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39C8A126-8799-418B-87B0-EC20477EF8B4}" xr6:coauthVersionLast="47" xr6:coauthVersionMax="47" xr10:uidLastSave="{00000000-0000-0000-0000-000000000000}"/>
  <bookViews>
    <workbookView xWindow="-110" yWindow="-110" windowWidth="19420" windowHeight="11620" xr2:uid="{3B297CCF-3974-40E5-AC19-DE681F6F4EA4}"/>
  </bookViews>
  <sheets>
    <sheet name="Gastrula 5%FBS" sheetId="8" r:id="rId1"/>
    <sheet name="Gastrula 10%FBS" sheetId="9" r:id="rId2"/>
    <sheet name="Gastrula 15%FBS" sheetId="10" r:id="rId3"/>
    <sheet name="Gastrula 10%FBS RT" sheetId="13" r:id="rId4"/>
    <sheet name="Gastrula 15%FBS RT" sheetId="14" r:id="rId5"/>
    <sheet name="17C Gastrula Summary" sheetId="16" r:id="rId6"/>
    <sheet name="Room Temp Gastrula Summary" sheetId="15" r:id="rId7"/>
    <sheet name="All Gastrula Summary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0" l="1"/>
  <c r="H60" i="10"/>
  <c r="H59" i="10"/>
  <c r="L59" i="10" s="1"/>
  <c r="H58" i="10"/>
  <c r="H57" i="10"/>
  <c r="H56" i="10"/>
  <c r="H119" i="10"/>
  <c r="H118" i="10"/>
  <c r="H117" i="10"/>
  <c r="H116" i="10"/>
  <c r="H115" i="10"/>
  <c r="H114" i="10"/>
  <c r="H61" i="9"/>
  <c r="H60" i="9"/>
  <c r="H59" i="9"/>
  <c r="H58" i="9"/>
  <c r="H57" i="9"/>
  <c r="H56" i="9"/>
  <c r="L56" i="9" s="1"/>
  <c r="H119" i="9"/>
  <c r="H118" i="9"/>
  <c r="H117" i="9"/>
  <c r="H116" i="9"/>
  <c r="H115" i="9"/>
  <c r="H114" i="9"/>
  <c r="L114" i="9" s="1"/>
  <c r="H61" i="8"/>
  <c r="H60" i="8"/>
  <c r="H59" i="8"/>
  <c r="H58" i="8"/>
  <c r="H57" i="8"/>
  <c r="H56" i="8"/>
  <c r="H119" i="8"/>
  <c r="H118" i="8"/>
  <c r="H117" i="8"/>
  <c r="H116" i="8"/>
  <c r="H115" i="8"/>
  <c r="H114" i="8"/>
  <c r="H55" i="10"/>
  <c r="H54" i="10"/>
  <c r="H53" i="10"/>
  <c r="H52" i="10"/>
  <c r="H51" i="10"/>
  <c r="H50" i="10"/>
  <c r="H49" i="10"/>
  <c r="H48" i="10"/>
  <c r="H47" i="10"/>
  <c r="H46" i="10"/>
  <c r="H45" i="10"/>
  <c r="H44" i="10"/>
  <c r="H55" i="9"/>
  <c r="H54" i="9"/>
  <c r="H53" i="9"/>
  <c r="H52" i="9"/>
  <c r="H51" i="9"/>
  <c r="H50" i="9"/>
  <c r="H49" i="9"/>
  <c r="H48" i="9"/>
  <c r="H47" i="9"/>
  <c r="H46" i="9"/>
  <c r="H45" i="9"/>
  <c r="H44" i="9"/>
  <c r="H55" i="8"/>
  <c r="H54" i="8"/>
  <c r="H53" i="8"/>
  <c r="I53" i="8" s="1"/>
  <c r="J53" i="8" s="1"/>
  <c r="K56" i="8" s="1"/>
  <c r="H52" i="8"/>
  <c r="H51" i="8"/>
  <c r="H50" i="8"/>
  <c r="H49" i="8"/>
  <c r="H48" i="8"/>
  <c r="H47" i="8"/>
  <c r="H46" i="8"/>
  <c r="H45" i="8"/>
  <c r="H44" i="8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13" i="9"/>
  <c r="H112" i="9"/>
  <c r="H111" i="9"/>
  <c r="H110" i="9"/>
  <c r="H109" i="9"/>
  <c r="H108" i="9"/>
  <c r="H107" i="9"/>
  <c r="H106" i="9"/>
  <c r="H105" i="9"/>
  <c r="I105" i="9" s="1"/>
  <c r="J105" i="9" s="1"/>
  <c r="H104" i="9"/>
  <c r="H103" i="9"/>
  <c r="H102" i="9"/>
  <c r="I102" i="9" s="1"/>
  <c r="J102" i="9" s="1"/>
  <c r="H113" i="8"/>
  <c r="H112" i="8"/>
  <c r="H111" i="8"/>
  <c r="H110" i="8"/>
  <c r="H109" i="8"/>
  <c r="H108" i="8"/>
  <c r="H107" i="8"/>
  <c r="H106" i="8"/>
  <c r="H105" i="8"/>
  <c r="I105" i="8" s="1"/>
  <c r="J105" i="8" s="1"/>
  <c r="H104" i="8"/>
  <c r="H103" i="8"/>
  <c r="H102" i="8"/>
  <c r="H43" i="8"/>
  <c r="H42" i="8"/>
  <c r="H41" i="8"/>
  <c r="H101" i="8"/>
  <c r="H100" i="8"/>
  <c r="H99" i="8"/>
  <c r="H43" i="9"/>
  <c r="H42" i="9"/>
  <c r="H41" i="9"/>
  <c r="H101" i="9"/>
  <c r="H100" i="9"/>
  <c r="H99" i="9"/>
  <c r="H101" i="10"/>
  <c r="H100" i="10"/>
  <c r="H99" i="10"/>
  <c r="L99" i="10" s="1"/>
  <c r="H43" i="10"/>
  <c r="H42" i="10"/>
  <c r="H41" i="10"/>
  <c r="H40" i="10"/>
  <c r="H39" i="10"/>
  <c r="H38" i="10"/>
  <c r="H98" i="10"/>
  <c r="H97" i="10"/>
  <c r="H96" i="10"/>
  <c r="H98" i="9"/>
  <c r="H97" i="9"/>
  <c r="H96" i="9"/>
  <c r="H40" i="9"/>
  <c r="H39" i="9"/>
  <c r="H38" i="9"/>
  <c r="H98" i="8"/>
  <c r="H97" i="8"/>
  <c r="H96" i="8"/>
  <c r="H40" i="8"/>
  <c r="H39" i="8"/>
  <c r="H38" i="8"/>
  <c r="H39" i="13"/>
  <c r="H40" i="13"/>
  <c r="H41" i="13"/>
  <c r="I41" i="13" s="1"/>
  <c r="J41" i="13" s="1"/>
  <c r="H42" i="13"/>
  <c r="H43" i="13"/>
  <c r="H44" i="13"/>
  <c r="I44" i="13" s="1"/>
  <c r="J44" i="13" s="1"/>
  <c r="K47" i="13" s="1"/>
  <c r="H45" i="13"/>
  <c r="H46" i="13"/>
  <c r="H47" i="13"/>
  <c r="H48" i="13"/>
  <c r="H49" i="13"/>
  <c r="H50" i="13"/>
  <c r="I50" i="13" s="1"/>
  <c r="J50" i="13" s="1"/>
  <c r="H51" i="13"/>
  <c r="H52" i="13"/>
  <c r="H53" i="13"/>
  <c r="I53" i="13" s="1"/>
  <c r="J53" i="13" s="1"/>
  <c r="M53" i="13" s="1"/>
  <c r="H54" i="13"/>
  <c r="H55" i="13"/>
  <c r="H56" i="13"/>
  <c r="I56" i="13" s="1"/>
  <c r="J56" i="13" s="1"/>
  <c r="K59" i="13" s="1"/>
  <c r="H57" i="13"/>
  <c r="H58" i="13"/>
  <c r="H59" i="13"/>
  <c r="H60" i="13"/>
  <c r="H61" i="13"/>
  <c r="H62" i="13"/>
  <c r="H63" i="13"/>
  <c r="H64" i="13"/>
  <c r="H65" i="13"/>
  <c r="H66" i="13"/>
  <c r="H67" i="13"/>
  <c r="H38" i="13"/>
  <c r="I38" i="13" s="1"/>
  <c r="J38" i="13" s="1"/>
  <c r="H6" i="13"/>
  <c r="H7" i="13"/>
  <c r="H8" i="13"/>
  <c r="H9" i="13"/>
  <c r="I9" i="13" s="1"/>
  <c r="J9" i="13" s="1"/>
  <c r="H10" i="13"/>
  <c r="H11" i="13"/>
  <c r="H12" i="13"/>
  <c r="I12" i="13" s="1"/>
  <c r="J12" i="13" s="1"/>
  <c r="H13" i="13"/>
  <c r="H14" i="13"/>
  <c r="H15" i="13"/>
  <c r="I15" i="13" s="1"/>
  <c r="J15" i="13" s="1"/>
  <c r="H16" i="13"/>
  <c r="H17" i="13"/>
  <c r="H18" i="13"/>
  <c r="I18" i="13"/>
  <c r="J18" i="13" s="1"/>
  <c r="H19" i="13"/>
  <c r="H20" i="13"/>
  <c r="H21" i="13"/>
  <c r="I21" i="13" s="1"/>
  <c r="J21" i="13" s="1"/>
  <c r="K24" i="13" s="1"/>
  <c r="H22" i="13"/>
  <c r="H23" i="13"/>
  <c r="H24" i="13"/>
  <c r="I24" i="13" s="1"/>
  <c r="J24" i="13" s="1"/>
  <c r="K27" i="13" s="1"/>
  <c r="H25" i="13"/>
  <c r="H26" i="13"/>
  <c r="H27" i="13"/>
  <c r="I27" i="13" s="1"/>
  <c r="J27" i="13" s="1"/>
  <c r="K30" i="13" s="1"/>
  <c r="H28" i="13"/>
  <c r="H29" i="13"/>
  <c r="H30" i="13"/>
  <c r="I30" i="13" s="1"/>
  <c r="J30" i="13" s="1"/>
  <c r="K33" i="13" s="1"/>
  <c r="H31" i="13"/>
  <c r="H32" i="13"/>
  <c r="H33" i="13"/>
  <c r="I33" i="13" s="1"/>
  <c r="J33" i="13" s="1"/>
  <c r="H34" i="13"/>
  <c r="H35" i="13"/>
  <c r="H6" i="14"/>
  <c r="I6" i="14" s="1"/>
  <c r="J6" i="14" s="1"/>
  <c r="H7" i="14"/>
  <c r="H8" i="14"/>
  <c r="H9" i="14"/>
  <c r="I9" i="14" s="1"/>
  <c r="J9" i="14" s="1"/>
  <c r="K12" i="14" s="1"/>
  <c r="H10" i="14"/>
  <c r="L9" i="14" s="1"/>
  <c r="H11" i="14"/>
  <c r="H12" i="14"/>
  <c r="I12" i="14" s="1"/>
  <c r="J12" i="14" s="1"/>
  <c r="K15" i="14" s="1"/>
  <c r="H13" i="14"/>
  <c r="H14" i="14"/>
  <c r="H15" i="14"/>
  <c r="I15" i="14" s="1"/>
  <c r="J15" i="14" s="1"/>
  <c r="K18" i="14" s="1"/>
  <c r="H16" i="14"/>
  <c r="H17" i="14"/>
  <c r="H18" i="14"/>
  <c r="I18" i="14" s="1"/>
  <c r="J18" i="14" s="1"/>
  <c r="K21" i="14" s="1"/>
  <c r="H19" i="14"/>
  <c r="H20" i="14"/>
  <c r="H21" i="14"/>
  <c r="I21" i="14" s="1"/>
  <c r="J21" i="14" s="1"/>
  <c r="H22" i="14"/>
  <c r="H23" i="14"/>
  <c r="H24" i="14"/>
  <c r="I24" i="14" s="1"/>
  <c r="J24" i="14" s="1"/>
  <c r="M24" i="14" s="1"/>
  <c r="H25" i="14"/>
  <c r="H26" i="14"/>
  <c r="H27" i="14"/>
  <c r="I27" i="14" s="1"/>
  <c r="J27" i="14" s="1"/>
  <c r="K30" i="14" s="1"/>
  <c r="H28" i="14"/>
  <c r="H29" i="14"/>
  <c r="H30" i="14"/>
  <c r="I30" i="14" s="1"/>
  <c r="J30" i="14" s="1"/>
  <c r="K33" i="14" s="1"/>
  <c r="H31" i="14"/>
  <c r="H32" i="14"/>
  <c r="H33" i="14"/>
  <c r="I33" i="14" s="1"/>
  <c r="J33" i="14" s="1"/>
  <c r="H34" i="14"/>
  <c r="H35" i="14"/>
  <c r="H67" i="14"/>
  <c r="H66" i="14"/>
  <c r="H65" i="14"/>
  <c r="I65" i="14" s="1"/>
  <c r="J65" i="14" s="1"/>
  <c r="H64" i="14"/>
  <c r="H63" i="14"/>
  <c r="H62" i="14"/>
  <c r="H61" i="14"/>
  <c r="H60" i="14"/>
  <c r="H59" i="14"/>
  <c r="L59" i="14" s="1"/>
  <c r="H58" i="14"/>
  <c r="H57" i="14"/>
  <c r="H56" i="14"/>
  <c r="I56" i="14" s="1"/>
  <c r="J56" i="14" s="1"/>
  <c r="H55" i="14"/>
  <c r="H54" i="14"/>
  <c r="H53" i="14"/>
  <c r="H52" i="14"/>
  <c r="H51" i="14"/>
  <c r="H50" i="14"/>
  <c r="I50" i="14" s="1"/>
  <c r="J50" i="14" s="1"/>
  <c r="H49" i="14"/>
  <c r="H48" i="14"/>
  <c r="H47" i="14"/>
  <c r="I47" i="14" s="1"/>
  <c r="J47" i="14" s="1"/>
  <c r="K50" i="14" s="1"/>
  <c r="H46" i="14"/>
  <c r="H45" i="14"/>
  <c r="H44" i="14"/>
  <c r="H43" i="14"/>
  <c r="H42" i="14"/>
  <c r="H41" i="14"/>
  <c r="I41" i="14" s="1"/>
  <c r="J41" i="14" s="1"/>
  <c r="H40" i="14"/>
  <c r="H39" i="14"/>
  <c r="H38" i="14"/>
  <c r="H37" i="8"/>
  <c r="H36" i="8"/>
  <c r="H35" i="8"/>
  <c r="H34" i="8"/>
  <c r="H33" i="8"/>
  <c r="H32" i="8"/>
  <c r="H31" i="8"/>
  <c r="H30" i="8"/>
  <c r="H29" i="8"/>
  <c r="H37" i="9"/>
  <c r="H36" i="9"/>
  <c r="H35" i="9"/>
  <c r="H34" i="9"/>
  <c r="H33" i="9"/>
  <c r="H32" i="9"/>
  <c r="H31" i="9"/>
  <c r="H30" i="9"/>
  <c r="H29" i="9"/>
  <c r="H95" i="8"/>
  <c r="H94" i="8"/>
  <c r="H93" i="8"/>
  <c r="H92" i="8"/>
  <c r="H91" i="8"/>
  <c r="H90" i="8"/>
  <c r="H89" i="8"/>
  <c r="H88" i="8"/>
  <c r="H87" i="8"/>
  <c r="H95" i="9"/>
  <c r="H94" i="9"/>
  <c r="H93" i="9"/>
  <c r="H92" i="9"/>
  <c r="H91" i="9"/>
  <c r="H90" i="9"/>
  <c r="H89" i="9"/>
  <c r="H88" i="9"/>
  <c r="H87" i="9"/>
  <c r="H95" i="10"/>
  <c r="H94" i="10"/>
  <c r="H93" i="10"/>
  <c r="H92" i="10"/>
  <c r="H91" i="10"/>
  <c r="H90" i="10"/>
  <c r="H89" i="10"/>
  <c r="H88" i="10"/>
  <c r="H87" i="10"/>
  <c r="H37" i="10"/>
  <c r="H36" i="10"/>
  <c r="H35" i="10"/>
  <c r="H34" i="10"/>
  <c r="H33" i="10"/>
  <c r="H32" i="10"/>
  <c r="L32" i="10" s="1"/>
  <c r="H31" i="10"/>
  <c r="H30" i="10"/>
  <c r="H29" i="10"/>
  <c r="H28" i="10"/>
  <c r="H27" i="10"/>
  <c r="H26" i="10"/>
  <c r="H86" i="10"/>
  <c r="H85" i="10"/>
  <c r="H84" i="10"/>
  <c r="H86" i="9"/>
  <c r="H85" i="9"/>
  <c r="H84" i="9"/>
  <c r="H28" i="9"/>
  <c r="H27" i="9"/>
  <c r="H26" i="9"/>
  <c r="H25" i="10"/>
  <c r="H24" i="10"/>
  <c r="H23" i="10"/>
  <c r="I23" i="10" s="1"/>
  <c r="J23" i="10" s="1"/>
  <c r="H83" i="10"/>
  <c r="H82" i="10"/>
  <c r="H81" i="10"/>
  <c r="H86" i="8"/>
  <c r="H85" i="8"/>
  <c r="H84" i="8"/>
  <c r="H83" i="8"/>
  <c r="H82" i="8"/>
  <c r="H81" i="8"/>
  <c r="H28" i="8"/>
  <c r="H27" i="8"/>
  <c r="H26" i="8"/>
  <c r="H25" i="8"/>
  <c r="H24" i="8"/>
  <c r="H23" i="8"/>
  <c r="H83" i="9"/>
  <c r="H82" i="9"/>
  <c r="H81" i="9"/>
  <c r="H25" i="9"/>
  <c r="H24" i="9"/>
  <c r="H23" i="9"/>
  <c r="H63" i="9"/>
  <c r="I63" i="9" s="1"/>
  <c r="J63" i="9" s="1"/>
  <c r="M63" i="9" s="1"/>
  <c r="N63" i="9" s="1"/>
  <c r="H64" i="9"/>
  <c r="H80" i="10"/>
  <c r="H79" i="10"/>
  <c r="H78" i="10"/>
  <c r="H77" i="10"/>
  <c r="H76" i="10"/>
  <c r="H75" i="10"/>
  <c r="I75" i="10" s="1"/>
  <c r="J75" i="10" s="1"/>
  <c r="H74" i="10"/>
  <c r="H73" i="10"/>
  <c r="H72" i="10"/>
  <c r="I72" i="10" s="1"/>
  <c r="J72" i="10" s="1"/>
  <c r="H71" i="10"/>
  <c r="H70" i="10"/>
  <c r="H69" i="10"/>
  <c r="H68" i="10"/>
  <c r="H67" i="10"/>
  <c r="H66" i="10"/>
  <c r="I66" i="10" s="1"/>
  <c r="J66" i="10" s="1"/>
  <c r="H65" i="10"/>
  <c r="H64" i="10"/>
  <c r="H63" i="10"/>
  <c r="I63" i="10" s="1"/>
  <c r="J63" i="10" s="1"/>
  <c r="H22" i="10"/>
  <c r="H21" i="10"/>
  <c r="H20" i="10"/>
  <c r="I20" i="10" s="1"/>
  <c r="J20" i="10" s="1"/>
  <c r="H19" i="10"/>
  <c r="H18" i="10"/>
  <c r="H17" i="10"/>
  <c r="H16" i="10"/>
  <c r="H15" i="10"/>
  <c r="H14" i="10"/>
  <c r="H13" i="10"/>
  <c r="H12" i="10"/>
  <c r="H11" i="10"/>
  <c r="H10" i="10"/>
  <c r="H9" i="10"/>
  <c r="H8" i="10"/>
  <c r="I8" i="10" s="1"/>
  <c r="J8" i="10" s="1"/>
  <c r="H7" i="10"/>
  <c r="H6" i="10"/>
  <c r="H5" i="10"/>
  <c r="I5" i="10" s="1"/>
  <c r="J5" i="10" s="1"/>
  <c r="H80" i="9"/>
  <c r="H79" i="9"/>
  <c r="H78" i="9"/>
  <c r="H77" i="9"/>
  <c r="H76" i="9"/>
  <c r="H75" i="9"/>
  <c r="I75" i="9" s="1"/>
  <c r="J75" i="9" s="1"/>
  <c r="H74" i="9"/>
  <c r="H73" i="9"/>
  <c r="H72" i="9"/>
  <c r="H71" i="9"/>
  <c r="H70" i="9"/>
  <c r="H69" i="9"/>
  <c r="I69" i="9" s="1"/>
  <c r="J69" i="9" s="1"/>
  <c r="H68" i="9"/>
  <c r="H67" i="9"/>
  <c r="H66" i="9"/>
  <c r="I66" i="9" s="1"/>
  <c r="J66" i="9" s="1"/>
  <c r="H65" i="9"/>
  <c r="H22" i="9"/>
  <c r="H21" i="9"/>
  <c r="H20" i="9"/>
  <c r="H19" i="9"/>
  <c r="H18" i="9"/>
  <c r="H17" i="9"/>
  <c r="H16" i="9"/>
  <c r="H15" i="9"/>
  <c r="H14" i="9"/>
  <c r="I14" i="9" s="1"/>
  <c r="J14" i="9" s="1"/>
  <c r="H13" i="9"/>
  <c r="H12" i="9"/>
  <c r="H11" i="9"/>
  <c r="H10" i="9"/>
  <c r="H9" i="9"/>
  <c r="H8" i="9"/>
  <c r="I8" i="9" s="1"/>
  <c r="J8" i="9" s="1"/>
  <c r="H7" i="9"/>
  <c r="H6" i="9"/>
  <c r="H5" i="9"/>
  <c r="I5" i="9" s="1"/>
  <c r="J5" i="9" s="1"/>
  <c r="H80" i="8"/>
  <c r="H79" i="8"/>
  <c r="H78" i="8"/>
  <c r="H77" i="8"/>
  <c r="H76" i="8"/>
  <c r="H75" i="8"/>
  <c r="H74" i="8"/>
  <c r="H73" i="8"/>
  <c r="H72" i="8"/>
  <c r="I72" i="8" s="1"/>
  <c r="J72" i="8" s="1"/>
  <c r="H71" i="8"/>
  <c r="H70" i="8"/>
  <c r="H69" i="8"/>
  <c r="H68" i="8"/>
  <c r="H67" i="8"/>
  <c r="H66" i="8"/>
  <c r="H65" i="8"/>
  <c r="H64" i="8"/>
  <c r="H63" i="8"/>
  <c r="I63" i="8" s="1"/>
  <c r="J63" i="8" s="1"/>
  <c r="K66" i="8" s="1"/>
  <c r="H22" i="8"/>
  <c r="H21" i="8"/>
  <c r="H20" i="8"/>
  <c r="I20" i="8" s="1"/>
  <c r="J20" i="8" s="1"/>
  <c r="K23" i="8" s="1"/>
  <c r="H19" i="8"/>
  <c r="H18" i="8"/>
  <c r="H17" i="8"/>
  <c r="H16" i="8"/>
  <c r="H15" i="8"/>
  <c r="H14" i="8"/>
  <c r="I14" i="8" s="1"/>
  <c r="J14" i="8" s="1"/>
  <c r="H13" i="8"/>
  <c r="H12" i="8"/>
  <c r="H11" i="8"/>
  <c r="H10" i="8"/>
  <c r="H9" i="8"/>
  <c r="H8" i="8"/>
  <c r="I8" i="8" s="1"/>
  <c r="J8" i="8" s="1"/>
  <c r="H7" i="8"/>
  <c r="H6" i="8"/>
  <c r="H5" i="8"/>
  <c r="I5" i="8" s="1"/>
  <c r="J5" i="8" s="1"/>
  <c r="L59" i="8" l="1"/>
  <c r="L108" i="10"/>
  <c r="L56" i="10"/>
  <c r="L114" i="10"/>
  <c r="L50" i="10"/>
  <c r="L53" i="10"/>
  <c r="L44" i="9"/>
  <c r="L59" i="9"/>
  <c r="L50" i="9"/>
  <c r="L117" i="9"/>
  <c r="L56" i="8"/>
  <c r="L9" i="13"/>
  <c r="L47" i="13"/>
  <c r="L62" i="13"/>
  <c r="L53" i="13"/>
  <c r="L44" i="13"/>
  <c r="I62" i="13"/>
  <c r="J62" i="13" s="1"/>
  <c r="K65" i="13" s="1"/>
  <c r="L59" i="13"/>
  <c r="L38" i="14"/>
  <c r="L62" i="14"/>
  <c r="L56" i="13"/>
  <c r="L41" i="13"/>
  <c r="L38" i="13"/>
  <c r="K59" i="14"/>
  <c r="I47" i="13"/>
  <c r="J47" i="13" s="1"/>
  <c r="M47" i="13" s="1"/>
  <c r="K41" i="13"/>
  <c r="M41" i="13" s="1"/>
  <c r="M38" i="13"/>
  <c r="N38" i="13" s="1"/>
  <c r="I59" i="13"/>
  <c r="J59" i="13" s="1"/>
  <c r="L30" i="13"/>
  <c r="L18" i="13"/>
  <c r="L12" i="14"/>
  <c r="L65" i="13"/>
  <c r="L24" i="14"/>
  <c r="K27" i="14"/>
  <c r="M27" i="14" s="1"/>
  <c r="I65" i="13"/>
  <c r="J65" i="13" s="1"/>
  <c r="M33" i="14"/>
  <c r="L30" i="14"/>
  <c r="M30" i="13"/>
  <c r="M30" i="14"/>
  <c r="M33" i="13"/>
  <c r="M21" i="14"/>
  <c r="I59" i="10"/>
  <c r="J59" i="10" s="1"/>
  <c r="M59" i="10" s="1"/>
  <c r="I56" i="10"/>
  <c r="J56" i="10" s="1"/>
  <c r="M56" i="10" s="1"/>
  <c r="L93" i="10"/>
  <c r="L105" i="10"/>
  <c r="L41" i="10"/>
  <c r="L117" i="10"/>
  <c r="L44" i="10"/>
  <c r="I114" i="10"/>
  <c r="J114" i="10" s="1"/>
  <c r="M114" i="10" s="1"/>
  <c r="I117" i="10"/>
  <c r="J117" i="10" s="1"/>
  <c r="M117" i="10" s="1"/>
  <c r="I56" i="9"/>
  <c r="J56" i="9" s="1"/>
  <c r="M56" i="9" s="1"/>
  <c r="I59" i="9"/>
  <c r="J59" i="9" s="1"/>
  <c r="M59" i="9" s="1"/>
  <c r="L17" i="9"/>
  <c r="L26" i="9"/>
  <c r="L93" i="9"/>
  <c r="L29" i="9"/>
  <c r="L53" i="9"/>
  <c r="I114" i="9"/>
  <c r="J114" i="9" s="1"/>
  <c r="M114" i="9" s="1"/>
  <c r="I117" i="9"/>
  <c r="J117" i="9" s="1"/>
  <c r="M117" i="9" s="1"/>
  <c r="I56" i="8"/>
  <c r="J56" i="8" s="1"/>
  <c r="I59" i="8"/>
  <c r="J59" i="8" s="1"/>
  <c r="L47" i="8"/>
  <c r="L114" i="8"/>
  <c r="L81" i="8"/>
  <c r="L117" i="8"/>
  <c r="L44" i="8"/>
  <c r="I117" i="8"/>
  <c r="J117" i="8" s="1"/>
  <c r="M117" i="8" s="1"/>
  <c r="I114" i="8"/>
  <c r="J114" i="8" s="1"/>
  <c r="M114" i="8" s="1"/>
  <c r="L27" i="14"/>
  <c r="L27" i="13"/>
  <c r="I50" i="8"/>
  <c r="J50" i="8" s="1"/>
  <c r="K53" i="8" s="1"/>
  <c r="M53" i="8" s="1"/>
  <c r="L50" i="8"/>
  <c r="M24" i="13"/>
  <c r="L53" i="14"/>
  <c r="I53" i="14"/>
  <c r="J53" i="14" s="1"/>
  <c r="K56" i="14" s="1"/>
  <c r="M56" i="14" s="1"/>
  <c r="L21" i="14"/>
  <c r="L47" i="10"/>
  <c r="I47" i="10"/>
  <c r="J47" i="10" s="1"/>
  <c r="L47" i="9"/>
  <c r="I47" i="9"/>
  <c r="J47" i="9" s="1"/>
  <c r="I44" i="10"/>
  <c r="J44" i="10" s="1"/>
  <c r="I53" i="10"/>
  <c r="J53" i="10" s="1"/>
  <c r="M53" i="10" s="1"/>
  <c r="I50" i="10"/>
  <c r="J50" i="10" s="1"/>
  <c r="M50" i="10" s="1"/>
  <c r="L35" i="10"/>
  <c r="L102" i="10"/>
  <c r="L111" i="10"/>
  <c r="L17" i="10"/>
  <c r="I44" i="9"/>
  <c r="J44" i="9" s="1"/>
  <c r="I53" i="9"/>
  <c r="J53" i="9" s="1"/>
  <c r="M53" i="9" s="1"/>
  <c r="I50" i="9"/>
  <c r="J50" i="9" s="1"/>
  <c r="M50" i="9" s="1"/>
  <c r="L108" i="9"/>
  <c r="L84" i="9"/>
  <c r="L111" i="9"/>
  <c r="L105" i="9"/>
  <c r="L99" i="9"/>
  <c r="L41" i="9"/>
  <c r="L53" i="8"/>
  <c r="I47" i="8"/>
  <c r="J47" i="8" s="1"/>
  <c r="K50" i="8" s="1"/>
  <c r="I44" i="8"/>
  <c r="J44" i="8" s="1"/>
  <c r="L41" i="8"/>
  <c r="L87" i="8"/>
  <c r="L35" i="8"/>
  <c r="L102" i="8"/>
  <c r="L105" i="8"/>
  <c r="L84" i="8"/>
  <c r="L108" i="8"/>
  <c r="L111" i="8"/>
  <c r="L29" i="8"/>
  <c r="I108" i="10"/>
  <c r="J108" i="10" s="1"/>
  <c r="M108" i="10" s="1"/>
  <c r="I102" i="10"/>
  <c r="J102" i="10" s="1"/>
  <c r="I111" i="10"/>
  <c r="J111" i="10" s="1"/>
  <c r="M111" i="10" s="1"/>
  <c r="I105" i="10"/>
  <c r="J105" i="10" s="1"/>
  <c r="M105" i="9"/>
  <c r="M102" i="9"/>
  <c r="I111" i="9"/>
  <c r="J111" i="9" s="1"/>
  <c r="M111" i="9" s="1"/>
  <c r="L102" i="9"/>
  <c r="I108" i="9"/>
  <c r="J108" i="9" s="1"/>
  <c r="M108" i="9" s="1"/>
  <c r="I102" i="8"/>
  <c r="J102" i="8" s="1"/>
  <c r="I111" i="8"/>
  <c r="J111" i="8" s="1"/>
  <c r="M111" i="8" s="1"/>
  <c r="I108" i="8"/>
  <c r="J108" i="8" s="1"/>
  <c r="M108" i="8" s="1"/>
  <c r="L44" i="14"/>
  <c r="I44" i="14"/>
  <c r="J44" i="14" s="1"/>
  <c r="K47" i="14" s="1"/>
  <c r="M47" i="14" s="1"/>
  <c r="M12" i="14"/>
  <c r="I41" i="8"/>
  <c r="J41" i="8" s="1"/>
  <c r="K44" i="8" s="1"/>
  <c r="L99" i="8"/>
  <c r="I99" i="8"/>
  <c r="J99" i="8" s="1"/>
  <c r="K102" i="8" s="1"/>
  <c r="I41" i="9"/>
  <c r="J41" i="9" s="1"/>
  <c r="M41" i="9" s="1"/>
  <c r="L35" i="9"/>
  <c r="I99" i="9"/>
  <c r="J99" i="9" s="1"/>
  <c r="M99" i="9" s="1"/>
  <c r="I99" i="10"/>
  <c r="J99" i="10" s="1"/>
  <c r="M99" i="10" s="1"/>
  <c r="I41" i="10"/>
  <c r="J41" i="10" s="1"/>
  <c r="M41" i="10" s="1"/>
  <c r="L87" i="10"/>
  <c r="L29" i="10"/>
  <c r="L90" i="10"/>
  <c r="L38" i="10"/>
  <c r="I38" i="10"/>
  <c r="J38" i="10" s="1"/>
  <c r="M38" i="10" s="1"/>
  <c r="L96" i="10"/>
  <c r="I96" i="10"/>
  <c r="J96" i="10" s="1"/>
  <c r="M96" i="10" s="1"/>
  <c r="L96" i="9"/>
  <c r="I96" i="9"/>
  <c r="J96" i="9" s="1"/>
  <c r="M96" i="9" s="1"/>
  <c r="L38" i="9"/>
  <c r="I38" i="9"/>
  <c r="J38" i="9" s="1"/>
  <c r="M38" i="9" s="1"/>
  <c r="L96" i="8"/>
  <c r="I96" i="8"/>
  <c r="J96" i="8" s="1"/>
  <c r="K99" i="8" s="1"/>
  <c r="L38" i="8"/>
  <c r="I38" i="8"/>
  <c r="J38" i="8" s="1"/>
  <c r="L6" i="13"/>
  <c r="L65" i="14"/>
  <c r="L56" i="14"/>
  <c r="L47" i="14"/>
  <c r="M18" i="14"/>
  <c r="M15" i="14"/>
  <c r="L6" i="14"/>
  <c r="L18" i="14"/>
  <c r="L33" i="14"/>
  <c r="L15" i="14"/>
  <c r="M21" i="13"/>
  <c r="L21" i="13"/>
  <c r="L15" i="13"/>
  <c r="I6" i="13"/>
  <c r="J6" i="13" s="1"/>
  <c r="L33" i="13"/>
  <c r="M27" i="13"/>
  <c r="M12" i="13"/>
  <c r="K15" i="13"/>
  <c r="M15" i="13" s="1"/>
  <c r="K18" i="13"/>
  <c r="M18" i="13" s="1"/>
  <c r="L12" i="13"/>
  <c r="L24" i="13"/>
  <c r="K50" i="13"/>
  <c r="M50" i="13" s="1"/>
  <c r="M44" i="13"/>
  <c r="K56" i="13"/>
  <c r="M56" i="13" s="1"/>
  <c r="L50" i="13"/>
  <c r="M6" i="14"/>
  <c r="N6" i="14" s="1"/>
  <c r="K9" i="14"/>
  <c r="M9" i="14" s="1"/>
  <c r="M50" i="14"/>
  <c r="K53" i="14"/>
  <c r="K44" i="14"/>
  <c r="I62" i="14"/>
  <c r="J62" i="14" s="1"/>
  <c r="L41" i="14"/>
  <c r="I38" i="14"/>
  <c r="J38" i="14" s="1"/>
  <c r="I59" i="14"/>
  <c r="J59" i="14" s="1"/>
  <c r="L50" i="14"/>
  <c r="I32" i="9"/>
  <c r="J32" i="9" s="1"/>
  <c r="M32" i="9" s="1"/>
  <c r="L32" i="9"/>
  <c r="I32" i="8"/>
  <c r="J32" i="8" s="1"/>
  <c r="L32" i="8"/>
  <c r="I29" i="8"/>
  <c r="J29" i="8" s="1"/>
  <c r="I35" i="8"/>
  <c r="J35" i="8" s="1"/>
  <c r="K38" i="8" s="1"/>
  <c r="L23" i="8"/>
  <c r="L90" i="8"/>
  <c r="L26" i="8"/>
  <c r="L93" i="8"/>
  <c r="I29" i="9"/>
  <c r="J29" i="9" s="1"/>
  <c r="I35" i="9"/>
  <c r="J35" i="9" s="1"/>
  <c r="M35" i="9" s="1"/>
  <c r="L90" i="9"/>
  <c r="L63" i="9"/>
  <c r="L87" i="9"/>
  <c r="L20" i="9"/>
  <c r="I87" i="8"/>
  <c r="J87" i="8" s="1"/>
  <c r="I93" i="8"/>
  <c r="J93" i="8" s="1"/>
  <c r="K96" i="8" s="1"/>
  <c r="I90" i="8"/>
  <c r="J90" i="8" s="1"/>
  <c r="I87" i="9"/>
  <c r="J87" i="9" s="1"/>
  <c r="M87" i="9" s="1"/>
  <c r="I93" i="9"/>
  <c r="J93" i="9" s="1"/>
  <c r="M93" i="9" s="1"/>
  <c r="I90" i="9"/>
  <c r="J90" i="9" s="1"/>
  <c r="M90" i="9" s="1"/>
  <c r="I87" i="10"/>
  <c r="J87" i="10" s="1"/>
  <c r="M87" i="10" s="1"/>
  <c r="I93" i="10"/>
  <c r="J93" i="10" s="1"/>
  <c r="M93" i="10" s="1"/>
  <c r="I90" i="10"/>
  <c r="J90" i="10" s="1"/>
  <c r="M90" i="10" s="1"/>
  <c r="I35" i="10"/>
  <c r="J35" i="10" s="1"/>
  <c r="M35" i="10" s="1"/>
  <c r="I32" i="10"/>
  <c r="J32" i="10" s="1"/>
  <c r="M32" i="10" s="1"/>
  <c r="I29" i="10"/>
  <c r="J29" i="10" s="1"/>
  <c r="M29" i="10" s="1"/>
  <c r="L26" i="10"/>
  <c r="L14" i="10"/>
  <c r="I26" i="10"/>
  <c r="J26" i="10" s="1"/>
  <c r="M26" i="10" s="1"/>
  <c r="L84" i="10"/>
  <c r="M23" i="10"/>
  <c r="I84" i="10"/>
  <c r="J84" i="10" s="1"/>
  <c r="I84" i="9"/>
  <c r="J84" i="9" s="1"/>
  <c r="I26" i="9"/>
  <c r="J26" i="9" s="1"/>
  <c r="K29" i="9" s="1"/>
  <c r="L23" i="10"/>
  <c r="L81" i="10"/>
  <c r="I81" i="10"/>
  <c r="J81" i="10" s="1"/>
  <c r="I84" i="8"/>
  <c r="J84" i="8" s="1"/>
  <c r="K87" i="8" s="1"/>
  <c r="I81" i="8"/>
  <c r="J81" i="8" s="1"/>
  <c r="K84" i="8" s="1"/>
  <c r="I26" i="8"/>
  <c r="J26" i="8" s="1"/>
  <c r="K29" i="8" s="1"/>
  <c r="I23" i="8"/>
  <c r="J23" i="8" s="1"/>
  <c r="L78" i="8"/>
  <c r="L20" i="8"/>
  <c r="L81" i="9"/>
  <c r="I81" i="9"/>
  <c r="J81" i="9" s="1"/>
  <c r="L23" i="9"/>
  <c r="I23" i="9"/>
  <c r="J23" i="9" s="1"/>
  <c r="L78" i="9"/>
  <c r="I78" i="9"/>
  <c r="J78" i="9" s="1"/>
  <c r="K81" i="9" s="1"/>
  <c r="L75" i="8"/>
  <c r="I75" i="8"/>
  <c r="J75" i="8" s="1"/>
  <c r="K78" i="8" s="1"/>
  <c r="I17" i="8"/>
  <c r="J17" i="8" s="1"/>
  <c r="L17" i="8"/>
  <c r="I72" i="9"/>
  <c r="J72" i="9" s="1"/>
  <c r="K75" i="9" s="1"/>
  <c r="M75" i="9" s="1"/>
  <c r="L72" i="9"/>
  <c r="L14" i="8"/>
  <c r="L69" i="10"/>
  <c r="L11" i="10"/>
  <c r="L69" i="8"/>
  <c r="L11" i="8"/>
  <c r="L66" i="8"/>
  <c r="I66" i="8"/>
  <c r="J66" i="8" s="1"/>
  <c r="K69" i="8" s="1"/>
  <c r="I69" i="10"/>
  <c r="J69" i="10" s="1"/>
  <c r="K72" i="10" s="1"/>
  <c r="M72" i="10" s="1"/>
  <c r="L20" i="10"/>
  <c r="I17" i="10"/>
  <c r="J17" i="10" s="1"/>
  <c r="M20" i="10" s="1"/>
  <c r="I11" i="10"/>
  <c r="J11" i="10" s="1"/>
  <c r="K14" i="10" s="1"/>
  <c r="L78" i="10"/>
  <c r="I78" i="10"/>
  <c r="J78" i="10" s="1"/>
  <c r="L66" i="10"/>
  <c r="L63" i="10"/>
  <c r="I69" i="8"/>
  <c r="J69" i="8" s="1"/>
  <c r="K72" i="8" s="1"/>
  <c r="M72" i="8" s="1"/>
  <c r="L63" i="8"/>
  <c r="K66" i="9"/>
  <c r="M66" i="9" s="1"/>
  <c r="L66" i="9"/>
  <c r="L69" i="9"/>
  <c r="L11" i="9"/>
  <c r="L5" i="9"/>
  <c r="I11" i="9"/>
  <c r="J11" i="9" s="1"/>
  <c r="L8" i="9"/>
  <c r="L5" i="8"/>
  <c r="L8" i="8"/>
  <c r="K78" i="10"/>
  <c r="M63" i="10"/>
  <c r="N63" i="10" s="1"/>
  <c r="K66" i="10"/>
  <c r="M66" i="10" s="1"/>
  <c r="M75" i="10"/>
  <c r="M5" i="10"/>
  <c r="N5" i="10" s="1"/>
  <c r="K8" i="10"/>
  <c r="M8" i="10" s="1"/>
  <c r="K69" i="10"/>
  <c r="K11" i="10"/>
  <c r="L5" i="10"/>
  <c r="I14" i="10"/>
  <c r="J14" i="10" s="1"/>
  <c r="L72" i="10"/>
  <c r="L8" i="10"/>
  <c r="L75" i="10"/>
  <c r="K11" i="9"/>
  <c r="K17" i="9"/>
  <c r="K72" i="9"/>
  <c r="K8" i="9"/>
  <c r="M8" i="9" s="1"/>
  <c r="M5" i="9"/>
  <c r="N5" i="9" s="1"/>
  <c r="K69" i="9"/>
  <c r="M69" i="9" s="1"/>
  <c r="I17" i="9"/>
  <c r="J17" i="9" s="1"/>
  <c r="L75" i="9"/>
  <c r="I20" i="9"/>
  <c r="J20" i="9" s="1"/>
  <c r="L14" i="9"/>
  <c r="K8" i="8"/>
  <c r="M8" i="8" s="1"/>
  <c r="M5" i="8"/>
  <c r="N5" i="8" s="1"/>
  <c r="K11" i="8"/>
  <c r="K17" i="8"/>
  <c r="K75" i="8"/>
  <c r="M63" i="8"/>
  <c r="N63" i="8" s="1"/>
  <c r="I11" i="8"/>
  <c r="J11" i="8" s="1"/>
  <c r="I78" i="8"/>
  <c r="J78" i="8" s="1"/>
  <c r="K81" i="8" s="1"/>
  <c r="L72" i="8"/>
  <c r="N9" i="14" l="1"/>
  <c r="N12" i="14" s="1"/>
  <c r="N15" i="14" s="1"/>
  <c r="N18" i="14" s="1"/>
  <c r="N21" i="14" s="1"/>
  <c r="M53" i="14"/>
  <c r="M44" i="14"/>
  <c r="N41" i="13"/>
  <c r="N44" i="13" s="1"/>
  <c r="N47" i="13" s="1"/>
  <c r="N50" i="13" s="1"/>
  <c r="N53" i="13" s="1"/>
  <c r="N56" i="13" s="1"/>
  <c r="M65" i="13"/>
  <c r="M59" i="14"/>
  <c r="K62" i="14"/>
  <c r="M62" i="14" s="1"/>
  <c r="M59" i="13"/>
  <c r="K62" i="13"/>
  <c r="M62" i="13" s="1"/>
  <c r="K65" i="14"/>
  <c r="M65" i="14" s="1"/>
  <c r="M56" i="8"/>
  <c r="K59" i="8"/>
  <c r="M59" i="8" s="1"/>
  <c r="M50" i="8"/>
  <c r="M44" i="10"/>
  <c r="M47" i="10"/>
  <c r="M44" i="9"/>
  <c r="M47" i="9"/>
  <c r="M44" i="8"/>
  <c r="K47" i="8"/>
  <c r="M47" i="8"/>
  <c r="M99" i="8"/>
  <c r="M102" i="10"/>
  <c r="M105" i="10"/>
  <c r="M102" i="8"/>
  <c r="K105" i="8"/>
  <c r="M105" i="8" s="1"/>
  <c r="M38" i="8"/>
  <c r="K41" i="8"/>
  <c r="M41" i="8" s="1"/>
  <c r="M96" i="8"/>
  <c r="M29" i="9"/>
  <c r="K93" i="8"/>
  <c r="M93" i="8" s="1"/>
  <c r="M87" i="8"/>
  <c r="K90" i="8"/>
  <c r="M90" i="8" s="1"/>
  <c r="M29" i="8"/>
  <c r="K32" i="8"/>
  <c r="M32" i="8" s="1"/>
  <c r="K35" i="8"/>
  <c r="M35" i="8" s="1"/>
  <c r="K9" i="13"/>
  <c r="M9" i="13" s="1"/>
  <c r="M6" i="13"/>
  <c r="N6" i="13" s="1"/>
  <c r="K41" i="14"/>
  <c r="M41" i="14" s="1"/>
  <c r="M38" i="14"/>
  <c r="N38" i="14" s="1"/>
  <c r="M78" i="10"/>
  <c r="M84" i="9"/>
  <c r="M26" i="9"/>
  <c r="M84" i="8"/>
  <c r="M81" i="9"/>
  <c r="M81" i="8"/>
  <c r="M84" i="10"/>
  <c r="M72" i="9"/>
  <c r="M78" i="9"/>
  <c r="M81" i="10"/>
  <c r="M23" i="8"/>
  <c r="K26" i="8"/>
  <c r="M26" i="8" s="1"/>
  <c r="M66" i="8"/>
  <c r="N66" i="8" s="1"/>
  <c r="M17" i="8"/>
  <c r="M78" i="8"/>
  <c r="K20" i="8"/>
  <c r="M20" i="8" s="1"/>
  <c r="M75" i="8"/>
  <c r="M23" i="9"/>
  <c r="M11" i="9"/>
  <c r="N66" i="10"/>
  <c r="N8" i="10"/>
  <c r="N8" i="9"/>
  <c r="M69" i="10"/>
  <c r="M11" i="10"/>
  <c r="M69" i="8"/>
  <c r="N66" i="9"/>
  <c r="N69" i="9" s="1"/>
  <c r="K14" i="9"/>
  <c r="M14" i="9" s="1"/>
  <c r="M14" i="10"/>
  <c r="K17" i="10"/>
  <c r="M17" i="10" s="1"/>
  <c r="M17" i="9"/>
  <c r="K20" i="9"/>
  <c r="M20" i="9" s="1"/>
  <c r="M11" i="8"/>
  <c r="K14" i="8"/>
  <c r="M14" i="8" s="1"/>
  <c r="N8" i="8"/>
  <c r="N41" i="14" l="1"/>
  <c r="N44" i="14" s="1"/>
  <c r="N59" i="13"/>
  <c r="N62" i="13" s="1"/>
  <c r="N65" i="13" s="1"/>
  <c r="N24" i="14"/>
  <c r="N27" i="14" s="1"/>
  <c r="N30" i="14" s="1"/>
  <c r="N33" i="14" s="1"/>
  <c r="N11" i="9"/>
  <c r="N14" i="9" s="1"/>
  <c r="N17" i="9" s="1"/>
  <c r="N20" i="9" s="1"/>
  <c r="N23" i="9" s="1"/>
  <c r="N26" i="9" s="1"/>
  <c r="N29" i="9" s="1"/>
  <c r="N32" i="9" s="1"/>
  <c r="N35" i="9" s="1"/>
  <c r="N38" i="9" s="1"/>
  <c r="N41" i="9" s="1"/>
  <c r="N44" i="9" s="1"/>
  <c r="N47" i="9" s="1"/>
  <c r="N50" i="9" s="1"/>
  <c r="N53" i="9" s="1"/>
  <c r="N56" i="9" s="1"/>
  <c r="N59" i="9" s="1"/>
  <c r="N72" i="9"/>
  <c r="N75" i="9" s="1"/>
  <c r="N78" i="9" s="1"/>
  <c r="N81" i="9" s="1"/>
  <c r="N84" i="9" s="1"/>
  <c r="N87" i="9" s="1"/>
  <c r="N90" i="9" s="1"/>
  <c r="N93" i="9" s="1"/>
  <c r="N96" i="9" s="1"/>
  <c r="N99" i="9" s="1"/>
  <c r="N102" i="9" s="1"/>
  <c r="N105" i="9" s="1"/>
  <c r="N108" i="9" s="1"/>
  <c r="N111" i="9" s="1"/>
  <c r="N114" i="9" s="1"/>
  <c r="N117" i="9" s="1"/>
  <c r="N69" i="10"/>
  <c r="N72" i="10" s="1"/>
  <c r="N75" i="10" s="1"/>
  <c r="N78" i="10" s="1"/>
  <c r="N81" i="10" s="1"/>
  <c r="N84" i="10" s="1"/>
  <c r="N87" i="10" s="1"/>
  <c r="N90" i="10" s="1"/>
  <c r="N93" i="10" s="1"/>
  <c r="N96" i="10" s="1"/>
  <c r="N99" i="10" s="1"/>
  <c r="N102" i="10" s="1"/>
  <c r="N105" i="10" s="1"/>
  <c r="N108" i="10" s="1"/>
  <c r="N111" i="10" s="1"/>
  <c r="N114" i="10" s="1"/>
  <c r="N117" i="10" s="1"/>
  <c r="N69" i="8"/>
  <c r="N72" i="8" s="1"/>
  <c r="N75" i="8" s="1"/>
  <c r="N78" i="8" s="1"/>
  <c r="N81" i="8" s="1"/>
  <c r="N84" i="8" s="1"/>
  <c r="N87" i="8" s="1"/>
  <c r="N90" i="8" s="1"/>
  <c r="N93" i="8" s="1"/>
  <c r="N96" i="8" s="1"/>
  <c r="N99" i="8" s="1"/>
  <c r="N102" i="8" s="1"/>
  <c r="N105" i="8" s="1"/>
  <c r="N108" i="8" s="1"/>
  <c r="N111" i="8" s="1"/>
  <c r="N114" i="8" s="1"/>
  <c r="N117" i="8" s="1"/>
  <c r="N11" i="10"/>
  <c r="N14" i="10" s="1"/>
  <c r="N17" i="10" s="1"/>
  <c r="N20" i="10" s="1"/>
  <c r="N23" i="10" s="1"/>
  <c r="N26" i="10" s="1"/>
  <c r="N29" i="10" s="1"/>
  <c r="N32" i="10" s="1"/>
  <c r="N35" i="10" s="1"/>
  <c r="N38" i="10" s="1"/>
  <c r="N41" i="10" s="1"/>
  <c r="N44" i="10" s="1"/>
  <c r="N47" i="10" s="1"/>
  <c r="N50" i="10" s="1"/>
  <c r="N53" i="10" s="1"/>
  <c r="N56" i="10" s="1"/>
  <c r="N59" i="10" s="1"/>
  <c r="N11" i="8"/>
  <c r="N14" i="8" s="1"/>
  <c r="N17" i="8" s="1"/>
  <c r="N20" i="8" s="1"/>
  <c r="N23" i="8" s="1"/>
  <c r="N26" i="8" s="1"/>
  <c r="N29" i="8" s="1"/>
  <c r="N32" i="8" s="1"/>
  <c r="N35" i="8" s="1"/>
  <c r="N38" i="8" s="1"/>
  <c r="N41" i="8" s="1"/>
  <c r="N44" i="8" s="1"/>
  <c r="N47" i="8" s="1"/>
  <c r="N50" i="8" s="1"/>
  <c r="N53" i="8" s="1"/>
  <c r="N56" i="8" s="1"/>
  <c r="N59" i="8" s="1"/>
  <c r="N47" i="14" l="1"/>
  <c r="N50" i="14" s="1"/>
  <c r="N53" i="14" s="1"/>
  <c r="N56" i="14" s="1"/>
  <c r="N59" i="14" s="1"/>
  <c r="N62" i="14" s="1"/>
  <c r="N65" i="14" s="1"/>
  <c r="N9" i="13"/>
  <c r="N12" i="13" s="1"/>
  <c r="N15" i="13" s="1"/>
  <c r="N18" i="13" s="1"/>
  <c r="N21" i="13" s="1"/>
  <c r="N24" i="13" s="1"/>
  <c r="N27" i="13" s="1"/>
  <c r="N30" i="13" s="1"/>
  <c r="N33" i="13" s="1"/>
</calcChain>
</file>

<file path=xl/sharedStrings.xml><?xml version="1.0" encoding="utf-8"?>
<sst xmlns="http://schemas.openxmlformats.org/spreadsheetml/2006/main" count="613" uniqueCount="55">
  <si>
    <t>Date</t>
  </si>
  <si>
    <t>Experiment Day</t>
  </si>
  <si>
    <t>Cell state</t>
  </si>
  <si>
    <t>Cell Counts (hemocytometer)</t>
  </si>
  <si>
    <t>Average cell counts</t>
  </si>
  <si>
    <t>Cells/ml</t>
  </si>
  <si>
    <t>Total cells</t>
  </si>
  <si>
    <t># cells seeded</t>
  </si>
  <si>
    <t>Viability % live cells</t>
  </si>
  <si>
    <t>Pop doubling</t>
  </si>
  <si>
    <t>cumulative population doubling</t>
  </si>
  <si>
    <t>Ch1</t>
  </si>
  <si>
    <t>Ch2</t>
  </si>
  <si>
    <t>Ch3</t>
  </si>
  <si>
    <t>Ch4</t>
  </si>
  <si>
    <t>Live</t>
  </si>
  <si>
    <t>Dead</t>
  </si>
  <si>
    <t>Red</t>
  </si>
  <si>
    <t>Notes</t>
  </si>
  <si>
    <t>Experiment Day at RT</t>
  </si>
  <si>
    <r>
      <t>*cells seeded from 10% FBS Sp-G1 flask at 17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scheme val="minor"/>
      </rPr>
      <t>C</t>
    </r>
  </si>
  <si>
    <r>
      <t>*cells seeded from 10% FBS Sp-G2 flask at 17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scheme val="minor"/>
      </rPr>
      <t>C</t>
    </r>
  </si>
  <si>
    <r>
      <t>*cells seeded from 15% FBS Sp-G1 flask at 17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scheme val="minor"/>
      </rPr>
      <t>C</t>
    </r>
  </si>
  <si>
    <r>
      <t>*cells seeded from 15% FBS Sp-G2 flask at 17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scheme val="minor"/>
      </rPr>
      <t>C</t>
    </r>
  </si>
  <si>
    <t>Cumulative Pop Doubling</t>
  </si>
  <si>
    <t>Cell viability</t>
  </si>
  <si>
    <t xml:space="preserve">Day </t>
  </si>
  <si>
    <t>5% FBS G1</t>
  </si>
  <si>
    <t>5% FBS G2</t>
  </si>
  <si>
    <t>10% FBS G1</t>
  </si>
  <si>
    <t>10% FBS G2</t>
  </si>
  <si>
    <t>15% FBS G1</t>
  </si>
  <si>
    <t>15% FBS G2</t>
  </si>
  <si>
    <t>10% FBS G1 RT</t>
  </si>
  <si>
    <t>10% FBS G2 RT</t>
  </si>
  <si>
    <t>15% FBS G1 RT</t>
  </si>
  <si>
    <t>15% FBS G2 RT</t>
  </si>
  <si>
    <t>UM + 5% FBS - Sp_G1</t>
  </si>
  <si>
    <t>UM + 5% FBS - Sp_G2</t>
  </si>
  <si>
    <t>UM + 10% FBS - Sp_G1</t>
  </si>
  <si>
    <t>UM + 10% FBS - Sp_G2</t>
  </si>
  <si>
    <t>UM + 15% FBS - Sp_G1</t>
  </si>
  <si>
    <t>UM + 15% FBS - Sp_G2</t>
  </si>
  <si>
    <t>UM + 10% FBS - Sp_G1 RT</t>
  </si>
  <si>
    <t>UM + 10% FBS - Sp_G2 RT</t>
  </si>
  <si>
    <t>UM + 15% FBS - Sp_G1 RT</t>
  </si>
  <si>
    <t>UM + 15% FBS - Sp_G2 RT</t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</si>
  <si>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(Summary of gastrula-derived cultures in UM with 5%, 10% or 15% FBS maintained at 17℃ and room temperature)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</si>
  <si>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(Gastrula-derived cultures in UM with 5% FBS maintained at 17℃)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</si>
  <si>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(Gastrula-derived cultures in UM with 10% FBS maintained at 17℃)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</si>
  <si>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(Gastrula-derived cultures in UM with 15% FBS maintained at 17℃)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</si>
  <si>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(Gastrula-derived cultures in UM with 10% FBS maintained at room temperature)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</si>
  <si>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(Gastrula-derived cultures in UM with 15% FBS maintained at room temperature)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</si>
  <si>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(Summary of gastrula-derived cultures in UM with 5%, 10% or 15% FBS maintained at 17℃)</t>
    </r>
  </si>
  <si>
    <r>
      <t xml:space="preserve">Supplementary Table 11. Growth and viability of </t>
    </r>
    <r>
      <rPr>
        <b/>
        <i/>
        <sz val="11"/>
        <color theme="1"/>
        <rFont val="Arial"/>
        <family val="2"/>
      </rPr>
      <t>S. purpuratus</t>
    </r>
    <r>
      <rPr>
        <b/>
        <sz val="11"/>
        <color theme="1"/>
        <rFont val="Arial"/>
        <family val="2"/>
      </rPr>
      <t xml:space="preserve"> embryonic cells (Summary of gastrula-derived cultures in UM with 10% or 15% FBS maintained at room temperature)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</si>
</sst>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7F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CCCCCC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CCCCCC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readingOrder="1"/>
    </xf>
    <xf numFmtId="1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1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5" fontId="0" fillId="0" borderId="21" xfId="1" applyNumberFormat="1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19" xfId="1" applyNumberFormat="1" applyFont="1" applyBorder="1"/>
    <xf numFmtId="165" fontId="0" fillId="0" borderId="20" xfId="1" applyNumberFormat="1" applyFont="1" applyBorder="1"/>
    <xf numFmtId="2" fontId="0" fillId="0" borderId="21" xfId="0" applyNumberFormat="1" applyBorder="1"/>
    <xf numFmtId="0" fontId="3" fillId="0" borderId="27" xfId="0" applyFont="1" applyBorder="1" applyAlignment="1">
      <alignment horizontal="center" readingOrder="1"/>
    </xf>
    <xf numFmtId="0" fontId="3" fillId="0" borderId="28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0" xfId="0" applyFont="1" applyBorder="1" applyAlignment="1">
      <alignment horizontal="center" readingOrder="1"/>
    </xf>
    <xf numFmtId="0" fontId="3" fillId="0" borderId="31" xfId="0" applyFont="1" applyBorder="1" applyAlignment="1">
      <alignment horizontal="center" readingOrder="1"/>
    </xf>
    <xf numFmtId="0" fontId="2" fillId="0" borderId="6" xfId="0" applyFont="1" applyBorder="1"/>
    <xf numFmtId="0" fontId="2" fillId="0" borderId="11" xfId="0" applyFont="1" applyBorder="1"/>
    <xf numFmtId="0" fontId="2" fillId="0" borderId="7" xfId="0" applyFont="1" applyBorder="1"/>
    <xf numFmtId="164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2" fillId="3" borderId="12" xfId="0" applyFont="1" applyFill="1" applyBorder="1"/>
    <xf numFmtId="0" fontId="0" fillId="3" borderId="13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34" xfId="0" applyFont="1" applyBorder="1" applyAlignment="1">
      <alignment horizontal="center" readingOrder="1"/>
    </xf>
    <xf numFmtId="0" fontId="3" fillId="0" borderId="35" xfId="0" applyFont="1" applyBorder="1" applyAlignment="1">
      <alignment horizontal="center" readingOrder="1"/>
    </xf>
    <xf numFmtId="0" fontId="3" fillId="0" borderId="36" xfId="0" applyFont="1" applyBorder="1" applyAlignment="1">
      <alignment horizontal="center" readingOrder="1"/>
    </xf>
    <xf numFmtId="0" fontId="3" fillId="0" borderId="37" xfId="0" applyFont="1" applyBorder="1" applyAlignment="1">
      <alignment horizontal="center" readingOrder="1"/>
    </xf>
    <xf numFmtId="0" fontId="3" fillId="0" borderId="38" xfId="0" applyFont="1" applyBorder="1" applyAlignment="1">
      <alignment horizontal="center" readingOrder="1"/>
    </xf>
    <xf numFmtId="0" fontId="3" fillId="0" borderId="15" xfId="0" applyFont="1" applyBorder="1" applyAlignment="1">
      <alignment horizontal="center" readingOrder="1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/>
    </xf>
    <xf numFmtId="2" fontId="5" fillId="0" borderId="39" xfId="0" applyNumberFormat="1" applyFont="1" applyBorder="1"/>
    <xf numFmtId="0" fontId="3" fillId="0" borderId="0" xfId="0" applyFont="1" applyAlignment="1">
      <alignment horizontal="center" readingOrder="1"/>
    </xf>
    <xf numFmtId="0" fontId="2" fillId="4" borderId="12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2" borderId="14" xfId="0" applyFill="1" applyBorder="1"/>
    <xf numFmtId="165" fontId="0" fillId="0" borderId="0" xfId="0" applyNumberFormat="1"/>
    <xf numFmtId="14" fontId="0" fillId="0" borderId="21" xfId="0" applyNumberForma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0" fontId="6" fillId="0" borderId="15" xfId="0" applyFont="1" applyBorder="1"/>
    <xf numFmtId="0" fontId="0" fillId="0" borderId="15" xfId="0" applyBorder="1"/>
    <xf numFmtId="2" fontId="0" fillId="0" borderId="15" xfId="0" applyNumberFormat="1" applyBorder="1"/>
    <xf numFmtId="2" fontId="7" fillId="0" borderId="15" xfId="0" applyNumberFormat="1" applyFont="1" applyBorder="1"/>
    <xf numFmtId="0" fontId="4" fillId="0" borderId="15" xfId="0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5" fillId="0" borderId="15" xfId="0" applyNumberFormat="1" applyFont="1" applyBorder="1"/>
    <xf numFmtId="0" fontId="7" fillId="0" borderId="15" xfId="0" applyFont="1" applyBorder="1" applyAlignment="1">
      <alignment horizontal="center"/>
    </xf>
    <xf numFmtId="0" fontId="6" fillId="0" borderId="0" xfId="0" applyFont="1"/>
    <xf numFmtId="0" fontId="2" fillId="0" borderId="15" xfId="0" applyFont="1" applyBorder="1"/>
    <xf numFmtId="0" fontId="3" fillId="0" borderId="45" xfId="0" applyFont="1" applyBorder="1" applyAlignment="1">
      <alignment horizontal="center" readingOrder="1"/>
    </xf>
    <xf numFmtId="2" fontId="5" fillId="0" borderId="15" xfId="0" applyNumberFormat="1" applyFont="1" applyBorder="1" applyAlignment="1">
      <alignment horizontal="right"/>
    </xf>
    <xf numFmtId="0" fontId="0" fillId="0" borderId="15" xfId="0" applyBorder="1" applyAlignment="1">
      <alignment horizontal="right"/>
    </xf>
    <xf numFmtId="2" fontId="4" fillId="0" borderId="15" xfId="0" applyNumberFormat="1" applyFont="1" applyBorder="1" applyAlignment="1">
      <alignment horizontal="right" vertical="center"/>
    </xf>
    <xf numFmtId="0" fontId="0" fillId="0" borderId="46" xfId="0" applyBorder="1" applyAlignment="1">
      <alignment horizontal="right"/>
    </xf>
    <xf numFmtId="2" fontId="0" fillId="0" borderId="0" xfId="0" applyNumberFormat="1"/>
    <xf numFmtId="2" fontId="5" fillId="0" borderId="0" xfId="0" applyNumberFormat="1" applyFont="1"/>
    <xf numFmtId="2" fontId="4" fillId="0" borderId="0" xfId="0" applyNumberFormat="1" applyFont="1" applyAlignment="1">
      <alignment horizontal="center" vertical="center"/>
    </xf>
    <xf numFmtId="2" fontId="0" fillId="0" borderId="15" xfId="0" applyNumberFormat="1" applyBorder="1" applyAlignment="1">
      <alignment horizontal="right"/>
    </xf>
    <xf numFmtId="0" fontId="7" fillId="0" borderId="27" xfId="0" applyFont="1" applyBorder="1" applyAlignment="1">
      <alignment horizontal="center" readingOrder="1"/>
    </xf>
    <xf numFmtId="0" fontId="7" fillId="0" borderId="28" xfId="0" applyFont="1" applyBorder="1" applyAlignment="1">
      <alignment horizontal="center" readingOrder="1"/>
    </xf>
    <xf numFmtId="0" fontId="7" fillId="0" borderId="29" xfId="0" applyFont="1" applyBorder="1" applyAlignment="1">
      <alignment horizontal="center" readingOrder="1"/>
    </xf>
    <xf numFmtId="0" fontId="7" fillId="0" borderId="16" xfId="0" applyFont="1" applyBorder="1" applyAlignment="1">
      <alignment horizontal="center" readingOrder="1"/>
    </xf>
    <xf numFmtId="0" fontId="7" fillId="0" borderId="30" xfId="0" applyFont="1" applyBorder="1" applyAlignment="1">
      <alignment horizontal="center" readingOrder="1"/>
    </xf>
    <xf numFmtId="0" fontId="7" fillId="0" borderId="31" xfId="0" applyFont="1" applyBorder="1" applyAlignment="1">
      <alignment horizontal="center" readingOrder="1"/>
    </xf>
    <xf numFmtId="0" fontId="7" fillId="0" borderId="47" xfId="0" applyFont="1" applyBorder="1" applyAlignment="1">
      <alignment horizontal="center" readingOrder="1"/>
    </xf>
    <xf numFmtId="2" fontId="5" fillId="0" borderId="50" xfId="0" applyNumberFormat="1" applyFont="1" applyBorder="1"/>
    <xf numFmtId="0" fontId="0" fillId="0" borderId="48" xfId="0" applyBorder="1"/>
    <xf numFmtId="14" fontId="0" fillId="0" borderId="19" xfId="0" applyNumberFormat="1" applyBorder="1" applyAlignment="1">
      <alignment horizontal="center" vertical="center"/>
    </xf>
    <xf numFmtId="0" fontId="0" fillId="0" borderId="51" xfId="0" applyBorder="1" applyAlignment="1">
      <alignment horizontal="center"/>
    </xf>
    <xf numFmtId="11" fontId="4" fillId="0" borderId="19" xfId="0" applyNumberFormat="1" applyFont="1" applyBorder="1" applyAlignment="1">
      <alignment horizontal="center" vertical="center"/>
    </xf>
    <xf numFmtId="2" fontId="0" fillId="0" borderId="19" xfId="0" applyNumberFormat="1" applyBorder="1"/>
    <xf numFmtId="164" fontId="0" fillId="0" borderId="26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/>
    </xf>
    <xf numFmtId="2" fontId="5" fillId="0" borderId="52" xfId="0" applyNumberFormat="1" applyFont="1" applyBorder="1"/>
    <xf numFmtId="2" fontId="5" fillId="0" borderId="2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4" fillId="0" borderId="15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48" xfId="0" applyNumberFormat="1" applyBorder="1"/>
    <xf numFmtId="1" fontId="5" fillId="0" borderId="15" xfId="0" applyNumberFormat="1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41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C7428"/>
      <color rgb="FFFF8669"/>
      <color rgb="FF3F899F"/>
      <color rgb="FF9CDCEE"/>
      <color rgb="FF5BC5E4"/>
      <color rgb="FF87C898"/>
      <color rgb="FF43D5C7"/>
      <color rgb="FF0E8E81"/>
      <color rgb="FF15CBB9"/>
      <color rgb="FF165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61329833770772E-2"/>
          <c:y val="5.0925925925925923E-2"/>
          <c:w val="0.6848115457342564"/>
          <c:h val="0.67023038786818312"/>
        </c:manualLayout>
      </c:layout>
      <c:scatterChart>
        <c:scatterStyle val="lineMarker"/>
        <c:varyColors val="0"/>
        <c:ser>
          <c:idx val="0"/>
          <c:order val="0"/>
          <c:tx>
            <c:strRef>
              <c:f>'17C Gastrula Summary'!$B$3</c:f>
              <c:strCache>
                <c:ptCount val="1"/>
                <c:pt idx="0">
                  <c:v>5% FBS G1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'17C Gastrula Summary'!$A$4:$A$22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Summary'!$B$4:$B$22</c:f>
              <c:numCache>
                <c:formatCode>0.00</c:formatCode>
                <c:ptCount val="19"/>
                <c:pt idx="0">
                  <c:v>0.3263999150260824</c:v>
                </c:pt>
                <c:pt idx="1">
                  <c:v>2.0854275644084908</c:v>
                </c:pt>
                <c:pt idx="2">
                  <c:v>2.5002241699480465</c:v>
                </c:pt>
                <c:pt idx="3">
                  <c:v>2.5002241699480465</c:v>
                </c:pt>
                <c:pt idx="4">
                  <c:v>2.5002241699480465</c:v>
                </c:pt>
                <c:pt idx="5">
                  <c:v>2.5002241699480465</c:v>
                </c:pt>
                <c:pt idx="6">
                  <c:v>2.6769992696327538</c:v>
                </c:pt>
                <c:pt idx="7">
                  <c:v>2.6769992696327538</c:v>
                </c:pt>
                <c:pt idx="8">
                  <c:v>2.6769992696327538</c:v>
                </c:pt>
                <c:pt idx="9">
                  <c:v>3.2896203659200003</c:v>
                </c:pt>
                <c:pt idx="10">
                  <c:v>3.2896203659200003</c:v>
                </c:pt>
                <c:pt idx="11">
                  <c:v>3.5118837074936358</c:v>
                </c:pt>
                <c:pt idx="12">
                  <c:v>3.7487853238320552</c:v>
                </c:pt>
                <c:pt idx="13">
                  <c:v>3.7487853238320552</c:v>
                </c:pt>
                <c:pt idx="14">
                  <c:v>4.9444881304704129</c:v>
                </c:pt>
                <c:pt idx="15">
                  <c:v>4.9444881304704129</c:v>
                </c:pt>
                <c:pt idx="16">
                  <c:v>5.4162825794648555</c:v>
                </c:pt>
                <c:pt idx="17">
                  <c:v>5.4162825794648555</c:v>
                </c:pt>
                <c:pt idx="18">
                  <c:v>5.6154757059868023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6-45EC-84E9-715FA9F435FC}"/>
            </c:ext>
          </c:extLst>
        </c:ser>
        <c:ser>
          <c:idx val="1"/>
          <c:order val="1"/>
          <c:tx>
            <c:strRef>
              <c:f>'17C Gastrula Summary'!$C$3</c:f>
              <c:strCache>
                <c:ptCount val="1"/>
                <c:pt idx="0">
                  <c:v>5% FBS G2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'17C Gastrula Summary'!$A$4:$A$22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Summary'!$C$4:$C$22</c:f>
              <c:numCache>
                <c:formatCode>0.00</c:formatCode>
                <c:ptCount val="19"/>
                <c:pt idx="0">
                  <c:v>7.2790606759412207E-2</c:v>
                </c:pt>
                <c:pt idx="1">
                  <c:v>2.1393350646591669</c:v>
                </c:pt>
                <c:pt idx="2">
                  <c:v>2.5307947358803027</c:v>
                </c:pt>
                <c:pt idx="3">
                  <c:v>2.5307947358803027</c:v>
                </c:pt>
                <c:pt idx="4">
                  <c:v>2.5307947358803027</c:v>
                </c:pt>
                <c:pt idx="5">
                  <c:v>2.9970917331316396</c:v>
                </c:pt>
                <c:pt idx="6">
                  <c:v>2.9970917331316396</c:v>
                </c:pt>
                <c:pt idx="7">
                  <c:v>2.9970917331316396</c:v>
                </c:pt>
                <c:pt idx="8">
                  <c:v>3.3294740407040879</c:v>
                </c:pt>
                <c:pt idx="9">
                  <c:v>3.3294740407040879</c:v>
                </c:pt>
                <c:pt idx="10">
                  <c:v>4.3949444576487444</c:v>
                </c:pt>
                <c:pt idx="11">
                  <c:v>4.8521516994692435</c:v>
                </c:pt>
                <c:pt idx="12">
                  <c:v>5.1738929426559901</c:v>
                </c:pt>
                <c:pt idx="13">
                  <c:v>5.1738929426559901</c:v>
                </c:pt>
                <c:pt idx="14">
                  <c:v>6.0248762081617278</c:v>
                </c:pt>
                <c:pt idx="15">
                  <c:v>6.7322846281871138</c:v>
                </c:pt>
                <c:pt idx="16">
                  <c:v>8.9789074121416697</c:v>
                </c:pt>
                <c:pt idx="17">
                  <c:v>10.179843827720079</c:v>
                </c:pt>
                <c:pt idx="18">
                  <c:v>11.702521486485235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C6-45EC-84E9-715FA9F435FC}"/>
            </c:ext>
          </c:extLst>
        </c:ser>
        <c:ser>
          <c:idx val="2"/>
          <c:order val="2"/>
          <c:tx>
            <c:strRef>
              <c:f>'17C Gastrula Summary'!$D$3</c:f>
              <c:strCache>
                <c:ptCount val="1"/>
                <c:pt idx="0">
                  <c:v>10% FBS G1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'17C Gastrula Summary'!$A$4:$A$22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Summary'!$D$4:$D$22</c:f>
              <c:numCache>
                <c:formatCode>0.00</c:formatCode>
                <c:ptCount val="19"/>
                <c:pt idx="0">
                  <c:v>0.69391826270513124</c:v>
                </c:pt>
                <c:pt idx="1">
                  <c:v>2.5607305727006269</c:v>
                </c:pt>
                <c:pt idx="2">
                  <c:v>2.5607305727006269</c:v>
                </c:pt>
                <c:pt idx="3">
                  <c:v>2.7259723402475329</c:v>
                </c:pt>
                <c:pt idx="4">
                  <c:v>2.7259723402475329</c:v>
                </c:pt>
                <c:pt idx="5">
                  <c:v>3.3799483788392344</c:v>
                </c:pt>
                <c:pt idx="6">
                  <c:v>5.4774641970254336</c:v>
                </c:pt>
                <c:pt idx="7">
                  <c:v>5.8464836980726869</c:v>
                </c:pt>
                <c:pt idx="8">
                  <c:v>7.0853396636567627</c:v>
                </c:pt>
                <c:pt idx="9">
                  <c:v>8.4537787503084338</c:v>
                </c:pt>
                <c:pt idx="10">
                  <c:v>9.2329361850559071</c:v>
                </c:pt>
                <c:pt idx="11">
                  <c:v>10.177246221419709</c:v>
                </c:pt>
                <c:pt idx="12">
                  <c:v>11.229746316899439</c:v>
                </c:pt>
                <c:pt idx="13">
                  <c:v>13.234580746974304</c:v>
                </c:pt>
                <c:pt idx="14">
                  <c:v>15.203063898442773</c:v>
                </c:pt>
                <c:pt idx="15">
                  <c:v>16.519410506801766</c:v>
                </c:pt>
                <c:pt idx="16">
                  <c:v>18.582865110845116</c:v>
                </c:pt>
                <c:pt idx="17">
                  <c:v>20.732717707935223</c:v>
                </c:pt>
                <c:pt idx="18">
                  <c:v>22.569594181110389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C6-45EC-84E9-715FA9F435FC}"/>
            </c:ext>
          </c:extLst>
        </c:ser>
        <c:ser>
          <c:idx val="3"/>
          <c:order val="3"/>
          <c:tx>
            <c:strRef>
              <c:f>'17C Gastrula Summary'!$E$3</c:f>
              <c:strCache>
                <c:ptCount val="1"/>
                <c:pt idx="0">
                  <c:v>10% FBS G2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'17C Gastrula Summary'!$A$4:$A$22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Summary'!$E$4:$E$22</c:f>
              <c:numCache>
                <c:formatCode>0.00</c:formatCode>
                <c:ptCount val="19"/>
                <c:pt idx="0">
                  <c:v>0.50138499873921105</c:v>
                </c:pt>
                <c:pt idx="1">
                  <c:v>1.656833172428692</c:v>
                </c:pt>
                <c:pt idx="2">
                  <c:v>2.1525028062216038</c:v>
                </c:pt>
                <c:pt idx="3">
                  <c:v>2.5705726428602413</c:v>
                </c:pt>
                <c:pt idx="4">
                  <c:v>3.2592436002498393</c:v>
                </c:pt>
                <c:pt idx="5">
                  <c:v>3.5616307584829827</c:v>
                </c:pt>
                <c:pt idx="6">
                  <c:v>4.9288122282385958</c:v>
                </c:pt>
                <c:pt idx="7">
                  <c:v>5.9928472466775276</c:v>
                </c:pt>
                <c:pt idx="8">
                  <c:v>7.2799660093750571</c:v>
                </c:pt>
                <c:pt idx="9">
                  <c:v>8.6059250378685004</c:v>
                </c:pt>
                <c:pt idx="10">
                  <c:v>9.7262897853534778</c:v>
                </c:pt>
                <c:pt idx="11">
                  <c:v>10.546843106758818</c:v>
                </c:pt>
                <c:pt idx="12">
                  <c:v>11.453207330010427</c:v>
                </c:pt>
                <c:pt idx="13">
                  <c:v>12.218297748986297</c:v>
                </c:pt>
                <c:pt idx="14">
                  <c:v>13.853489333713025</c:v>
                </c:pt>
                <c:pt idx="15">
                  <c:v>15.13567866364366</c:v>
                </c:pt>
                <c:pt idx="16">
                  <c:v>17.285531260733766</c:v>
                </c:pt>
                <c:pt idx="17">
                  <c:v>19.651062478602441</c:v>
                </c:pt>
                <c:pt idx="18">
                  <c:v>21.942513464297107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C6-45EC-84E9-715FA9F435FC}"/>
            </c:ext>
          </c:extLst>
        </c:ser>
        <c:ser>
          <c:idx val="4"/>
          <c:order val="4"/>
          <c:tx>
            <c:strRef>
              <c:f>'17C Gastrula Summary'!$F$3</c:f>
              <c:strCache>
                <c:ptCount val="1"/>
                <c:pt idx="0">
                  <c:v>15% FBS G1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'17C Gastrula Summary'!$A$4:$A$22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Summary'!$F$4:$F$22</c:f>
              <c:numCache>
                <c:formatCode>0.00</c:formatCode>
                <c:ptCount val="19"/>
                <c:pt idx="0">
                  <c:v>0.76426673561732639</c:v>
                </c:pt>
                <c:pt idx="1">
                  <c:v>1.7289410814102353</c:v>
                </c:pt>
                <c:pt idx="2">
                  <c:v>1.8948546782835403</c:v>
                </c:pt>
                <c:pt idx="3">
                  <c:v>2.6282546418107255</c:v>
                </c:pt>
                <c:pt idx="4">
                  <c:v>2.8942742638879579</c:v>
                </c:pt>
                <c:pt idx="5">
                  <c:v>4.2106208722469498</c:v>
                </c:pt>
                <c:pt idx="6">
                  <c:v>6.4291463375517592</c:v>
                </c:pt>
                <c:pt idx="7">
                  <c:v>8.2112187721728951</c:v>
                </c:pt>
                <c:pt idx="8">
                  <c:v>9.6610381964175538</c:v>
                </c:pt>
                <c:pt idx="9">
                  <c:v>11.119622739934027</c:v>
                </c:pt>
                <c:pt idx="10">
                  <c:v>11.812242746424262</c:v>
                </c:pt>
                <c:pt idx="11">
                  <c:v>12.805642040693964</c:v>
                </c:pt>
                <c:pt idx="12">
                  <c:v>13.743696719394258</c:v>
                </c:pt>
                <c:pt idx="13">
                  <c:v>14.617658282845868</c:v>
                </c:pt>
                <c:pt idx="14">
                  <c:v>16.666679756562417</c:v>
                </c:pt>
                <c:pt idx="15">
                  <c:v>17.888362683740471</c:v>
                </c:pt>
                <c:pt idx="16">
                  <c:v>19.790938798993388</c:v>
                </c:pt>
                <c:pt idx="17">
                  <c:v>21.317789710107288</c:v>
                </c:pt>
                <c:pt idx="18">
                  <c:v>22.643748738600731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AC6-45EC-84E9-715FA9F435FC}"/>
            </c:ext>
          </c:extLst>
        </c:ser>
        <c:ser>
          <c:idx val="5"/>
          <c:order val="5"/>
          <c:tx>
            <c:strRef>
              <c:f>'17C Gastrula Summary'!$G$3</c:f>
              <c:strCache>
                <c:ptCount val="1"/>
                <c:pt idx="0">
                  <c:v>15% FBS G2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'17C Gastrula Summary'!$A$4:$A$22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Summary'!$G$4:$G$22</c:f>
              <c:numCache>
                <c:formatCode>0.00</c:formatCode>
                <c:ptCount val="19"/>
                <c:pt idx="0">
                  <c:v>0.6574135868242742</c:v>
                </c:pt>
                <c:pt idx="1">
                  <c:v>1.619380217868523</c:v>
                </c:pt>
                <c:pt idx="2">
                  <c:v>1.9258635654472942</c:v>
                </c:pt>
                <c:pt idx="3">
                  <c:v>2.9252831510517119</c:v>
                </c:pt>
                <c:pt idx="4">
                  <c:v>3.2178949655375422</c:v>
                </c:pt>
                <c:pt idx="5">
                  <c:v>4.5527227940955495</c:v>
                </c:pt>
                <c:pt idx="6">
                  <c:v>6.6361440945754744</c:v>
                </c:pt>
                <c:pt idx="7">
                  <c:v>8.1164111170596858</c:v>
                </c:pt>
                <c:pt idx="8">
                  <c:v>9.5124904944746724</c:v>
                </c:pt>
                <c:pt idx="9">
                  <c:v>11.128223515592637</c:v>
                </c:pt>
                <c:pt idx="10">
                  <c:v>12.564794537164385</c:v>
                </c:pt>
                <c:pt idx="11">
                  <c:v>13.956303838867745</c:v>
                </c:pt>
                <c:pt idx="12">
                  <c:v>15.338629302643838</c:v>
                </c:pt>
                <c:pt idx="13">
                  <c:v>16.491764953496112</c:v>
                </c:pt>
                <c:pt idx="14">
                  <c:v>17.723710256238274</c:v>
                </c:pt>
                <c:pt idx="15">
                  <c:v>18.735095534415191</c:v>
                </c:pt>
                <c:pt idx="16">
                  <c:v>19.967040837157352</c:v>
                </c:pt>
                <c:pt idx="17">
                  <c:v>21.390240594309397</c:v>
                </c:pt>
                <c:pt idx="18">
                  <c:v>22.322012658799711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AC6-45EC-84E9-715FA9F43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700016"/>
        <c:axId val="532700976"/>
      </c:scatterChart>
      <c:valAx>
        <c:axId val="532700016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2700976"/>
        <c:crosses val="autoZero"/>
        <c:crossBetween val="midCat"/>
      </c:valAx>
      <c:valAx>
        <c:axId val="53270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2700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186017110657742"/>
          <c:y val="6.3656313794109076E-2"/>
          <c:w val="0.24853418532104637"/>
          <c:h val="0.43634368620589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64216972878389E-2"/>
          <c:y val="5.1162790697674418E-2"/>
          <c:w val="0.68715295865263493"/>
          <c:h val="0.668696575718732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'17C Gastrula Summary'!$J$3</c:f>
              <c:strCache>
                <c:ptCount val="1"/>
                <c:pt idx="0">
                  <c:v>5% FBS G1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'17C Gastrula Summary'!$I$4:$I$22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Summary'!$J$4:$J$22</c:f>
              <c:numCache>
                <c:formatCode>0.00</c:formatCode>
                <c:ptCount val="19"/>
                <c:pt idx="0">
                  <c:v>55.357142857142861</c:v>
                </c:pt>
                <c:pt idx="1">
                  <c:v>86.065573770491795</c:v>
                </c:pt>
                <c:pt idx="2">
                  <c:v>89.743589743589752</c:v>
                </c:pt>
                <c:pt idx="3">
                  <c:v>90</c:v>
                </c:pt>
                <c:pt idx="4">
                  <c:v>88.333333333333329</c:v>
                </c:pt>
                <c:pt idx="5">
                  <c:v>88.461538461538453</c:v>
                </c:pt>
                <c:pt idx="6">
                  <c:v>85.245901639344254</c:v>
                </c:pt>
                <c:pt idx="7">
                  <c:v>74.074074074074076</c:v>
                </c:pt>
                <c:pt idx="8">
                  <c:v>70.833333333333343</c:v>
                </c:pt>
                <c:pt idx="9">
                  <c:v>83.870967741935488</c:v>
                </c:pt>
                <c:pt idx="10">
                  <c:v>80</c:v>
                </c:pt>
                <c:pt idx="11">
                  <c:v>71.794871794871796</c:v>
                </c:pt>
                <c:pt idx="12">
                  <c:v>78.571428571428569</c:v>
                </c:pt>
                <c:pt idx="13">
                  <c:v>70.588235294117652</c:v>
                </c:pt>
                <c:pt idx="14">
                  <c:v>80.882352941176478</c:v>
                </c:pt>
                <c:pt idx="15">
                  <c:v>64.583333333333343</c:v>
                </c:pt>
                <c:pt idx="16">
                  <c:v>62.318840579710141</c:v>
                </c:pt>
                <c:pt idx="17">
                  <c:v>52.941176470588239</c:v>
                </c:pt>
                <c:pt idx="18">
                  <c:v>52.542372881355938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80-4134-9484-414262775DAD}"/>
            </c:ext>
          </c:extLst>
        </c:ser>
        <c:ser>
          <c:idx val="1"/>
          <c:order val="1"/>
          <c:tx>
            <c:strRef>
              <c:f>'17C Gastrula Summary'!$K$3</c:f>
              <c:strCache>
                <c:ptCount val="1"/>
                <c:pt idx="0">
                  <c:v>5% FBS G2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'17C Gastrula Summary'!$I$4:$I$22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Summary'!$K$4:$K$22</c:f>
              <c:numCache>
                <c:formatCode>0.00</c:formatCode>
                <c:ptCount val="19"/>
                <c:pt idx="0">
                  <c:v>50.980392156862742</c:v>
                </c:pt>
                <c:pt idx="1">
                  <c:v>88.617886178861795</c:v>
                </c:pt>
                <c:pt idx="2">
                  <c:v>89.375</c:v>
                </c:pt>
                <c:pt idx="3">
                  <c:v>92.941176470588232</c:v>
                </c:pt>
                <c:pt idx="4">
                  <c:v>93.220338983050837</c:v>
                </c:pt>
                <c:pt idx="5">
                  <c:v>83.516483516483518</c:v>
                </c:pt>
                <c:pt idx="6">
                  <c:v>77.027027027027032</c:v>
                </c:pt>
                <c:pt idx="7">
                  <c:v>75</c:v>
                </c:pt>
                <c:pt idx="8">
                  <c:v>73.118279569892479</c:v>
                </c:pt>
                <c:pt idx="9">
                  <c:v>69.565217391304344</c:v>
                </c:pt>
                <c:pt idx="10">
                  <c:v>72.043010752688176</c:v>
                </c:pt>
                <c:pt idx="11">
                  <c:v>80.701754385964904</c:v>
                </c:pt>
                <c:pt idx="12">
                  <c:v>80.419580419580413</c:v>
                </c:pt>
                <c:pt idx="13">
                  <c:v>71.31782945736434</c:v>
                </c:pt>
                <c:pt idx="14">
                  <c:v>73.777777777777771</c:v>
                </c:pt>
                <c:pt idx="15">
                  <c:v>84.482758620689651</c:v>
                </c:pt>
                <c:pt idx="16">
                  <c:v>92.682926829268297</c:v>
                </c:pt>
                <c:pt idx="17">
                  <c:v>86.520376175548591</c:v>
                </c:pt>
                <c:pt idx="18">
                  <c:v>95.041322314049594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80-4134-9484-414262775DAD}"/>
            </c:ext>
          </c:extLst>
        </c:ser>
        <c:ser>
          <c:idx val="2"/>
          <c:order val="2"/>
          <c:tx>
            <c:strRef>
              <c:f>'17C Gastrula Summary'!$L$3</c:f>
              <c:strCache>
                <c:ptCount val="1"/>
                <c:pt idx="0">
                  <c:v>10% FBS G1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'17C Gastrula Summary'!$I$4:$I$22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Summary'!$L$4:$L$22</c:f>
              <c:numCache>
                <c:formatCode>0.00</c:formatCode>
                <c:ptCount val="19"/>
                <c:pt idx="0">
                  <c:v>76.923076923076934</c:v>
                </c:pt>
                <c:pt idx="1">
                  <c:v>93.589743589743591</c:v>
                </c:pt>
                <c:pt idx="2">
                  <c:v>89.171974522292999</c:v>
                </c:pt>
                <c:pt idx="3">
                  <c:v>92.899408284023664</c:v>
                </c:pt>
                <c:pt idx="4">
                  <c:v>96.638655462184872</c:v>
                </c:pt>
                <c:pt idx="5">
                  <c:v>94.270833333333343</c:v>
                </c:pt>
                <c:pt idx="6">
                  <c:v>95.361781076066791</c:v>
                </c:pt>
                <c:pt idx="7">
                  <c:v>90.116279069767444</c:v>
                </c:pt>
                <c:pt idx="8">
                  <c:v>90.370370370370367</c:v>
                </c:pt>
                <c:pt idx="9">
                  <c:v>90.37900874635568</c:v>
                </c:pt>
                <c:pt idx="10">
                  <c:v>87.288135593220346</c:v>
                </c:pt>
                <c:pt idx="11">
                  <c:v>87.169811320754718</c:v>
                </c:pt>
                <c:pt idx="12">
                  <c:v>87.368421052631589</c:v>
                </c:pt>
                <c:pt idx="13">
                  <c:v>91.115311909262758</c:v>
                </c:pt>
                <c:pt idx="14">
                  <c:v>89.184060721062622</c:v>
                </c:pt>
                <c:pt idx="15">
                  <c:v>86.666666666666671</c:v>
                </c:pt>
                <c:pt idx="16">
                  <c:v>89.48306595365419</c:v>
                </c:pt>
                <c:pt idx="17">
                  <c:v>89.881956155143342</c:v>
                </c:pt>
                <c:pt idx="18">
                  <c:v>88.453608247422679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80-4134-9484-414262775DAD}"/>
            </c:ext>
          </c:extLst>
        </c:ser>
        <c:ser>
          <c:idx val="3"/>
          <c:order val="3"/>
          <c:tx>
            <c:strRef>
              <c:f>'17C Gastrula Summary'!$M$3</c:f>
              <c:strCache>
                <c:ptCount val="1"/>
                <c:pt idx="0">
                  <c:v>10% FBS G2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'17C Gastrula Summary'!$I$4:$I$22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Summary'!$M$4:$M$22</c:f>
              <c:numCache>
                <c:formatCode>0.00</c:formatCode>
                <c:ptCount val="19"/>
                <c:pt idx="0">
                  <c:v>74.468085106382972</c:v>
                </c:pt>
                <c:pt idx="1">
                  <c:v>95.121951219512198</c:v>
                </c:pt>
                <c:pt idx="2">
                  <c:v>88</c:v>
                </c:pt>
                <c:pt idx="3">
                  <c:v>86.470588235294116</c:v>
                </c:pt>
                <c:pt idx="4">
                  <c:v>94.422310756972109</c:v>
                </c:pt>
                <c:pt idx="5">
                  <c:v>88.622754491017957</c:v>
                </c:pt>
                <c:pt idx="6">
                  <c:v>93.398533007334962</c:v>
                </c:pt>
                <c:pt idx="7">
                  <c:v>92.962962962962962</c:v>
                </c:pt>
                <c:pt idx="8">
                  <c:v>89.057750759878417</c:v>
                </c:pt>
                <c:pt idx="9">
                  <c:v>90.39039039039038</c:v>
                </c:pt>
                <c:pt idx="10">
                  <c:v>85.016286644951151</c:v>
                </c:pt>
                <c:pt idx="11">
                  <c:v>87.603305785123965</c:v>
                </c:pt>
                <c:pt idx="12">
                  <c:v>87.20930232558139</c:v>
                </c:pt>
                <c:pt idx="13">
                  <c:v>84.297520661157023</c:v>
                </c:pt>
                <c:pt idx="14">
                  <c:v>87.764705882352942</c:v>
                </c:pt>
                <c:pt idx="15">
                  <c:v>87.425149700598809</c:v>
                </c:pt>
                <c:pt idx="16">
                  <c:v>90.186125211505924</c:v>
                </c:pt>
                <c:pt idx="17">
                  <c:v>91.703703703703695</c:v>
                </c:pt>
                <c:pt idx="18">
                  <c:v>91.731669266770666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80-4134-9484-414262775DAD}"/>
            </c:ext>
          </c:extLst>
        </c:ser>
        <c:ser>
          <c:idx val="4"/>
          <c:order val="4"/>
          <c:tx>
            <c:strRef>
              <c:f>'17C Gastrula Summary'!$N$3</c:f>
              <c:strCache>
                <c:ptCount val="1"/>
                <c:pt idx="0">
                  <c:v>15% FBS G1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'17C Gastrula Summary'!$I$4:$I$22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Summary'!$N$4:$N$22</c:f>
              <c:numCache>
                <c:formatCode>0.00</c:formatCode>
                <c:ptCount val="19"/>
                <c:pt idx="0">
                  <c:v>82.35294117647058</c:v>
                </c:pt>
                <c:pt idx="1">
                  <c:v>90.109890109890117</c:v>
                </c:pt>
                <c:pt idx="2">
                  <c:v>87.61904761904762</c:v>
                </c:pt>
                <c:pt idx="3">
                  <c:v>85.47486033519553</c:v>
                </c:pt>
                <c:pt idx="4">
                  <c:v>87.61904761904762</c:v>
                </c:pt>
                <c:pt idx="5">
                  <c:v>90.606060606060595</c:v>
                </c:pt>
                <c:pt idx="6">
                  <c:v>94.906621392190146</c:v>
                </c:pt>
                <c:pt idx="7">
                  <c:v>93.018018018018026</c:v>
                </c:pt>
                <c:pt idx="8">
                  <c:v>91.111111111111114</c:v>
                </c:pt>
                <c:pt idx="9">
                  <c:v>92.696629213483149</c:v>
                </c:pt>
                <c:pt idx="10">
                  <c:v>87.782805429864254</c:v>
                </c:pt>
                <c:pt idx="11">
                  <c:v>89.179104477611943</c:v>
                </c:pt>
                <c:pt idx="12">
                  <c:v>89.494163424124523</c:v>
                </c:pt>
                <c:pt idx="13">
                  <c:v>86.956521739130437</c:v>
                </c:pt>
                <c:pt idx="14">
                  <c:v>89.549549549549539</c:v>
                </c:pt>
                <c:pt idx="15">
                  <c:v>90.322580645161281</c:v>
                </c:pt>
                <c:pt idx="16">
                  <c:v>89.979959919839686</c:v>
                </c:pt>
                <c:pt idx="17">
                  <c:v>89.405684754521957</c:v>
                </c:pt>
                <c:pt idx="18">
                  <c:v>92.615384615384613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80-4134-9484-414262775DAD}"/>
            </c:ext>
          </c:extLst>
        </c:ser>
        <c:ser>
          <c:idx val="5"/>
          <c:order val="5"/>
          <c:tx>
            <c:strRef>
              <c:f>'17C Gastrula Summary'!$O$3</c:f>
              <c:strCache>
                <c:ptCount val="1"/>
                <c:pt idx="0">
                  <c:v>15% FBS G2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'17C Gastrula Summary'!$I$4:$I$22</c:f>
              <c:numCache>
                <c:formatCode>General</c:formatCode>
                <c:ptCount val="19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37</c:v>
                </c:pt>
                <c:pt idx="7">
                  <c:v>44</c:v>
                </c:pt>
                <c:pt idx="8">
                  <c:v>51</c:v>
                </c:pt>
                <c:pt idx="9">
                  <c:v>58</c:v>
                </c:pt>
                <c:pt idx="10">
                  <c:v>65</c:v>
                </c:pt>
                <c:pt idx="11">
                  <c:v>72</c:v>
                </c:pt>
                <c:pt idx="12">
                  <c:v>79</c:v>
                </c:pt>
                <c:pt idx="13">
                  <c:v>86</c:v>
                </c:pt>
                <c:pt idx="14">
                  <c:v>93</c:v>
                </c:pt>
                <c:pt idx="15">
                  <c:v>99</c:v>
                </c:pt>
                <c:pt idx="16">
                  <c:v>107</c:v>
                </c:pt>
                <c:pt idx="17">
                  <c:v>114</c:v>
                </c:pt>
                <c:pt idx="18">
                  <c:v>120</c:v>
                </c:pt>
              </c:numCache>
            </c:numRef>
          </c:xVal>
          <c:yVal>
            <c:numRef>
              <c:f>'17C Gastrula Summary'!$O$4:$O$22</c:f>
              <c:numCache>
                <c:formatCode>0.00</c:formatCode>
                <c:ptCount val="19"/>
                <c:pt idx="0">
                  <c:v>75</c:v>
                </c:pt>
                <c:pt idx="1">
                  <c:v>93.827160493827151</c:v>
                </c:pt>
                <c:pt idx="2">
                  <c:v>88.679245283018872</c:v>
                </c:pt>
                <c:pt idx="3">
                  <c:v>89.523809523809533</c:v>
                </c:pt>
                <c:pt idx="4">
                  <c:v>91.304347826086953</c:v>
                </c:pt>
                <c:pt idx="5">
                  <c:v>92.059553349875927</c:v>
                </c:pt>
                <c:pt idx="6">
                  <c:v>95.497185741088174</c:v>
                </c:pt>
                <c:pt idx="7">
                  <c:v>93.055555555555557</c:v>
                </c:pt>
                <c:pt idx="8">
                  <c:v>93.491124260355036</c:v>
                </c:pt>
                <c:pt idx="9">
                  <c:v>93.638676844783717</c:v>
                </c:pt>
                <c:pt idx="10">
                  <c:v>92.592592592592595</c:v>
                </c:pt>
                <c:pt idx="11">
                  <c:v>94.311377245508993</c:v>
                </c:pt>
                <c:pt idx="12">
                  <c:v>95.426829268292678</c:v>
                </c:pt>
                <c:pt idx="13">
                  <c:v>95.6989247311828</c:v>
                </c:pt>
                <c:pt idx="14">
                  <c:v>96.24573378839591</c:v>
                </c:pt>
                <c:pt idx="15">
                  <c:v>93.798449612403104</c:v>
                </c:pt>
                <c:pt idx="16">
                  <c:v>93.687707641196013</c:v>
                </c:pt>
                <c:pt idx="17">
                  <c:v>91.218130311614729</c:v>
                </c:pt>
                <c:pt idx="18">
                  <c:v>93.852459016393439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80-4134-9484-414262775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03680"/>
        <c:axId val="662808960"/>
      </c:scatterChart>
      <c:valAx>
        <c:axId val="662803680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2808960"/>
        <c:crosses val="autoZero"/>
        <c:crossBetween val="midCat"/>
      </c:valAx>
      <c:valAx>
        <c:axId val="66280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280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57542544275659"/>
          <c:y val="7.3254715253616529E-2"/>
          <c:w val="0.22229330708661418"/>
          <c:h val="0.40116388939754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22</xdr:row>
      <xdr:rowOff>177800</xdr:rowOff>
    </xdr:from>
    <xdr:to>
      <xdr:col>6</xdr:col>
      <xdr:colOff>520700</xdr:colOff>
      <xdr:row>37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36855E-E9FD-2AEA-CD67-355EA2083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314324</xdr:colOff>
      <xdr:row>23</xdr:row>
      <xdr:rowOff>82550</xdr:rowOff>
    </xdr:from>
    <xdr:to>
      <xdr:col>13</xdr:col>
      <xdr:colOff>768349</xdr:colOff>
      <xdr:row>38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EF4F30-96F8-EDB6-3F1D-44054A2EC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B137-D86D-4DCA-B802-C0AAD3F80049}">
  <dimension ref="A1:N119"/>
  <sheetViews>
    <sheetView tabSelected="1" zoomScaleNormal="100" workbookViewId="0">
      <selection activeCell="A2" sqref="A2:A3"/>
    </sheetView>
  </sheetViews>
  <sheetFormatPr defaultRowHeight="14.5" x14ac:dyDescent="0.35"/>
  <cols>
    <col min="1" max="1" width="11.1796875" bestFit="1" customWidth="1"/>
    <col min="2" max="3" width="10.54296875" customWidth="1"/>
    <col min="4" max="7" width="7.54296875" customWidth="1"/>
    <col min="9" max="9" width="12.54296875" bestFit="1" customWidth="1"/>
    <col min="10" max="10" width="12.54296875" customWidth="1"/>
    <col min="11" max="11" width="13.54296875" bestFit="1" customWidth="1"/>
    <col min="14" max="14" width="12.54296875" style="108" customWidth="1"/>
  </cols>
  <sheetData>
    <row r="1" spans="1:14" ht="17" customHeight="1" thickBot="1" x14ac:dyDescent="0.4">
      <c r="A1" s="109" t="s">
        <v>48</v>
      </c>
    </row>
    <row r="2" spans="1:14" ht="35.25" customHeight="1" thickBot="1" x14ac:dyDescent="0.4">
      <c r="A2" s="112" t="s">
        <v>0</v>
      </c>
      <c r="B2" s="114" t="s">
        <v>1</v>
      </c>
      <c r="C2" s="116" t="s">
        <v>2</v>
      </c>
      <c r="D2" s="118" t="s">
        <v>3</v>
      </c>
      <c r="E2" s="119"/>
      <c r="F2" s="119"/>
      <c r="G2" s="120"/>
      <c r="H2" s="121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110" t="s">
        <v>9</v>
      </c>
      <c r="N2" s="116" t="s">
        <v>10</v>
      </c>
    </row>
    <row r="3" spans="1:14" ht="15" customHeight="1" thickBot="1" x14ac:dyDescent="0.4">
      <c r="A3" s="113"/>
      <c r="B3" s="115"/>
      <c r="C3" s="117"/>
      <c r="D3" s="28" t="s">
        <v>11</v>
      </c>
      <c r="E3" s="29" t="s">
        <v>12</v>
      </c>
      <c r="F3" s="29" t="s">
        <v>13</v>
      </c>
      <c r="G3" s="30" t="s">
        <v>14</v>
      </c>
      <c r="H3" s="122"/>
      <c r="I3" s="111"/>
      <c r="J3" s="111"/>
      <c r="K3" s="111"/>
      <c r="L3" s="111"/>
      <c r="M3" s="111"/>
      <c r="N3" s="117"/>
    </row>
    <row r="4" spans="1:14" ht="15" thickBot="1" x14ac:dyDescent="0.4">
      <c r="A4" s="36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106"/>
    </row>
    <row r="5" spans="1:14" x14ac:dyDescent="0.35">
      <c r="A5" s="35">
        <v>45499</v>
      </c>
      <c r="B5" s="11">
        <v>2</v>
      </c>
      <c r="C5" s="11" t="s">
        <v>15</v>
      </c>
      <c r="D5" s="15">
        <v>7</v>
      </c>
      <c r="E5" s="16">
        <v>7</v>
      </c>
      <c r="F5" s="16">
        <v>8</v>
      </c>
      <c r="G5" s="16">
        <v>9</v>
      </c>
      <c r="H5" s="31">
        <f>AVERAGE(D5:G5)</f>
        <v>7.75</v>
      </c>
      <c r="I5" s="14">
        <f>H5*10000*2</f>
        <v>155000</v>
      </c>
      <c r="J5" s="5">
        <f>I5*5</f>
        <v>775000</v>
      </c>
      <c r="K5" s="14">
        <v>618000</v>
      </c>
      <c r="L5" s="22">
        <f>(H5/(H5+H6))*100</f>
        <v>55.357142857142861</v>
      </c>
      <c r="M5" s="6">
        <f>3.32*(LOG(J5)-LOG(K5))</f>
        <v>0.3263999150260824</v>
      </c>
      <c r="N5" s="48">
        <f>M5</f>
        <v>0.3263999150260824</v>
      </c>
    </row>
    <row r="6" spans="1:14" x14ac:dyDescent="0.35">
      <c r="A6" s="12"/>
      <c r="B6" s="12"/>
      <c r="C6" s="12" t="s">
        <v>16</v>
      </c>
      <c r="D6" s="17">
        <v>6</v>
      </c>
      <c r="E6" s="1">
        <v>7</v>
      </c>
      <c r="F6" s="1">
        <v>7</v>
      </c>
      <c r="G6" s="1">
        <v>5</v>
      </c>
      <c r="H6" s="32">
        <f t="shared" ref="H6:H22" si="0">AVERAGE(D6:G6)</f>
        <v>6.25</v>
      </c>
      <c r="I6" s="9"/>
      <c r="J6" s="7"/>
      <c r="K6" s="9"/>
      <c r="L6" s="9"/>
      <c r="M6" s="7"/>
      <c r="N6" s="7"/>
    </row>
    <row r="7" spans="1:14" ht="15" thickBot="1" x14ac:dyDescent="0.4">
      <c r="A7" s="13"/>
      <c r="B7" s="13"/>
      <c r="C7" s="13" t="s">
        <v>17</v>
      </c>
      <c r="D7" s="18">
        <v>0</v>
      </c>
      <c r="E7" s="19">
        <v>0</v>
      </c>
      <c r="F7" s="19">
        <v>0</v>
      </c>
      <c r="G7" s="19">
        <v>0</v>
      </c>
      <c r="H7" s="33">
        <f t="shared" si="0"/>
        <v>0</v>
      </c>
      <c r="I7" s="10"/>
      <c r="J7" s="8"/>
      <c r="K7" s="10"/>
      <c r="L7" s="10"/>
      <c r="M7" s="8"/>
      <c r="N7" s="8"/>
    </row>
    <row r="8" spans="1:14" x14ac:dyDescent="0.35">
      <c r="A8" s="35">
        <v>45503</v>
      </c>
      <c r="B8" s="11">
        <v>6</v>
      </c>
      <c r="C8" s="11" t="s">
        <v>15</v>
      </c>
      <c r="D8" s="23">
        <v>22</v>
      </c>
      <c r="E8" s="24">
        <v>27</v>
      </c>
      <c r="F8" s="24">
        <v>26</v>
      </c>
      <c r="G8" s="24">
        <v>30</v>
      </c>
      <c r="H8" s="34">
        <f t="shared" si="0"/>
        <v>26.25</v>
      </c>
      <c r="I8" s="14">
        <f>H8*10000*2</f>
        <v>525000</v>
      </c>
      <c r="J8" s="5">
        <f>I8*5</f>
        <v>2625000</v>
      </c>
      <c r="K8" s="14">
        <f>J5</f>
        <v>775000</v>
      </c>
      <c r="L8" s="22">
        <f>(H8/(H8+H9))*100</f>
        <v>86.065573770491795</v>
      </c>
      <c r="M8" s="6">
        <f>3.32*(LOG(J8)-LOG(K8))</f>
        <v>1.7590276493824084</v>
      </c>
      <c r="N8" s="49">
        <f t="shared" ref="N8" si="1">IF(M8&lt;0,N5,N5+M8)</f>
        <v>2.0854275644084908</v>
      </c>
    </row>
    <row r="9" spans="1:14" x14ac:dyDescent="0.35">
      <c r="A9" s="12"/>
      <c r="B9" s="12"/>
      <c r="C9" s="12" t="s">
        <v>16</v>
      </c>
      <c r="D9" s="25">
        <v>4</v>
      </c>
      <c r="E9" s="2">
        <v>4</v>
      </c>
      <c r="F9" s="2">
        <v>5</v>
      </c>
      <c r="G9" s="2">
        <v>4</v>
      </c>
      <c r="H9" s="32">
        <f t="shared" si="0"/>
        <v>4.25</v>
      </c>
      <c r="I9" s="9"/>
      <c r="J9" s="7"/>
      <c r="K9" s="9"/>
      <c r="L9" s="9"/>
      <c r="M9" s="7"/>
      <c r="N9" s="46"/>
    </row>
    <row r="10" spans="1:14" ht="15" thickBot="1" x14ac:dyDescent="0.4">
      <c r="A10" s="13"/>
      <c r="B10" s="13"/>
      <c r="C10" s="13" t="s">
        <v>17</v>
      </c>
      <c r="D10" s="26">
        <v>1</v>
      </c>
      <c r="E10" s="27">
        <v>0</v>
      </c>
      <c r="F10" s="27">
        <v>2</v>
      </c>
      <c r="G10" s="27">
        <v>2</v>
      </c>
      <c r="H10" s="33">
        <f t="shared" si="0"/>
        <v>1.25</v>
      </c>
      <c r="I10" s="10"/>
      <c r="J10" s="8"/>
      <c r="K10" s="10"/>
      <c r="L10" s="10"/>
      <c r="M10" s="8"/>
      <c r="N10" s="47"/>
    </row>
    <row r="11" spans="1:14" x14ac:dyDescent="0.35">
      <c r="A11" s="3">
        <v>45506</v>
      </c>
      <c r="B11" s="4">
        <v>9</v>
      </c>
      <c r="C11" s="11" t="s">
        <v>15</v>
      </c>
      <c r="D11" s="23">
        <v>37</v>
      </c>
      <c r="E11" s="24">
        <v>35</v>
      </c>
      <c r="F11" s="24">
        <v>33</v>
      </c>
      <c r="G11" s="24">
        <v>35</v>
      </c>
      <c r="H11" s="34">
        <f t="shared" si="0"/>
        <v>35</v>
      </c>
      <c r="I11" s="14">
        <f>H11*10000*2</f>
        <v>700000</v>
      </c>
      <c r="J11" s="5">
        <f>I11*5</f>
        <v>3500000</v>
      </c>
      <c r="K11" s="14">
        <f>J8</f>
        <v>2625000</v>
      </c>
      <c r="L11" s="22">
        <f>(H11/(H11+H12))*100</f>
        <v>89.743589743589752</v>
      </c>
      <c r="M11" s="6">
        <f>3.32*(LOG(J11)-LOG(K11))</f>
        <v>0.41479660553955566</v>
      </c>
      <c r="N11" s="49">
        <f t="shared" ref="N11" si="2">IF(M11&lt;0,N8,N8+M11)</f>
        <v>2.5002241699480465</v>
      </c>
    </row>
    <row r="12" spans="1:14" x14ac:dyDescent="0.35">
      <c r="A12" s="12"/>
      <c r="B12" s="12"/>
      <c r="C12" s="12" t="s">
        <v>16</v>
      </c>
      <c r="D12" s="25">
        <v>5</v>
      </c>
      <c r="E12" s="2">
        <v>3</v>
      </c>
      <c r="F12" s="2">
        <v>3</v>
      </c>
      <c r="G12" s="2">
        <v>5</v>
      </c>
      <c r="H12" s="32">
        <f t="shared" si="0"/>
        <v>4</v>
      </c>
      <c r="I12" s="9"/>
      <c r="J12" s="20"/>
      <c r="K12" s="9"/>
      <c r="L12" s="9"/>
      <c r="M12" s="7"/>
      <c r="N12" s="46"/>
    </row>
    <row r="13" spans="1:14" ht="15" thickBot="1" x14ac:dyDescent="0.4">
      <c r="A13" s="13"/>
      <c r="B13" s="13"/>
      <c r="C13" s="13" t="s">
        <v>17</v>
      </c>
      <c r="D13" s="26">
        <v>2</v>
      </c>
      <c r="E13" s="27">
        <v>1</v>
      </c>
      <c r="F13" s="27">
        <v>0</v>
      </c>
      <c r="G13" s="27">
        <v>0</v>
      </c>
      <c r="H13" s="33">
        <f t="shared" si="0"/>
        <v>0.75</v>
      </c>
      <c r="I13" s="10"/>
      <c r="J13" s="21"/>
      <c r="K13" s="10"/>
      <c r="L13" s="10"/>
      <c r="M13" s="8"/>
      <c r="N13" s="47"/>
    </row>
    <row r="14" spans="1:14" x14ac:dyDescent="0.35">
      <c r="A14" s="35">
        <v>45513</v>
      </c>
      <c r="B14" s="11">
        <v>16</v>
      </c>
      <c r="C14" s="11" t="s">
        <v>15</v>
      </c>
      <c r="D14" s="23">
        <v>16</v>
      </c>
      <c r="E14" s="24">
        <v>12</v>
      </c>
      <c r="F14" s="24">
        <v>14</v>
      </c>
      <c r="G14" s="24">
        <v>12</v>
      </c>
      <c r="H14" s="34">
        <f t="shared" si="0"/>
        <v>13.5</v>
      </c>
      <c r="I14" s="14">
        <f>H14*10000*2</f>
        <v>270000</v>
      </c>
      <c r="J14" s="5">
        <f>I14*5</f>
        <v>1350000</v>
      </c>
      <c r="K14" s="14">
        <f>J11</f>
        <v>3500000</v>
      </c>
      <c r="L14" s="22">
        <f>(H14/(H14+H15))*100</f>
        <v>90</v>
      </c>
      <c r="M14" s="6">
        <f>3.32*(LOG(J14)-LOG(K14))</f>
        <v>-1.3735977958394934</v>
      </c>
      <c r="N14" s="49">
        <f t="shared" ref="N14" si="3">IF(M14&lt;0,N11,N11+M14)</f>
        <v>2.5002241699480465</v>
      </c>
    </row>
    <row r="15" spans="1:14" x14ac:dyDescent="0.35">
      <c r="A15" s="9"/>
      <c r="B15" s="12"/>
      <c r="C15" s="12" t="s">
        <v>16</v>
      </c>
      <c r="D15" s="25">
        <v>2</v>
      </c>
      <c r="E15" s="2">
        <v>1</v>
      </c>
      <c r="F15" s="2">
        <v>2</v>
      </c>
      <c r="G15" s="2">
        <v>1</v>
      </c>
      <c r="H15" s="32">
        <f t="shared" si="0"/>
        <v>1.5</v>
      </c>
      <c r="I15" s="9"/>
      <c r="J15" s="20"/>
      <c r="K15" s="9"/>
      <c r="L15" s="9"/>
      <c r="M15" s="7"/>
      <c r="N15" s="46"/>
    </row>
    <row r="16" spans="1:14" ht="15" thickBot="1" x14ac:dyDescent="0.4">
      <c r="A16" s="10"/>
      <c r="B16" s="13"/>
      <c r="C16" s="13" t="s">
        <v>17</v>
      </c>
      <c r="D16" s="26">
        <v>0</v>
      </c>
      <c r="E16" s="27">
        <v>0</v>
      </c>
      <c r="F16" s="27">
        <v>0</v>
      </c>
      <c r="G16" s="27">
        <v>1</v>
      </c>
      <c r="H16" s="33">
        <f t="shared" si="0"/>
        <v>0.25</v>
      </c>
      <c r="I16" s="10"/>
      <c r="J16" s="21"/>
      <c r="K16" s="10"/>
      <c r="L16" s="10"/>
      <c r="M16" s="8"/>
      <c r="N16" s="47"/>
    </row>
    <row r="17" spans="1:14" x14ac:dyDescent="0.35">
      <c r="A17" s="59">
        <v>45517</v>
      </c>
      <c r="B17" s="11">
        <v>23</v>
      </c>
      <c r="C17" s="11" t="s">
        <v>15</v>
      </c>
      <c r="D17" s="23">
        <v>13</v>
      </c>
      <c r="E17" s="24">
        <v>13</v>
      </c>
      <c r="F17" s="24">
        <v>14</v>
      </c>
      <c r="G17" s="24">
        <v>13</v>
      </c>
      <c r="H17" s="34">
        <f t="shared" si="0"/>
        <v>13.25</v>
      </c>
      <c r="I17" s="14">
        <f>H17*10000*2</f>
        <v>265000</v>
      </c>
      <c r="J17" s="5">
        <f>I17*5</f>
        <v>1325000</v>
      </c>
      <c r="K17" s="14">
        <f>J14</f>
        <v>1350000</v>
      </c>
      <c r="L17" s="22">
        <f>(H17/(H17+H18))*100</f>
        <v>88.333333333333329</v>
      </c>
      <c r="M17" s="6">
        <f>3.32*(LOG(J17)-LOG(K17))</f>
        <v>-2.6951395537637274E-2</v>
      </c>
      <c r="N17" s="49">
        <f t="shared" ref="N17" si="4">IF(M17&lt;0,N14,N14+M17)</f>
        <v>2.5002241699480465</v>
      </c>
    </row>
    <row r="18" spans="1:14" x14ac:dyDescent="0.35">
      <c r="A18" s="9"/>
      <c r="B18" s="12"/>
      <c r="C18" s="12" t="s">
        <v>16</v>
      </c>
      <c r="D18" s="25">
        <v>1</v>
      </c>
      <c r="E18" s="2">
        <v>0</v>
      </c>
      <c r="F18" s="2">
        <v>3</v>
      </c>
      <c r="G18" s="2">
        <v>3</v>
      </c>
      <c r="H18" s="32">
        <f t="shared" si="0"/>
        <v>1.75</v>
      </c>
      <c r="I18" s="9"/>
      <c r="J18" s="20"/>
      <c r="K18" s="9"/>
      <c r="L18" s="9"/>
      <c r="M18" s="7"/>
      <c r="N18" s="46"/>
    </row>
    <row r="19" spans="1:14" ht="15" thickBot="1" x14ac:dyDescent="0.4">
      <c r="A19" s="10"/>
      <c r="B19" s="13"/>
      <c r="C19" s="13" t="s">
        <v>17</v>
      </c>
      <c r="D19" s="26">
        <v>0</v>
      </c>
      <c r="E19" s="27">
        <v>0</v>
      </c>
      <c r="F19" s="27">
        <v>1</v>
      </c>
      <c r="G19" s="27">
        <v>0</v>
      </c>
      <c r="H19" s="33">
        <f t="shared" si="0"/>
        <v>0.25</v>
      </c>
      <c r="I19" s="10"/>
      <c r="J19" s="21"/>
      <c r="K19" s="10"/>
      <c r="L19" s="10"/>
      <c r="M19" s="8"/>
      <c r="N19" s="47"/>
    </row>
    <row r="20" spans="1:14" x14ac:dyDescent="0.35">
      <c r="A20" s="59">
        <v>45527</v>
      </c>
      <c r="B20" s="11">
        <v>30</v>
      </c>
      <c r="C20" s="11" t="s">
        <v>15</v>
      </c>
      <c r="D20" s="23">
        <v>8</v>
      </c>
      <c r="E20" s="24">
        <v>13</v>
      </c>
      <c r="F20" s="24">
        <v>15</v>
      </c>
      <c r="G20" s="24">
        <v>10</v>
      </c>
      <c r="H20" s="34">
        <f t="shared" si="0"/>
        <v>11.5</v>
      </c>
      <c r="I20" s="14">
        <f>H20*10000*2</f>
        <v>230000</v>
      </c>
      <c r="J20" s="5">
        <f>I20*5</f>
        <v>1150000</v>
      </c>
      <c r="K20" s="14">
        <f>J17</f>
        <v>1325000</v>
      </c>
      <c r="L20" s="22">
        <f>(H20/(H20+H21))*100</f>
        <v>88.461538461538453</v>
      </c>
      <c r="M20" s="6">
        <f>3.32*(LOG(J20)-LOG(K20))</f>
        <v>-0.20423988589179326</v>
      </c>
      <c r="N20" s="49">
        <f t="shared" ref="N20" si="5">IF(M20&lt;0,N17,N17+M20)</f>
        <v>2.5002241699480465</v>
      </c>
    </row>
    <row r="21" spans="1:14" x14ac:dyDescent="0.35">
      <c r="A21" s="9"/>
      <c r="B21" s="12"/>
      <c r="C21" s="12" t="s">
        <v>16</v>
      </c>
      <c r="D21" s="25">
        <v>2</v>
      </c>
      <c r="E21" s="2">
        <v>1</v>
      </c>
      <c r="F21" s="2">
        <v>1</v>
      </c>
      <c r="G21" s="2">
        <v>2</v>
      </c>
      <c r="H21" s="32">
        <f t="shared" si="0"/>
        <v>1.5</v>
      </c>
      <c r="I21" s="9"/>
      <c r="J21" s="20"/>
      <c r="K21" s="9"/>
      <c r="L21" s="9"/>
      <c r="M21" s="7"/>
      <c r="N21" s="46"/>
    </row>
    <row r="22" spans="1:14" ht="15" thickBot="1" x14ac:dyDescent="0.4">
      <c r="A22" s="10"/>
      <c r="B22" s="13"/>
      <c r="C22" s="13" t="s">
        <v>17</v>
      </c>
      <c r="D22" s="26">
        <v>0</v>
      </c>
      <c r="E22" s="27">
        <v>0</v>
      </c>
      <c r="F22" s="27">
        <v>0</v>
      </c>
      <c r="G22" s="27">
        <v>0</v>
      </c>
      <c r="H22" s="33">
        <f t="shared" si="0"/>
        <v>0</v>
      </c>
      <c r="I22" s="10"/>
      <c r="J22" s="21"/>
      <c r="K22" s="10"/>
      <c r="L22" s="10"/>
      <c r="M22" s="8"/>
      <c r="N22" s="47"/>
    </row>
    <row r="23" spans="1:14" x14ac:dyDescent="0.35">
      <c r="A23" s="59">
        <v>45534</v>
      </c>
      <c r="B23" s="11">
        <v>37</v>
      </c>
      <c r="C23" s="11" t="s">
        <v>15</v>
      </c>
      <c r="D23" s="23">
        <v>15</v>
      </c>
      <c r="E23" s="24">
        <v>16</v>
      </c>
      <c r="F23" s="24">
        <v>10</v>
      </c>
      <c r="G23" s="24">
        <v>11</v>
      </c>
      <c r="H23" s="34">
        <f t="shared" ref="H23:H40" si="6">AVERAGE(D23:G23)</f>
        <v>13</v>
      </c>
      <c r="I23" s="14">
        <f>H23*10000*2</f>
        <v>260000</v>
      </c>
      <c r="J23" s="5">
        <f>I23*5</f>
        <v>1300000</v>
      </c>
      <c r="K23" s="14">
        <f>J20</f>
        <v>1150000</v>
      </c>
      <c r="L23" s="22">
        <f>(H23/(H23+H24))*100</f>
        <v>85.245901639344254</v>
      </c>
      <c r="M23" s="6">
        <f>3.32*(LOG(J23)-LOG(K23))</f>
        <v>0.17677509968470742</v>
      </c>
      <c r="N23" s="49">
        <f t="shared" ref="N23" si="7">IF(M23&lt;0,N20,N20+M23)</f>
        <v>2.6769992696327538</v>
      </c>
    </row>
    <row r="24" spans="1:14" x14ac:dyDescent="0.35">
      <c r="A24" s="9"/>
      <c r="B24" s="12"/>
      <c r="C24" s="12" t="s">
        <v>16</v>
      </c>
      <c r="D24" s="25">
        <v>1</v>
      </c>
      <c r="E24" s="2">
        <v>2</v>
      </c>
      <c r="F24" s="2">
        <v>3</v>
      </c>
      <c r="G24" s="2">
        <v>3</v>
      </c>
      <c r="H24" s="32">
        <f t="shared" si="6"/>
        <v>2.25</v>
      </c>
      <c r="I24" s="9"/>
      <c r="J24" s="20"/>
      <c r="K24" s="9"/>
      <c r="L24" s="9"/>
      <c r="M24" s="7"/>
      <c r="N24" s="46"/>
    </row>
    <row r="25" spans="1:14" ht="15" thickBot="1" x14ac:dyDescent="0.4">
      <c r="A25" s="10"/>
      <c r="B25" s="13"/>
      <c r="C25" s="13" t="s">
        <v>17</v>
      </c>
      <c r="D25" s="26">
        <v>0</v>
      </c>
      <c r="E25" s="27">
        <v>1</v>
      </c>
      <c r="F25" s="27">
        <v>0</v>
      </c>
      <c r="G25" s="27">
        <v>0</v>
      </c>
      <c r="H25" s="33">
        <f t="shared" si="6"/>
        <v>0.25</v>
      </c>
      <c r="I25" s="10"/>
      <c r="J25" s="21"/>
      <c r="K25" s="10"/>
      <c r="L25" s="10"/>
      <c r="M25" s="8"/>
      <c r="N25" s="47"/>
    </row>
    <row r="26" spans="1:14" x14ac:dyDescent="0.35">
      <c r="A26" s="59">
        <v>45541</v>
      </c>
      <c r="B26" s="11">
        <v>44</v>
      </c>
      <c r="C26" s="11" t="s">
        <v>15</v>
      </c>
      <c r="D26" s="23">
        <v>5</v>
      </c>
      <c r="E26" s="24">
        <v>5</v>
      </c>
      <c r="F26" s="24">
        <v>3</v>
      </c>
      <c r="G26" s="24">
        <v>7</v>
      </c>
      <c r="H26" s="34">
        <f t="shared" si="6"/>
        <v>5</v>
      </c>
      <c r="I26" s="14">
        <f>H26*10000*2</f>
        <v>100000</v>
      </c>
      <c r="J26" s="5">
        <f>I26*5</f>
        <v>500000</v>
      </c>
      <c r="K26" s="14">
        <f>J23</f>
        <v>1300000</v>
      </c>
      <c r="L26" s="22">
        <f>(H26/(H26+H27))*100</f>
        <v>74.074074074074076</v>
      </c>
      <c r="M26" s="6">
        <f>3.32*(LOG(J26)-LOG(K26))</f>
        <v>-1.3777115152631163</v>
      </c>
      <c r="N26" s="49">
        <f t="shared" ref="N26" si="8">IF(M26&lt;0,N23,N23+M26)</f>
        <v>2.6769992696327538</v>
      </c>
    </row>
    <row r="27" spans="1:14" x14ac:dyDescent="0.35">
      <c r="A27" s="9"/>
      <c r="B27" s="12"/>
      <c r="C27" s="12" t="s">
        <v>16</v>
      </c>
      <c r="D27" s="25">
        <v>2</v>
      </c>
      <c r="E27" s="2">
        <v>1</v>
      </c>
      <c r="F27" s="2">
        <v>1</v>
      </c>
      <c r="G27" s="2">
        <v>3</v>
      </c>
      <c r="H27" s="32">
        <f t="shared" si="6"/>
        <v>1.75</v>
      </c>
      <c r="I27" s="9"/>
      <c r="J27" s="20"/>
      <c r="K27" s="9"/>
      <c r="L27" s="9"/>
      <c r="M27" s="7"/>
      <c r="N27" s="46"/>
    </row>
    <row r="28" spans="1:14" ht="15" thickBot="1" x14ac:dyDescent="0.4">
      <c r="A28" s="10"/>
      <c r="B28" s="13"/>
      <c r="C28" s="13" t="s">
        <v>17</v>
      </c>
      <c r="D28" s="26">
        <v>0</v>
      </c>
      <c r="E28" s="27">
        <v>0</v>
      </c>
      <c r="F28" s="27">
        <v>0</v>
      </c>
      <c r="G28" s="27">
        <v>0</v>
      </c>
      <c r="H28" s="33">
        <f t="shared" si="6"/>
        <v>0</v>
      </c>
      <c r="I28" s="10"/>
      <c r="J28" s="21"/>
      <c r="K28" s="10"/>
      <c r="L28" s="10"/>
      <c r="M28" s="8"/>
      <c r="N28" s="47"/>
    </row>
    <row r="29" spans="1:14" x14ac:dyDescent="0.35">
      <c r="A29" s="59">
        <v>45548</v>
      </c>
      <c r="B29" s="11">
        <v>51</v>
      </c>
      <c r="C29" s="11" t="s">
        <v>15</v>
      </c>
      <c r="D29" s="23">
        <v>5</v>
      </c>
      <c r="E29" s="24">
        <v>4</v>
      </c>
      <c r="F29" s="24">
        <v>5</v>
      </c>
      <c r="G29" s="24">
        <v>3</v>
      </c>
      <c r="H29" s="34">
        <f t="shared" si="6"/>
        <v>4.25</v>
      </c>
      <c r="I29" s="14">
        <f>H29*10000*2</f>
        <v>85000</v>
      </c>
      <c r="J29" s="5">
        <f>I29*5</f>
        <v>425000</v>
      </c>
      <c r="K29" s="5">
        <f>J26</f>
        <v>500000</v>
      </c>
      <c r="L29" s="22">
        <f>(H29/(H29+H30))*100</f>
        <v>70.833333333333343</v>
      </c>
      <c r="M29" s="6">
        <f>3.32*(LOG(J29)-LOG(K29))</f>
        <v>-0.23432916662854772</v>
      </c>
      <c r="N29" s="49">
        <f t="shared" ref="N29" si="9">IF(M29&lt;0,N26,N26+M29)</f>
        <v>2.6769992696327538</v>
      </c>
    </row>
    <row r="30" spans="1:14" x14ac:dyDescent="0.35">
      <c r="A30" s="9"/>
      <c r="B30" s="12"/>
      <c r="C30" s="12" t="s">
        <v>16</v>
      </c>
      <c r="D30" s="25">
        <v>0</v>
      </c>
      <c r="E30" s="2">
        <v>3</v>
      </c>
      <c r="F30" s="2">
        <v>3</v>
      </c>
      <c r="G30" s="2">
        <v>1</v>
      </c>
      <c r="H30" s="32">
        <f t="shared" si="6"/>
        <v>1.75</v>
      </c>
      <c r="I30" s="9"/>
      <c r="J30" s="20"/>
      <c r="K30" s="9"/>
      <c r="L30" s="9"/>
      <c r="M30" s="7"/>
      <c r="N30" s="46"/>
    </row>
    <row r="31" spans="1:14" ht="15" thickBot="1" x14ac:dyDescent="0.4">
      <c r="A31" s="10"/>
      <c r="B31" s="13"/>
      <c r="C31" s="13" t="s">
        <v>17</v>
      </c>
      <c r="D31" s="26">
        <v>0</v>
      </c>
      <c r="E31" s="27">
        <v>0</v>
      </c>
      <c r="F31" s="27">
        <v>0</v>
      </c>
      <c r="G31" s="27">
        <v>0</v>
      </c>
      <c r="H31" s="33">
        <f t="shared" si="6"/>
        <v>0</v>
      </c>
      <c r="I31" s="10"/>
      <c r="J31" s="21"/>
      <c r="K31" s="10"/>
      <c r="L31" s="10"/>
      <c r="M31" s="8"/>
      <c r="N31" s="47"/>
    </row>
    <row r="32" spans="1:14" x14ac:dyDescent="0.35">
      <c r="A32" s="59">
        <v>45555</v>
      </c>
      <c r="B32" s="11">
        <v>58</v>
      </c>
      <c r="C32" s="11" t="s">
        <v>15</v>
      </c>
      <c r="D32" s="23">
        <v>5</v>
      </c>
      <c r="E32" s="24">
        <v>5</v>
      </c>
      <c r="F32" s="24">
        <v>9</v>
      </c>
      <c r="G32" s="24">
        <v>7</v>
      </c>
      <c r="H32" s="34">
        <f t="shared" si="6"/>
        <v>6.5</v>
      </c>
      <c r="I32" s="14">
        <f>H32*10000*2</f>
        <v>130000</v>
      </c>
      <c r="J32" s="5">
        <f>I32*5</f>
        <v>650000</v>
      </c>
      <c r="K32" s="5">
        <f>J29</f>
        <v>425000</v>
      </c>
      <c r="L32" s="22">
        <f>(H32/(H32+H33))*100</f>
        <v>83.870967741935488</v>
      </c>
      <c r="M32" s="6">
        <f>3.32*(LOG(J32)-LOG(K32))</f>
        <v>0.61262109628724637</v>
      </c>
      <c r="N32" s="49">
        <f t="shared" ref="N32" si="10">IF(M32&lt;0,N29,N29+M32)</f>
        <v>3.2896203659200003</v>
      </c>
    </row>
    <row r="33" spans="1:14" x14ac:dyDescent="0.35">
      <c r="A33" s="9"/>
      <c r="B33" s="12"/>
      <c r="C33" s="12" t="s">
        <v>16</v>
      </c>
      <c r="D33" s="25">
        <v>2</v>
      </c>
      <c r="E33" s="2">
        <v>1</v>
      </c>
      <c r="F33" s="2">
        <v>0</v>
      </c>
      <c r="G33" s="2">
        <v>2</v>
      </c>
      <c r="H33" s="32">
        <f t="shared" si="6"/>
        <v>1.25</v>
      </c>
      <c r="I33" s="9"/>
      <c r="J33" s="20"/>
      <c r="K33" s="9"/>
      <c r="L33" s="9"/>
      <c r="M33" s="7"/>
      <c r="N33" s="46"/>
    </row>
    <row r="34" spans="1:14" ht="15" thickBot="1" x14ac:dyDescent="0.4">
      <c r="A34" s="10"/>
      <c r="B34" s="13"/>
      <c r="C34" s="13" t="s">
        <v>17</v>
      </c>
      <c r="D34" s="26">
        <v>0</v>
      </c>
      <c r="E34" s="27">
        <v>0</v>
      </c>
      <c r="F34" s="27">
        <v>0</v>
      </c>
      <c r="G34" s="27">
        <v>0</v>
      </c>
      <c r="H34" s="33">
        <f t="shared" si="6"/>
        <v>0</v>
      </c>
      <c r="I34" s="10"/>
      <c r="J34" s="21"/>
      <c r="K34" s="10"/>
      <c r="L34" s="10"/>
      <c r="M34" s="8"/>
      <c r="N34" s="47"/>
    </row>
    <row r="35" spans="1:14" x14ac:dyDescent="0.35">
      <c r="A35" s="59">
        <v>45562</v>
      </c>
      <c r="B35" s="11">
        <v>65</v>
      </c>
      <c r="C35" s="11" t="s">
        <v>15</v>
      </c>
      <c r="D35" s="23">
        <v>8</v>
      </c>
      <c r="E35" s="24">
        <v>5</v>
      </c>
      <c r="F35" s="24">
        <v>3</v>
      </c>
      <c r="G35" s="24">
        <v>8</v>
      </c>
      <c r="H35" s="34">
        <f t="shared" si="6"/>
        <v>6</v>
      </c>
      <c r="I35" s="14">
        <f>H35*10000*2</f>
        <v>120000</v>
      </c>
      <c r="J35" s="5">
        <f>I35*5</f>
        <v>600000</v>
      </c>
      <c r="K35" s="5">
        <f>J32</f>
        <v>650000</v>
      </c>
      <c r="L35" s="22">
        <f>(H35/(H35+H36))*100</f>
        <v>80</v>
      </c>
      <c r="M35" s="6">
        <f>3.32*(LOG(J35)-LOG(K35))</f>
        <v>-0.11541019278058329</v>
      </c>
      <c r="N35" s="49">
        <f t="shared" ref="N35" si="11">IF(M35&lt;0,N32,N32+M35)</f>
        <v>3.2896203659200003</v>
      </c>
    </row>
    <row r="36" spans="1:14" x14ac:dyDescent="0.35">
      <c r="A36" s="9"/>
      <c r="B36" s="12"/>
      <c r="C36" s="12" t="s">
        <v>16</v>
      </c>
      <c r="D36" s="25">
        <v>1</v>
      </c>
      <c r="E36" s="2">
        <v>1</v>
      </c>
      <c r="F36" s="2">
        <v>2</v>
      </c>
      <c r="G36" s="2">
        <v>2</v>
      </c>
      <c r="H36" s="32">
        <f t="shared" si="6"/>
        <v>1.5</v>
      </c>
      <c r="I36" s="9"/>
      <c r="J36" s="20"/>
      <c r="K36" s="9"/>
      <c r="L36" s="9"/>
      <c r="M36" s="7"/>
      <c r="N36" s="46"/>
    </row>
    <row r="37" spans="1:14" ht="15" thickBot="1" x14ac:dyDescent="0.4">
      <c r="A37" s="10"/>
      <c r="B37" s="13"/>
      <c r="C37" s="13" t="s">
        <v>17</v>
      </c>
      <c r="D37" s="26">
        <v>0</v>
      </c>
      <c r="E37" s="27">
        <v>0</v>
      </c>
      <c r="F37" s="27">
        <v>0</v>
      </c>
      <c r="G37" s="27">
        <v>0</v>
      </c>
      <c r="H37" s="33">
        <f t="shared" si="6"/>
        <v>0</v>
      </c>
      <c r="I37" s="10"/>
      <c r="J37" s="21"/>
      <c r="K37" s="10"/>
      <c r="L37" s="10"/>
      <c r="M37" s="8"/>
      <c r="N37" s="47"/>
    </row>
    <row r="38" spans="1:14" x14ac:dyDescent="0.35">
      <c r="A38" s="35">
        <v>45569</v>
      </c>
      <c r="B38" s="11">
        <v>72</v>
      </c>
      <c r="C38" s="11" t="s">
        <v>15</v>
      </c>
      <c r="D38" s="23">
        <v>9</v>
      </c>
      <c r="E38" s="24">
        <v>3</v>
      </c>
      <c r="F38" s="24">
        <v>10</v>
      </c>
      <c r="G38" s="24">
        <v>6</v>
      </c>
      <c r="H38" s="34">
        <f t="shared" si="6"/>
        <v>7</v>
      </c>
      <c r="I38" s="14">
        <f>H38*10000*2</f>
        <v>140000</v>
      </c>
      <c r="J38" s="5">
        <f>I38*5</f>
        <v>700000</v>
      </c>
      <c r="K38" s="14">
        <f>J35</f>
        <v>600000</v>
      </c>
      <c r="L38" s="22">
        <f>(H38/(H38+H39))*100</f>
        <v>71.794871794871796</v>
      </c>
      <c r="M38" s="6">
        <f>3.32*(LOG(J38)-LOG(K38))</f>
        <v>0.22226334157363536</v>
      </c>
      <c r="N38" s="49">
        <f t="shared" ref="N38" si="12">IF(M38&lt;0,N35,N35+M38)</f>
        <v>3.5118837074936358</v>
      </c>
    </row>
    <row r="39" spans="1:14" x14ac:dyDescent="0.35">
      <c r="A39" s="12"/>
      <c r="B39" s="12"/>
      <c r="C39" s="12" t="s">
        <v>16</v>
      </c>
      <c r="D39" s="25">
        <v>4</v>
      </c>
      <c r="E39" s="2">
        <v>1</v>
      </c>
      <c r="F39" s="2">
        <v>3</v>
      </c>
      <c r="G39" s="2">
        <v>3</v>
      </c>
      <c r="H39" s="32">
        <f t="shared" si="6"/>
        <v>2.75</v>
      </c>
      <c r="I39" s="9"/>
      <c r="J39" s="7"/>
      <c r="K39" s="9"/>
      <c r="L39" s="9"/>
      <c r="M39" s="7"/>
      <c r="N39" s="46"/>
    </row>
    <row r="40" spans="1:14" ht="15" thickBot="1" x14ac:dyDescent="0.4">
      <c r="A40" s="13"/>
      <c r="B40" s="13"/>
      <c r="C40" s="13" t="s">
        <v>17</v>
      </c>
      <c r="D40" s="26">
        <v>0</v>
      </c>
      <c r="E40" s="27">
        <v>0</v>
      </c>
      <c r="F40" s="27">
        <v>0</v>
      </c>
      <c r="G40" s="27">
        <v>0</v>
      </c>
      <c r="H40" s="33">
        <f t="shared" si="6"/>
        <v>0</v>
      </c>
      <c r="I40" s="10"/>
      <c r="J40" s="8"/>
      <c r="K40" s="10"/>
      <c r="L40" s="10"/>
      <c r="M40" s="8"/>
      <c r="N40" s="47"/>
    </row>
    <row r="41" spans="1:14" x14ac:dyDescent="0.35">
      <c r="A41" s="35">
        <v>45576</v>
      </c>
      <c r="B41" s="11">
        <v>79</v>
      </c>
      <c r="C41" s="11" t="s">
        <v>15</v>
      </c>
      <c r="D41" s="23">
        <v>8</v>
      </c>
      <c r="E41" s="24">
        <v>7</v>
      </c>
      <c r="F41" s="24">
        <v>8</v>
      </c>
      <c r="G41" s="24">
        <v>10</v>
      </c>
      <c r="H41" s="34">
        <f t="shared" ref="H41:H61" si="13">AVERAGE(D41:G41)</f>
        <v>8.25</v>
      </c>
      <c r="I41" s="14">
        <f>H41*10000*2</f>
        <v>165000</v>
      </c>
      <c r="J41" s="5">
        <f>I41*5</f>
        <v>825000</v>
      </c>
      <c r="K41" s="14">
        <f>J38</f>
        <v>700000</v>
      </c>
      <c r="L41" s="22">
        <f>(H41/(H41+H42))*100</f>
        <v>78.571428571428569</v>
      </c>
      <c r="M41" s="6">
        <f>3.32*(LOG(J41)-LOG(K41))</f>
        <v>0.23690161633841952</v>
      </c>
      <c r="N41" s="49">
        <f t="shared" ref="N41" si="14">IF(M41&lt;0,N38,N38+M41)</f>
        <v>3.7487853238320552</v>
      </c>
    </row>
    <row r="42" spans="1:14" x14ac:dyDescent="0.35">
      <c r="A42" s="12"/>
      <c r="B42" s="12"/>
      <c r="C42" s="12" t="s">
        <v>16</v>
      </c>
      <c r="D42" s="25">
        <v>0</v>
      </c>
      <c r="E42" s="2">
        <v>4</v>
      </c>
      <c r="F42" s="2">
        <v>3</v>
      </c>
      <c r="G42" s="2">
        <v>2</v>
      </c>
      <c r="H42" s="32">
        <f t="shared" si="13"/>
        <v>2.25</v>
      </c>
      <c r="I42" s="9"/>
      <c r="J42" s="7"/>
      <c r="K42" s="9"/>
      <c r="L42" s="9"/>
      <c r="M42" s="7"/>
      <c r="N42" s="46"/>
    </row>
    <row r="43" spans="1:14" ht="15" thickBot="1" x14ac:dyDescent="0.4">
      <c r="A43" s="13"/>
      <c r="B43" s="13"/>
      <c r="C43" s="13" t="s">
        <v>17</v>
      </c>
      <c r="D43" s="26">
        <v>0</v>
      </c>
      <c r="E43" s="27">
        <v>0</v>
      </c>
      <c r="F43" s="27">
        <v>0</v>
      </c>
      <c r="G43" s="27">
        <v>0</v>
      </c>
      <c r="H43" s="33">
        <f t="shared" si="13"/>
        <v>0</v>
      </c>
      <c r="I43" s="10"/>
      <c r="J43" s="8"/>
      <c r="K43" s="10"/>
      <c r="L43" s="10"/>
      <c r="M43" s="8"/>
      <c r="N43" s="47"/>
    </row>
    <row r="44" spans="1:14" x14ac:dyDescent="0.35">
      <c r="A44" s="59">
        <v>45583</v>
      </c>
      <c r="B44" s="11">
        <v>86</v>
      </c>
      <c r="C44" s="11" t="s">
        <v>15</v>
      </c>
      <c r="D44" s="23">
        <v>6</v>
      </c>
      <c r="E44" s="24">
        <v>6</v>
      </c>
      <c r="F44" s="24">
        <v>7</v>
      </c>
      <c r="G44" s="24">
        <v>5</v>
      </c>
      <c r="H44" s="34">
        <f t="shared" si="13"/>
        <v>6</v>
      </c>
      <c r="I44" s="14">
        <f>H44*10000*2</f>
        <v>120000</v>
      </c>
      <c r="J44" s="5">
        <f>I44*5</f>
        <v>600000</v>
      </c>
      <c r="K44" s="14">
        <f>J41</f>
        <v>825000</v>
      </c>
      <c r="L44" s="22">
        <f>(H44/(H44+H45))*100</f>
        <v>70.588235294117652</v>
      </c>
      <c r="M44" s="6">
        <f>3.32*(LOG(J44)-LOG(K44))</f>
        <v>-0.45916495791205492</v>
      </c>
      <c r="N44" s="49">
        <f t="shared" ref="N44" si="15">IF(M44&lt;0,N41,N41+M44)</f>
        <v>3.7487853238320552</v>
      </c>
    </row>
    <row r="45" spans="1:14" x14ac:dyDescent="0.35">
      <c r="A45" s="9"/>
      <c r="B45" s="12"/>
      <c r="C45" s="12" t="s">
        <v>16</v>
      </c>
      <c r="D45" s="25">
        <v>1</v>
      </c>
      <c r="E45" s="2">
        <v>2</v>
      </c>
      <c r="F45" s="2">
        <v>5</v>
      </c>
      <c r="G45" s="2">
        <v>2</v>
      </c>
      <c r="H45" s="32">
        <f t="shared" si="13"/>
        <v>2.5</v>
      </c>
      <c r="I45" s="9"/>
      <c r="J45" s="20"/>
      <c r="K45" s="9"/>
      <c r="L45" s="9"/>
      <c r="M45" s="7"/>
      <c r="N45" s="46"/>
    </row>
    <row r="46" spans="1:14" ht="15" thickBot="1" x14ac:dyDescent="0.4">
      <c r="A46" s="10"/>
      <c r="B46" s="13"/>
      <c r="C46" s="13" t="s">
        <v>17</v>
      </c>
      <c r="D46" s="26">
        <v>1</v>
      </c>
      <c r="E46" s="27">
        <v>0</v>
      </c>
      <c r="F46" s="27">
        <v>0</v>
      </c>
      <c r="G46" s="27">
        <v>0</v>
      </c>
      <c r="H46" s="33">
        <f t="shared" si="13"/>
        <v>0.25</v>
      </c>
      <c r="I46" s="10"/>
      <c r="J46" s="21"/>
      <c r="K46" s="10"/>
      <c r="L46" s="10"/>
      <c r="M46" s="8"/>
      <c r="N46" s="47"/>
    </row>
    <row r="47" spans="1:14" x14ac:dyDescent="0.35">
      <c r="A47" s="59">
        <v>45590</v>
      </c>
      <c r="B47" s="11">
        <v>93</v>
      </c>
      <c r="C47" s="11" t="s">
        <v>15</v>
      </c>
      <c r="D47" s="23">
        <v>12</v>
      </c>
      <c r="E47" s="24">
        <v>15</v>
      </c>
      <c r="F47" s="24">
        <v>17</v>
      </c>
      <c r="G47" s="24">
        <v>11</v>
      </c>
      <c r="H47" s="34">
        <f t="shared" si="13"/>
        <v>13.75</v>
      </c>
      <c r="I47" s="14">
        <f>H47*10000*2</f>
        <v>275000</v>
      </c>
      <c r="J47" s="5">
        <f>I47*5</f>
        <v>1375000</v>
      </c>
      <c r="K47" s="14">
        <f>J44</f>
        <v>600000</v>
      </c>
      <c r="L47" s="22">
        <f>(H47/(H47+H48))*100</f>
        <v>80.882352941176478</v>
      </c>
      <c r="M47" s="6">
        <f>3.32*(LOG(J47)-LOG(K47))</f>
        <v>1.1957028066383573</v>
      </c>
      <c r="N47" s="49">
        <f t="shared" ref="N47" si="16">IF(M47&lt;0,N44,N44+M47)</f>
        <v>4.9444881304704129</v>
      </c>
    </row>
    <row r="48" spans="1:14" x14ac:dyDescent="0.35">
      <c r="A48" s="9"/>
      <c r="B48" s="12"/>
      <c r="C48" s="12" t="s">
        <v>16</v>
      </c>
      <c r="D48" s="25">
        <v>2</v>
      </c>
      <c r="E48" s="2">
        <v>0</v>
      </c>
      <c r="F48" s="2">
        <v>9</v>
      </c>
      <c r="G48" s="2">
        <v>2</v>
      </c>
      <c r="H48" s="32">
        <f t="shared" si="13"/>
        <v>3.25</v>
      </c>
      <c r="I48" s="9"/>
      <c r="J48" s="20"/>
      <c r="K48" s="9"/>
      <c r="L48" s="9"/>
      <c r="M48" s="7"/>
      <c r="N48" s="46"/>
    </row>
    <row r="49" spans="1:14" ht="15" thickBot="1" x14ac:dyDescent="0.4">
      <c r="A49" s="10"/>
      <c r="B49" s="13"/>
      <c r="C49" s="13" t="s">
        <v>17</v>
      </c>
      <c r="D49" s="26">
        <v>0</v>
      </c>
      <c r="E49" s="27">
        <v>0</v>
      </c>
      <c r="F49" s="27">
        <v>0</v>
      </c>
      <c r="G49" s="27">
        <v>0</v>
      </c>
      <c r="H49" s="33">
        <f t="shared" si="13"/>
        <v>0</v>
      </c>
      <c r="I49" s="10"/>
      <c r="J49" s="21"/>
      <c r="K49" s="10"/>
      <c r="L49" s="10"/>
      <c r="M49" s="8"/>
      <c r="N49" s="47"/>
    </row>
    <row r="50" spans="1:14" x14ac:dyDescent="0.35">
      <c r="A50" s="59">
        <v>45596</v>
      </c>
      <c r="B50" s="11">
        <v>99</v>
      </c>
      <c r="C50" s="11" t="s">
        <v>15</v>
      </c>
      <c r="D50" s="23">
        <v>5</v>
      </c>
      <c r="E50" s="24">
        <v>8</v>
      </c>
      <c r="F50" s="24">
        <v>8</v>
      </c>
      <c r="G50" s="24">
        <v>10</v>
      </c>
      <c r="H50" s="34">
        <f t="shared" si="13"/>
        <v>7.75</v>
      </c>
      <c r="I50" s="14">
        <f>H50*10000*2</f>
        <v>155000</v>
      </c>
      <c r="J50" s="5">
        <f>I50*5</f>
        <v>775000</v>
      </c>
      <c r="K50" s="14">
        <f>J47</f>
        <v>1375000</v>
      </c>
      <c r="L50" s="22">
        <f>(H50/(H50+H51))*100</f>
        <v>64.583333333333343</v>
      </c>
      <c r="M50" s="6">
        <f>3.32*(LOG(J50)-LOG(K50))</f>
        <v>-0.82668330559110381</v>
      </c>
      <c r="N50" s="49">
        <f>IF(M50&lt;0,N47,N47+M50)</f>
        <v>4.9444881304704129</v>
      </c>
    </row>
    <row r="51" spans="1:14" x14ac:dyDescent="0.35">
      <c r="A51" s="9"/>
      <c r="B51" s="12"/>
      <c r="C51" s="12" t="s">
        <v>16</v>
      </c>
      <c r="D51" s="25">
        <v>6</v>
      </c>
      <c r="E51" s="2">
        <v>6</v>
      </c>
      <c r="F51" s="2">
        <v>3</v>
      </c>
      <c r="G51" s="2">
        <v>2</v>
      </c>
      <c r="H51" s="32">
        <f t="shared" si="13"/>
        <v>4.25</v>
      </c>
      <c r="I51" s="9"/>
      <c r="J51" s="20"/>
      <c r="K51" s="9"/>
      <c r="L51" s="9"/>
      <c r="M51" s="7"/>
      <c r="N51" s="46"/>
    </row>
    <row r="52" spans="1:14" ht="15" thickBot="1" x14ac:dyDescent="0.4">
      <c r="A52" s="10"/>
      <c r="B52" s="13"/>
      <c r="C52" s="13" t="s">
        <v>17</v>
      </c>
      <c r="D52" s="26">
        <v>0</v>
      </c>
      <c r="E52" s="27">
        <v>0</v>
      </c>
      <c r="F52" s="27">
        <v>0</v>
      </c>
      <c r="G52" s="27">
        <v>0</v>
      </c>
      <c r="H52" s="33">
        <f t="shared" si="13"/>
        <v>0</v>
      </c>
      <c r="I52" s="10"/>
      <c r="J52" s="21"/>
      <c r="K52" s="10"/>
      <c r="L52" s="10"/>
      <c r="M52" s="8"/>
      <c r="N52" s="47"/>
    </row>
    <row r="53" spans="1:14" x14ac:dyDescent="0.35">
      <c r="A53" s="59">
        <v>45604</v>
      </c>
      <c r="B53" s="11">
        <v>107</v>
      </c>
      <c r="C53" s="11" t="s">
        <v>15</v>
      </c>
      <c r="D53" s="23">
        <v>7</v>
      </c>
      <c r="E53" s="24">
        <v>11</v>
      </c>
      <c r="F53" s="24">
        <v>19</v>
      </c>
      <c r="G53" s="24">
        <v>6</v>
      </c>
      <c r="H53" s="34">
        <f t="shared" si="13"/>
        <v>10.75</v>
      </c>
      <c r="I53" s="14">
        <f>H53*10000*2</f>
        <v>215000</v>
      </c>
      <c r="J53" s="5">
        <f>I53*5</f>
        <v>1075000</v>
      </c>
      <c r="K53" s="14">
        <f>J50</f>
        <v>775000</v>
      </c>
      <c r="L53" s="22">
        <f>(H53/(H53+H54))*100</f>
        <v>62.318840579710141</v>
      </c>
      <c r="M53" s="6">
        <f>3.32*(LOG(J53)-LOG(K53))</f>
        <v>0.47179444899444245</v>
      </c>
      <c r="N53" s="49">
        <f t="shared" ref="N53" si="17">IF(M53&lt;0,N50,N50+M53)</f>
        <v>5.4162825794648555</v>
      </c>
    </row>
    <row r="54" spans="1:14" x14ac:dyDescent="0.35">
      <c r="A54" s="9"/>
      <c r="B54" s="12"/>
      <c r="C54" s="12" t="s">
        <v>16</v>
      </c>
      <c r="D54" s="25">
        <v>8</v>
      </c>
      <c r="E54" s="2">
        <v>9</v>
      </c>
      <c r="F54" s="2">
        <v>6</v>
      </c>
      <c r="G54" s="2">
        <v>3</v>
      </c>
      <c r="H54" s="32">
        <f t="shared" si="13"/>
        <v>6.5</v>
      </c>
      <c r="I54" s="9"/>
      <c r="J54" s="20"/>
      <c r="K54" s="9"/>
      <c r="L54" s="9"/>
      <c r="M54" s="7"/>
      <c r="N54" s="46"/>
    </row>
    <row r="55" spans="1:14" ht="15" thickBot="1" x14ac:dyDescent="0.4">
      <c r="A55" s="10"/>
      <c r="B55" s="13"/>
      <c r="C55" s="13" t="s">
        <v>17</v>
      </c>
      <c r="D55" s="26">
        <v>0</v>
      </c>
      <c r="E55" s="27">
        <v>0</v>
      </c>
      <c r="F55" s="27">
        <v>0</v>
      </c>
      <c r="G55" s="27">
        <v>0</v>
      </c>
      <c r="H55" s="33">
        <f t="shared" si="13"/>
        <v>0</v>
      </c>
      <c r="I55" s="10"/>
      <c r="J55" s="21"/>
      <c r="K55" s="10"/>
      <c r="L55" s="10"/>
      <c r="M55" s="8"/>
      <c r="N55" s="47"/>
    </row>
    <row r="56" spans="1:14" x14ac:dyDescent="0.35">
      <c r="A56" s="59">
        <v>45611</v>
      </c>
      <c r="B56" s="11">
        <v>114</v>
      </c>
      <c r="C56" s="11" t="s">
        <v>15</v>
      </c>
      <c r="D56" s="23">
        <v>7</v>
      </c>
      <c r="E56" s="24">
        <v>8</v>
      </c>
      <c r="F56" s="24">
        <v>5</v>
      </c>
      <c r="G56" s="24">
        <v>7</v>
      </c>
      <c r="H56" s="34">
        <f t="shared" si="13"/>
        <v>6.75</v>
      </c>
      <c r="I56" s="14">
        <f>H56*10000*2</f>
        <v>135000</v>
      </c>
      <c r="J56" s="5">
        <f>I56*5</f>
        <v>675000</v>
      </c>
      <c r="K56" s="14">
        <f>J53</f>
        <v>1075000</v>
      </c>
      <c r="L56" s="22">
        <f>(H56/(H56+H57))*100</f>
        <v>52.941176470588239</v>
      </c>
      <c r="M56" s="6">
        <f>3.32*(LOG(J56)-LOG(K56))</f>
        <v>-0.67098757551638954</v>
      </c>
      <c r="N56" s="49">
        <f t="shared" ref="N56" si="18">IF(M56&lt;0,N53,N53+M56)</f>
        <v>5.4162825794648555</v>
      </c>
    </row>
    <row r="57" spans="1:14" x14ac:dyDescent="0.35">
      <c r="A57" s="9"/>
      <c r="B57" s="12"/>
      <c r="C57" s="12" t="s">
        <v>16</v>
      </c>
      <c r="D57" s="25">
        <v>8</v>
      </c>
      <c r="E57" s="2">
        <v>4</v>
      </c>
      <c r="F57" s="2">
        <v>7</v>
      </c>
      <c r="G57" s="2">
        <v>5</v>
      </c>
      <c r="H57" s="32">
        <f t="shared" si="13"/>
        <v>6</v>
      </c>
      <c r="I57" s="9"/>
      <c r="J57" s="20"/>
      <c r="K57" s="9"/>
      <c r="L57" s="9"/>
      <c r="M57" s="7"/>
      <c r="N57" s="46"/>
    </row>
    <row r="58" spans="1:14" ht="15" thickBot="1" x14ac:dyDescent="0.4">
      <c r="A58" s="10"/>
      <c r="B58" s="13"/>
      <c r="C58" s="13" t="s">
        <v>17</v>
      </c>
      <c r="D58" s="26">
        <v>0</v>
      </c>
      <c r="E58" s="27">
        <v>0</v>
      </c>
      <c r="F58" s="27">
        <v>0</v>
      </c>
      <c r="G58" s="27">
        <v>0</v>
      </c>
      <c r="H58" s="33">
        <f t="shared" si="13"/>
        <v>0</v>
      </c>
      <c r="I58" s="10"/>
      <c r="J58" s="21"/>
      <c r="K58" s="10"/>
      <c r="L58" s="10"/>
      <c r="M58" s="8"/>
      <c r="N58" s="47"/>
    </row>
    <row r="59" spans="1:14" x14ac:dyDescent="0.35">
      <c r="A59" s="59">
        <v>45617</v>
      </c>
      <c r="B59" s="11">
        <v>120</v>
      </c>
      <c r="C59" s="11" t="s">
        <v>15</v>
      </c>
      <c r="D59" s="23">
        <v>6</v>
      </c>
      <c r="E59" s="24">
        <v>9</v>
      </c>
      <c r="F59" s="24">
        <v>5</v>
      </c>
      <c r="G59" s="24">
        <v>11</v>
      </c>
      <c r="H59" s="34">
        <f t="shared" si="13"/>
        <v>7.75</v>
      </c>
      <c r="I59" s="14">
        <f>H59*10000*2</f>
        <v>155000</v>
      </c>
      <c r="J59" s="5">
        <f>I59*5</f>
        <v>775000</v>
      </c>
      <c r="K59" s="14">
        <f>J56</f>
        <v>675000</v>
      </c>
      <c r="L59" s="22">
        <f>(H59/(H59+H60))*100</f>
        <v>52.542372881355938</v>
      </c>
      <c r="M59" s="6">
        <f>3.32*(LOG(J59)-LOG(K59))</f>
        <v>0.19919312652194712</v>
      </c>
      <c r="N59" s="49">
        <f t="shared" ref="N59" si="19">IF(M59&lt;0,N56,N56+M59)</f>
        <v>5.6154757059868023</v>
      </c>
    </row>
    <row r="60" spans="1:14" x14ac:dyDescent="0.35">
      <c r="A60" s="9"/>
      <c r="B60" s="12"/>
      <c r="C60" s="12" t="s">
        <v>16</v>
      </c>
      <c r="D60" s="25">
        <v>9</v>
      </c>
      <c r="E60" s="2">
        <v>6</v>
      </c>
      <c r="F60" s="2">
        <v>9</v>
      </c>
      <c r="G60" s="2">
        <v>4</v>
      </c>
      <c r="H60" s="32">
        <f t="shared" si="13"/>
        <v>7</v>
      </c>
      <c r="I60" s="9"/>
      <c r="J60" s="20"/>
      <c r="K60" s="9"/>
      <c r="L60" s="9"/>
      <c r="M60" s="7"/>
      <c r="N60" s="46"/>
    </row>
    <row r="61" spans="1:14" ht="15" thickBot="1" x14ac:dyDescent="0.4">
      <c r="A61" s="10"/>
      <c r="B61" s="13"/>
      <c r="C61" s="13" t="s">
        <v>17</v>
      </c>
      <c r="D61" s="26">
        <v>0</v>
      </c>
      <c r="E61" s="27">
        <v>0</v>
      </c>
      <c r="F61" s="27">
        <v>0</v>
      </c>
      <c r="G61" s="27">
        <v>0</v>
      </c>
      <c r="H61" s="33">
        <f t="shared" si="13"/>
        <v>0</v>
      </c>
      <c r="I61" s="10"/>
      <c r="J61" s="21"/>
      <c r="K61" s="10"/>
      <c r="L61" s="10"/>
      <c r="M61" s="8"/>
      <c r="N61" s="47"/>
    </row>
    <row r="62" spans="1:14" ht="15" thickBot="1" x14ac:dyDescent="0.4">
      <c r="A62" s="36" t="s">
        <v>38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106"/>
    </row>
    <row r="63" spans="1:14" x14ac:dyDescent="0.35">
      <c r="A63" s="35">
        <v>45499</v>
      </c>
      <c r="B63" s="11">
        <v>2</v>
      </c>
      <c r="C63" s="11" t="s">
        <v>15</v>
      </c>
      <c r="D63" s="15">
        <v>7</v>
      </c>
      <c r="E63" s="38">
        <v>6</v>
      </c>
      <c r="F63" s="16">
        <v>4</v>
      </c>
      <c r="G63" s="16">
        <v>9</v>
      </c>
      <c r="H63" s="31">
        <f>AVERAGE(D63:G63)</f>
        <v>6.5</v>
      </c>
      <c r="I63" s="14">
        <f>H63*10000*2</f>
        <v>130000</v>
      </c>
      <c r="J63" s="5">
        <f>I63*5</f>
        <v>650000</v>
      </c>
      <c r="K63" s="14">
        <v>618000</v>
      </c>
      <c r="L63" s="22">
        <f>(H63/(H63+H64))*100</f>
        <v>50.980392156862742</v>
      </c>
      <c r="M63" s="6">
        <f>3.32*(LOG(J63)-LOG(K63))</f>
        <v>7.2790606759412207E-2</v>
      </c>
      <c r="N63" s="48">
        <f>M63</f>
        <v>7.2790606759412207E-2</v>
      </c>
    </row>
    <row r="64" spans="1:14" x14ac:dyDescent="0.35">
      <c r="A64" s="12"/>
      <c r="B64" s="12"/>
      <c r="C64" s="12" t="s">
        <v>16</v>
      </c>
      <c r="D64" s="17">
        <v>4</v>
      </c>
      <c r="E64" s="1">
        <v>5</v>
      </c>
      <c r="F64" s="1">
        <v>7</v>
      </c>
      <c r="G64" s="1">
        <v>9</v>
      </c>
      <c r="H64" s="32">
        <f t="shared" ref="H64:H77" si="20">AVERAGE(D64:G64)</f>
        <v>6.25</v>
      </c>
      <c r="I64" s="9"/>
      <c r="J64" s="7"/>
      <c r="K64" s="9"/>
      <c r="L64" s="9"/>
      <c r="M64" s="7"/>
      <c r="N64" s="46"/>
    </row>
    <row r="65" spans="1:14" ht="15" thickBot="1" x14ac:dyDescent="0.4">
      <c r="A65" s="13"/>
      <c r="B65" s="13"/>
      <c r="C65" s="13" t="s">
        <v>17</v>
      </c>
      <c r="D65" s="18">
        <v>0</v>
      </c>
      <c r="E65" s="19">
        <v>0</v>
      </c>
      <c r="F65" s="19">
        <v>0</v>
      </c>
      <c r="G65" s="19">
        <v>0</v>
      </c>
      <c r="H65" s="33">
        <f t="shared" si="20"/>
        <v>0</v>
      </c>
      <c r="I65" s="10"/>
      <c r="J65" s="8"/>
      <c r="K65" s="10"/>
      <c r="L65" s="10"/>
      <c r="M65" s="8"/>
      <c r="N65" s="47"/>
    </row>
    <row r="66" spans="1:14" x14ac:dyDescent="0.35">
      <c r="A66" s="35">
        <v>45503</v>
      </c>
      <c r="B66" s="11">
        <v>6</v>
      </c>
      <c r="C66" s="11" t="s">
        <v>15</v>
      </c>
      <c r="D66" s="41">
        <v>20</v>
      </c>
      <c r="E66" s="42">
        <v>20</v>
      </c>
      <c r="F66" s="42">
        <v>38</v>
      </c>
      <c r="G66" s="24">
        <v>31</v>
      </c>
      <c r="H66" s="34">
        <f t="shared" si="20"/>
        <v>27.25</v>
      </c>
      <c r="I66" s="14">
        <f>H66*10000*2</f>
        <v>545000</v>
      </c>
      <c r="J66" s="5">
        <f>I66*5</f>
        <v>2725000</v>
      </c>
      <c r="K66" s="14">
        <f>J63</f>
        <v>650000</v>
      </c>
      <c r="L66" s="22">
        <f>(H66/(H66+H67))*100</f>
        <v>88.617886178861795</v>
      </c>
      <c r="M66" s="6">
        <f>3.32*(LOG(J66)-LOG(K66))</f>
        <v>2.0665444578997545</v>
      </c>
      <c r="N66" s="49">
        <f t="shared" ref="N66" si="21">IF(M66&lt;0,N63,N63+M66)</f>
        <v>2.1393350646591669</v>
      </c>
    </row>
    <row r="67" spans="1:14" x14ac:dyDescent="0.35">
      <c r="A67" s="12"/>
      <c r="B67" s="12"/>
      <c r="C67" s="39" t="s">
        <v>16</v>
      </c>
      <c r="D67" s="45">
        <v>3</v>
      </c>
      <c r="E67" s="1">
        <v>4</v>
      </c>
      <c r="F67" s="45">
        <v>3</v>
      </c>
      <c r="G67" s="40">
        <v>4</v>
      </c>
      <c r="H67" s="32">
        <f t="shared" si="20"/>
        <v>3.5</v>
      </c>
      <c r="I67" s="9"/>
      <c r="J67" s="7"/>
      <c r="K67" s="9"/>
      <c r="L67" s="9"/>
      <c r="M67" s="7"/>
      <c r="N67" s="46"/>
    </row>
    <row r="68" spans="1:14" ht="15" thickBot="1" x14ac:dyDescent="0.4">
      <c r="A68" s="13"/>
      <c r="B68" s="13"/>
      <c r="C68" s="13" t="s">
        <v>17</v>
      </c>
      <c r="D68" s="43">
        <v>0</v>
      </c>
      <c r="E68" s="44">
        <v>0</v>
      </c>
      <c r="F68" s="44">
        <v>0</v>
      </c>
      <c r="G68" s="27">
        <v>1</v>
      </c>
      <c r="H68" s="33">
        <f t="shared" si="20"/>
        <v>0.25</v>
      </c>
      <c r="I68" s="10"/>
      <c r="J68" s="8"/>
      <c r="K68" s="10"/>
      <c r="L68" s="10"/>
      <c r="M68" s="8"/>
      <c r="N68" s="47"/>
    </row>
    <row r="69" spans="1:14" x14ac:dyDescent="0.35">
      <c r="A69" s="3">
        <v>45506</v>
      </c>
      <c r="B69" s="4">
        <v>9</v>
      </c>
      <c r="C69" s="11" t="s">
        <v>15</v>
      </c>
      <c r="D69" s="23">
        <v>42</v>
      </c>
      <c r="E69" s="24">
        <v>42</v>
      </c>
      <c r="F69" s="24">
        <v>24</v>
      </c>
      <c r="G69" s="24">
        <v>35</v>
      </c>
      <c r="H69" s="34">
        <f t="shared" si="20"/>
        <v>35.75</v>
      </c>
      <c r="I69" s="14">
        <f>H69*10000*2</f>
        <v>715000</v>
      </c>
      <c r="J69" s="5">
        <f>I69*5</f>
        <v>3575000</v>
      </c>
      <c r="K69" s="14">
        <f>J66</f>
        <v>2725000</v>
      </c>
      <c r="L69" s="22">
        <f>(H69/(H69+H70))*100</f>
        <v>89.375</v>
      </c>
      <c r="M69" s="6">
        <f>3.32*(LOG(J69)-LOG(K69))</f>
        <v>0.39145967122113579</v>
      </c>
      <c r="N69" s="49">
        <f t="shared" ref="N69" si="22">IF(M69&lt;0,N66,N66+M69)</f>
        <v>2.5307947358803027</v>
      </c>
    </row>
    <row r="70" spans="1:14" x14ac:dyDescent="0.35">
      <c r="A70" s="12"/>
      <c r="B70" s="12"/>
      <c r="C70" s="12" t="s">
        <v>16</v>
      </c>
      <c r="D70" s="25">
        <v>3</v>
      </c>
      <c r="E70" s="2">
        <v>3</v>
      </c>
      <c r="F70" s="2">
        <v>6</v>
      </c>
      <c r="G70" s="2">
        <v>5</v>
      </c>
      <c r="H70" s="32">
        <f>AVERAGE(D70:G70)</f>
        <v>4.25</v>
      </c>
      <c r="I70" s="9"/>
      <c r="J70" s="20"/>
      <c r="K70" s="9"/>
      <c r="L70" s="9"/>
      <c r="M70" s="7"/>
      <c r="N70" s="46"/>
    </row>
    <row r="71" spans="1:14" ht="15" thickBot="1" x14ac:dyDescent="0.4">
      <c r="A71" s="13"/>
      <c r="B71" s="13"/>
      <c r="C71" s="13" t="s">
        <v>17</v>
      </c>
      <c r="D71" s="51">
        <v>0</v>
      </c>
      <c r="E71" s="27">
        <v>0</v>
      </c>
      <c r="F71" s="27">
        <v>1</v>
      </c>
      <c r="G71" s="27">
        <v>1</v>
      </c>
      <c r="H71" s="33">
        <f>AVERAGE(D71:G71)</f>
        <v>0.5</v>
      </c>
      <c r="I71" s="10"/>
      <c r="J71" s="21"/>
      <c r="K71" s="10"/>
      <c r="L71" s="10"/>
      <c r="M71" s="8"/>
      <c r="N71" s="47"/>
    </row>
    <row r="72" spans="1:14" x14ac:dyDescent="0.35">
      <c r="A72" s="35">
        <v>45513</v>
      </c>
      <c r="B72" s="11">
        <v>16</v>
      </c>
      <c r="C72" s="11" t="s">
        <v>15</v>
      </c>
      <c r="D72" s="23">
        <v>14</v>
      </c>
      <c r="E72" s="24">
        <v>19</v>
      </c>
      <c r="F72" s="24">
        <v>26</v>
      </c>
      <c r="G72" s="24">
        <v>20</v>
      </c>
      <c r="H72" s="34">
        <f t="shared" si="20"/>
        <v>19.75</v>
      </c>
      <c r="I72" s="14">
        <f>H72*10000*2</f>
        <v>395000</v>
      </c>
      <c r="J72" s="5">
        <f>I72*5</f>
        <v>1975000</v>
      </c>
      <c r="K72" s="14">
        <f>J69</f>
        <v>3575000</v>
      </c>
      <c r="L72" s="22">
        <f>(H72/(H72+H73))*100</f>
        <v>92.941176470588232</v>
      </c>
      <c r="M72" s="6">
        <f>3.32*(LOG(J72)-LOG(K72))</f>
        <v>-0.85559370129973999</v>
      </c>
      <c r="N72" s="49">
        <f t="shared" ref="N72" si="23">IF(M72&lt;0,N69,N69+M72)</f>
        <v>2.5307947358803027</v>
      </c>
    </row>
    <row r="73" spans="1:14" x14ac:dyDescent="0.35">
      <c r="A73" s="9"/>
      <c r="B73" s="12"/>
      <c r="C73" s="12" t="s">
        <v>16</v>
      </c>
      <c r="D73" s="25">
        <v>2</v>
      </c>
      <c r="E73" s="2">
        <v>1</v>
      </c>
      <c r="F73" s="2">
        <v>1</v>
      </c>
      <c r="G73" s="2">
        <v>2</v>
      </c>
      <c r="H73" s="32">
        <f t="shared" si="20"/>
        <v>1.5</v>
      </c>
      <c r="I73" s="9"/>
      <c r="J73" s="20"/>
      <c r="K73" s="9"/>
      <c r="L73" s="9"/>
      <c r="M73" s="7"/>
      <c r="N73" s="46"/>
    </row>
    <row r="74" spans="1:14" ht="15" thickBot="1" x14ac:dyDescent="0.4">
      <c r="A74" s="10"/>
      <c r="B74" s="13"/>
      <c r="C74" s="13" t="s">
        <v>17</v>
      </c>
      <c r="D74" s="26">
        <v>0</v>
      </c>
      <c r="E74" s="27">
        <v>1</v>
      </c>
      <c r="F74" s="27">
        <v>0</v>
      </c>
      <c r="G74" s="27">
        <v>0</v>
      </c>
      <c r="H74" s="33">
        <f t="shared" si="20"/>
        <v>0.25</v>
      </c>
      <c r="I74" s="10"/>
      <c r="J74" s="21"/>
      <c r="K74" s="10"/>
      <c r="L74" s="10"/>
      <c r="M74" s="8"/>
      <c r="N74" s="47"/>
    </row>
    <row r="75" spans="1:14" x14ac:dyDescent="0.35">
      <c r="A75" s="59">
        <v>45520</v>
      </c>
      <c r="B75" s="11">
        <v>23</v>
      </c>
      <c r="C75" s="11" t="s">
        <v>15</v>
      </c>
      <c r="D75" s="23">
        <v>10</v>
      </c>
      <c r="E75" s="24">
        <v>10</v>
      </c>
      <c r="F75" s="24">
        <v>17</v>
      </c>
      <c r="G75" s="24">
        <v>18</v>
      </c>
      <c r="H75" s="34">
        <f t="shared" si="20"/>
        <v>13.75</v>
      </c>
      <c r="I75" s="14">
        <f>H75*10000*2</f>
        <v>275000</v>
      </c>
      <c r="J75" s="5">
        <f>I75*5</f>
        <v>1375000</v>
      </c>
      <c r="K75" s="14">
        <f>J72</f>
        <v>1975000</v>
      </c>
      <c r="L75" s="22">
        <f>(H75/(H75+H76))*100</f>
        <v>93.220338983050837</v>
      </c>
      <c r="M75" s="6">
        <f>3.32*(LOG(J75)-LOG(K75))</f>
        <v>-0.52211781396337642</v>
      </c>
      <c r="N75" s="49">
        <f t="shared" ref="N75" si="24">IF(M75&lt;0,N72,N72+M75)</f>
        <v>2.5307947358803027</v>
      </c>
    </row>
    <row r="76" spans="1:14" x14ac:dyDescent="0.35">
      <c r="A76" s="9"/>
      <c r="B76" s="12"/>
      <c r="C76" s="12" t="s">
        <v>16</v>
      </c>
      <c r="D76" s="25">
        <v>1</v>
      </c>
      <c r="E76" s="2">
        <v>0</v>
      </c>
      <c r="F76" s="2">
        <v>2</v>
      </c>
      <c r="G76" s="2">
        <v>1</v>
      </c>
      <c r="H76" s="32">
        <f t="shared" si="20"/>
        <v>1</v>
      </c>
      <c r="I76" s="9"/>
      <c r="J76" s="20"/>
      <c r="K76" s="9"/>
      <c r="L76" s="9"/>
      <c r="M76" s="7"/>
      <c r="N76" s="46"/>
    </row>
    <row r="77" spans="1:14" ht="15" thickBot="1" x14ac:dyDescent="0.4">
      <c r="A77" s="10"/>
      <c r="B77" s="13"/>
      <c r="C77" s="13" t="s">
        <v>17</v>
      </c>
      <c r="D77" s="26">
        <v>1</v>
      </c>
      <c r="E77" s="27">
        <v>0</v>
      </c>
      <c r="F77" s="27">
        <v>0</v>
      </c>
      <c r="G77" s="27">
        <v>0</v>
      </c>
      <c r="H77" s="33">
        <f t="shared" si="20"/>
        <v>0.25</v>
      </c>
      <c r="I77" s="10"/>
      <c r="J77" s="21"/>
      <c r="K77" s="10"/>
      <c r="L77" s="10"/>
      <c r="M77" s="8"/>
      <c r="N77" s="47"/>
    </row>
    <row r="78" spans="1:14" x14ac:dyDescent="0.35">
      <c r="A78" s="59">
        <v>45527</v>
      </c>
      <c r="B78" s="11">
        <v>30</v>
      </c>
      <c r="C78" s="11" t="s">
        <v>15</v>
      </c>
      <c r="D78" s="23">
        <v>14</v>
      </c>
      <c r="E78" s="24">
        <v>18</v>
      </c>
      <c r="F78" s="24">
        <v>28</v>
      </c>
      <c r="G78" s="24">
        <v>16</v>
      </c>
      <c r="H78" s="34">
        <f t="shared" ref="H78:H119" si="25">AVERAGE(D78:G78)</f>
        <v>19</v>
      </c>
      <c r="I78" s="14">
        <f>H78*10000*2</f>
        <v>380000</v>
      </c>
      <c r="J78" s="5">
        <f>I78*5</f>
        <v>1900000</v>
      </c>
      <c r="K78" s="14">
        <f>J75</f>
        <v>1375000</v>
      </c>
      <c r="L78" s="22">
        <f>(H78/(H78+H79))*100</f>
        <v>83.516483516483518</v>
      </c>
      <c r="M78" s="6">
        <f>3.32*(LOG(J78)-LOG(K78))</f>
        <v>0.46629699725133689</v>
      </c>
      <c r="N78" s="49">
        <f>IF(M78&lt;0,N75,N75+M78)</f>
        <v>2.9970917331316396</v>
      </c>
    </row>
    <row r="79" spans="1:14" x14ac:dyDescent="0.35">
      <c r="A79" s="9"/>
      <c r="B79" s="12"/>
      <c r="C79" s="12" t="s">
        <v>16</v>
      </c>
      <c r="D79" s="25">
        <v>4</v>
      </c>
      <c r="E79" s="2">
        <v>2</v>
      </c>
      <c r="F79" s="2">
        <v>6</v>
      </c>
      <c r="G79" s="2">
        <v>3</v>
      </c>
      <c r="H79" s="32">
        <f t="shared" si="25"/>
        <v>3.75</v>
      </c>
      <c r="I79" s="9"/>
      <c r="J79" s="20"/>
      <c r="K79" s="9"/>
      <c r="L79" s="9"/>
      <c r="M79" s="7"/>
      <c r="N79" s="46"/>
    </row>
    <row r="80" spans="1:14" ht="15" thickBot="1" x14ac:dyDescent="0.4">
      <c r="A80" s="10"/>
      <c r="B80" s="13"/>
      <c r="C80" s="13" t="s">
        <v>17</v>
      </c>
      <c r="D80" s="26">
        <v>2</v>
      </c>
      <c r="E80" s="27">
        <v>0</v>
      </c>
      <c r="F80" s="27">
        <v>1</v>
      </c>
      <c r="G80" s="27">
        <v>0</v>
      </c>
      <c r="H80" s="33">
        <f t="shared" si="25"/>
        <v>0.75</v>
      </c>
      <c r="I80" s="10"/>
      <c r="J80" s="21"/>
      <c r="K80" s="10"/>
      <c r="L80" s="10"/>
      <c r="M80" s="8"/>
      <c r="N80" s="47"/>
    </row>
    <row r="81" spans="1:14" x14ac:dyDescent="0.35">
      <c r="A81" s="59">
        <v>45534</v>
      </c>
      <c r="B81" s="11">
        <v>37</v>
      </c>
      <c r="C81" s="11" t="s">
        <v>15</v>
      </c>
      <c r="D81" s="23">
        <v>12</v>
      </c>
      <c r="E81" s="24">
        <v>15</v>
      </c>
      <c r="F81" s="24">
        <v>8</v>
      </c>
      <c r="G81" s="24">
        <v>22</v>
      </c>
      <c r="H81" s="34">
        <f t="shared" si="25"/>
        <v>14.25</v>
      </c>
      <c r="I81" s="14">
        <f>H81*10000*2</f>
        <v>285000</v>
      </c>
      <c r="J81" s="5">
        <f>I81*5</f>
        <v>1425000</v>
      </c>
      <c r="K81" s="14">
        <f>J78</f>
        <v>1900000</v>
      </c>
      <c r="L81" s="22">
        <f>(H81/(H81+H82))*100</f>
        <v>77.027027027027032</v>
      </c>
      <c r="M81" s="6">
        <f>3.32*(LOG(J81)-LOG(K81))</f>
        <v>-0.41479660553955566</v>
      </c>
      <c r="N81" s="49">
        <f>IF(M81&lt;0,N78,N78+M81)</f>
        <v>2.9970917331316396</v>
      </c>
    </row>
    <row r="82" spans="1:14" x14ac:dyDescent="0.35">
      <c r="A82" s="9"/>
      <c r="B82" s="12"/>
      <c r="C82" s="12" t="s">
        <v>16</v>
      </c>
      <c r="D82" s="25">
        <v>9</v>
      </c>
      <c r="E82" s="2">
        <v>0</v>
      </c>
      <c r="F82" s="2">
        <v>3</v>
      </c>
      <c r="G82" s="2">
        <v>5</v>
      </c>
      <c r="H82" s="32">
        <f t="shared" si="25"/>
        <v>4.25</v>
      </c>
      <c r="I82" s="9"/>
      <c r="J82" s="20"/>
      <c r="K82" s="9"/>
      <c r="L82" s="9"/>
      <c r="M82" s="7"/>
      <c r="N82" s="46"/>
    </row>
    <row r="83" spans="1:14" ht="15" thickBot="1" x14ac:dyDescent="0.4">
      <c r="A83" s="10"/>
      <c r="B83" s="13"/>
      <c r="C83" s="13" t="s">
        <v>17</v>
      </c>
      <c r="D83" s="26">
        <v>0</v>
      </c>
      <c r="E83" s="27">
        <v>0</v>
      </c>
      <c r="F83" s="27">
        <v>0</v>
      </c>
      <c r="G83" s="27">
        <v>0</v>
      </c>
      <c r="H83" s="33">
        <f t="shared" si="25"/>
        <v>0</v>
      </c>
      <c r="I83" s="10"/>
      <c r="J83" s="21"/>
      <c r="K83" s="10"/>
      <c r="L83" s="10"/>
      <c r="M83" s="8"/>
      <c r="N83" s="47"/>
    </row>
    <row r="84" spans="1:14" x14ac:dyDescent="0.35">
      <c r="A84" s="59">
        <v>45541</v>
      </c>
      <c r="B84" s="11">
        <v>44</v>
      </c>
      <c r="C84" s="11" t="s">
        <v>15</v>
      </c>
      <c r="D84" s="23">
        <v>15</v>
      </c>
      <c r="E84" s="24">
        <v>16</v>
      </c>
      <c r="F84" s="24">
        <v>14</v>
      </c>
      <c r="G84" s="24">
        <v>9</v>
      </c>
      <c r="H84" s="34">
        <f t="shared" si="25"/>
        <v>13.5</v>
      </c>
      <c r="I84" s="14">
        <f>H84*10000*2</f>
        <v>270000</v>
      </c>
      <c r="J84" s="5">
        <f>I84*5</f>
        <v>1350000</v>
      </c>
      <c r="K84" s="14">
        <f>J81</f>
        <v>1425000</v>
      </c>
      <c r="L84" s="22">
        <f>(H84/(H84+H85))*100</f>
        <v>75</v>
      </c>
      <c r="M84" s="6">
        <f>3.32*(LOG(J84)-LOG(K84))</f>
        <v>-7.7957238220414379E-2</v>
      </c>
      <c r="N84" s="49">
        <f>IF(M84&lt;0,N81,N81+M84)</f>
        <v>2.9970917331316396</v>
      </c>
    </row>
    <row r="85" spans="1:14" x14ac:dyDescent="0.35">
      <c r="A85" s="9"/>
      <c r="B85" s="12"/>
      <c r="C85" s="12" t="s">
        <v>16</v>
      </c>
      <c r="D85" s="25">
        <v>2</v>
      </c>
      <c r="E85" s="2">
        <v>5</v>
      </c>
      <c r="F85" s="2">
        <v>6</v>
      </c>
      <c r="G85" s="2">
        <v>5</v>
      </c>
      <c r="H85" s="32">
        <f t="shared" si="25"/>
        <v>4.5</v>
      </c>
      <c r="I85" s="9"/>
      <c r="J85" s="20"/>
      <c r="K85" s="9"/>
      <c r="L85" s="9"/>
      <c r="M85" s="7"/>
      <c r="N85" s="46"/>
    </row>
    <row r="86" spans="1:14" ht="15" thickBot="1" x14ac:dyDescent="0.4">
      <c r="A86" s="10"/>
      <c r="B86" s="13"/>
      <c r="C86" s="13" t="s">
        <v>17</v>
      </c>
      <c r="D86" s="26">
        <v>0</v>
      </c>
      <c r="E86" s="27">
        <v>0</v>
      </c>
      <c r="F86" s="27">
        <v>0</v>
      </c>
      <c r="G86" s="27">
        <v>0</v>
      </c>
      <c r="H86" s="33">
        <f t="shared" si="25"/>
        <v>0</v>
      </c>
      <c r="I86" s="10"/>
      <c r="J86" s="21"/>
      <c r="K86" s="10"/>
      <c r="L86" s="10"/>
      <c r="M86" s="8"/>
      <c r="N86" s="60"/>
    </row>
    <row r="87" spans="1:14" x14ac:dyDescent="0.35">
      <c r="A87" s="59">
        <v>45548</v>
      </c>
      <c r="B87" s="11">
        <v>51</v>
      </c>
      <c r="C87" s="11" t="s">
        <v>15</v>
      </c>
      <c r="D87" s="23">
        <v>10</v>
      </c>
      <c r="E87" s="24">
        <v>22</v>
      </c>
      <c r="F87" s="24">
        <v>8</v>
      </c>
      <c r="G87" s="24">
        <v>28</v>
      </c>
      <c r="H87" s="34">
        <f t="shared" si="25"/>
        <v>17</v>
      </c>
      <c r="I87" s="14">
        <f>H87*10000*2</f>
        <v>340000</v>
      </c>
      <c r="J87" s="5">
        <f>I87*5</f>
        <v>1700000</v>
      </c>
      <c r="K87" s="14">
        <f>J84</f>
        <v>1350000</v>
      </c>
      <c r="L87" s="22">
        <f>(H87/(H87+H88))*100</f>
        <v>73.118279569892479</v>
      </c>
      <c r="M87" s="6">
        <f>3.32*(LOG(J87)-LOG(K87))</f>
        <v>0.33238230757244824</v>
      </c>
      <c r="N87" s="107">
        <f t="shared" ref="N87" si="26">IF(M87&lt;0,N84,N84+M87)</f>
        <v>3.3294740407040879</v>
      </c>
    </row>
    <row r="88" spans="1:14" x14ac:dyDescent="0.35">
      <c r="A88" s="9"/>
      <c r="B88" s="12"/>
      <c r="C88" s="12" t="s">
        <v>16</v>
      </c>
      <c r="D88" s="25">
        <v>8</v>
      </c>
      <c r="E88" s="2">
        <v>6</v>
      </c>
      <c r="F88" s="2">
        <v>7</v>
      </c>
      <c r="G88" s="2">
        <v>4</v>
      </c>
      <c r="H88" s="32">
        <f t="shared" si="25"/>
        <v>6.25</v>
      </c>
      <c r="I88" s="9"/>
      <c r="J88" s="20"/>
      <c r="K88" s="9"/>
      <c r="L88" s="9"/>
      <c r="M88" s="7"/>
      <c r="N88" s="46"/>
    </row>
    <row r="89" spans="1:14" ht="15" thickBot="1" x14ac:dyDescent="0.4">
      <c r="A89" s="10"/>
      <c r="B89" s="13"/>
      <c r="C89" s="13" t="s">
        <v>17</v>
      </c>
      <c r="D89" s="26">
        <v>0</v>
      </c>
      <c r="E89" s="27">
        <v>1</v>
      </c>
      <c r="F89" s="27">
        <v>0</v>
      </c>
      <c r="G89" s="27">
        <v>1</v>
      </c>
      <c r="H89" s="33">
        <f t="shared" si="25"/>
        <v>0.5</v>
      </c>
      <c r="I89" s="10"/>
      <c r="J89" s="21"/>
      <c r="K89" s="10"/>
      <c r="L89" s="10"/>
      <c r="M89" s="8"/>
      <c r="N89" s="47"/>
    </row>
    <row r="90" spans="1:14" x14ac:dyDescent="0.35">
      <c r="A90" s="59">
        <v>45555</v>
      </c>
      <c r="B90" s="11">
        <v>58</v>
      </c>
      <c r="C90" s="11" t="s">
        <v>15</v>
      </c>
      <c r="D90" s="23">
        <v>4</v>
      </c>
      <c r="E90" s="24">
        <v>7</v>
      </c>
      <c r="F90" s="24">
        <v>12</v>
      </c>
      <c r="G90" s="24">
        <v>9</v>
      </c>
      <c r="H90" s="34">
        <f t="shared" si="25"/>
        <v>8</v>
      </c>
      <c r="I90" s="14">
        <f>H90*10000*2</f>
        <v>160000</v>
      </c>
      <c r="J90" s="5">
        <f>I90*5</f>
        <v>800000</v>
      </c>
      <c r="K90" s="14">
        <f>J87</f>
        <v>1700000</v>
      </c>
      <c r="L90" s="22">
        <f>(H90/(H90+H91))*100</f>
        <v>69.565217391304344</v>
      </c>
      <c r="M90" s="6">
        <f>3.32*(LOG(J90)-LOG(K90))</f>
        <v>-1.0868316621626166</v>
      </c>
      <c r="N90" s="49">
        <f t="shared" ref="N90" si="27">IF(M90&lt;0,N87,N87+M90)</f>
        <v>3.3294740407040879</v>
      </c>
    </row>
    <row r="91" spans="1:14" x14ac:dyDescent="0.35">
      <c r="A91" s="9"/>
      <c r="B91" s="12"/>
      <c r="C91" s="12" t="s">
        <v>16</v>
      </c>
      <c r="D91" s="25">
        <v>4</v>
      </c>
      <c r="E91" s="2">
        <v>2</v>
      </c>
      <c r="F91" s="2">
        <v>4</v>
      </c>
      <c r="G91" s="2">
        <v>4</v>
      </c>
      <c r="H91" s="32">
        <f t="shared" si="25"/>
        <v>3.5</v>
      </c>
      <c r="I91" s="9"/>
      <c r="J91" s="20"/>
      <c r="K91" s="9"/>
      <c r="L91" s="9"/>
      <c r="M91" s="7"/>
      <c r="N91" s="46"/>
    </row>
    <row r="92" spans="1:14" ht="15" thickBot="1" x14ac:dyDescent="0.4">
      <c r="A92" s="10"/>
      <c r="B92" s="13"/>
      <c r="C92" s="13" t="s">
        <v>17</v>
      </c>
      <c r="D92" s="26">
        <v>0</v>
      </c>
      <c r="E92" s="27">
        <v>0</v>
      </c>
      <c r="F92" s="27">
        <v>0</v>
      </c>
      <c r="G92" s="27">
        <v>0</v>
      </c>
      <c r="H92" s="33">
        <f t="shared" si="25"/>
        <v>0</v>
      </c>
      <c r="I92" s="10"/>
      <c r="J92" s="21"/>
      <c r="K92" s="10"/>
      <c r="L92" s="10"/>
      <c r="M92" s="8"/>
      <c r="N92" s="47"/>
    </row>
    <row r="93" spans="1:14" x14ac:dyDescent="0.35">
      <c r="A93" s="59">
        <v>45562</v>
      </c>
      <c r="B93" s="11">
        <v>65</v>
      </c>
      <c r="C93" s="11" t="s">
        <v>15</v>
      </c>
      <c r="D93" s="23">
        <v>14</v>
      </c>
      <c r="E93" s="24">
        <v>13</v>
      </c>
      <c r="F93" s="24">
        <v>19</v>
      </c>
      <c r="G93" s="24">
        <v>21</v>
      </c>
      <c r="H93" s="34">
        <f t="shared" si="25"/>
        <v>16.75</v>
      </c>
      <c r="I93" s="14">
        <f>H93*10000*2</f>
        <v>335000</v>
      </c>
      <c r="J93" s="5">
        <f>I93*5</f>
        <v>1675000</v>
      </c>
      <c r="K93" s="14">
        <f>J90</f>
        <v>800000</v>
      </c>
      <c r="L93" s="22">
        <f>(H93/(H93+H94))*100</f>
        <v>72.043010752688176</v>
      </c>
      <c r="M93" s="6">
        <f>3.32*(LOG(J93)-LOG(K93))</f>
        <v>1.0654704169446565</v>
      </c>
      <c r="N93" s="49">
        <f t="shared" ref="N93" si="28">IF(M93&lt;0,N90,N90+M93)</f>
        <v>4.3949444576487444</v>
      </c>
    </row>
    <row r="94" spans="1:14" x14ac:dyDescent="0.35">
      <c r="A94" s="9"/>
      <c r="B94" s="12"/>
      <c r="C94" s="12" t="s">
        <v>16</v>
      </c>
      <c r="D94" s="25">
        <v>7</v>
      </c>
      <c r="E94" s="2">
        <v>4</v>
      </c>
      <c r="F94" s="2">
        <v>6</v>
      </c>
      <c r="G94" s="2">
        <v>9</v>
      </c>
      <c r="H94" s="32">
        <f t="shared" si="25"/>
        <v>6.5</v>
      </c>
      <c r="I94" s="9"/>
      <c r="J94" s="20"/>
      <c r="K94" s="9"/>
      <c r="L94" s="9"/>
      <c r="M94" s="7"/>
      <c r="N94" s="46"/>
    </row>
    <row r="95" spans="1:14" ht="15" thickBot="1" x14ac:dyDescent="0.4">
      <c r="A95" s="10"/>
      <c r="B95" s="13"/>
      <c r="C95" s="13" t="s">
        <v>17</v>
      </c>
      <c r="D95" s="26">
        <v>0</v>
      </c>
      <c r="E95" s="27">
        <v>1</v>
      </c>
      <c r="F95" s="27">
        <v>0</v>
      </c>
      <c r="G95" s="27">
        <v>0</v>
      </c>
      <c r="H95" s="33">
        <f t="shared" si="25"/>
        <v>0.25</v>
      </c>
      <c r="I95" s="10"/>
      <c r="J95" s="21"/>
      <c r="K95" s="10"/>
      <c r="L95" s="10"/>
      <c r="M95" s="8"/>
      <c r="N95" s="47"/>
    </row>
    <row r="96" spans="1:14" x14ac:dyDescent="0.35">
      <c r="A96" s="35">
        <v>45569</v>
      </c>
      <c r="B96" s="11">
        <v>72</v>
      </c>
      <c r="C96" s="11" t="s">
        <v>15</v>
      </c>
      <c r="D96" s="23">
        <v>16</v>
      </c>
      <c r="E96" s="24">
        <v>20</v>
      </c>
      <c r="F96" s="24">
        <v>35</v>
      </c>
      <c r="G96" s="24">
        <v>21</v>
      </c>
      <c r="H96" s="34">
        <f t="shared" si="25"/>
        <v>23</v>
      </c>
      <c r="I96" s="14">
        <f>H96*10000*2</f>
        <v>460000</v>
      </c>
      <c r="J96" s="5">
        <f>I96*5</f>
        <v>2300000</v>
      </c>
      <c r="K96" s="14">
        <f>J93</f>
        <v>1675000</v>
      </c>
      <c r="L96" s="22">
        <f>(H96/(H96+H97))*100</f>
        <v>80.701754385964904</v>
      </c>
      <c r="M96" s="6">
        <f>3.32*(LOG(J96)-LOG(K96))</f>
        <v>0.45720724182049921</v>
      </c>
      <c r="N96" s="49">
        <f t="shared" ref="N96" si="29">IF(M96&lt;0,N93,N93+M96)</f>
        <v>4.8521516994692435</v>
      </c>
    </row>
    <row r="97" spans="1:14" x14ac:dyDescent="0.35">
      <c r="A97" s="12"/>
      <c r="B97" s="12"/>
      <c r="C97" s="12" t="s">
        <v>16</v>
      </c>
      <c r="D97" s="25">
        <v>6</v>
      </c>
      <c r="E97" s="2">
        <v>5</v>
      </c>
      <c r="F97" s="2">
        <v>5</v>
      </c>
      <c r="G97" s="2">
        <v>6</v>
      </c>
      <c r="H97" s="32">
        <f t="shared" si="25"/>
        <v>5.5</v>
      </c>
      <c r="I97" s="9"/>
      <c r="J97" s="7"/>
      <c r="K97" s="9"/>
      <c r="L97" s="9"/>
      <c r="M97" s="7"/>
      <c r="N97" s="46"/>
    </row>
    <row r="98" spans="1:14" ht="15" thickBot="1" x14ac:dyDescent="0.4">
      <c r="A98" s="13"/>
      <c r="B98" s="13"/>
      <c r="C98" s="13" t="s">
        <v>17</v>
      </c>
      <c r="D98" s="26">
        <v>0</v>
      </c>
      <c r="E98" s="27">
        <v>0</v>
      </c>
      <c r="F98" s="27">
        <v>0</v>
      </c>
      <c r="G98" s="27">
        <v>0</v>
      </c>
      <c r="H98" s="33">
        <f t="shared" si="25"/>
        <v>0</v>
      </c>
      <c r="I98" s="10"/>
      <c r="J98" s="8"/>
      <c r="K98" s="10"/>
      <c r="L98" s="10"/>
      <c r="M98" s="8"/>
      <c r="N98" s="47"/>
    </row>
    <row r="99" spans="1:14" x14ac:dyDescent="0.35">
      <c r="A99" s="59">
        <v>45576</v>
      </c>
      <c r="B99" s="11">
        <v>79</v>
      </c>
      <c r="C99" s="11" t="s">
        <v>15</v>
      </c>
      <c r="D99" s="23">
        <v>32</v>
      </c>
      <c r="E99" s="24">
        <v>31</v>
      </c>
      <c r="F99" s="24">
        <v>23</v>
      </c>
      <c r="G99" s="24">
        <v>29</v>
      </c>
      <c r="H99" s="34">
        <f t="shared" si="25"/>
        <v>28.75</v>
      </c>
      <c r="I99" s="14">
        <f>H99*10000*2</f>
        <v>575000</v>
      </c>
      <c r="J99" s="5">
        <f>I99*5</f>
        <v>2875000</v>
      </c>
      <c r="K99" s="14">
        <f>J96</f>
        <v>2300000</v>
      </c>
      <c r="L99" s="22">
        <f>(H99/(H99+H100))*100</f>
        <v>80.419580419580413</v>
      </c>
      <c r="M99" s="6">
        <f>3.32*(LOG(J99)-LOG(K99))</f>
        <v>0.32174124318674668</v>
      </c>
      <c r="N99" s="49">
        <f>IF(M99&lt;0,N96,N96+M99)</f>
        <v>5.1738929426559901</v>
      </c>
    </row>
    <row r="100" spans="1:14" x14ac:dyDescent="0.35">
      <c r="A100" s="9"/>
      <c r="B100" s="12"/>
      <c r="C100" s="12" t="s">
        <v>16</v>
      </c>
      <c r="D100" s="25">
        <v>7</v>
      </c>
      <c r="E100" s="2">
        <v>8</v>
      </c>
      <c r="F100" s="2">
        <v>4</v>
      </c>
      <c r="G100" s="2">
        <v>9</v>
      </c>
      <c r="H100" s="32">
        <f t="shared" si="25"/>
        <v>7</v>
      </c>
      <c r="I100" s="9"/>
      <c r="J100" s="20"/>
      <c r="K100" s="9"/>
      <c r="L100" s="9"/>
      <c r="M100" s="7"/>
      <c r="N100" s="46"/>
    </row>
    <row r="101" spans="1:14" ht="15" thickBot="1" x14ac:dyDescent="0.4">
      <c r="A101" s="10"/>
      <c r="B101" s="13"/>
      <c r="C101" s="13" t="s">
        <v>17</v>
      </c>
      <c r="D101" s="26">
        <v>0</v>
      </c>
      <c r="E101" s="27">
        <v>0</v>
      </c>
      <c r="F101" s="27">
        <v>0</v>
      </c>
      <c r="G101" s="27">
        <v>0</v>
      </c>
      <c r="H101" s="33">
        <f t="shared" si="25"/>
        <v>0</v>
      </c>
      <c r="I101" s="10"/>
      <c r="J101" s="21"/>
      <c r="K101" s="10"/>
      <c r="L101" s="10"/>
      <c r="M101" s="8"/>
      <c r="N101" s="47"/>
    </row>
    <row r="102" spans="1:14" x14ac:dyDescent="0.35">
      <c r="A102" s="59">
        <v>45583</v>
      </c>
      <c r="B102" s="11">
        <v>86</v>
      </c>
      <c r="C102" s="11" t="s">
        <v>15</v>
      </c>
      <c r="D102" s="23">
        <v>19</v>
      </c>
      <c r="E102" s="24">
        <v>25</v>
      </c>
      <c r="F102" s="24">
        <v>23</v>
      </c>
      <c r="G102" s="24">
        <v>25</v>
      </c>
      <c r="H102" s="34">
        <f t="shared" si="25"/>
        <v>23</v>
      </c>
      <c r="I102" s="14">
        <f>H102*10000*2</f>
        <v>460000</v>
      </c>
      <c r="J102" s="5">
        <f>I102*5</f>
        <v>2300000</v>
      </c>
      <c r="K102" s="14">
        <f>J99</f>
        <v>2875000</v>
      </c>
      <c r="L102" s="22">
        <f>(H102/(H102+H103))*100</f>
        <v>71.31782945736434</v>
      </c>
      <c r="M102" s="6">
        <f>3.32*(LOG(J102)-LOG(K102))</f>
        <v>-0.32174124318674668</v>
      </c>
      <c r="N102" s="49">
        <f t="shared" ref="N102" si="30">IF(M102&lt;0,N99,N99+M102)</f>
        <v>5.1738929426559901</v>
      </c>
    </row>
    <row r="103" spans="1:14" x14ac:dyDescent="0.35">
      <c r="A103" s="9"/>
      <c r="B103" s="12"/>
      <c r="C103" s="12" t="s">
        <v>16</v>
      </c>
      <c r="D103" s="25">
        <v>13</v>
      </c>
      <c r="E103" s="2">
        <v>5</v>
      </c>
      <c r="F103" s="2">
        <v>9</v>
      </c>
      <c r="G103" s="2">
        <v>10</v>
      </c>
      <c r="H103" s="32">
        <f t="shared" si="25"/>
        <v>9.25</v>
      </c>
      <c r="I103" s="9"/>
      <c r="J103" s="20"/>
      <c r="K103" s="9"/>
      <c r="L103" s="9"/>
      <c r="M103" s="7"/>
      <c r="N103" s="46"/>
    </row>
    <row r="104" spans="1:14" ht="15" thickBot="1" x14ac:dyDescent="0.4">
      <c r="A104" s="10"/>
      <c r="B104" s="13"/>
      <c r="C104" s="13" t="s">
        <v>17</v>
      </c>
      <c r="D104" s="26">
        <v>0</v>
      </c>
      <c r="E104" s="27">
        <v>0</v>
      </c>
      <c r="F104" s="27">
        <v>0</v>
      </c>
      <c r="G104" s="27">
        <v>0</v>
      </c>
      <c r="H104" s="33">
        <f t="shared" si="25"/>
        <v>0</v>
      </c>
      <c r="I104" s="10"/>
      <c r="J104" s="21"/>
      <c r="K104" s="10"/>
      <c r="L104" s="10"/>
      <c r="M104" s="8"/>
      <c r="N104" s="47"/>
    </row>
    <row r="105" spans="1:14" x14ac:dyDescent="0.35">
      <c r="A105" s="59">
        <v>45590</v>
      </c>
      <c r="B105" s="11">
        <v>93</v>
      </c>
      <c r="C105" s="11" t="s">
        <v>15</v>
      </c>
      <c r="D105" s="23">
        <v>25</v>
      </c>
      <c r="E105" s="24">
        <v>32</v>
      </c>
      <c r="F105" s="24">
        <v>67</v>
      </c>
      <c r="G105" s="24">
        <v>42</v>
      </c>
      <c r="H105" s="34">
        <f t="shared" si="25"/>
        <v>41.5</v>
      </c>
      <c r="I105" s="14">
        <f>H105*10000*2</f>
        <v>830000</v>
      </c>
      <c r="J105" s="5">
        <f>I105*5</f>
        <v>4150000</v>
      </c>
      <c r="K105" s="14">
        <f>J102</f>
        <v>2300000</v>
      </c>
      <c r="L105" s="22">
        <f>(H105/(H105+H106))*100</f>
        <v>73.777777777777771</v>
      </c>
      <c r="M105" s="6">
        <f>3.32*(LOG(J105)-LOG(K105))</f>
        <v>0.850983265505738</v>
      </c>
      <c r="N105" s="49">
        <f t="shared" ref="N105" si="31">IF(M105&lt;0,N102,N102+M105)</f>
        <v>6.0248762081617278</v>
      </c>
    </row>
    <row r="106" spans="1:14" x14ac:dyDescent="0.35">
      <c r="A106" s="9"/>
      <c r="B106" s="12"/>
      <c r="C106" s="12" t="s">
        <v>16</v>
      </c>
      <c r="D106" s="25">
        <v>13</v>
      </c>
      <c r="E106" s="2">
        <v>14</v>
      </c>
      <c r="F106" s="2">
        <v>16</v>
      </c>
      <c r="G106" s="2">
        <v>16</v>
      </c>
      <c r="H106" s="32">
        <f t="shared" si="25"/>
        <v>14.75</v>
      </c>
      <c r="I106" s="9"/>
      <c r="J106" s="20"/>
      <c r="K106" s="9"/>
      <c r="L106" s="9"/>
      <c r="M106" s="7"/>
      <c r="N106" s="46"/>
    </row>
    <row r="107" spans="1:14" ht="15" thickBot="1" x14ac:dyDescent="0.4">
      <c r="A107" s="10"/>
      <c r="B107" s="13"/>
      <c r="C107" s="13" t="s">
        <v>17</v>
      </c>
      <c r="D107" s="26">
        <v>0</v>
      </c>
      <c r="E107" s="27">
        <v>0</v>
      </c>
      <c r="F107" s="27">
        <v>0</v>
      </c>
      <c r="G107" s="27">
        <v>0</v>
      </c>
      <c r="H107" s="33">
        <f t="shared" si="25"/>
        <v>0</v>
      </c>
      <c r="I107" s="10"/>
      <c r="J107" s="21"/>
      <c r="K107" s="10"/>
      <c r="L107" s="10"/>
      <c r="M107" s="8"/>
      <c r="N107" s="47"/>
    </row>
    <row r="108" spans="1:14" x14ac:dyDescent="0.35">
      <c r="A108" s="59">
        <v>45596</v>
      </c>
      <c r="B108" s="11">
        <v>99</v>
      </c>
      <c r="C108" s="11" t="s">
        <v>15</v>
      </c>
      <c r="D108" s="23">
        <v>48</v>
      </c>
      <c r="E108" s="24">
        <v>47</v>
      </c>
      <c r="F108" s="24">
        <v>57</v>
      </c>
      <c r="G108" s="24">
        <v>44</v>
      </c>
      <c r="H108" s="34">
        <f t="shared" si="25"/>
        <v>49</v>
      </c>
      <c r="I108" s="14">
        <f>H108*10000*2</f>
        <v>980000</v>
      </c>
      <c r="J108" s="5">
        <f>I108*5</f>
        <v>4900000</v>
      </c>
      <c r="K108" s="14">
        <v>3000000</v>
      </c>
      <c r="L108" s="22">
        <f>(H108/(H108+H109))*100</f>
        <v>84.482758620689651</v>
      </c>
      <c r="M108" s="6">
        <f>3.32*(LOG(J108)-LOG(K108))</f>
        <v>0.70740842002538606</v>
      </c>
      <c r="N108" s="49">
        <f>IF(M108&lt;0,N105,N105+M108)</f>
        <v>6.7322846281871138</v>
      </c>
    </row>
    <row r="109" spans="1:14" x14ac:dyDescent="0.35">
      <c r="A109" s="9"/>
      <c r="B109" s="12"/>
      <c r="C109" s="12" t="s">
        <v>16</v>
      </c>
      <c r="D109" s="25">
        <v>8</v>
      </c>
      <c r="E109" s="2">
        <v>15</v>
      </c>
      <c r="F109" s="2">
        <v>12</v>
      </c>
      <c r="G109" s="2">
        <v>1</v>
      </c>
      <c r="H109" s="32">
        <f t="shared" si="25"/>
        <v>9</v>
      </c>
      <c r="I109" s="9"/>
      <c r="J109" s="20"/>
      <c r="K109" s="9"/>
      <c r="L109" s="9"/>
      <c r="M109" s="7"/>
      <c r="N109" s="46"/>
    </row>
    <row r="110" spans="1:14" ht="15" thickBot="1" x14ac:dyDescent="0.4">
      <c r="A110" s="10"/>
      <c r="B110" s="13"/>
      <c r="C110" s="13" t="s">
        <v>17</v>
      </c>
      <c r="D110" s="26">
        <v>0</v>
      </c>
      <c r="E110" s="27">
        <v>0</v>
      </c>
      <c r="F110" s="27">
        <v>0</v>
      </c>
      <c r="G110" s="27">
        <v>0</v>
      </c>
      <c r="H110" s="33">
        <f t="shared" si="25"/>
        <v>0</v>
      </c>
      <c r="I110" s="10"/>
      <c r="J110" s="21"/>
      <c r="K110" s="10"/>
      <c r="L110" s="10"/>
      <c r="M110" s="8"/>
      <c r="N110" s="47"/>
    </row>
    <row r="111" spans="1:14" x14ac:dyDescent="0.35">
      <c r="A111" s="59">
        <v>45604</v>
      </c>
      <c r="B111" s="11">
        <v>107</v>
      </c>
      <c r="C111" s="11" t="s">
        <v>15</v>
      </c>
      <c r="D111" s="23">
        <v>153</v>
      </c>
      <c r="E111" s="24">
        <v>147</v>
      </c>
      <c r="F111" s="24">
        <v>117</v>
      </c>
      <c r="G111" s="24">
        <v>153</v>
      </c>
      <c r="H111" s="34">
        <f t="shared" si="25"/>
        <v>142.5</v>
      </c>
      <c r="I111" s="14">
        <f>H111*10000*2</f>
        <v>2850000</v>
      </c>
      <c r="J111" s="5">
        <f>I111*5</f>
        <v>14250000</v>
      </c>
      <c r="K111" s="14">
        <v>3000000</v>
      </c>
      <c r="L111" s="22">
        <f>(H111/(H111+H112))*100</f>
        <v>92.682926829268297</v>
      </c>
      <c r="M111" s="6">
        <f>3.32*(LOG(J111)-LOG(K111))</f>
        <v>2.2466227839545563</v>
      </c>
      <c r="N111" s="49">
        <f t="shared" ref="N111" si="32">IF(M111&lt;0,N108,N108+M111)</f>
        <v>8.9789074121416697</v>
      </c>
    </row>
    <row r="112" spans="1:14" x14ac:dyDescent="0.35">
      <c r="A112" s="9"/>
      <c r="B112" s="12"/>
      <c r="C112" s="12" t="s">
        <v>16</v>
      </c>
      <c r="D112" s="25">
        <v>9</v>
      </c>
      <c r="E112" s="2">
        <v>9</v>
      </c>
      <c r="F112" s="2">
        <v>17</v>
      </c>
      <c r="G112" s="2">
        <v>10</v>
      </c>
      <c r="H112" s="32">
        <f t="shared" si="25"/>
        <v>11.25</v>
      </c>
      <c r="I112" s="9"/>
      <c r="J112" s="20"/>
      <c r="K112" s="9"/>
      <c r="L112" s="9"/>
      <c r="M112" s="7"/>
      <c r="N112" s="46"/>
    </row>
    <row r="113" spans="1:14" ht="15" thickBot="1" x14ac:dyDescent="0.4">
      <c r="A113" s="10"/>
      <c r="B113" s="13"/>
      <c r="C113" s="13" t="s">
        <v>17</v>
      </c>
      <c r="D113" s="26">
        <v>0</v>
      </c>
      <c r="E113" s="27">
        <v>0</v>
      </c>
      <c r="F113" s="27">
        <v>0</v>
      </c>
      <c r="G113" s="27">
        <v>0</v>
      </c>
      <c r="H113" s="33">
        <f t="shared" si="25"/>
        <v>0</v>
      </c>
      <c r="I113" s="10"/>
      <c r="J113" s="21"/>
      <c r="K113" s="10"/>
      <c r="L113" s="10"/>
      <c r="M113" s="8"/>
      <c r="N113" s="47"/>
    </row>
    <row r="114" spans="1:14" x14ac:dyDescent="0.35">
      <c r="A114" s="59">
        <v>45611</v>
      </c>
      <c r="B114" s="11">
        <v>114</v>
      </c>
      <c r="C114" s="11" t="s">
        <v>15</v>
      </c>
      <c r="D114" s="23">
        <v>65</v>
      </c>
      <c r="E114" s="24">
        <v>73</v>
      </c>
      <c r="F114" s="24">
        <v>63</v>
      </c>
      <c r="G114" s="24">
        <v>75</v>
      </c>
      <c r="H114" s="34">
        <f t="shared" si="25"/>
        <v>69</v>
      </c>
      <c r="I114" s="14">
        <f>H114*10000*2</f>
        <v>1380000</v>
      </c>
      <c r="J114" s="5">
        <f>I114*5</f>
        <v>6900000</v>
      </c>
      <c r="K114" s="14">
        <v>3000000</v>
      </c>
      <c r="L114" s="22">
        <f>(H114/(H114+H115))*100</f>
        <v>86.520376175548591</v>
      </c>
      <c r="M114" s="6">
        <f>3.32*(LOG(J114)-LOG(K114))</f>
        <v>1.2009364155784088</v>
      </c>
      <c r="N114" s="49">
        <f t="shared" ref="N114" si="33">IF(M114&lt;0,N111,N111+M114)</f>
        <v>10.179843827720079</v>
      </c>
    </row>
    <row r="115" spans="1:14" x14ac:dyDescent="0.35">
      <c r="A115" s="9"/>
      <c r="B115" s="12"/>
      <c r="C115" s="12" t="s">
        <v>16</v>
      </c>
      <c r="D115" s="25">
        <v>13</v>
      </c>
      <c r="E115" s="2">
        <v>8</v>
      </c>
      <c r="F115" s="2">
        <v>12</v>
      </c>
      <c r="G115" s="2">
        <v>10</v>
      </c>
      <c r="H115" s="32">
        <f t="shared" si="25"/>
        <v>10.75</v>
      </c>
      <c r="I115" s="9"/>
      <c r="J115" s="20"/>
      <c r="K115" s="9"/>
      <c r="L115" s="9"/>
      <c r="M115" s="7"/>
      <c r="N115" s="46"/>
    </row>
    <row r="116" spans="1:14" ht="15" thickBot="1" x14ac:dyDescent="0.4">
      <c r="A116" s="10"/>
      <c r="B116" s="13"/>
      <c r="C116" s="13" t="s">
        <v>17</v>
      </c>
      <c r="D116" s="26">
        <v>0</v>
      </c>
      <c r="E116" s="27">
        <v>0</v>
      </c>
      <c r="F116" s="27">
        <v>0</v>
      </c>
      <c r="G116" s="27">
        <v>0</v>
      </c>
      <c r="H116" s="33">
        <f t="shared" si="25"/>
        <v>0</v>
      </c>
      <c r="I116" s="10"/>
      <c r="J116" s="21"/>
      <c r="K116" s="10"/>
      <c r="L116" s="10"/>
      <c r="M116" s="8"/>
      <c r="N116" s="47"/>
    </row>
    <row r="117" spans="1:14" x14ac:dyDescent="0.35">
      <c r="A117" s="59">
        <v>45617</v>
      </c>
      <c r="B117" s="11">
        <v>120</v>
      </c>
      <c r="C117" s="11" t="s">
        <v>15</v>
      </c>
      <c r="D117" s="23">
        <v>74</v>
      </c>
      <c r="E117" s="24">
        <v>87</v>
      </c>
      <c r="F117" s="24">
        <v>91</v>
      </c>
      <c r="G117" s="24">
        <v>93</v>
      </c>
      <c r="H117" s="34">
        <f t="shared" si="25"/>
        <v>86.25</v>
      </c>
      <c r="I117" s="14">
        <f>H117*10000*2</f>
        <v>1725000</v>
      </c>
      <c r="J117" s="5">
        <f>I117*5</f>
        <v>8625000</v>
      </c>
      <c r="K117" s="14">
        <v>3000000</v>
      </c>
      <c r="L117" s="22">
        <f>(H117/(H117+H118))*100</f>
        <v>95.041322314049594</v>
      </c>
      <c r="M117" s="6">
        <f>3.32*(LOG(J117)-LOG(K117))</f>
        <v>1.5226776587651556</v>
      </c>
      <c r="N117" s="49">
        <f t="shared" ref="N117" si="34">IF(M117&lt;0,N114,N114+M117)</f>
        <v>11.702521486485235</v>
      </c>
    </row>
    <row r="118" spans="1:14" x14ac:dyDescent="0.35">
      <c r="A118" s="9"/>
      <c r="B118" s="12"/>
      <c r="C118" s="12" t="s">
        <v>16</v>
      </c>
      <c r="D118" s="25">
        <v>5</v>
      </c>
      <c r="E118" s="2">
        <v>6</v>
      </c>
      <c r="F118" s="2">
        <v>5</v>
      </c>
      <c r="G118" s="2">
        <v>2</v>
      </c>
      <c r="H118" s="32">
        <f t="shared" si="25"/>
        <v>4.5</v>
      </c>
      <c r="I118" s="9"/>
      <c r="J118" s="20"/>
      <c r="K118" s="9"/>
      <c r="L118" s="9"/>
      <c r="M118" s="7"/>
      <c r="N118" s="46"/>
    </row>
    <row r="119" spans="1:14" ht="15" thickBot="1" x14ac:dyDescent="0.4">
      <c r="A119" s="10"/>
      <c r="B119" s="13"/>
      <c r="C119" s="13" t="s">
        <v>17</v>
      </c>
      <c r="D119" s="26">
        <v>0</v>
      </c>
      <c r="E119" s="27">
        <v>0</v>
      </c>
      <c r="F119" s="27">
        <v>0</v>
      </c>
      <c r="G119" s="27">
        <v>0</v>
      </c>
      <c r="H119" s="33">
        <f t="shared" si="25"/>
        <v>0</v>
      </c>
      <c r="I119" s="10"/>
      <c r="J119" s="21"/>
      <c r="K119" s="10"/>
      <c r="L119" s="10"/>
      <c r="M119" s="8"/>
      <c r="N119" s="47"/>
    </row>
  </sheetData>
  <mergeCells count="11">
    <mergeCell ref="J2:J3"/>
    <mergeCell ref="K2:K3"/>
    <mergeCell ref="L2:L3"/>
    <mergeCell ref="M2:M3"/>
    <mergeCell ref="N2:N3"/>
    <mergeCell ref="I2:I3"/>
    <mergeCell ref="A2:A3"/>
    <mergeCell ref="B2:B3"/>
    <mergeCell ref="C2:C3"/>
    <mergeCell ref="D2:G2"/>
    <mergeCell ref="H2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382D-D2DE-46AD-9755-38C58CD14A62}">
  <dimension ref="A1:N119"/>
  <sheetViews>
    <sheetView workbookViewId="0"/>
  </sheetViews>
  <sheetFormatPr defaultRowHeight="14.5" x14ac:dyDescent="0.35"/>
  <cols>
    <col min="1" max="1" width="11.1796875" bestFit="1" customWidth="1"/>
    <col min="2" max="3" width="10.54296875" customWidth="1"/>
    <col min="4" max="7" width="7.54296875" customWidth="1"/>
    <col min="9" max="9" width="12.54296875" bestFit="1" customWidth="1"/>
    <col min="10" max="10" width="12.54296875" customWidth="1"/>
    <col min="11" max="11" width="13.54296875" bestFit="1" customWidth="1"/>
    <col min="14" max="14" width="12.54296875" customWidth="1"/>
  </cols>
  <sheetData>
    <row r="1" spans="1:14" ht="15" thickBot="1" x14ac:dyDescent="0.4">
      <c r="A1" s="109" t="s">
        <v>49</v>
      </c>
    </row>
    <row r="2" spans="1:14" ht="35.25" customHeight="1" thickBot="1" x14ac:dyDescent="0.4">
      <c r="A2" s="112" t="s">
        <v>0</v>
      </c>
      <c r="B2" s="114" t="s">
        <v>1</v>
      </c>
      <c r="C2" s="116" t="s">
        <v>2</v>
      </c>
      <c r="D2" s="118" t="s">
        <v>3</v>
      </c>
      <c r="E2" s="119"/>
      <c r="F2" s="119"/>
      <c r="G2" s="120"/>
      <c r="H2" s="121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110" t="s">
        <v>9</v>
      </c>
      <c r="N2" s="116" t="s">
        <v>10</v>
      </c>
    </row>
    <row r="3" spans="1:14" ht="15" customHeight="1" thickBot="1" x14ac:dyDescent="0.4">
      <c r="A3" s="113"/>
      <c r="B3" s="115"/>
      <c r="C3" s="117"/>
      <c r="D3" s="28" t="s">
        <v>11</v>
      </c>
      <c r="E3" s="29" t="s">
        <v>12</v>
      </c>
      <c r="F3" s="29" t="s">
        <v>13</v>
      </c>
      <c r="G3" s="30" t="s">
        <v>14</v>
      </c>
      <c r="H3" s="122"/>
      <c r="I3" s="111"/>
      <c r="J3" s="111"/>
      <c r="K3" s="111"/>
      <c r="L3" s="111"/>
      <c r="M3" s="111"/>
      <c r="N3" s="117"/>
    </row>
    <row r="4" spans="1:14" ht="15" thickBot="1" x14ac:dyDescent="0.4">
      <c r="A4" s="52" t="s">
        <v>39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35">
      <c r="A5" s="35">
        <v>45499</v>
      </c>
      <c r="B5" s="11">
        <v>2</v>
      </c>
      <c r="C5" s="11" t="s">
        <v>15</v>
      </c>
      <c r="D5" s="15">
        <v>12</v>
      </c>
      <c r="E5" s="16">
        <v>9</v>
      </c>
      <c r="F5" s="16">
        <v>8</v>
      </c>
      <c r="G5" s="16">
        <v>11</v>
      </c>
      <c r="H5" s="31">
        <f>AVERAGE(D5:G5)</f>
        <v>10</v>
      </c>
      <c r="I5" s="14">
        <f>H5*10000*2</f>
        <v>200000</v>
      </c>
      <c r="J5" s="5">
        <f>I5*5</f>
        <v>1000000</v>
      </c>
      <c r="K5" s="14">
        <v>618000</v>
      </c>
      <c r="L5" s="22">
        <f>(H5/(H5+H6))*100</f>
        <v>76.923076923076934</v>
      </c>
      <c r="M5" s="6">
        <f>3.32*(LOG(J5)-LOG(K5))</f>
        <v>0.69391826270513124</v>
      </c>
      <c r="N5" s="48">
        <f>M5</f>
        <v>0.69391826270513124</v>
      </c>
    </row>
    <row r="6" spans="1:14" x14ac:dyDescent="0.35">
      <c r="A6" s="12"/>
      <c r="B6" s="12"/>
      <c r="C6" s="12" t="s">
        <v>16</v>
      </c>
      <c r="D6" s="17">
        <v>2</v>
      </c>
      <c r="E6" s="1">
        <v>2</v>
      </c>
      <c r="F6" s="1">
        <v>2</v>
      </c>
      <c r="G6" s="1">
        <v>6</v>
      </c>
      <c r="H6" s="32">
        <f t="shared" ref="H6:H22" si="0">AVERAGE(D6:G6)</f>
        <v>3</v>
      </c>
      <c r="I6" s="9"/>
      <c r="J6" s="7"/>
      <c r="K6" s="9"/>
      <c r="L6" s="9"/>
      <c r="M6" s="7"/>
      <c r="N6" s="7"/>
    </row>
    <row r="7" spans="1:14" ht="15" thickBot="1" x14ac:dyDescent="0.4">
      <c r="A7" s="13"/>
      <c r="B7" s="13"/>
      <c r="C7" s="13" t="s">
        <v>17</v>
      </c>
      <c r="D7" s="18">
        <v>0</v>
      </c>
      <c r="E7" s="19">
        <v>0</v>
      </c>
      <c r="F7" s="19">
        <v>0</v>
      </c>
      <c r="G7" s="19">
        <v>0</v>
      </c>
      <c r="H7" s="33">
        <f t="shared" si="0"/>
        <v>0</v>
      </c>
      <c r="I7" s="10"/>
      <c r="J7" s="8"/>
      <c r="K7" s="10"/>
      <c r="L7" s="10"/>
      <c r="M7" s="8"/>
      <c r="N7" s="8"/>
    </row>
    <row r="8" spans="1:14" x14ac:dyDescent="0.35">
      <c r="A8" s="35">
        <v>45503</v>
      </c>
      <c r="B8" s="11">
        <v>6</v>
      </c>
      <c r="C8" s="11" t="s">
        <v>15</v>
      </c>
      <c r="D8" s="23">
        <v>26</v>
      </c>
      <c r="E8" s="24">
        <v>46</v>
      </c>
      <c r="F8" s="24">
        <v>44</v>
      </c>
      <c r="G8" s="24">
        <v>30</v>
      </c>
      <c r="H8" s="34">
        <f t="shared" si="0"/>
        <v>36.5</v>
      </c>
      <c r="I8" s="14">
        <f>H8*10000*2</f>
        <v>730000</v>
      </c>
      <c r="J8" s="5">
        <f>I8*5</f>
        <v>3650000</v>
      </c>
      <c r="K8" s="14">
        <f>J5</f>
        <v>1000000</v>
      </c>
      <c r="L8" s="22">
        <f>(H8/(H8+H9))*100</f>
        <v>93.589743589743591</v>
      </c>
      <c r="M8" s="6">
        <f>3.32*(LOG(J8)-LOG(K8))</f>
        <v>1.8668123099954956</v>
      </c>
      <c r="N8" s="49">
        <f t="shared" ref="N8" si="1">IF(M8&lt;0,N5,N5+M8)</f>
        <v>2.5607305727006269</v>
      </c>
    </row>
    <row r="9" spans="1:14" x14ac:dyDescent="0.35">
      <c r="A9" s="12"/>
      <c r="B9" s="12"/>
      <c r="C9" s="12" t="s">
        <v>16</v>
      </c>
      <c r="D9" s="25">
        <v>2</v>
      </c>
      <c r="E9" s="2">
        <v>2</v>
      </c>
      <c r="F9" s="2">
        <v>2</v>
      </c>
      <c r="G9" s="2">
        <v>4</v>
      </c>
      <c r="H9" s="32">
        <f t="shared" si="0"/>
        <v>2.5</v>
      </c>
      <c r="I9" s="9"/>
      <c r="J9" s="7"/>
      <c r="K9" s="9"/>
      <c r="L9" s="9"/>
      <c r="M9" s="7"/>
      <c r="N9" s="46"/>
    </row>
    <row r="10" spans="1:14" ht="15" thickBot="1" x14ac:dyDescent="0.4">
      <c r="A10" s="13"/>
      <c r="B10" s="13"/>
      <c r="C10" s="13" t="s">
        <v>17</v>
      </c>
      <c r="D10" s="26">
        <v>1</v>
      </c>
      <c r="E10" s="27">
        <v>0</v>
      </c>
      <c r="F10" s="27">
        <v>1</v>
      </c>
      <c r="G10" s="27">
        <v>1</v>
      </c>
      <c r="H10" s="33">
        <f t="shared" si="0"/>
        <v>0.75</v>
      </c>
      <c r="I10" s="10"/>
      <c r="J10" s="8"/>
      <c r="K10" s="10"/>
      <c r="L10" s="10"/>
      <c r="M10" s="8"/>
      <c r="N10" s="47"/>
    </row>
    <row r="11" spans="1:14" x14ac:dyDescent="0.35">
      <c r="A11" s="3">
        <v>45506</v>
      </c>
      <c r="B11" s="4">
        <v>9</v>
      </c>
      <c r="C11" s="11" t="s">
        <v>15</v>
      </c>
      <c r="D11" s="23">
        <v>34</v>
      </c>
      <c r="E11" s="24">
        <v>40</v>
      </c>
      <c r="F11" s="24">
        <v>36</v>
      </c>
      <c r="G11" s="24">
        <v>30</v>
      </c>
      <c r="H11" s="34">
        <f t="shared" si="0"/>
        <v>35</v>
      </c>
      <c r="I11" s="14">
        <f>H11*10000*2</f>
        <v>700000</v>
      </c>
      <c r="J11" s="5">
        <f>I11*5</f>
        <v>3500000</v>
      </c>
      <c r="K11" s="14">
        <f>J8</f>
        <v>3650000</v>
      </c>
      <c r="L11" s="22">
        <f>(H11/(H11+H12))*100</f>
        <v>89.171974522292999</v>
      </c>
      <c r="M11" s="6">
        <f>3.32*(LOG(J11)-LOG(K11))</f>
        <v>-6.0506402752580575E-2</v>
      </c>
      <c r="N11" s="49">
        <f t="shared" ref="N11" si="2">IF(M11&lt;0,N8,N8+M11)</f>
        <v>2.5607305727006269</v>
      </c>
    </row>
    <row r="12" spans="1:14" x14ac:dyDescent="0.35">
      <c r="A12" s="12"/>
      <c r="B12" s="12"/>
      <c r="C12" s="12" t="s">
        <v>16</v>
      </c>
      <c r="D12" s="25">
        <v>2</v>
      </c>
      <c r="E12" s="2">
        <v>2</v>
      </c>
      <c r="F12" s="2">
        <v>7</v>
      </c>
      <c r="G12" s="2">
        <v>6</v>
      </c>
      <c r="H12" s="32">
        <f t="shared" si="0"/>
        <v>4.25</v>
      </c>
      <c r="I12" s="9"/>
      <c r="J12" s="20"/>
      <c r="K12" s="9"/>
      <c r="L12" s="9"/>
      <c r="M12" s="7"/>
      <c r="N12" s="46"/>
    </row>
    <row r="13" spans="1:14" ht="15" thickBot="1" x14ac:dyDescent="0.4">
      <c r="A13" s="13"/>
      <c r="B13" s="13"/>
      <c r="C13" s="13" t="s">
        <v>17</v>
      </c>
      <c r="D13" s="26">
        <v>0</v>
      </c>
      <c r="E13" s="27">
        <v>1</v>
      </c>
      <c r="F13" s="27">
        <v>0</v>
      </c>
      <c r="G13" s="27">
        <v>0</v>
      </c>
      <c r="H13" s="33">
        <f t="shared" si="0"/>
        <v>0.25</v>
      </c>
      <c r="I13" s="10"/>
      <c r="J13" s="21"/>
      <c r="K13" s="10"/>
      <c r="L13" s="10"/>
      <c r="M13" s="8"/>
      <c r="N13" s="47"/>
    </row>
    <row r="14" spans="1:14" x14ac:dyDescent="0.35">
      <c r="A14" s="35">
        <v>45513</v>
      </c>
      <c r="B14" s="11">
        <v>16</v>
      </c>
      <c r="C14" s="11" t="s">
        <v>15</v>
      </c>
      <c r="D14" s="23">
        <v>43</v>
      </c>
      <c r="E14" s="24">
        <v>40</v>
      </c>
      <c r="F14" s="24">
        <v>39</v>
      </c>
      <c r="G14" s="24">
        <v>35</v>
      </c>
      <c r="H14" s="34">
        <f t="shared" si="0"/>
        <v>39.25</v>
      </c>
      <c r="I14" s="14">
        <f>H14*10000*2</f>
        <v>785000</v>
      </c>
      <c r="J14" s="5">
        <f>I14*5</f>
        <v>3925000</v>
      </c>
      <c r="K14" s="14">
        <f>J11</f>
        <v>3500000</v>
      </c>
      <c r="L14" s="22">
        <f>(H14/(H14+H15))*100</f>
        <v>92.899408284023664</v>
      </c>
      <c r="M14" s="6">
        <f>3.32*(LOG(J14)-LOG(K14))</f>
        <v>0.16524176754690617</v>
      </c>
      <c r="N14" s="50">
        <f t="shared" ref="N14" si="3">IF(M14&lt;0,N11,N11+M14)</f>
        <v>2.7259723402475329</v>
      </c>
    </row>
    <row r="15" spans="1:14" x14ac:dyDescent="0.35">
      <c r="A15" s="9"/>
      <c r="B15" s="12"/>
      <c r="C15" s="12" t="s">
        <v>16</v>
      </c>
      <c r="D15" s="25">
        <v>3</v>
      </c>
      <c r="E15" s="2">
        <v>3</v>
      </c>
      <c r="F15" s="2">
        <v>2</v>
      </c>
      <c r="G15" s="2">
        <v>4</v>
      </c>
      <c r="H15" s="32">
        <f t="shared" si="0"/>
        <v>3</v>
      </c>
      <c r="I15" s="9"/>
      <c r="J15" s="20"/>
      <c r="K15" s="9"/>
      <c r="L15" s="9"/>
      <c r="M15" s="7"/>
      <c r="N15" s="46"/>
    </row>
    <row r="16" spans="1:14" ht="15" thickBot="1" x14ac:dyDescent="0.4">
      <c r="A16" s="10"/>
      <c r="B16" s="13"/>
      <c r="C16" s="13" t="s">
        <v>17</v>
      </c>
      <c r="D16" s="26">
        <v>2</v>
      </c>
      <c r="E16" s="27">
        <v>0</v>
      </c>
      <c r="F16" s="27">
        <v>0</v>
      </c>
      <c r="G16" s="27">
        <v>1</v>
      </c>
      <c r="H16" s="33">
        <f t="shared" si="0"/>
        <v>0.75</v>
      </c>
      <c r="I16" s="10"/>
      <c r="J16" s="21"/>
      <c r="K16" s="10"/>
      <c r="L16" s="10"/>
      <c r="M16" s="8"/>
      <c r="N16" s="47"/>
    </row>
    <row r="17" spans="1:14" x14ac:dyDescent="0.35">
      <c r="A17" s="59">
        <v>45520</v>
      </c>
      <c r="B17" s="11">
        <v>23</v>
      </c>
      <c r="C17" s="11" t="s">
        <v>15</v>
      </c>
      <c r="D17" s="23">
        <v>22</v>
      </c>
      <c r="E17" s="24">
        <v>29</v>
      </c>
      <c r="F17" s="24">
        <v>30</v>
      </c>
      <c r="G17" s="24">
        <v>34</v>
      </c>
      <c r="H17" s="34">
        <f t="shared" si="0"/>
        <v>28.75</v>
      </c>
      <c r="I17" s="14">
        <f>H17*10000*2</f>
        <v>575000</v>
      </c>
      <c r="J17" s="5">
        <f>I17*5</f>
        <v>2875000</v>
      </c>
      <c r="K17" s="14">
        <f>J14</f>
        <v>3925000</v>
      </c>
      <c r="L17" s="22">
        <f>(H17/(H17+H18))*100</f>
        <v>96.638655462184872</v>
      </c>
      <c r="M17" s="6">
        <f>3.32*(LOG(J17)-LOG(K17))</f>
        <v>-0.4488700160246657</v>
      </c>
      <c r="N17" s="50">
        <f t="shared" ref="N17" si="4">IF(M17&lt;0,N14,N14+M17)</f>
        <v>2.7259723402475329</v>
      </c>
    </row>
    <row r="18" spans="1:14" x14ac:dyDescent="0.35">
      <c r="A18" s="9"/>
      <c r="B18" s="12"/>
      <c r="C18" s="12" t="s">
        <v>16</v>
      </c>
      <c r="D18" s="25">
        <v>0</v>
      </c>
      <c r="E18" s="2">
        <v>1</v>
      </c>
      <c r="F18" s="2">
        <v>1</v>
      </c>
      <c r="G18" s="2">
        <v>2</v>
      </c>
      <c r="H18" s="32">
        <f t="shared" si="0"/>
        <v>1</v>
      </c>
      <c r="I18" s="9"/>
      <c r="J18" s="20"/>
      <c r="K18" s="9"/>
      <c r="L18" s="9"/>
      <c r="M18" s="7"/>
      <c r="N18" s="46"/>
    </row>
    <row r="19" spans="1:14" ht="15" thickBot="1" x14ac:dyDescent="0.4">
      <c r="A19" s="10"/>
      <c r="B19" s="13"/>
      <c r="C19" s="13" t="s">
        <v>17</v>
      </c>
      <c r="D19" s="26">
        <v>0</v>
      </c>
      <c r="E19" s="27">
        <v>0</v>
      </c>
      <c r="F19" s="27">
        <v>1</v>
      </c>
      <c r="G19" s="27">
        <v>0</v>
      </c>
      <c r="H19" s="33">
        <f t="shared" si="0"/>
        <v>0.25</v>
      </c>
      <c r="I19" s="10"/>
      <c r="J19" s="21"/>
      <c r="K19" s="10"/>
      <c r="L19" s="10"/>
      <c r="M19" s="8"/>
      <c r="N19" s="47"/>
    </row>
    <row r="20" spans="1:14" x14ac:dyDescent="0.35">
      <c r="A20" s="59">
        <v>45527</v>
      </c>
      <c r="B20" s="11">
        <v>30</v>
      </c>
      <c r="C20" s="11" t="s">
        <v>15</v>
      </c>
      <c r="D20" s="23">
        <v>46</v>
      </c>
      <c r="E20" s="24">
        <v>53</v>
      </c>
      <c r="F20" s="24">
        <v>32</v>
      </c>
      <c r="G20" s="24">
        <v>50</v>
      </c>
      <c r="H20" s="34">
        <f t="shared" si="0"/>
        <v>45.25</v>
      </c>
      <c r="I20" s="14">
        <f>H20*10000*2</f>
        <v>905000</v>
      </c>
      <c r="J20" s="5">
        <f>I20*5</f>
        <v>4525000</v>
      </c>
      <c r="K20" s="14">
        <f>J17</f>
        <v>2875000</v>
      </c>
      <c r="L20" s="22">
        <f>(H20/(H20+H21))*100</f>
        <v>94.270833333333343</v>
      </c>
      <c r="M20" s="6">
        <f>3.32*(LOG(J20)-LOG(K20))</f>
        <v>0.6539760385917015</v>
      </c>
      <c r="N20" s="50">
        <f t="shared" ref="N20" si="5">IF(M20&lt;0,N17,N17+M20)</f>
        <v>3.3799483788392344</v>
      </c>
    </row>
    <row r="21" spans="1:14" x14ac:dyDescent="0.35">
      <c r="A21" s="9"/>
      <c r="B21" s="12"/>
      <c r="C21" s="12" t="s">
        <v>16</v>
      </c>
      <c r="D21" s="25">
        <v>3</v>
      </c>
      <c r="E21" s="2">
        <v>3</v>
      </c>
      <c r="F21" s="2">
        <v>2</v>
      </c>
      <c r="G21" s="2">
        <v>3</v>
      </c>
      <c r="H21" s="32">
        <f t="shared" si="0"/>
        <v>2.75</v>
      </c>
      <c r="I21" s="9"/>
      <c r="J21" s="20"/>
      <c r="K21" s="9"/>
      <c r="L21" s="9"/>
      <c r="M21" s="7"/>
      <c r="N21" s="46"/>
    </row>
    <row r="22" spans="1:14" ht="15" thickBot="1" x14ac:dyDescent="0.4">
      <c r="A22" s="10"/>
      <c r="B22" s="13"/>
      <c r="C22" s="13" t="s">
        <v>17</v>
      </c>
      <c r="D22" s="26">
        <v>0</v>
      </c>
      <c r="E22" s="27">
        <v>1</v>
      </c>
      <c r="F22" s="27">
        <v>0</v>
      </c>
      <c r="G22" s="27">
        <v>0</v>
      </c>
      <c r="H22" s="33">
        <f t="shared" si="0"/>
        <v>0.25</v>
      </c>
      <c r="I22" s="10"/>
      <c r="J22" s="21"/>
      <c r="K22" s="10"/>
      <c r="L22" s="10"/>
      <c r="M22" s="8"/>
      <c r="N22" s="47"/>
    </row>
    <row r="23" spans="1:14" x14ac:dyDescent="0.35">
      <c r="A23" s="59">
        <v>45534</v>
      </c>
      <c r="B23" s="11">
        <v>37</v>
      </c>
      <c r="C23" s="11" t="s">
        <v>15</v>
      </c>
      <c r="D23" s="23">
        <v>279</v>
      </c>
      <c r="E23" s="24">
        <v>71</v>
      </c>
      <c r="F23" s="24">
        <v>81</v>
      </c>
      <c r="G23" s="24">
        <v>83</v>
      </c>
      <c r="H23" s="34">
        <f t="shared" ref="H23:H25" si="6">AVERAGE(D23:G23)</f>
        <v>128.5</v>
      </c>
      <c r="I23" s="14">
        <f>H23*10000*2</f>
        <v>2570000</v>
      </c>
      <c r="J23" s="5">
        <f>I23*5</f>
        <v>12850000</v>
      </c>
      <c r="K23" s="14">
        <v>3000000</v>
      </c>
      <c r="L23" s="22">
        <f>(H23/(H23+H24))*100</f>
        <v>95.361781076066791</v>
      </c>
      <c r="M23" s="6">
        <f>3.32*(LOG(J23)-LOG(K23))</f>
        <v>2.0975158181861988</v>
      </c>
      <c r="N23" s="50">
        <f t="shared" ref="N23" si="7">IF(M23&lt;0,N20,N20+M23)</f>
        <v>5.4774641970254336</v>
      </c>
    </row>
    <row r="24" spans="1:14" x14ac:dyDescent="0.35">
      <c r="A24" s="9"/>
      <c r="B24" s="12"/>
      <c r="C24" s="12" t="s">
        <v>16</v>
      </c>
      <c r="D24" s="25">
        <v>6</v>
      </c>
      <c r="E24" s="2">
        <v>10</v>
      </c>
      <c r="F24" s="2">
        <v>4</v>
      </c>
      <c r="G24" s="2">
        <v>5</v>
      </c>
      <c r="H24" s="32">
        <f t="shared" si="6"/>
        <v>6.25</v>
      </c>
      <c r="I24" s="9"/>
      <c r="J24" s="20"/>
      <c r="K24" s="9"/>
      <c r="L24" s="9"/>
      <c r="M24" s="7"/>
      <c r="N24" s="46"/>
    </row>
    <row r="25" spans="1:14" ht="15" thickBot="1" x14ac:dyDescent="0.4">
      <c r="A25" s="10"/>
      <c r="B25" s="13"/>
      <c r="C25" s="13" t="s">
        <v>17</v>
      </c>
      <c r="D25" s="26">
        <v>1</v>
      </c>
      <c r="E25" s="27">
        <v>0</v>
      </c>
      <c r="F25" s="27">
        <v>0</v>
      </c>
      <c r="G25" s="27">
        <v>0</v>
      </c>
      <c r="H25" s="33">
        <f t="shared" si="6"/>
        <v>0.25</v>
      </c>
      <c r="I25" s="10"/>
      <c r="J25" s="21"/>
      <c r="K25" s="10"/>
      <c r="L25" s="10"/>
      <c r="M25" s="8"/>
      <c r="N25" s="47"/>
    </row>
    <row r="26" spans="1:14" x14ac:dyDescent="0.35">
      <c r="A26" s="59">
        <v>45541</v>
      </c>
      <c r="B26" s="11">
        <v>44</v>
      </c>
      <c r="C26" s="11" t="s">
        <v>15</v>
      </c>
      <c r="D26" s="23">
        <v>33</v>
      </c>
      <c r="E26" s="24">
        <v>49</v>
      </c>
      <c r="F26" s="24">
        <v>44</v>
      </c>
      <c r="G26" s="24">
        <v>29</v>
      </c>
      <c r="H26" s="34">
        <f t="shared" ref="H26:H37" si="8">AVERAGE(D26:G26)</f>
        <v>38.75</v>
      </c>
      <c r="I26" s="14">
        <f>H26*10000*2</f>
        <v>775000</v>
      </c>
      <c r="J26" s="5">
        <f>I26*5</f>
        <v>3875000</v>
      </c>
      <c r="K26" s="14">
        <v>3000000</v>
      </c>
      <c r="L26" s="22">
        <f>(H26/(H26+H27))*100</f>
        <v>90.116279069767444</v>
      </c>
      <c r="M26" s="6">
        <f>3.32*(LOG(J26)-LOG(K26))</f>
        <v>0.36901950104725351</v>
      </c>
      <c r="N26" s="50">
        <f t="shared" ref="N26" si="9">IF(M26&lt;0,N23,N23+M26)</f>
        <v>5.8464836980726869</v>
      </c>
    </row>
    <row r="27" spans="1:14" x14ac:dyDescent="0.35">
      <c r="A27" s="9"/>
      <c r="B27" s="12"/>
      <c r="C27" s="12" t="s">
        <v>16</v>
      </c>
      <c r="D27" s="25">
        <v>3</v>
      </c>
      <c r="E27" s="2">
        <v>4</v>
      </c>
      <c r="F27" s="2">
        <v>5</v>
      </c>
      <c r="G27" s="2">
        <v>5</v>
      </c>
      <c r="H27" s="32">
        <f t="shared" si="8"/>
        <v>4.25</v>
      </c>
      <c r="I27" s="9"/>
      <c r="J27" s="20"/>
      <c r="K27" s="9"/>
      <c r="L27" s="9"/>
      <c r="M27" s="7"/>
      <c r="N27" s="46"/>
    </row>
    <row r="28" spans="1:14" ht="15" thickBot="1" x14ac:dyDescent="0.4">
      <c r="A28" s="10"/>
      <c r="B28" s="13"/>
      <c r="C28" s="13" t="s">
        <v>17</v>
      </c>
      <c r="D28" s="26">
        <v>0</v>
      </c>
      <c r="E28" s="27">
        <v>0</v>
      </c>
      <c r="F28" s="27">
        <v>0</v>
      </c>
      <c r="G28" s="27">
        <v>0</v>
      </c>
      <c r="H28" s="33">
        <f t="shared" si="8"/>
        <v>0</v>
      </c>
      <c r="I28" s="10"/>
      <c r="J28" s="21"/>
      <c r="K28" s="10"/>
      <c r="L28" s="10"/>
      <c r="M28" s="8"/>
      <c r="N28" s="47"/>
    </row>
    <row r="29" spans="1:14" x14ac:dyDescent="0.35">
      <c r="A29" s="59">
        <v>45548</v>
      </c>
      <c r="B29" s="11">
        <v>51</v>
      </c>
      <c r="C29" s="11" t="s">
        <v>15</v>
      </c>
      <c r="D29" s="23">
        <v>91</v>
      </c>
      <c r="E29" s="24">
        <v>63</v>
      </c>
      <c r="F29" s="24">
        <v>121</v>
      </c>
      <c r="G29" s="24">
        <v>91</v>
      </c>
      <c r="H29" s="34">
        <f t="shared" si="8"/>
        <v>91.5</v>
      </c>
      <c r="I29" s="14">
        <f>H29*10000*2</f>
        <v>1830000</v>
      </c>
      <c r="J29" s="5">
        <f>I29*5</f>
        <v>9150000</v>
      </c>
      <c r="K29" s="14">
        <f>J26</f>
        <v>3875000</v>
      </c>
      <c r="L29" s="22">
        <f>(H29/(H29+H30))*100</f>
        <v>90.370370370370367</v>
      </c>
      <c r="M29" s="6">
        <f>3.32*(LOG(J29)-LOG(K29))</f>
        <v>1.2388559655840756</v>
      </c>
      <c r="N29" s="50">
        <f t="shared" ref="N29" si="10">IF(M29&lt;0,N26,N26+M29)</f>
        <v>7.0853396636567627</v>
      </c>
    </row>
    <row r="30" spans="1:14" x14ac:dyDescent="0.35">
      <c r="A30" s="9"/>
      <c r="B30" s="12"/>
      <c r="C30" s="12" t="s">
        <v>16</v>
      </c>
      <c r="D30" s="25">
        <v>7</v>
      </c>
      <c r="E30" s="2">
        <v>13</v>
      </c>
      <c r="F30" s="2">
        <v>13</v>
      </c>
      <c r="G30" s="2">
        <v>6</v>
      </c>
      <c r="H30" s="32">
        <f t="shared" si="8"/>
        <v>9.75</v>
      </c>
      <c r="I30" s="9"/>
      <c r="J30" s="20"/>
      <c r="K30" s="9"/>
      <c r="L30" s="9"/>
      <c r="M30" s="7"/>
      <c r="N30" s="46"/>
    </row>
    <row r="31" spans="1:14" ht="15" thickBot="1" x14ac:dyDescent="0.4">
      <c r="A31" s="10"/>
      <c r="B31" s="13"/>
      <c r="C31" s="13" t="s">
        <v>17</v>
      </c>
      <c r="D31" s="26">
        <v>0</v>
      </c>
      <c r="E31" s="27">
        <v>0</v>
      </c>
      <c r="F31" s="27">
        <v>0</v>
      </c>
      <c r="G31" s="27">
        <v>0</v>
      </c>
      <c r="H31" s="33">
        <f t="shared" si="8"/>
        <v>0</v>
      </c>
      <c r="I31" s="10"/>
      <c r="J31" s="21"/>
      <c r="K31" s="10"/>
      <c r="L31" s="10"/>
      <c r="M31" s="8"/>
      <c r="N31" s="47"/>
    </row>
    <row r="32" spans="1:14" x14ac:dyDescent="0.35">
      <c r="A32" s="59">
        <v>45555</v>
      </c>
      <c r="B32" s="11">
        <v>58</v>
      </c>
      <c r="C32" s="11" t="s">
        <v>15</v>
      </c>
      <c r="D32" s="23">
        <v>51</v>
      </c>
      <c r="E32" s="24">
        <v>71</v>
      </c>
      <c r="F32" s="24">
        <v>90</v>
      </c>
      <c r="G32" s="24">
        <v>98</v>
      </c>
      <c r="H32" s="34">
        <f t="shared" si="8"/>
        <v>77.5</v>
      </c>
      <c r="I32" s="14">
        <f>H32*10000*2</f>
        <v>1550000</v>
      </c>
      <c r="J32" s="5">
        <f>I32*5</f>
        <v>7750000</v>
      </c>
      <c r="K32" s="14">
        <v>3000000</v>
      </c>
      <c r="L32" s="22">
        <f>(H32/(H32+H33))*100</f>
        <v>90.37900874635568</v>
      </c>
      <c r="M32" s="6">
        <f>3.32*(LOG(J32)-LOG(K32))</f>
        <v>1.3684390866516711</v>
      </c>
      <c r="N32" s="50">
        <f t="shared" ref="N32" si="11">IF(M32&lt;0,N29,N29+M32)</f>
        <v>8.4537787503084338</v>
      </c>
    </row>
    <row r="33" spans="1:14" x14ac:dyDescent="0.35">
      <c r="A33" s="9"/>
      <c r="B33" s="12"/>
      <c r="C33" s="12" t="s">
        <v>16</v>
      </c>
      <c r="D33" s="25">
        <v>9</v>
      </c>
      <c r="E33" s="2">
        <v>7</v>
      </c>
      <c r="F33" s="2">
        <v>10</v>
      </c>
      <c r="G33" s="2">
        <v>7</v>
      </c>
      <c r="H33" s="32">
        <f t="shared" si="8"/>
        <v>8.25</v>
      </c>
      <c r="I33" s="9"/>
      <c r="J33" s="20"/>
      <c r="K33" s="9"/>
      <c r="L33" s="9"/>
      <c r="M33" s="7"/>
      <c r="N33" s="46"/>
    </row>
    <row r="34" spans="1:14" ht="15" thickBot="1" x14ac:dyDescent="0.4">
      <c r="A34" s="10"/>
      <c r="B34" s="13"/>
      <c r="C34" s="13" t="s">
        <v>17</v>
      </c>
      <c r="D34" s="26">
        <v>0</v>
      </c>
      <c r="E34" s="27">
        <v>0</v>
      </c>
      <c r="F34" s="27">
        <v>1</v>
      </c>
      <c r="G34" s="27">
        <v>0</v>
      </c>
      <c r="H34" s="33">
        <f t="shared" si="8"/>
        <v>0.25</v>
      </c>
      <c r="I34" s="10"/>
      <c r="J34" s="21"/>
      <c r="K34" s="10"/>
      <c r="L34" s="10"/>
      <c r="M34" s="8"/>
      <c r="N34" s="47"/>
    </row>
    <row r="35" spans="1:14" x14ac:dyDescent="0.35">
      <c r="A35" s="59">
        <v>45562</v>
      </c>
      <c r="B35" s="11">
        <v>65</v>
      </c>
      <c r="C35" s="11" t="s">
        <v>15</v>
      </c>
      <c r="D35" s="23">
        <v>50</v>
      </c>
      <c r="E35" s="24">
        <v>60</v>
      </c>
      <c r="F35" s="24">
        <v>53</v>
      </c>
      <c r="G35" s="24">
        <v>43</v>
      </c>
      <c r="H35" s="34">
        <f t="shared" si="8"/>
        <v>51.5</v>
      </c>
      <c r="I35" s="14">
        <f>H35*10000*2</f>
        <v>1030000</v>
      </c>
      <c r="J35" s="5">
        <f>I35*5</f>
        <v>5150000</v>
      </c>
      <c r="K35" s="14">
        <v>3000000</v>
      </c>
      <c r="L35" s="22">
        <f>(H35/(H35+H36))*100</f>
        <v>87.288135593220346</v>
      </c>
      <c r="M35" s="6">
        <f>3.32*(LOG(J35)-LOG(K35))</f>
        <v>0.77915743474747345</v>
      </c>
      <c r="N35" s="50">
        <f t="shared" ref="N35" si="12">IF(M35&lt;0,N32,N32+M35)</f>
        <v>9.2329361850559071</v>
      </c>
    </row>
    <row r="36" spans="1:14" x14ac:dyDescent="0.35">
      <c r="A36" s="9"/>
      <c r="B36" s="12"/>
      <c r="C36" s="12" t="s">
        <v>16</v>
      </c>
      <c r="D36" s="25">
        <v>11</v>
      </c>
      <c r="E36" s="2">
        <v>6</v>
      </c>
      <c r="F36" s="2">
        <v>6</v>
      </c>
      <c r="G36" s="2">
        <v>7</v>
      </c>
      <c r="H36" s="32">
        <f t="shared" si="8"/>
        <v>7.5</v>
      </c>
      <c r="I36" s="9"/>
      <c r="J36" s="20"/>
      <c r="K36" s="9"/>
      <c r="L36" s="9"/>
      <c r="M36" s="7"/>
      <c r="N36" s="46"/>
    </row>
    <row r="37" spans="1:14" ht="15" thickBot="1" x14ac:dyDescent="0.4">
      <c r="A37" s="10"/>
      <c r="B37" s="13"/>
      <c r="C37" s="13" t="s">
        <v>17</v>
      </c>
      <c r="D37" s="26">
        <v>0</v>
      </c>
      <c r="E37" s="27">
        <v>0</v>
      </c>
      <c r="F37" s="27">
        <v>1</v>
      </c>
      <c r="G37" s="27">
        <v>0</v>
      </c>
      <c r="H37" s="33">
        <f t="shared" si="8"/>
        <v>0.25</v>
      </c>
      <c r="I37" s="10"/>
      <c r="J37" s="21"/>
      <c r="K37" s="10"/>
      <c r="L37" s="10"/>
      <c r="M37" s="8"/>
      <c r="N37" s="47"/>
    </row>
    <row r="38" spans="1:14" x14ac:dyDescent="0.35">
      <c r="A38" s="59">
        <v>45569</v>
      </c>
      <c r="B38" s="11">
        <v>72</v>
      </c>
      <c r="C38" s="11" t="s">
        <v>15</v>
      </c>
      <c r="D38" s="23">
        <v>61</v>
      </c>
      <c r="E38" s="24">
        <v>50</v>
      </c>
      <c r="F38" s="24">
        <v>52</v>
      </c>
      <c r="G38" s="24">
        <v>68</v>
      </c>
      <c r="H38" s="34">
        <f t="shared" ref="H38:H40" si="13">AVERAGE(D38:G38)</f>
        <v>57.75</v>
      </c>
      <c r="I38" s="14">
        <f>H38*10000*2</f>
        <v>1155000</v>
      </c>
      <c r="J38" s="5">
        <f>I38*5</f>
        <v>5775000</v>
      </c>
      <c r="K38" s="14">
        <v>3000000</v>
      </c>
      <c r="L38" s="22">
        <f>(H38/(H38+H39))*100</f>
        <v>87.169811320754718</v>
      </c>
      <c r="M38" s="6">
        <f>3.32*(LOG(J38)-LOG(K38))</f>
        <v>0.94431003636380262</v>
      </c>
      <c r="N38" s="50">
        <f t="shared" ref="N38" si="14">IF(M38&lt;0,N35,N35+M38)</f>
        <v>10.177246221419709</v>
      </c>
    </row>
    <row r="39" spans="1:14" x14ac:dyDescent="0.35">
      <c r="A39" s="9"/>
      <c r="B39" s="12"/>
      <c r="C39" s="12" t="s">
        <v>16</v>
      </c>
      <c r="D39" s="25">
        <v>8</v>
      </c>
      <c r="E39" s="2">
        <v>8</v>
      </c>
      <c r="F39" s="2">
        <v>11</v>
      </c>
      <c r="G39" s="2">
        <v>7</v>
      </c>
      <c r="H39" s="32">
        <f t="shared" si="13"/>
        <v>8.5</v>
      </c>
      <c r="I39" s="9"/>
      <c r="J39" s="20"/>
      <c r="K39" s="9"/>
      <c r="L39" s="9"/>
      <c r="M39" s="7"/>
      <c r="N39" s="46"/>
    </row>
    <row r="40" spans="1:14" ht="15" thickBot="1" x14ac:dyDescent="0.4">
      <c r="A40" s="10"/>
      <c r="B40" s="13"/>
      <c r="C40" s="13" t="s">
        <v>17</v>
      </c>
      <c r="D40" s="26">
        <v>0</v>
      </c>
      <c r="E40" s="27">
        <v>1</v>
      </c>
      <c r="F40" s="27">
        <v>1</v>
      </c>
      <c r="G40" s="27">
        <v>1</v>
      </c>
      <c r="H40" s="33">
        <f t="shared" si="13"/>
        <v>0.75</v>
      </c>
      <c r="I40" s="10"/>
      <c r="J40" s="21"/>
      <c r="K40" s="10"/>
      <c r="L40" s="10"/>
      <c r="M40" s="8"/>
      <c r="N40" s="47"/>
    </row>
    <row r="41" spans="1:14" x14ac:dyDescent="0.35">
      <c r="A41" s="59">
        <v>45576</v>
      </c>
      <c r="B41" s="11">
        <v>79</v>
      </c>
      <c r="C41" s="11" t="s">
        <v>15</v>
      </c>
      <c r="D41" s="23">
        <v>47</v>
      </c>
      <c r="E41" s="24">
        <v>65</v>
      </c>
      <c r="F41" s="24">
        <v>81</v>
      </c>
      <c r="G41" s="24">
        <v>56</v>
      </c>
      <c r="H41" s="34">
        <f t="shared" ref="H41:H61" si="15">AVERAGE(D41:G41)</f>
        <v>62.25</v>
      </c>
      <c r="I41" s="14">
        <f>H41*10000*2</f>
        <v>1245000</v>
      </c>
      <c r="J41" s="5">
        <f>I41*5</f>
        <v>6225000</v>
      </c>
      <c r="K41" s="14">
        <v>3000000</v>
      </c>
      <c r="L41" s="22">
        <f>(H41/(H41+H42))*100</f>
        <v>87.368421052631589</v>
      </c>
      <c r="M41" s="6">
        <f>3.32*(LOG(J41)-LOG(K41))</f>
        <v>1.0525000954797292</v>
      </c>
      <c r="N41" s="50">
        <f t="shared" ref="N41" si="16">IF(M41&lt;0,N38,N38+M41)</f>
        <v>11.229746316899439</v>
      </c>
    </row>
    <row r="42" spans="1:14" ht="17.149999999999999" customHeight="1" x14ac:dyDescent="0.35">
      <c r="A42" s="9"/>
      <c r="B42" s="12"/>
      <c r="C42" s="12" t="s">
        <v>16</v>
      </c>
      <c r="D42" s="25">
        <v>7</v>
      </c>
      <c r="E42" s="2">
        <v>12</v>
      </c>
      <c r="F42" s="2">
        <v>12</v>
      </c>
      <c r="G42" s="2">
        <v>5</v>
      </c>
      <c r="H42" s="32">
        <f t="shared" si="15"/>
        <v>9</v>
      </c>
      <c r="I42" s="9"/>
      <c r="J42" s="20"/>
      <c r="K42" s="9"/>
      <c r="L42" s="9"/>
      <c r="M42" s="7"/>
      <c r="N42" s="46"/>
    </row>
    <row r="43" spans="1:14" ht="17.149999999999999" customHeight="1" thickBot="1" x14ac:dyDescent="0.4">
      <c r="A43" s="10"/>
      <c r="B43" s="13"/>
      <c r="C43" s="13" t="s">
        <v>17</v>
      </c>
      <c r="D43" s="26">
        <v>0</v>
      </c>
      <c r="E43" s="27">
        <v>0</v>
      </c>
      <c r="F43" s="27">
        <v>0</v>
      </c>
      <c r="G43" s="27">
        <v>0</v>
      </c>
      <c r="H43" s="33">
        <f t="shared" si="15"/>
        <v>0</v>
      </c>
      <c r="I43" s="10"/>
      <c r="J43" s="21"/>
      <c r="K43" s="10"/>
      <c r="L43" s="10"/>
      <c r="M43" s="8"/>
      <c r="N43" s="47"/>
    </row>
    <row r="44" spans="1:14" ht="17.149999999999999" customHeight="1" x14ac:dyDescent="0.35">
      <c r="A44" s="59">
        <v>45583</v>
      </c>
      <c r="B44" s="11">
        <v>86</v>
      </c>
      <c r="C44" s="11" t="s">
        <v>15</v>
      </c>
      <c r="D44" s="23">
        <v>168</v>
      </c>
      <c r="E44" s="24">
        <v>102</v>
      </c>
      <c r="F44" s="24">
        <v>106</v>
      </c>
      <c r="G44" s="24">
        <v>106</v>
      </c>
      <c r="H44" s="34">
        <f t="shared" si="15"/>
        <v>120.5</v>
      </c>
      <c r="I44" s="14">
        <f>H44*10000*2</f>
        <v>2410000</v>
      </c>
      <c r="J44" s="5">
        <f>I44*5</f>
        <v>12050000</v>
      </c>
      <c r="K44" s="14">
        <v>3000000</v>
      </c>
      <c r="L44" s="22">
        <f>(H44/(H44+H45))*100</f>
        <v>91.115311909262758</v>
      </c>
      <c r="M44" s="6">
        <f>3.32*(LOG(J44)-LOG(K44))</f>
        <v>2.0048344300748653</v>
      </c>
      <c r="N44" s="50">
        <f>IF(M44&lt;0,N41,N41+M44)</f>
        <v>13.234580746974304</v>
      </c>
    </row>
    <row r="45" spans="1:14" ht="17.149999999999999" customHeight="1" x14ac:dyDescent="0.35">
      <c r="A45" s="9"/>
      <c r="B45" s="12"/>
      <c r="C45" s="12" t="s">
        <v>16</v>
      </c>
      <c r="D45" s="25">
        <v>13</v>
      </c>
      <c r="E45" s="2">
        <v>11</v>
      </c>
      <c r="F45" s="2">
        <v>6</v>
      </c>
      <c r="G45" s="2">
        <v>17</v>
      </c>
      <c r="H45" s="32">
        <f t="shared" si="15"/>
        <v>11.75</v>
      </c>
      <c r="I45" s="9"/>
      <c r="J45" s="20"/>
      <c r="K45" s="9"/>
      <c r="L45" s="9"/>
      <c r="M45" s="7"/>
      <c r="N45" s="46"/>
    </row>
    <row r="46" spans="1:14" ht="17.149999999999999" customHeight="1" thickBot="1" x14ac:dyDescent="0.4">
      <c r="A46" s="10"/>
      <c r="B46" s="13"/>
      <c r="C46" s="13" t="s">
        <v>17</v>
      </c>
      <c r="D46" s="26">
        <v>2</v>
      </c>
      <c r="E46" s="27">
        <v>0</v>
      </c>
      <c r="F46" s="27">
        <v>0</v>
      </c>
      <c r="G46" s="27">
        <v>0</v>
      </c>
      <c r="H46" s="33">
        <f t="shared" si="15"/>
        <v>0.5</v>
      </c>
      <c r="I46" s="10"/>
      <c r="J46" s="21"/>
      <c r="K46" s="10"/>
      <c r="L46" s="10"/>
      <c r="M46" s="8"/>
      <c r="N46" s="47"/>
    </row>
    <row r="47" spans="1:14" ht="17.149999999999999" customHeight="1" x14ac:dyDescent="0.35">
      <c r="A47" s="59">
        <v>45590</v>
      </c>
      <c r="B47" s="11">
        <v>93</v>
      </c>
      <c r="C47" s="11" t="s">
        <v>15</v>
      </c>
      <c r="D47" s="23">
        <v>83</v>
      </c>
      <c r="E47" s="24">
        <v>90</v>
      </c>
      <c r="F47" s="24">
        <v>121</v>
      </c>
      <c r="G47" s="24">
        <v>176</v>
      </c>
      <c r="H47" s="34">
        <f t="shared" si="15"/>
        <v>117.5</v>
      </c>
      <c r="I47" s="14">
        <f>H47*10000*2</f>
        <v>2350000</v>
      </c>
      <c r="J47" s="5">
        <f>I47*5</f>
        <v>11750000</v>
      </c>
      <c r="K47" s="14">
        <v>3000000</v>
      </c>
      <c r="L47" s="22">
        <f>(H47/(H47+H48))*100</f>
        <v>89.184060721062622</v>
      </c>
      <c r="M47" s="6">
        <f>3.32*(LOG(J47)-LOG(K47))</f>
        <v>1.9684831514684682</v>
      </c>
      <c r="N47" s="50">
        <f t="shared" ref="N47" si="17">IF(M47&lt;0,N44,N44+M47)</f>
        <v>15.203063898442773</v>
      </c>
    </row>
    <row r="48" spans="1:14" ht="17.149999999999999" customHeight="1" x14ac:dyDescent="0.35">
      <c r="A48" s="9"/>
      <c r="B48" s="12"/>
      <c r="C48" s="12" t="s">
        <v>16</v>
      </c>
      <c r="D48" s="25">
        <v>16</v>
      </c>
      <c r="E48" s="2">
        <v>17</v>
      </c>
      <c r="F48" s="2">
        <v>12</v>
      </c>
      <c r="G48" s="2">
        <v>12</v>
      </c>
      <c r="H48" s="32">
        <f t="shared" si="15"/>
        <v>14.25</v>
      </c>
      <c r="I48" s="9"/>
      <c r="J48" s="20"/>
      <c r="K48" s="9"/>
      <c r="L48" s="9"/>
      <c r="M48" s="7"/>
      <c r="N48" s="46"/>
    </row>
    <row r="49" spans="1:14" ht="17.149999999999999" customHeight="1" thickBot="1" x14ac:dyDescent="0.4">
      <c r="A49" s="10"/>
      <c r="B49" s="13"/>
      <c r="C49" s="13" t="s">
        <v>17</v>
      </c>
      <c r="D49" s="26">
        <v>1</v>
      </c>
      <c r="E49" s="27">
        <v>2</v>
      </c>
      <c r="F49" s="27">
        <v>1</v>
      </c>
      <c r="G49" s="27">
        <v>0</v>
      </c>
      <c r="H49" s="33">
        <f t="shared" si="15"/>
        <v>1</v>
      </c>
      <c r="I49" s="10"/>
      <c r="J49" s="21"/>
      <c r="K49" s="10"/>
      <c r="L49" s="10"/>
      <c r="M49" s="8"/>
      <c r="N49" s="47"/>
    </row>
    <row r="50" spans="1:14" ht="17.149999999999999" customHeight="1" x14ac:dyDescent="0.35">
      <c r="A50" s="59">
        <v>45596</v>
      </c>
      <c r="B50" s="11">
        <v>99</v>
      </c>
      <c r="C50" s="11" t="s">
        <v>15</v>
      </c>
      <c r="D50" s="23">
        <v>66</v>
      </c>
      <c r="E50" s="24">
        <v>70</v>
      </c>
      <c r="F50" s="24">
        <v>87</v>
      </c>
      <c r="G50" s="24">
        <v>76</v>
      </c>
      <c r="H50" s="34">
        <f t="shared" si="15"/>
        <v>74.75</v>
      </c>
      <c r="I50" s="14">
        <f>H50*10000*2</f>
        <v>1495000</v>
      </c>
      <c r="J50" s="5">
        <f>I50*5</f>
        <v>7475000</v>
      </c>
      <c r="K50" s="14">
        <v>3000000</v>
      </c>
      <c r="L50" s="22">
        <f>(H50/(H50+H51))*100</f>
        <v>86.666666666666671</v>
      </c>
      <c r="M50" s="6">
        <f>3.32*(LOG(J50)-LOG(K50))</f>
        <v>1.3163466083589921</v>
      </c>
      <c r="N50" s="50">
        <f t="shared" ref="N50" si="18">IF(M50&lt;0,N47,N47+M50)</f>
        <v>16.519410506801766</v>
      </c>
    </row>
    <row r="51" spans="1:14" ht="17.149999999999999" customHeight="1" x14ac:dyDescent="0.35">
      <c r="A51" s="9"/>
      <c r="B51" s="12"/>
      <c r="C51" s="12" t="s">
        <v>16</v>
      </c>
      <c r="D51" s="25">
        <v>11</v>
      </c>
      <c r="E51" s="2">
        <v>14</v>
      </c>
      <c r="F51" s="2">
        <v>14</v>
      </c>
      <c r="G51" s="2">
        <v>7</v>
      </c>
      <c r="H51" s="32">
        <f t="shared" si="15"/>
        <v>11.5</v>
      </c>
      <c r="I51" s="9"/>
      <c r="J51" s="20"/>
      <c r="K51" s="9"/>
      <c r="L51" s="9"/>
      <c r="M51" s="7"/>
      <c r="N51" s="46"/>
    </row>
    <row r="52" spans="1:14" ht="17.149999999999999" customHeight="1" thickBot="1" x14ac:dyDescent="0.4">
      <c r="A52" s="10"/>
      <c r="B52" s="13"/>
      <c r="C52" s="13" t="s">
        <v>17</v>
      </c>
      <c r="D52" s="26">
        <v>0</v>
      </c>
      <c r="E52" s="27">
        <v>0</v>
      </c>
      <c r="F52" s="27">
        <v>0</v>
      </c>
      <c r="G52" s="27">
        <v>1</v>
      </c>
      <c r="H52" s="33">
        <f t="shared" si="15"/>
        <v>0.25</v>
      </c>
      <c r="I52" s="10"/>
      <c r="J52" s="21"/>
      <c r="K52" s="10"/>
      <c r="L52" s="10"/>
      <c r="M52" s="8"/>
      <c r="N52" s="47"/>
    </row>
    <row r="53" spans="1:14" ht="17.149999999999999" customHeight="1" x14ac:dyDescent="0.35">
      <c r="A53" s="59">
        <v>45604</v>
      </c>
      <c r="B53" s="11">
        <v>107</v>
      </c>
      <c r="C53" s="11" t="s">
        <v>15</v>
      </c>
      <c r="D53" s="23">
        <v>82</v>
      </c>
      <c r="E53" s="24">
        <v>131</v>
      </c>
      <c r="F53" s="24">
        <v>135</v>
      </c>
      <c r="G53" s="24">
        <v>154</v>
      </c>
      <c r="H53" s="34">
        <f t="shared" si="15"/>
        <v>125.5</v>
      </c>
      <c r="I53" s="14">
        <f>H53*10000*2</f>
        <v>2510000</v>
      </c>
      <c r="J53" s="5">
        <f>I53*5</f>
        <v>12550000</v>
      </c>
      <c r="K53" s="14">
        <v>3000000</v>
      </c>
      <c r="L53" s="22">
        <f>(H53/(H53+H54))*100</f>
        <v>89.48306595365419</v>
      </c>
      <c r="M53" s="6">
        <f>3.32*(LOG(J53)-LOG(K53))</f>
        <v>2.0634546040433497</v>
      </c>
      <c r="N53" s="50">
        <f t="shared" ref="N53" si="19">IF(M53&lt;0,N50,N50+M53)</f>
        <v>18.582865110845116</v>
      </c>
    </row>
    <row r="54" spans="1:14" ht="17.149999999999999" customHeight="1" x14ac:dyDescent="0.35">
      <c r="A54" s="9"/>
      <c r="B54" s="12"/>
      <c r="C54" s="12" t="s">
        <v>16</v>
      </c>
      <c r="D54" s="25">
        <v>12</v>
      </c>
      <c r="E54" s="2">
        <v>21</v>
      </c>
      <c r="F54" s="2">
        <v>11</v>
      </c>
      <c r="G54" s="2">
        <v>15</v>
      </c>
      <c r="H54" s="32">
        <f t="shared" si="15"/>
        <v>14.75</v>
      </c>
      <c r="I54" s="9"/>
      <c r="J54" s="20"/>
      <c r="K54" s="9"/>
      <c r="L54" s="9"/>
      <c r="M54" s="7"/>
      <c r="N54" s="46"/>
    </row>
    <row r="55" spans="1:14" ht="17.149999999999999" customHeight="1" thickBot="1" x14ac:dyDescent="0.4">
      <c r="A55" s="10"/>
      <c r="B55" s="13"/>
      <c r="C55" s="13" t="s">
        <v>17</v>
      </c>
      <c r="D55" s="26">
        <v>0</v>
      </c>
      <c r="E55" s="27">
        <v>0</v>
      </c>
      <c r="F55" s="27">
        <v>0</v>
      </c>
      <c r="G55" s="27">
        <v>0</v>
      </c>
      <c r="H55" s="33">
        <f t="shared" si="15"/>
        <v>0</v>
      </c>
      <c r="I55" s="10"/>
      <c r="J55" s="21"/>
      <c r="K55" s="10"/>
      <c r="L55" s="10"/>
      <c r="M55" s="8"/>
      <c r="N55" s="47"/>
    </row>
    <row r="56" spans="1:14" ht="17.149999999999999" customHeight="1" x14ac:dyDescent="0.35">
      <c r="A56" s="59">
        <v>45611</v>
      </c>
      <c r="B56" s="11">
        <v>114</v>
      </c>
      <c r="C56" s="11" t="s">
        <v>15</v>
      </c>
      <c r="D56" s="23">
        <v>104</v>
      </c>
      <c r="E56" s="24">
        <v>133</v>
      </c>
      <c r="F56" s="24">
        <v>128</v>
      </c>
      <c r="G56" s="24">
        <v>168</v>
      </c>
      <c r="H56" s="34">
        <f t="shared" si="15"/>
        <v>133.25</v>
      </c>
      <c r="I56" s="14">
        <f>H56*10000*2</f>
        <v>2665000</v>
      </c>
      <c r="J56" s="5">
        <f>I56*5</f>
        <v>13325000</v>
      </c>
      <c r="K56" s="14">
        <v>3000000</v>
      </c>
      <c r="L56" s="22">
        <f>(H56/(H56+H57))*100</f>
        <v>89.881956155143342</v>
      </c>
      <c r="M56" s="6">
        <f>3.32*(LOG(J56)-LOG(K56))</f>
        <v>2.149852597090105</v>
      </c>
      <c r="N56" s="50">
        <f t="shared" ref="N56" si="20">IF(M56&lt;0,N53,N53+M56)</f>
        <v>20.732717707935223</v>
      </c>
    </row>
    <row r="57" spans="1:14" ht="17.149999999999999" customHeight="1" x14ac:dyDescent="0.35">
      <c r="A57" s="9"/>
      <c r="B57" s="12"/>
      <c r="C57" s="12" t="s">
        <v>16</v>
      </c>
      <c r="D57" s="25">
        <v>20</v>
      </c>
      <c r="E57" s="2">
        <v>14</v>
      </c>
      <c r="F57" s="2">
        <v>8</v>
      </c>
      <c r="G57" s="2">
        <v>18</v>
      </c>
      <c r="H57" s="32">
        <f t="shared" si="15"/>
        <v>15</v>
      </c>
      <c r="I57" s="9"/>
      <c r="J57" s="20"/>
      <c r="K57" s="9"/>
      <c r="L57" s="9"/>
      <c r="M57" s="7"/>
      <c r="N57" s="46"/>
    </row>
    <row r="58" spans="1:14" ht="17.149999999999999" customHeight="1" thickBot="1" x14ac:dyDescent="0.4">
      <c r="A58" s="10"/>
      <c r="B58" s="13"/>
      <c r="C58" s="13" t="s">
        <v>17</v>
      </c>
      <c r="D58" s="26">
        <v>0</v>
      </c>
      <c r="E58" s="27">
        <v>1</v>
      </c>
      <c r="F58" s="27">
        <v>0</v>
      </c>
      <c r="G58" s="27">
        <v>0</v>
      </c>
      <c r="H58" s="33">
        <f t="shared" si="15"/>
        <v>0.25</v>
      </c>
      <c r="I58" s="10"/>
      <c r="J58" s="21"/>
      <c r="K58" s="10"/>
      <c r="L58" s="10"/>
      <c r="M58" s="8"/>
      <c r="N58" s="47"/>
    </row>
    <row r="59" spans="1:14" ht="17.149999999999999" customHeight="1" x14ac:dyDescent="0.35">
      <c r="A59" s="59">
        <v>45617</v>
      </c>
      <c r="B59" s="11">
        <v>120</v>
      </c>
      <c r="C59" s="11" t="s">
        <v>15</v>
      </c>
      <c r="D59" s="23">
        <v>108</v>
      </c>
      <c r="E59" s="24">
        <v>102</v>
      </c>
      <c r="F59" s="24">
        <v>107</v>
      </c>
      <c r="G59" s="24">
        <v>112</v>
      </c>
      <c r="H59" s="34">
        <f t="shared" si="15"/>
        <v>107.25</v>
      </c>
      <c r="I59" s="14">
        <f>H59*10000*2</f>
        <v>2145000</v>
      </c>
      <c r="J59" s="5">
        <f>I59*5</f>
        <v>10725000</v>
      </c>
      <c r="K59" s="14">
        <v>3000000</v>
      </c>
      <c r="L59" s="22">
        <f>(H59/(H59+H60))*100</f>
        <v>88.453608247422679</v>
      </c>
      <c r="M59" s="6">
        <f>3.32*(LOG(J59)-LOG(K59))</f>
        <v>1.8368764731751683</v>
      </c>
      <c r="N59" s="50">
        <f t="shared" ref="N59" si="21">IF(M59&lt;0,N56,N56+M59)</f>
        <v>22.569594181110389</v>
      </c>
    </row>
    <row r="60" spans="1:14" ht="17.149999999999999" customHeight="1" x14ac:dyDescent="0.35">
      <c r="A60" s="9"/>
      <c r="B60" s="12"/>
      <c r="C60" s="12" t="s">
        <v>16</v>
      </c>
      <c r="D60" s="25">
        <v>14</v>
      </c>
      <c r="E60" s="2">
        <v>13</v>
      </c>
      <c r="F60" s="2">
        <v>14</v>
      </c>
      <c r="G60" s="2">
        <v>15</v>
      </c>
      <c r="H60" s="32">
        <f t="shared" si="15"/>
        <v>14</v>
      </c>
      <c r="I60" s="9"/>
      <c r="J60" s="20"/>
      <c r="K60" s="9"/>
      <c r="L60" s="9"/>
      <c r="M60" s="7"/>
      <c r="N60" s="46"/>
    </row>
    <row r="61" spans="1:14" ht="17.149999999999999" customHeight="1" thickBot="1" x14ac:dyDescent="0.4">
      <c r="A61" s="10"/>
      <c r="B61" s="13"/>
      <c r="C61" s="13" t="s">
        <v>17</v>
      </c>
      <c r="D61" s="26">
        <v>1</v>
      </c>
      <c r="E61" s="27">
        <v>1</v>
      </c>
      <c r="F61" s="27">
        <v>0</v>
      </c>
      <c r="G61" s="27">
        <v>0</v>
      </c>
      <c r="H61" s="33">
        <f t="shared" si="15"/>
        <v>0.5</v>
      </c>
      <c r="I61" s="10"/>
      <c r="J61" s="21"/>
      <c r="K61" s="10"/>
      <c r="L61" s="10"/>
      <c r="M61" s="8"/>
      <c r="N61" s="47"/>
    </row>
    <row r="62" spans="1:14" ht="15" thickBot="1" x14ac:dyDescent="0.4">
      <c r="A62" s="52" t="s">
        <v>40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4"/>
    </row>
    <row r="63" spans="1:14" x14ac:dyDescent="0.35">
      <c r="A63" s="35">
        <v>45499</v>
      </c>
      <c r="B63" s="11">
        <v>2</v>
      </c>
      <c r="C63" s="11" t="s">
        <v>15</v>
      </c>
      <c r="D63" s="15">
        <v>5</v>
      </c>
      <c r="E63" s="38">
        <v>11</v>
      </c>
      <c r="F63" s="16">
        <v>9</v>
      </c>
      <c r="G63" s="16">
        <v>10</v>
      </c>
      <c r="H63" s="31">
        <f>AVERAGE(D63:G63)</f>
        <v>8.75</v>
      </c>
      <c r="I63" s="14">
        <f>H63*10000*2</f>
        <v>175000</v>
      </c>
      <c r="J63" s="5">
        <f>I63*5</f>
        <v>875000</v>
      </c>
      <c r="K63" s="14">
        <v>618000</v>
      </c>
      <c r="L63" s="22">
        <f>(H63/(H63+H64))*100</f>
        <v>74.468085106382972</v>
      </c>
      <c r="M63" s="6">
        <f>3.32*(LOG(J63)-LOG(K63))</f>
        <v>0.50138499873921105</v>
      </c>
      <c r="N63" s="48">
        <f>M63</f>
        <v>0.50138499873921105</v>
      </c>
    </row>
    <row r="64" spans="1:14" x14ac:dyDescent="0.35">
      <c r="A64" s="12"/>
      <c r="B64" s="12"/>
      <c r="C64" s="12" t="s">
        <v>16</v>
      </c>
      <c r="D64" s="17">
        <v>4</v>
      </c>
      <c r="E64" s="1">
        <v>5</v>
      </c>
      <c r="F64" s="1">
        <v>0</v>
      </c>
      <c r="G64" s="1">
        <v>3</v>
      </c>
      <c r="H64" s="32">
        <f t="shared" ref="H64:H119" si="22">AVERAGE(D64:G64)</f>
        <v>3</v>
      </c>
      <c r="I64" s="9"/>
      <c r="J64" s="7"/>
      <c r="K64" s="9"/>
      <c r="L64" s="9"/>
      <c r="M64" s="7"/>
      <c r="N64" s="46"/>
    </row>
    <row r="65" spans="1:14" ht="15" thickBot="1" x14ac:dyDescent="0.4">
      <c r="A65" s="13"/>
      <c r="B65" s="13"/>
      <c r="C65" s="13" t="s">
        <v>17</v>
      </c>
      <c r="D65" s="18">
        <v>0</v>
      </c>
      <c r="E65" s="19">
        <v>0</v>
      </c>
      <c r="F65" s="19">
        <v>0</v>
      </c>
      <c r="G65" s="19">
        <v>0</v>
      </c>
      <c r="H65" s="33">
        <f t="shared" si="22"/>
        <v>0</v>
      </c>
      <c r="I65" s="10"/>
      <c r="J65" s="8"/>
      <c r="K65" s="10"/>
      <c r="L65" s="10"/>
      <c r="M65" s="8"/>
      <c r="N65" s="47"/>
    </row>
    <row r="66" spans="1:14" x14ac:dyDescent="0.35">
      <c r="A66" s="35">
        <v>45503</v>
      </c>
      <c r="B66" s="11">
        <v>6</v>
      </c>
      <c r="C66" s="11" t="s">
        <v>15</v>
      </c>
      <c r="D66" s="41">
        <v>16</v>
      </c>
      <c r="E66" s="42">
        <v>20</v>
      </c>
      <c r="F66" s="42">
        <v>21</v>
      </c>
      <c r="G66" s="24">
        <v>21</v>
      </c>
      <c r="H66" s="34">
        <f t="shared" si="22"/>
        <v>19.5</v>
      </c>
      <c r="I66" s="14">
        <f>H66*10000*2</f>
        <v>390000</v>
      </c>
      <c r="J66" s="5">
        <f>I66*5</f>
        <v>1950000</v>
      </c>
      <c r="K66" s="14">
        <f>J63</f>
        <v>875000</v>
      </c>
      <c r="L66" s="22">
        <f>(H66/(H66+H67))*100</f>
        <v>95.121951219512198</v>
      </c>
      <c r="M66" s="6">
        <f>3.32*(LOG(J66)-LOG(K66))</f>
        <v>1.1554481736894811</v>
      </c>
      <c r="N66" s="49">
        <f t="shared" ref="N66" si="23">IF(M66&lt;0,N63,N63+M66)</f>
        <v>1.656833172428692</v>
      </c>
    </row>
    <row r="67" spans="1:14" x14ac:dyDescent="0.35">
      <c r="A67" s="12"/>
      <c r="B67" s="12"/>
      <c r="C67" s="39" t="s">
        <v>16</v>
      </c>
      <c r="D67" s="45">
        <v>0</v>
      </c>
      <c r="E67" s="1">
        <v>1</v>
      </c>
      <c r="F67" s="45">
        <v>2</v>
      </c>
      <c r="G67" s="40">
        <v>1</v>
      </c>
      <c r="H67" s="32">
        <f t="shared" si="22"/>
        <v>1</v>
      </c>
      <c r="I67" s="9"/>
      <c r="J67" s="7"/>
      <c r="K67" s="9"/>
      <c r="L67" s="9"/>
      <c r="M67" s="7"/>
      <c r="N67" s="46"/>
    </row>
    <row r="68" spans="1:14" ht="15" thickBot="1" x14ac:dyDescent="0.4">
      <c r="A68" s="13"/>
      <c r="B68" s="13"/>
      <c r="C68" s="13" t="s">
        <v>17</v>
      </c>
      <c r="D68" s="43">
        <v>0</v>
      </c>
      <c r="E68" s="44">
        <v>1</v>
      </c>
      <c r="F68" s="44">
        <v>1</v>
      </c>
      <c r="G68" s="27">
        <v>0</v>
      </c>
      <c r="H68" s="33">
        <f t="shared" si="22"/>
        <v>0.5</v>
      </c>
      <c r="I68" s="10"/>
      <c r="J68" s="8"/>
      <c r="K68" s="10"/>
      <c r="L68" s="10"/>
      <c r="M68" s="8"/>
      <c r="N68" s="47"/>
    </row>
    <row r="69" spans="1:14" x14ac:dyDescent="0.35">
      <c r="A69" s="3">
        <v>45506</v>
      </c>
      <c r="B69" s="4">
        <v>9</v>
      </c>
      <c r="C69" s="11" t="s">
        <v>15</v>
      </c>
      <c r="D69" s="23">
        <v>31</v>
      </c>
      <c r="E69" s="24">
        <v>23</v>
      </c>
      <c r="F69" s="24">
        <v>26</v>
      </c>
      <c r="G69" s="24">
        <v>30</v>
      </c>
      <c r="H69" s="34">
        <f t="shared" si="22"/>
        <v>27.5</v>
      </c>
      <c r="I69" s="14">
        <f>H69*10000*2</f>
        <v>550000</v>
      </c>
      <c r="J69" s="5">
        <f>I69*5</f>
        <v>2750000</v>
      </c>
      <c r="K69" s="14">
        <f>J66</f>
        <v>1950000</v>
      </c>
      <c r="L69" s="22">
        <f>(H69/(H69+H70))*100</f>
        <v>88</v>
      </c>
      <c r="M69" s="6">
        <f>3.32*(LOG(J69)-LOG(K69))</f>
        <v>0.4956696337929119</v>
      </c>
      <c r="N69" s="49">
        <f t="shared" ref="N69" si="24">IF(M69&lt;0,N66,N66+M69)</f>
        <v>2.1525028062216038</v>
      </c>
    </row>
    <row r="70" spans="1:14" x14ac:dyDescent="0.35">
      <c r="A70" s="12"/>
      <c r="B70" s="12"/>
      <c r="C70" s="12" t="s">
        <v>16</v>
      </c>
      <c r="D70" s="25">
        <v>5</v>
      </c>
      <c r="E70" s="2">
        <v>4</v>
      </c>
      <c r="F70" s="2">
        <v>5</v>
      </c>
      <c r="G70" s="2">
        <v>1</v>
      </c>
      <c r="H70" s="32">
        <f>AVERAGE(D70:G70)</f>
        <v>3.75</v>
      </c>
      <c r="I70" s="9"/>
      <c r="J70" s="20"/>
      <c r="K70" s="9"/>
      <c r="L70" s="9"/>
      <c r="M70" s="7"/>
      <c r="N70" s="46"/>
    </row>
    <row r="71" spans="1:14" ht="15" thickBot="1" x14ac:dyDescent="0.4">
      <c r="A71" s="13"/>
      <c r="B71" s="13"/>
      <c r="C71" s="13" t="s">
        <v>17</v>
      </c>
      <c r="D71" s="51">
        <v>1</v>
      </c>
      <c r="E71" s="27">
        <v>0</v>
      </c>
      <c r="F71" s="27">
        <v>0</v>
      </c>
      <c r="G71" s="27">
        <v>0</v>
      </c>
      <c r="H71" s="33">
        <f>AVERAGE(D71:G71)</f>
        <v>0.25</v>
      </c>
      <c r="I71" s="10"/>
      <c r="J71" s="21"/>
      <c r="K71" s="10"/>
      <c r="L71" s="10"/>
      <c r="M71" s="8"/>
      <c r="N71" s="47"/>
    </row>
    <row r="72" spans="1:14" x14ac:dyDescent="0.35">
      <c r="A72" s="35">
        <v>45513</v>
      </c>
      <c r="B72" s="11">
        <v>16</v>
      </c>
      <c r="C72" s="11" t="s">
        <v>15</v>
      </c>
      <c r="D72" s="23">
        <v>30</v>
      </c>
      <c r="E72" s="24">
        <v>38</v>
      </c>
      <c r="F72" s="24">
        <v>40</v>
      </c>
      <c r="G72" s="24">
        <v>39</v>
      </c>
      <c r="H72" s="34">
        <f t="shared" si="22"/>
        <v>36.75</v>
      </c>
      <c r="I72" s="14">
        <f>H72*10000*2</f>
        <v>735000</v>
      </c>
      <c r="J72" s="5">
        <f>I72*5</f>
        <v>3675000</v>
      </c>
      <c r="K72" s="14">
        <f>J69</f>
        <v>2750000</v>
      </c>
      <c r="L72" s="22">
        <f>(H72/(H72+H73))*100</f>
        <v>86.470588235294116</v>
      </c>
      <c r="M72" s="6">
        <f>3.32*(LOG(J72)-LOG(K72))</f>
        <v>0.41806983663863762</v>
      </c>
      <c r="N72" s="50">
        <f t="shared" ref="N72" si="25">IF(M72&lt;0,N69,N69+M72)</f>
        <v>2.5705726428602413</v>
      </c>
    </row>
    <row r="73" spans="1:14" x14ac:dyDescent="0.35">
      <c r="A73" s="9"/>
      <c r="B73" s="12"/>
      <c r="C73" s="12" t="s">
        <v>16</v>
      </c>
      <c r="D73" s="25">
        <v>9</v>
      </c>
      <c r="E73" s="2">
        <v>4</v>
      </c>
      <c r="F73" s="2">
        <v>5</v>
      </c>
      <c r="G73" s="2">
        <v>5</v>
      </c>
      <c r="H73" s="32">
        <f t="shared" si="22"/>
        <v>5.75</v>
      </c>
      <c r="I73" s="9"/>
      <c r="J73" s="20"/>
      <c r="K73" s="9"/>
      <c r="L73" s="9"/>
      <c r="M73" s="7"/>
      <c r="N73" s="46"/>
    </row>
    <row r="74" spans="1:14" ht="15" thickBot="1" x14ac:dyDescent="0.4">
      <c r="A74" s="10"/>
      <c r="B74" s="13"/>
      <c r="C74" s="13" t="s">
        <v>17</v>
      </c>
      <c r="D74" s="26">
        <v>0</v>
      </c>
      <c r="E74" s="27">
        <v>0</v>
      </c>
      <c r="F74" s="27">
        <v>1</v>
      </c>
      <c r="G74" s="27">
        <v>0</v>
      </c>
      <c r="H74" s="33">
        <f t="shared" si="22"/>
        <v>0.25</v>
      </c>
      <c r="I74" s="10"/>
      <c r="J74" s="21"/>
      <c r="K74" s="10"/>
      <c r="L74" s="10"/>
      <c r="M74" s="8"/>
      <c r="N74" s="47"/>
    </row>
    <row r="75" spans="1:14" x14ac:dyDescent="0.35">
      <c r="A75" s="59">
        <v>45520</v>
      </c>
      <c r="B75" s="11">
        <v>23</v>
      </c>
      <c r="C75" s="11" t="s">
        <v>15</v>
      </c>
      <c r="D75" s="23">
        <v>51</v>
      </c>
      <c r="E75" s="24">
        <v>55</v>
      </c>
      <c r="F75" s="24">
        <v>72</v>
      </c>
      <c r="G75" s="24">
        <v>59</v>
      </c>
      <c r="H75" s="34">
        <f t="shared" si="22"/>
        <v>59.25</v>
      </c>
      <c r="I75" s="14">
        <f>H75*10000*2</f>
        <v>1185000</v>
      </c>
      <c r="J75" s="5">
        <f>I75*5</f>
        <v>5925000</v>
      </c>
      <c r="K75" s="14">
        <f>J72</f>
        <v>3675000</v>
      </c>
      <c r="L75" s="22">
        <f>(H75/(H75+H76))*100</f>
        <v>94.422310756972109</v>
      </c>
      <c r="M75" s="6">
        <f>3.32*(LOG(J75)-LOG(K75))</f>
        <v>0.68867095738959794</v>
      </c>
      <c r="N75" s="50">
        <f t="shared" ref="N75" si="26">IF(M75&lt;0,N72,N72+M75)</f>
        <v>3.2592436002498393</v>
      </c>
    </row>
    <row r="76" spans="1:14" x14ac:dyDescent="0.35">
      <c r="A76" s="9"/>
      <c r="B76" s="12"/>
      <c r="C76" s="12" t="s">
        <v>16</v>
      </c>
      <c r="D76" s="25">
        <v>4</v>
      </c>
      <c r="E76" s="2">
        <v>5</v>
      </c>
      <c r="F76" s="2">
        <v>3</v>
      </c>
      <c r="G76" s="2">
        <v>2</v>
      </c>
      <c r="H76" s="32">
        <f t="shared" si="22"/>
        <v>3.5</v>
      </c>
      <c r="I76" s="9"/>
      <c r="J76" s="20"/>
      <c r="K76" s="9"/>
      <c r="L76" s="9"/>
      <c r="M76" s="7"/>
      <c r="N76" s="46"/>
    </row>
    <row r="77" spans="1:14" ht="15" thickBot="1" x14ac:dyDescent="0.4">
      <c r="A77" s="10"/>
      <c r="B77" s="13"/>
      <c r="C77" s="13" t="s">
        <v>17</v>
      </c>
      <c r="D77" s="26">
        <v>0</v>
      </c>
      <c r="E77" s="27">
        <v>0</v>
      </c>
      <c r="F77" s="27">
        <v>0</v>
      </c>
      <c r="G77" s="27">
        <v>1</v>
      </c>
      <c r="H77" s="33">
        <f t="shared" si="22"/>
        <v>0.25</v>
      </c>
      <c r="I77" s="10"/>
      <c r="J77" s="21"/>
      <c r="K77" s="10"/>
      <c r="L77" s="10"/>
      <c r="M77" s="8"/>
      <c r="N77" s="47"/>
    </row>
    <row r="78" spans="1:14" x14ac:dyDescent="0.35">
      <c r="A78" s="59">
        <v>45527</v>
      </c>
      <c r="B78" s="11">
        <v>30</v>
      </c>
      <c r="C78" s="11" t="s">
        <v>15</v>
      </c>
      <c r="D78" s="23">
        <v>43</v>
      </c>
      <c r="E78" s="24">
        <v>30</v>
      </c>
      <c r="F78" s="24">
        <v>44</v>
      </c>
      <c r="G78" s="24">
        <v>31</v>
      </c>
      <c r="H78" s="34">
        <f t="shared" si="22"/>
        <v>37</v>
      </c>
      <c r="I78" s="14">
        <f>H78*10000*2</f>
        <v>740000</v>
      </c>
      <c r="J78" s="5">
        <f>I78*5</f>
        <v>3700000</v>
      </c>
      <c r="K78" s="14">
        <v>3000000</v>
      </c>
      <c r="L78" s="22">
        <f>(H78/(H78+H79))*100</f>
        <v>88.622754491017957</v>
      </c>
      <c r="M78" s="6">
        <f>3.32*(LOG(J78)-LOG(K78))</f>
        <v>0.30238715823314349</v>
      </c>
      <c r="N78" s="50">
        <f t="shared" ref="N78" si="27">IF(M78&lt;0,N75,N75+M78)</f>
        <v>3.5616307584829827</v>
      </c>
    </row>
    <row r="79" spans="1:14" x14ac:dyDescent="0.35">
      <c r="A79" s="9"/>
      <c r="B79" s="12"/>
      <c r="C79" s="12" t="s">
        <v>16</v>
      </c>
      <c r="D79" s="25">
        <v>4</v>
      </c>
      <c r="E79" s="2">
        <v>5</v>
      </c>
      <c r="F79" s="2">
        <v>7</v>
      </c>
      <c r="G79" s="2">
        <v>3</v>
      </c>
      <c r="H79" s="32">
        <f t="shared" si="22"/>
        <v>4.75</v>
      </c>
      <c r="I79" s="9"/>
      <c r="J79" s="20"/>
      <c r="K79" s="9"/>
      <c r="L79" s="9"/>
      <c r="M79" s="7"/>
      <c r="N79" s="46"/>
    </row>
    <row r="80" spans="1:14" ht="15" thickBot="1" x14ac:dyDescent="0.4">
      <c r="A80" s="10"/>
      <c r="B80" s="13"/>
      <c r="C80" s="13" t="s">
        <v>17</v>
      </c>
      <c r="D80" s="26">
        <v>0</v>
      </c>
      <c r="E80" s="27">
        <v>0</v>
      </c>
      <c r="F80" s="27">
        <v>0</v>
      </c>
      <c r="G80" s="27">
        <v>0</v>
      </c>
      <c r="H80" s="33">
        <f t="shared" si="22"/>
        <v>0</v>
      </c>
      <c r="I80" s="10"/>
      <c r="J80" s="21"/>
      <c r="K80" s="10"/>
      <c r="L80" s="10"/>
      <c r="M80" s="8"/>
      <c r="N80" s="47"/>
    </row>
    <row r="81" spans="1:14" x14ac:dyDescent="0.35">
      <c r="A81" s="59">
        <v>45534</v>
      </c>
      <c r="B81" s="11">
        <v>37</v>
      </c>
      <c r="C81" s="11" t="s">
        <v>15</v>
      </c>
      <c r="D81" s="23">
        <v>82</v>
      </c>
      <c r="E81" s="24">
        <v>101</v>
      </c>
      <c r="F81" s="24">
        <v>99</v>
      </c>
      <c r="G81" s="24">
        <v>100</v>
      </c>
      <c r="H81" s="34">
        <f t="shared" si="22"/>
        <v>95.5</v>
      </c>
      <c r="I81" s="14">
        <f>H81*10000*2</f>
        <v>1910000</v>
      </c>
      <c r="J81" s="5">
        <f>I81*5</f>
        <v>9550000</v>
      </c>
      <c r="K81" s="14">
        <f>J78</f>
        <v>3700000</v>
      </c>
      <c r="L81" s="22">
        <f>(H81/(H81+H82))*100</f>
        <v>93.398533007334962</v>
      </c>
      <c r="M81" s="6">
        <f>3.32*(LOG(J81)-LOG(K81))</f>
        <v>1.3671814697556131</v>
      </c>
      <c r="N81" s="50">
        <f t="shared" ref="N81" si="28">IF(M81&lt;0,N78,N78+M81)</f>
        <v>4.9288122282385958</v>
      </c>
    </row>
    <row r="82" spans="1:14" x14ac:dyDescent="0.35">
      <c r="A82" s="9"/>
      <c r="B82" s="12"/>
      <c r="C82" s="12" t="s">
        <v>16</v>
      </c>
      <c r="D82" s="25">
        <v>8</v>
      </c>
      <c r="E82" s="2">
        <v>8</v>
      </c>
      <c r="F82" s="2">
        <v>4</v>
      </c>
      <c r="G82" s="2">
        <v>7</v>
      </c>
      <c r="H82" s="32">
        <f t="shared" si="22"/>
        <v>6.75</v>
      </c>
      <c r="I82" s="9"/>
      <c r="J82" s="20"/>
      <c r="K82" s="9"/>
      <c r="L82" s="9"/>
      <c r="M82" s="7"/>
      <c r="N82" s="46"/>
    </row>
    <row r="83" spans="1:14" ht="15" thickBot="1" x14ac:dyDescent="0.4">
      <c r="A83" s="10"/>
      <c r="B83" s="13"/>
      <c r="C83" s="13" t="s">
        <v>17</v>
      </c>
      <c r="D83" s="26">
        <v>0</v>
      </c>
      <c r="E83" s="27">
        <v>0</v>
      </c>
      <c r="F83" s="27">
        <v>1</v>
      </c>
      <c r="G83" s="27">
        <v>1</v>
      </c>
      <c r="H83" s="33">
        <f t="shared" si="22"/>
        <v>0.5</v>
      </c>
      <c r="I83" s="10"/>
      <c r="J83" s="21"/>
      <c r="K83" s="10"/>
      <c r="L83" s="10"/>
      <c r="M83" s="8"/>
      <c r="N83" s="47"/>
    </row>
    <row r="84" spans="1:14" x14ac:dyDescent="0.35">
      <c r="A84" s="59">
        <v>45541</v>
      </c>
      <c r="B84" s="11">
        <v>44</v>
      </c>
      <c r="C84" s="11" t="s">
        <v>15</v>
      </c>
      <c r="D84" s="23">
        <v>62</v>
      </c>
      <c r="E84" s="24">
        <v>54</v>
      </c>
      <c r="F84" s="24">
        <v>67</v>
      </c>
      <c r="G84" s="24">
        <v>68</v>
      </c>
      <c r="H84" s="34">
        <f t="shared" si="22"/>
        <v>62.75</v>
      </c>
      <c r="I84" s="14">
        <f>H84*10000*2</f>
        <v>1255000</v>
      </c>
      <c r="J84" s="5">
        <f>I84*5</f>
        <v>6275000</v>
      </c>
      <c r="K84" s="14">
        <v>3000000</v>
      </c>
      <c r="L84" s="22">
        <f>(H84/(H84+H85))*100</f>
        <v>92.962962962962962</v>
      </c>
      <c r="M84" s="6">
        <f>3.32*(LOG(J84)-LOG(K84))</f>
        <v>1.0640350184389322</v>
      </c>
      <c r="N84" s="50">
        <f t="shared" ref="N84" si="29">IF(M84&lt;0,N81,N81+M84)</f>
        <v>5.9928472466775276</v>
      </c>
    </row>
    <row r="85" spans="1:14" x14ac:dyDescent="0.35">
      <c r="A85" s="9"/>
      <c r="B85" s="12"/>
      <c r="C85" s="12" t="s">
        <v>16</v>
      </c>
      <c r="D85" s="25">
        <v>3</v>
      </c>
      <c r="E85" s="2">
        <v>7</v>
      </c>
      <c r="F85" s="2">
        <v>3</v>
      </c>
      <c r="G85" s="2">
        <v>6</v>
      </c>
      <c r="H85" s="32">
        <f t="shared" si="22"/>
        <v>4.75</v>
      </c>
      <c r="I85" s="9"/>
      <c r="J85" s="20"/>
      <c r="K85" s="9"/>
      <c r="L85" s="9"/>
      <c r="M85" s="7"/>
      <c r="N85" s="46"/>
    </row>
    <row r="86" spans="1:14" ht="15" thickBot="1" x14ac:dyDescent="0.4">
      <c r="A86" s="10"/>
      <c r="B86" s="13"/>
      <c r="C86" s="13" t="s">
        <v>17</v>
      </c>
      <c r="D86" s="26">
        <v>0</v>
      </c>
      <c r="E86" s="27">
        <v>0</v>
      </c>
      <c r="F86" s="27">
        <v>0</v>
      </c>
      <c r="G86" s="27">
        <v>0</v>
      </c>
      <c r="H86" s="33">
        <f t="shared" si="22"/>
        <v>0</v>
      </c>
      <c r="I86" s="10"/>
      <c r="J86" s="21"/>
      <c r="K86" s="10"/>
      <c r="L86" s="10"/>
      <c r="M86" s="8"/>
      <c r="N86" s="47"/>
    </row>
    <row r="87" spans="1:14" x14ac:dyDescent="0.35">
      <c r="A87" s="59">
        <v>45548</v>
      </c>
      <c r="B87" s="11">
        <v>51</v>
      </c>
      <c r="C87" s="11" t="s">
        <v>15</v>
      </c>
      <c r="D87" s="23">
        <v>71</v>
      </c>
      <c r="E87" s="24">
        <v>70</v>
      </c>
      <c r="F87" s="24">
        <v>68</v>
      </c>
      <c r="G87" s="24">
        <v>84</v>
      </c>
      <c r="H87" s="34">
        <f t="shared" si="22"/>
        <v>73.25</v>
      </c>
      <c r="I87" s="14">
        <f>H87*10000*2</f>
        <v>1465000</v>
      </c>
      <c r="J87" s="5">
        <f>I87*5</f>
        <v>7325000</v>
      </c>
      <c r="K87" s="14">
        <v>3000000</v>
      </c>
      <c r="L87" s="22">
        <f>(H87/(H87+H88))*100</f>
        <v>89.057750759878417</v>
      </c>
      <c r="M87" s="6">
        <f>3.32*(LOG(J87)-LOG(K87))</f>
        <v>1.2871187626975298</v>
      </c>
      <c r="N87" s="50">
        <f t="shared" ref="N87" si="30">IF(M87&lt;0,N84,N84+M87)</f>
        <v>7.2799660093750571</v>
      </c>
    </row>
    <row r="88" spans="1:14" x14ac:dyDescent="0.35">
      <c r="A88" s="9"/>
      <c r="B88" s="12"/>
      <c r="C88" s="12" t="s">
        <v>16</v>
      </c>
      <c r="D88" s="25">
        <v>6</v>
      </c>
      <c r="E88" s="2">
        <v>8</v>
      </c>
      <c r="F88" s="2">
        <v>8</v>
      </c>
      <c r="G88" s="2">
        <v>14</v>
      </c>
      <c r="H88" s="32">
        <f t="shared" si="22"/>
        <v>9</v>
      </c>
      <c r="I88" s="9"/>
      <c r="J88" s="20"/>
      <c r="K88" s="9"/>
      <c r="L88" s="9"/>
      <c r="M88" s="7"/>
      <c r="N88" s="46"/>
    </row>
    <row r="89" spans="1:14" ht="15" thickBot="1" x14ac:dyDescent="0.4">
      <c r="A89" s="10"/>
      <c r="B89" s="13"/>
      <c r="C89" s="13" t="s">
        <v>17</v>
      </c>
      <c r="D89" s="26">
        <v>0</v>
      </c>
      <c r="E89" s="27">
        <v>0</v>
      </c>
      <c r="F89" s="27">
        <v>0</v>
      </c>
      <c r="G89" s="27">
        <v>0</v>
      </c>
      <c r="H89" s="33">
        <f t="shared" si="22"/>
        <v>0</v>
      </c>
      <c r="I89" s="10"/>
      <c r="J89" s="21"/>
      <c r="K89" s="10"/>
      <c r="L89" s="10"/>
      <c r="M89" s="8"/>
      <c r="N89" s="47"/>
    </row>
    <row r="90" spans="1:14" x14ac:dyDescent="0.35">
      <c r="A90" s="59">
        <v>45555</v>
      </c>
      <c r="B90" s="11">
        <v>58</v>
      </c>
      <c r="C90" s="11" t="s">
        <v>15</v>
      </c>
      <c r="D90" s="23">
        <v>72</v>
      </c>
      <c r="E90" s="24">
        <v>56</v>
      </c>
      <c r="F90" s="24">
        <v>79</v>
      </c>
      <c r="G90" s="24">
        <v>94</v>
      </c>
      <c r="H90" s="34">
        <f t="shared" si="22"/>
        <v>75.25</v>
      </c>
      <c r="I90" s="14">
        <f>H90*10000*2</f>
        <v>1505000</v>
      </c>
      <c r="J90" s="5">
        <f>I90*5</f>
        <v>7525000</v>
      </c>
      <c r="K90" s="14">
        <v>3000000</v>
      </c>
      <c r="L90" s="22">
        <f>(H90/(H90+H91))*100</f>
        <v>90.39039039039038</v>
      </c>
      <c r="M90" s="6">
        <f>3.32*(LOG(J90)-LOG(K90))</f>
        <v>1.3259590284934437</v>
      </c>
      <c r="N90" s="50">
        <f t="shared" ref="N90" si="31">IF(M90&lt;0,N87,N87+M90)</f>
        <v>8.6059250378685004</v>
      </c>
    </row>
    <row r="91" spans="1:14" x14ac:dyDescent="0.35">
      <c r="A91" s="9"/>
      <c r="B91" s="12"/>
      <c r="C91" s="12" t="s">
        <v>16</v>
      </c>
      <c r="D91" s="25">
        <v>12</v>
      </c>
      <c r="E91" s="2">
        <v>7</v>
      </c>
      <c r="F91" s="2">
        <v>9</v>
      </c>
      <c r="G91" s="2">
        <v>4</v>
      </c>
      <c r="H91" s="32">
        <f t="shared" si="22"/>
        <v>8</v>
      </c>
      <c r="I91" s="9"/>
      <c r="J91" s="20"/>
      <c r="K91" s="9"/>
      <c r="L91" s="9"/>
      <c r="M91" s="7"/>
      <c r="N91" s="46"/>
    </row>
    <row r="92" spans="1:14" ht="15" thickBot="1" x14ac:dyDescent="0.4">
      <c r="A92" s="10"/>
      <c r="B92" s="13"/>
      <c r="C92" s="13" t="s">
        <v>17</v>
      </c>
      <c r="D92" s="26">
        <v>0</v>
      </c>
      <c r="E92" s="27">
        <v>0</v>
      </c>
      <c r="F92" s="27">
        <v>0</v>
      </c>
      <c r="G92" s="27">
        <v>2</v>
      </c>
      <c r="H92" s="33">
        <f t="shared" si="22"/>
        <v>0.5</v>
      </c>
      <c r="I92" s="10"/>
      <c r="J92" s="21"/>
      <c r="K92" s="10"/>
      <c r="L92" s="10"/>
      <c r="M92" s="8"/>
      <c r="N92" s="47"/>
    </row>
    <row r="93" spans="1:14" x14ac:dyDescent="0.35">
      <c r="A93" s="59">
        <v>45562</v>
      </c>
      <c r="B93" s="11">
        <v>65</v>
      </c>
      <c r="C93" s="11" t="s">
        <v>15</v>
      </c>
      <c r="D93" s="23">
        <v>57</v>
      </c>
      <c r="E93" s="24">
        <v>74</v>
      </c>
      <c r="F93" s="24">
        <v>70</v>
      </c>
      <c r="G93" s="24">
        <v>60</v>
      </c>
      <c r="H93" s="34">
        <f t="shared" si="22"/>
        <v>65.25</v>
      </c>
      <c r="I93" s="14">
        <f>H93*10000*2</f>
        <v>1305000</v>
      </c>
      <c r="J93" s="5">
        <f>I93*5</f>
        <v>6525000</v>
      </c>
      <c r="K93" s="14">
        <v>3000000</v>
      </c>
      <c r="L93" s="22">
        <f>(H93/(H93+H94))*100</f>
        <v>85.016286644951151</v>
      </c>
      <c r="M93" s="6">
        <f>3.32*(LOG(J93)-LOG(K93))</f>
        <v>1.1203647474849769</v>
      </c>
      <c r="N93" s="50">
        <f t="shared" ref="N93" si="32">IF(M93&lt;0,N90,N90+M93)</f>
        <v>9.7262897853534778</v>
      </c>
    </row>
    <row r="94" spans="1:14" x14ac:dyDescent="0.35">
      <c r="A94" s="9"/>
      <c r="B94" s="12"/>
      <c r="C94" s="12" t="s">
        <v>16</v>
      </c>
      <c r="D94" s="25">
        <v>16</v>
      </c>
      <c r="E94" s="2">
        <v>9</v>
      </c>
      <c r="F94" s="2">
        <v>12</v>
      </c>
      <c r="G94" s="2">
        <v>9</v>
      </c>
      <c r="H94" s="32">
        <f t="shared" si="22"/>
        <v>11.5</v>
      </c>
      <c r="I94" s="9"/>
      <c r="J94" s="20"/>
      <c r="K94" s="9"/>
      <c r="L94" s="9"/>
      <c r="M94" s="7"/>
      <c r="N94" s="46"/>
    </row>
    <row r="95" spans="1:14" ht="15" thickBot="1" x14ac:dyDescent="0.4">
      <c r="A95" s="10"/>
      <c r="B95" s="13"/>
      <c r="C95" s="13" t="s">
        <v>17</v>
      </c>
      <c r="D95" s="26">
        <v>2</v>
      </c>
      <c r="E95" s="27">
        <v>0</v>
      </c>
      <c r="F95" s="27">
        <v>1</v>
      </c>
      <c r="G95" s="27">
        <v>1</v>
      </c>
      <c r="H95" s="33">
        <f t="shared" si="22"/>
        <v>1</v>
      </c>
      <c r="I95" s="10"/>
      <c r="J95" s="21"/>
      <c r="K95" s="10"/>
      <c r="L95" s="10"/>
      <c r="M95" s="8"/>
      <c r="N95" s="47"/>
    </row>
    <row r="96" spans="1:14" x14ac:dyDescent="0.35">
      <c r="A96" s="59">
        <v>45569</v>
      </c>
      <c r="B96" s="11">
        <v>72</v>
      </c>
      <c r="C96" s="11" t="s">
        <v>15</v>
      </c>
      <c r="D96" s="23">
        <v>53</v>
      </c>
      <c r="E96" s="24">
        <v>58</v>
      </c>
      <c r="F96" s="24">
        <v>44</v>
      </c>
      <c r="G96" s="24">
        <v>57</v>
      </c>
      <c r="H96" s="34">
        <f t="shared" si="22"/>
        <v>53</v>
      </c>
      <c r="I96" s="14">
        <f>H96*10000*2</f>
        <v>1060000</v>
      </c>
      <c r="J96" s="5">
        <f>I96*5</f>
        <v>5300000</v>
      </c>
      <c r="K96" s="14">
        <v>3000000</v>
      </c>
      <c r="L96" s="22">
        <f>(H96/(H96+H97))*100</f>
        <v>87.603305785123965</v>
      </c>
      <c r="M96" s="6">
        <f>3.32*(LOG(J96)-LOG(K96))</f>
        <v>0.8205533214053401</v>
      </c>
      <c r="N96" s="50">
        <f t="shared" ref="N96" si="33">IF(M96&lt;0,N93,N93+M96)</f>
        <v>10.546843106758818</v>
      </c>
    </row>
    <row r="97" spans="1:14" x14ac:dyDescent="0.35">
      <c r="A97" s="9"/>
      <c r="B97" s="12"/>
      <c r="C97" s="12" t="s">
        <v>16</v>
      </c>
      <c r="D97" s="25">
        <v>5</v>
      </c>
      <c r="E97" s="2">
        <v>4</v>
      </c>
      <c r="F97" s="2">
        <v>9</v>
      </c>
      <c r="G97" s="2">
        <v>12</v>
      </c>
      <c r="H97" s="32">
        <f t="shared" si="22"/>
        <v>7.5</v>
      </c>
      <c r="I97" s="9"/>
      <c r="J97" s="20"/>
      <c r="K97" s="9"/>
      <c r="L97" s="9"/>
      <c r="M97" s="7"/>
      <c r="N97" s="46"/>
    </row>
    <row r="98" spans="1:14" ht="15" thickBot="1" x14ac:dyDescent="0.4">
      <c r="A98" s="10"/>
      <c r="B98" s="13"/>
      <c r="C98" s="13" t="s">
        <v>17</v>
      </c>
      <c r="D98" s="26">
        <v>0</v>
      </c>
      <c r="E98" s="27">
        <v>0</v>
      </c>
      <c r="F98" s="27">
        <v>0</v>
      </c>
      <c r="G98" s="27">
        <v>1</v>
      </c>
      <c r="H98" s="33">
        <f t="shared" si="22"/>
        <v>0.25</v>
      </c>
      <c r="I98" s="10"/>
      <c r="J98" s="21"/>
      <c r="K98" s="10"/>
      <c r="L98" s="10"/>
      <c r="M98" s="8"/>
      <c r="N98" s="47"/>
    </row>
    <row r="99" spans="1:14" x14ac:dyDescent="0.35">
      <c r="A99" s="59">
        <v>45576</v>
      </c>
      <c r="B99" s="11">
        <v>79</v>
      </c>
      <c r="C99" s="11" t="s">
        <v>15</v>
      </c>
      <c r="D99" s="23">
        <v>51</v>
      </c>
      <c r="E99" s="24">
        <v>44</v>
      </c>
      <c r="F99" s="24">
        <v>53</v>
      </c>
      <c r="G99" s="24">
        <v>77</v>
      </c>
      <c r="H99" s="34">
        <f t="shared" si="22"/>
        <v>56.25</v>
      </c>
      <c r="I99" s="14">
        <f>H99*10000*2</f>
        <v>1125000</v>
      </c>
      <c r="J99" s="5">
        <f>I99*5</f>
        <v>5625000</v>
      </c>
      <c r="K99" s="14">
        <v>3000000</v>
      </c>
      <c r="L99" s="22">
        <f>(H99/(H99+H100))*100</f>
        <v>87.20930232558139</v>
      </c>
      <c r="M99" s="6">
        <f>3.32*(LOG(J99)-LOG(K99))</f>
        <v>0.9063642232516087</v>
      </c>
      <c r="N99" s="50">
        <f t="shared" ref="N99" si="34">IF(M99&lt;0,N96,N96+M99)</f>
        <v>11.453207330010427</v>
      </c>
    </row>
    <row r="100" spans="1:14" x14ac:dyDescent="0.35">
      <c r="A100" s="9"/>
      <c r="B100" s="12"/>
      <c r="C100" s="12" t="s">
        <v>16</v>
      </c>
      <c r="D100" s="25">
        <v>7</v>
      </c>
      <c r="E100" s="2">
        <v>5</v>
      </c>
      <c r="F100" s="2">
        <v>9</v>
      </c>
      <c r="G100" s="2">
        <v>12</v>
      </c>
      <c r="H100" s="32">
        <f t="shared" si="22"/>
        <v>8.25</v>
      </c>
      <c r="I100" s="9"/>
      <c r="J100" s="20"/>
      <c r="K100" s="9"/>
      <c r="L100" s="9"/>
      <c r="M100" s="7"/>
      <c r="N100" s="46"/>
    </row>
    <row r="101" spans="1:14" ht="15" thickBot="1" x14ac:dyDescent="0.4">
      <c r="A101" s="10"/>
      <c r="B101" s="13"/>
      <c r="C101" s="13" t="s">
        <v>17</v>
      </c>
      <c r="D101" s="26">
        <v>0</v>
      </c>
      <c r="E101" s="27">
        <v>0</v>
      </c>
      <c r="F101" s="27">
        <v>0</v>
      </c>
      <c r="G101" s="27">
        <v>0</v>
      </c>
      <c r="H101" s="33">
        <f t="shared" si="22"/>
        <v>0</v>
      </c>
      <c r="I101" s="10"/>
      <c r="J101" s="21"/>
      <c r="K101" s="10"/>
      <c r="L101" s="10"/>
      <c r="M101" s="8"/>
      <c r="N101" s="47"/>
    </row>
    <row r="102" spans="1:14" x14ac:dyDescent="0.35">
      <c r="A102" s="59">
        <v>45583</v>
      </c>
      <c r="B102" s="11">
        <v>86</v>
      </c>
      <c r="C102" s="11" t="s">
        <v>15</v>
      </c>
      <c r="D102" s="23">
        <v>38</v>
      </c>
      <c r="E102" s="24">
        <v>40</v>
      </c>
      <c r="F102" s="24">
        <v>62</v>
      </c>
      <c r="G102" s="24">
        <v>64</v>
      </c>
      <c r="H102" s="34">
        <f t="shared" si="22"/>
        <v>51</v>
      </c>
      <c r="I102" s="14">
        <f>H102*10000*2</f>
        <v>1020000</v>
      </c>
      <c r="J102" s="5">
        <f>I102*5</f>
        <v>5100000</v>
      </c>
      <c r="K102" s="14">
        <v>3000000</v>
      </c>
      <c r="L102" s="22">
        <f>(H102/(H102+H103))*100</f>
        <v>84.297520661157023</v>
      </c>
      <c r="M102" s="6">
        <f>3.32*(LOG(J102)-LOG(K102))</f>
        <v>0.76509041897587005</v>
      </c>
      <c r="N102" s="50">
        <f>IF(M102&lt;0,N99,N99+M102)</f>
        <v>12.218297748986297</v>
      </c>
    </row>
    <row r="103" spans="1:14" x14ac:dyDescent="0.35">
      <c r="A103" s="9"/>
      <c r="B103" s="12"/>
      <c r="C103" s="12" t="s">
        <v>16</v>
      </c>
      <c r="D103" s="25">
        <v>10</v>
      </c>
      <c r="E103" s="2">
        <v>8</v>
      </c>
      <c r="F103" s="2">
        <v>10</v>
      </c>
      <c r="G103" s="2">
        <v>10</v>
      </c>
      <c r="H103" s="32">
        <f t="shared" si="22"/>
        <v>9.5</v>
      </c>
      <c r="I103" s="9"/>
      <c r="J103" s="20"/>
      <c r="K103" s="9"/>
      <c r="L103" s="9"/>
      <c r="M103" s="7"/>
      <c r="N103" s="46"/>
    </row>
    <row r="104" spans="1:14" ht="15" thickBot="1" x14ac:dyDescent="0.4">
      <c r="A104" s="10"/>
      <c r="B104" s="13"/>
      <c r="C104" s="13" t="s">
        <v>17</v>
      </c>
      <c r="D104" s="26">
        <v>0</v>
      </c>
      <c r="E104" s="27">
        <v>0</v>
      </c>
      <c r="F104" s="27">
        <v>0</v>
      </c>
      <c r="G104" s="27">
        <v>1</v>
      </c>
      <c r="H104" s="33">
        <f t="shared" si="22"/>
        <v>0.25</v>
      </c>
      <c r="I104" s="10"/>
      <c r="J104" s="21"/>
      <c r="K104" s="10"/>
      <c r="L104" s="10"/>
      <c r="M104" s="8"/>
      <c r="N104" s="47"/>
    </row>
    <row r="105" spans="1:14" x14ac:dyDescent="0.35">
      <c r="A105" s="59">
        <v>45590</v>
      </c>
      <c r="B105" s="11">
        <v>93</v>
      </c>
      <c r="C105" s="11" t="s">
        <v>15</v>
      </c>
      <c r="D105" s="23">
        <v>89</v>
      </c>
      <c r="E105" s="24">
        <v>82</v>
      </c>
      <c r="F105" s="24">
        <v>107</v>
      </c>
      <c r="G105" s="24">
        <v>95</v>
      </c>
      <c r="H105" s="34">
        <f t="shared" si="22"/>
        <v>93.25</v>
      </c>
      <c r="I105" s="14">
        <f>H105*10000*2</f>
        <v>1865000</v>
      </c>
      <c r="J105" s="5">
        <f>I105*5</f>
        <v>9325000</v>
      </c>
      <c r="K105" s="14">
        <v>3000000</v>
      </c>
      <c r="L105" s="22">
        <f>(H105/(H105+H106))*100</f>
        <v>87.764705882352942</v>
      </c>
      <c r="M105" s="6">
        <f>3.32*(LOG(J105)-LOG(K105))</f>
        <v>1.635191584726728</v>
      </c>
      <c r="N105" s="50">
        <f t="shared" ref="N105" si="35">IF(M105&lt;0,N102,N102+M105)</f>
        <v>13.853489333713025</v>
      </c>
    </row>
    <row r="106" spans="1:14" x14ac:dyDescent="0.35">
      <c r="A106" s="9"/>
      <c r="B106" s="12"/>
      <c r="C106" s="12" t="s">
        <v>16</v>
      </c>
      <c r="D106" s="25">
        <v>24</v>
      </c>
      <c r="E106" s="2">
        <v>14</v>
      </c>
      <c r="F106" s="2">
        <v>4</v>
      </c>
      <c r="G106" s="2">
        <v>10</v>
      </c>
      <c r="H106" s="32">
        <f t="shared" si="22"/>
        <v>13</v>
      </c>
      <c r="I106" s="9"/>
      <c r="J106" s="20"/>
      <c r="K106" s="9"/>
      <c r="L106" s="9"/>
      <c r="M106" s="7"/>
      <c r="N106" s="46"/>
    </row>
    <row r="107" spans="1:14" ht="15" thickBot="1" x14ac:dyDescent="0.4">
      <c r="A107" s="10"/>
      <c r="B107" s="13"/>
      <c r="C107" s="13" t="s">
        <v>17</v>
      </c>
      <c r="D107" s="26">
        <v>2</v>
      </c>
      <c r="E107" s="27">
        <v>0</v>
      </c>
      <c r="F107" s="27">
        <v>0</v>
      </c>
      <c r="G107" s="27">
        <v>0</v>
      </c>
      <c r="H107" s="33">
        <f t="shared" si="22"/>
        <v>0.5</v>
      </c>
      <c r="I107" s="10"/>
      <c r="J107" s="21"/>
      <c r="K107" s="10"/>
      <c r="L107" s="10"/>
      <c r="M107" s="8"/>
      <c r="N107" s="47"/>
    </row>
    <row r="108" spans="1:14" x14ac:dyDescent="0.35">
      <c r="A108" s="59">
        <v>45596</v>
      </c>
      <c r="B108" s="11">
        <v>99</v>
      </c>
      <c r="C108" s="11" t="s">
        <v>15</v>
      </c>
      <c r="D108" s="23">
        <v>62</v>
      </c>
      <c r="E108" s="24">
        <v>78</v>
      </c>
      <c r="F108" s="24">
        <v>67</v>
      </c>
      <c r="G108" s="24">
        <v>85</v>
      </c>
      <c r="H108" s="34">
        <f t="shared" si="22"/>
        <v>73</v>
      </c>
      <c r="I108" s="14">
        <f>H108*10000*2</f>
        <v>1460000</v>
      </c>
      <c r="J108" s="5">
        <f>I108*5</f>
        <v>7300000</v>
      </c>
      <c r="K108" s="14">
        <v>3000000</v>
      </c>
      <c r="L108" s="22">
        <f>(H108/(H108+H109))*100</f>
        <v>87.425149700598809</v>
      </c>
      <c r="M108" s="6">
        <f>3.32*(LOG(J108)-LOG(K108))</f>
        <v>1.2821893299306337</v>
      </c>
      <c r="N108" s="50">
        <f t="shared" ref="N108" si="36">IF(M108&lt;0,N105,N105+M108)</f>
        <v>15.13567866364366</v>
      </c>
    </row>
    <row r="109" spans="1:14" x14ac:dyDescent="0.35">
      <c r="A109" s="9"/>
      <c r="B109" s="12"/>
      <c r="C109" s="12" t="s">
        <v>16</v>
      </c>
      <c r="D109" s="25">
        <v>8</v>
      </c>
      <c r="E109" s="2">
        <v>14</v>
      </c>
      <c r="F109" s="2">
        <v>13</v>
      </c>
      <c r="G109" s="2">
        <v>7</v>
      </c>
      <c r="H109" s="32">
        <f t="shared" si="22"/>
        <v>10.5</v>
      </c>
      <c r="I109" s="9"/>
      <c r="J109" s="20"/>
      <c r="K109" s="9"/>
      <c r="L109" s="9"/>
      <c r="M109" s="7"/>
      <c r="N109" s="46"/>
    </row>
    <row r="110" spans="1:14" ht="15" thickBot="1" x14ac:dyDescent="0.4">
      <c r="A110" s="10"/>
      <c r="B110" s="13"/>
      <c r="C110" s="13" t="s">
        <v>17</v>
      </c>
      <c r="D110" s="26">
        <v>1</v>
      </c>
      <c r="E110" s="27">
        <v>0</v>
      </c>
      <c r="F110" s="27">
        <v>0</v>
      </c>
      <c r="G110" s="27">
        <v>0</v>
      </c>
      <c r="H110" s="33">
        <f t="shared" si="22"/>
        <v>0.25</v>
      </c>
      <c r="I110" s="10"/>
      <c r="J110" s="21"/>
      <c r="K110" s="10"/>
      <c r="L110" s="10"/>
      <c r="M110" s="8"/>
      <c r="N110" s="47"/>
    </row>
    <row r="111" spans="1:14" x14ac:dyDescent="0.35">
      <c r="A111" s="59">
        <v>45604</v>
      </c>
      <c r="B111" s="11">
        <v>107</v>
      </c>
      <c r="C111" s="11" t="s">
        <v>15</v>
      </c>
      <c r="D111" s="23">
        <v>92</v>
      </c>
      <c r="E111" s="24">
        <v>144</v>
      </c>
      <c r="F111" s="24">
        <v>140</v>
      </c>
      <c r="G111" s="24">
        <v>157</v>
      </c>
      <c r="H111" s="34">
        <f t="shared" si="22"/>
        <v>133.25</v>
      </c>
      <c r="I111" s="14">
        <f>H111*10000*2</f>
        <v>2665000</v>
      </c>
      <c r="J111" s="5">
        <f>I111*5</f>
        <v>13325000</v>
      </c>
      <c r="K111" s="14">
        <v>3000000</v>
      </c>
      <c r="L111" s="22">
        <f>(H111/(H111+H112))*100</f>
        <v>90.186125211505924</v>
      </c>
      <c r="M111" s="6">
        <f>3.32*(LOG(J111)-LOG(K111))</f>
        <v>2.149852597090105</v>
      </c>
      <c r="N111" s="50">
        <f t="shared" ref="N111" si="37">IF(M111&lt;0,N108,N108+M111)</f>
        <v>17.285531260733766</v>
      </c>
    </row>
    <row r="112" spans="1:14" x14ac:dyDescent="0.35">
      <c r="A112" s="9"/>
      <c r="B112" s="12"/>
      <c r="C112" s="12" t="s">
        <v>16</v>
      </c>
      <c r="D112" s="25">
        <v>15</v>
      </c>
      <c r="E112" s="2">
        <v>13</v>
      </c>
      <c r="F112" s="2">
        <v>12</v>
      </c>
      <c r="G112" s="2">
        <v>18</v>
      </c>
      <c r="H112" s="32">
        <f t="shared" si="22"/>
        <v>14.5</v>
      </c>
      <c r="I112" s="9"/>
      <c r="J112" s="20"/>
      <c r="K112" s="9"/>
      <c r="L112" s="9"/>
      <c r="M112" s="7"/>
      <c r="N112" s="46"/>
    </row>
    <row r="113" spans="1:14" ht="15" thickBot="1" x14ac:dyDescent="0.4">
      <c r="A113" s="10"/>
      <c r="B113" s="13"/>
      <c r="C113" s="13" t="s">
        <v>17</v>
      </c>
      <c r="D113" s="26">
        <v>0</v>
      </c>
      <c r="E113" s="27">
        <v>1</v>
      </c>
      <c r="F113" s="27">
        <v>0</v>
      </c>
      <c r="G113" s="27">
        <v>2</v>
      </c>
      <c r="H113" s="33">
        <f t="shared" si="22"/>
        <v>0.75</v>
      </c>
      <c r="I113" s="10"/>
      <c r="J113" s="21"/>
      <c r="K113" s="10"/>
      <c r="L113" s="10"/>
      <c r="M113" s="8"/>
      <c r="N113" s="47"/>
    </row>
    <row r="114" spans="1:14" x14ac:dyDescent="0.35">
      <c r="A114" s="59">
        <v>45611</v>
      </c>
      <c r="B114" s="11">
        <v>114</v>
      </c>
      <c r="C114" s="11" t="s">
        <v>15</v>
      </c>
      <c r="D114" s="23">
        <v>145</v>
      </c>
      <c r="E114" s="24">
        <v>134</v>
      </c>
      <c r="F114" s="24">
        <v>152</v>
      </c>
      <c r="G114" s="24">
        <v>188</v>
      </c>
      <c r="H114" s="34">
        <f t="shared" si="22"/>
        <v>154.75</v>
      </c>
      <c r="I114" s="14">
        <f>H114*10000*2</f>
        <v>3095000</v>
      </c>
      <c r="J114" s="5">
        <f>I114*5</f>
        <v>15475000</v>
      </c>
      <c r="K114" s="14">
        <v>3000000</v>
      </c>
      <c r="L114" s="22">
        <f>(H114/(H114+H115))*100</f>
        <v>91.703703703703695</v>
      </c>
      <c r="M114" s="6">
        <f>3.32*(LOG(J114)-LOG(K114))</f>
        <v>2.3655312178686749</v>
      </c>
      <c r="N114" s="50">
        <f t="shared" ref="N114" si="38">IF(M114&lt;0,N111,N111+M114)</f>
        <v>19.651062478602441</v>
      </c>
    </row>
    <row r="115" spans="1:14" x14ac:dyDescent="0.35">
      <c r="A115" s="9"/>
      <c r="B115" s="12"/>
      <c r="C115" s="12" t="s">
        <v>16</v>
      </c>
      <c r="D115" s="25">
        <v>10</v>
      </c>
      <c r="E115" s="2">
        <v>18</v>
      </c>
      <c r="F115" s="2">
        <v>17</v>
      </c>
      <c r="G115" s="2">
        <v>11</v>
      </c>
      <c r="H115" s="32">
        <f t="shared" si="22"/>
        <v>14</v>
      </c>
      <c r="I115" s="9"/>
      <c r="J115" s="20"/>
      <c r="K115" s="9"/>
      <c r="L115" s="9"/>
      <c r="M115" s="7"/>
      <c r="N115" s="46"/>
    </row>
    <row r="116" spans="1:14" ht="15" thickBot="1" x14ac:dyDescent="0.4">
      <c r="A116" s="10"/>
      <c r="B116" s="13"/>
      <c r="C116" s="13" t="s">
        <v>17</v>
      </c>
      <c r="D116" s="26">
        <v>0</v>
      </c>
      <c r="E116" s="27">
        <v>0</v>
      </c>
      <c r="F116" s="27">
        <v>1</v>
      </c>
      <c r="G116" s="27">
        <v>1</v>
      </c>
      <c r="H116" s="33">
        <f t="shared" si="22"/>
        <v>0.5</v>
      </c>
      <c r="I116" s="10"/>
      <c r="J116" s="21"/>
      <c r="K116" s="10"/>
      <c r="L116" s="10"/>
      <c r="M116" s="8"/>
      <c r="N116" s="47"/>
    </row>
    <row r="117" spans="1:14" x14ac:dyDescent="0.35">
      <c r="A117" s="59">
        <v>45617</v>
      </c>
      <c r="B117" s="11">
        <v>120</v>
      </c>
      <c r="C117" s="11" t="s">
        <v>15</v>
      </c>
      <c r="D117" s="23">
        <v>125</v>
      </c>
      <c r="E117" s="24">
        <v>151</v>
      </c>
      <c r="F117" s="24">
        <v>144</v>
      </c>
      <c r="G117" s="24">
        <v>168</v>
      </c>
      <c r="H117" s="34">
        <f t="shared" si="22"/>
        <v>147</v>
      </c>
      <c r="I117" s="14">
        <f>H117*10000*2</f>
        <v>2940000</v>
      </c>
      <c r="J117" s="5">
        <f>I117*5</f>
        <v>14700000</v>
      </c>
      <c r="K117" s="14">
        <v>3000000</v>
      </c>
      <c r="L117" s="22">
        <f>(H117/(H117+H118))*100</f>
        <v>91.731669266770666</v>
      </c>
      <c r="M117" s="6">
        <f>3.32*(LOG(J117)-LOG(K117))</f>
        <v>2.2914509856946657</v>
      </c>
      <c r="N117" s="50">
        <f t="shared" ref="N117" si="39">IF(M117&lt;0,N114,N114+M117)</f>
        <v>21.942513464297107</v>
      </c>
    </row>
    <row r="118" spans="1:14" x14ac:dyDescent="0.35">
      <c r="A118" s="9"/>
      <c r="B118" s="12"/>
      <c r="C118" s="12" t="s">
        <v>16</v>
      </c>
      <c r="D118" s="25">
        <v>12</v>
      </c>
      <c r="E118" s="2">
        <v>14</v>
      </c>
      <c r="F118" s="2">
        <v>14</v>
      </c>
      <c r="G118" s="2">
        <v>13</v>
      </c>
      <c r="H118" s="32">
        <f t="shared" si="22"/>
        <v>13.25</v>
      </c>
      <c r="I118" s="9"/>
      <c r="J118" s="20"/>
      <c r="K118" s="9"/>
      <c r="L118" s="9"/>
      <c r="M118" s="7"/>
      <c r="N118" s="46"/>
    </row>
    <row r="119" spans="1:14" ht="15" thickBot="1" x14ac:dyDescent="0.4">
      <c r="A119" s="10"/>
      <c r="B119" s="13"/>
      <c r="C119" s="13" t="s">
        <v>17</v>
      </c>
      <c r="D119" s="26">
        <v>0</v>
      </c>
      <c r="E119" s="27">
        <v>0</v>
      </c>
      <c r="F119" s="27">
        <v>0</v>
      </c>
      <c r="G119" s="27">
        <v>0</v>
      </c>
      <c r="H119" s="33">
        <f t="shared" si="22"/>
        <v>0</v>
      </c>
      <c r="I119" s="10"/>
      <c r="J119" s="21"/>
      <c r="K119" s="10"/>
      <c r="L119" s="10"/>
      <c r="M119" s="8"/>
      <c r="N119" s="47"/>
    </row>
  </sheetData>
  <mergeCells count="11">
    <mergeCell ref="J2:J3"/>
    <mergeCell ref="K2:K3"/>
    <mergeCell ref="L2:L3"/>
    <mergeCell ref="M2:M3"/>
    <mergeCell ref="N2:N3"/>
    <mergeCell ref="I2:I3"/>
    <mergeCell ref="A2:A3"/>
    <mergeCell ref="B2:B3"/>
    <mergeCell ref="C2:C3"/>
    <mergeCell ref="D2:G2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66C3-DAFF-47D1-B9CD-6D679CD2D5B8}">
  <dimension ref="A1:N119"/>
  <sheetViews>
    <sheetView zoomScaleNormal="100" workbookViewId="0"/>
  </sheetViews>
  <sheetFormatPr defaultRowHeight="14.5" x14ac:dyDescent="0.35"/>
  <cols>
    <col min="1" max="1" width="11.1796875" bestFit="1" customWidth="1"/>
    <col min="2" max="3" width="10.54296875" customWidth="1"/>
    <col min="4" max="7" width="7.54296875" customWidth="1"/>
    <col min="9" max="9" width="12.54296875" bestFit="1" customWidth="1"/>
    <col min="10" max="10" width="12.54296875" customWidth="1"/>
    <col min="11" max="11" width="13.54296875" bestFit="1" customWidth="1"/>
    <col min="14" max="14" width="12.54296875" customWidth="1"/>
  </cols>
  <sheetData>
    <row r="1" spans="1:14" ht="15" thickBot="1" x14ac:dyDescent="0.4">
      <c r="A1" s="109" t="s">
        <v>50</v>
      </c>
    </row>
    <row r="2" spans="1:14" ht="35.25" customHeight="1" thickBot="1" x14ac:dyDescent="0.4">
      <c r="A2" s="112" t="s">
        <v>0</v>
      </c>
      <c r="B2" s="114" t="s">
        <v>1</v>
      </c>
      <c r="C2" s="116" t="s">
        <v>2</v>
      </c>
      <c r="D2" s="118" t="s">
        <v>3</v>
      </c>
      <c r="E2" s="119"/>
      <c r="F2" s="119"/>
      <c r="G2" s="120"/>
      <c r="H2" s="121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110" t="s">
        <v>9</v>
      </c>
      <c r="N2" s="116" t="s">
        <v>10</v>
      </c>
    </row>
    <row r="3" spans="1:14" ht="15" customHeight="1" thickBot="1" x14ac:dyDescent="0.4">
      <c r="A3" s="113"/>
      <c r="B3" s="115"/>
      <c r="C3" s="117"/>
      <c r="D3" s="28" t="s">
        <v>11</v>
      </c>
      <c r="E3" s="29" t="s">
        <v>12</v>
      </c>
      <c r="F3" s="29" t="s">
        <v>13</v>
      </c>
      <c r="G3" s="30" t="s">
        <v>14</v>
      </c>
      <c r="H3" s="122"/>
      <c r="I3" s="111"/>
      <c r="J3" s="111"/>
      <c r="K3" s="111"/>
      <c r="L3" s="111"/>
      <c r="M3" s="111"/>
      <c r="N3" s="117"/>
    </row>
    <row r="4" spans="1:14" ht="15" thickBot="1" x14ac:dyDescent="0.4">
      <c r="A4" s="55" t="s">
        <v>41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35">
      <c r="A5" s="35">
        <v>45499</v>
      </c>
      <c r="B5" s="11">
        <v>2</v>
      </c>
      <c r="C5" s="11" t="s">
        <v>15</v>
      </c>
      <c r="D5" s="15">
        <v>8</v>
      </c>
      <c r="E5" s="16">
        <v>8</v>
      </c>
      <c r="F5" s="16">
        <v>12</v>
      </c>
      <c r="G5" s="16">
        <v>14</v>
      </c>
      <c r="H5" s="31">
        <f>AVERAGE(D5:G5)</f>
        <v>10.5</v>
      </c>
      <c r="I5" s="14">
        <f>H5*10000*2</f>
        <v>210000</v>
      </c>
      <c r="J5" s="5">
        <f>I5*5</f>
        <v>1050000</v>
      </c>
      <c r="K5" s="14">
        <v>618000</v>
      </c>
      <c r="L5" s="22">
        <f>(H5/(H5+H6))*100</f>
        <v>82.35294117647058</v>
      </c>
      <c r="M5" s="6">
        <f>3.32*(LOG(J5)-LOG(K5))</f>
        <v>0.76426673561732639</v>
      </c>
      <c r="N5" s="48">
        <f>M5</f>
        <v>0.76426673561732639</v>
      </c>
    </row>
    <row r="6" spans="1:14" x14ac:dyDescent="0.35">
      <c r="A6" s="12"/>
      <c r="B6" s="12"/>
      <c r="C6" s="12" t="s">
        <v>16</v>
      </c>
      <c r="D6" s="17">
        <v>1</v>
      </c>
      <c r="E6" s="1">
        <v>2</v>
      </c>
      <c r="F6" s="1">
        <v>3</v>
      </c>
      <c r="G6" s="1">
        <v>3</v>
      </c>
      <c r="H6" s="32">
        <f t="shared" ref="H6:H22" si="0">AVERAGE(D6:G6)</f>
        <v>2.25</v>
      </c>
      <c r="I6" s="9"/>
      <c r="J6" s="7"/>
      <c r="K6" s="9"/>
      <c r="L6" s="9"/>
      <c r="M6" s="7"/>
      <c r="N6" s="7"/>
    </row>
    <row r="7" spans="1:14" ht="15" thickBot="1" x14ac:dyDescent="0.4">
      <c r="A7" s="13"/>
      <c r="B7" s="13"/>
      <c r="C7" s="13" t="s">
        <v>17</v>
      </c>
      <c r="D7" s="18">
        <v>0</v>
      </c>
      <c r="E7" s="19">
        <v>0</v>
      </c>
      <c r="F7" s="19">
        <v>0</v>
      </c>
      <c r="G7" s="19">
        <v>0</v>
      </c>
      <c r="H7" s="33">
        <f t="shared" si="0"/>
        <v>0</v>
      </c>
      <c r="I7" s="10"/>
      <c r="J7" s="8"/>
      <c r="K7" s="10"/>
      <c r="L7" s="10"/>
      <c r="M7" s="8"/>
      <c r="N7" s="8"/>
    </row>
    <row r="8" spans="1:14" x14ac:dyDescent="0.35">
      <c r="A8" s="35">
        <v>45503</v>
      </c>
      <c r="B8" s="11">
        <v>6</v>
      </c>
      <c r="C8" s="11" t="s">
        <v>15</v>
      </c>
      <c r="D8" s="23">
        <v>19</v>
      </c>
      <c r="E8" s="24">
        <v>22</v>
      </c>
      <c r="F8" s="24">
        <v>16</v>
      </c>
      <c r="G8" s="24">
        <v>25</v>
      </c>
      <c r="H8" s="34">
        <f t="shared" si="0"/>
        <v>20.5</v>
      </c>
      <c r="I8" s="14">
        <f>H8*10000*2</f>
        <v>410000</v>
      </c>
      <c r="J8" s="5">
        <f>I8*5</f>
        <v>2050000</v>
      </c>
      <c r="K8" s="14">
        <f>J5</f>
        <v>1050000</v>
      </c>
      <c r="L8" s="22">
        <f>(H8/(H8+H9))*100</f>
        <v>90.109890109890117</v>
      </c>
      <c r="M8" s="6">
        <f>3.32*(LOG(J8)-LOG(K8))</f>
        <v>0.96467434579290878</v>
      </c>
      <c r="N8" s="49">
        <f t="shared" ref="N8" si="1">IF(M8&lt;0,N5,N5+M8)</f>
        <v>1.7289410814102353</v>
      </c>
    </row>
    <row r="9" spans="1:14" x14ac:dyDescent="0.35">
      <c r="A9" s="12"/>
      <c r="B9" s="12"/>
      <c r="C9" s="12" t="s">
        <v>16</v>
      </c>
      <c r="D9" s="25">
        <v>4</v>
      </c>
      <c r="E9" s="2">
        <v>3</v>
      </c>
      <c r="F9" s="2">
        <v>2</v>
      </c>
      <c r="G9" s="2">
        <v>0</v>
      </c>
      <c r="H9" s="32">
        <f t="shared" si="0"/>
        <v>2.25</v>
      </c>
      <c r="I9" s="9"/>
      <c r="J9" s="7"/>
      <c r="K9" s="9"/>
      <c r="L9" s="9"/>
      <c r="M9" s="7"/>
      <c r="N9" s="46"/>
    </row>
    <row r="10" spans="1:14" ht="15" thickBot="1" x14ac:dyDescent="0.4">
      <c r="A10" s="13"/>
      <c r="B10" s="13"/>
      <c r="C10" s="13" t="s">
        <v>17</v>
      </c>
      <c r="D10" s="26">
        <v>0</v>
      </c>
      <c r="E10" s="27">
        <v>1</v>
      </c>
      <c r="F10" s="27">
        <v>0</v>
      </c>
      <c r="G10" s="27">
        <v>0</v>
      </c>
      <c r="H10" s="33">
        <f t="shared" si="0"/>
        <v>0.25</v>
      </c>
      <c r="I10" s="10"/>
      <c r="J10" s="8"/>
      <c r="K10" s="10"/>
      <c r="L10" s="10"/>
      <c r="M10" s="8"/>
      <c r="N10" s="47"/>
    </row>
    <row r="11" spans="1:14" x14ac:dyDescent="0.35">
      <c r="A11" s="3">
        <v>45506</v>
      </c>
      <c r="B11" s="4">
        <v>9</v>
      </c>
      <c r="C11" s="11" t="s">
        <v>15</v>
      </c>
      <c r="D11" s="23">
        <v>22</v>
      </c>
      <c r="E11" s="24">
        <v>28</v>
      </c>
      <c r="F11" s="24">
        <v>22</v>
      </c>
      <c r="G11" s="24">
        <v>20</v>
      </c>
      <c r="H11" s="34">
        <f t="shared" si="0"/>
        <v>23</v>
      </c>
      <c r="I11" s="14">
        <f>H11*10000*2</f>
        <v>460000</v>
      </c>
      <c r="J11" s="5">
        <f>I11*5</f>
        <v>2300000</v>
      </c>
      <c r="K11" s="14">
        <f>J8</f>
        <v>2050000</v>
      </c>
      <c r="L11" s="22">
        <f>(H11/(H11+H12))*100</f>
        <v>87.61904761904762</v>
      </c>
      <c r="M11" s="6">
        <f>3.32*(LOG(J11)-LOG(K11))</f>
        <v>0.16591359687330501</v>
      </c>
      <c r="N11" s="49">
        <f t="shared" ref="N11" si="2">IF(M11&lt;0,N8,N8+M11)</f>
        <v>1.8948546782835403</v>
      </c>
    </row>
    <row r="12" spans="1:14" x14ac:dyDescent="0.35">
      <c r="A12" s="12"/>
      <c r="B12" s="12"/>
      <c r="C12" s="12" t="s">
        <v>16</v>
      </c>
      <c r="D12" s="25">
        <v>1</v>
      </c>
      <c r="E12" s="2">
        <v>5</v>
      </c>
      <c r="F12" s="2">
        <v>4</v>
      </c>
      <c r="G12" s="2">
        <v>3</v>
      </c>
      <c r="H12" s="32">
        <f t="shared" si="0"/>
        <v>3.25</v>
      </c>
      <c r="I12" s="9"/>
      <c r="J12" s="20"/>
      <c r="K12" s="9"/>
      <c r="L12" s="9"/>
      <c r="M12" s="7"/>
      <c r="N12" s="46"/>
    </row>
    <row r="13" spans="1:14" ht="15" thickBot="1" x14ac:dyDescent="0.4">
      <c r="A13" s="13"/>
      <c r="B13" s="13"/>
      <c r="C13" s="13" t="s">
        <v>17</v>
      </c>
      <c r="D13" s="26">
        <v>0</v>
      </c>
      <c r="E13" s="27">
        <v>2</v>
      </c>
      <c r="F13" s="27">
        <v>0</v>
      </c>
      <c r="G13" s="27">
        <v>0</v>
      </c>
      <c r="H13" s="33">
        <f t="shared" si="0"/>
        <v>0.5</v>
      </c>
      <c r="I13" s="10"/>
      <c r="J13" s="21"/>
      <c r="K13" s="10"/>
      <c r="L13" s="10"/>
      <c r="M13" s="8"/>
      <c r="N13" s="47"/>
    </row>
    <row r="14" spans="1:14" x14ac:dyDescent="0.35">
      <c r="A14" s="35">
        <v>45513</v>
      </c>
      <c r="B14" s="11">
        <v>16</v>
      </c>
      <c r="C14" s="11" t="s">
        <v>15</v>
      </c>
      <c r="D14" s="23">
        <v>35</v>
      </c>
      <c r="E14" s="24">
        <v>48</v>
      </c>
      <c r="F14" s="24">
        <v>32</v>
      </c>
      <c r="G14" s="24">
        <v>38</v>
      </c>
      <c r="H14" s="34">
        <f t="shared" si="0"/>
        <v>38.25</v>
      </c>
      <c r="I14" s="14">
        <f>H14*10000*2</f>
        <v>765000</v>
      </c>
      <c r="J14" s="5">
        <f>I14*5</f>
        <v>3825000</v>
      </c>
      <c r="K14" s="14">
        <f>J11</f>
        <v>2300000</v>
      </c>
      <c r="L14" s="22">
        <f>(H14/(H14+H15))*100</f>
        <v>85.47486033519553</v>
      </c>
      <c r="M14" s="6">
        <f>3.32*(LOG(J14)-LOG(K14))</f>
        <v>0.73339996352718517</v>
      </c>
      <c r="N14" s="50">
        <f t="shared" ref="N14" si="3">IF(M14&lt;0,N11,N11+M14)</f>
        <v>2.6282546418107255</v>
      </c>
    </row>
    <row r="15" spans="1:14" x14ac:dyDescent="0.35">
      <c r="A15" s="9"/>
      <c r="B15" s="12"/>
      <c r="C15" s="12" t="s">
        <v>16</v>
      </c>
      <c r="D15" s="25">
        <v>5</v>
      </c>
      <c r="E15" s="2">
        <v>6</v>
      </c>
      <c r="F15" s="2">
        <v>7</v>
      </c>
      <c r="G15" s="2">
        <v>8</v>
      </c>
      <c r="H15" s="32">
        <f t="shared" si="0"/>
        <v>6.5</v>
      </c>
      <c r="I15" s="9"/>
      <c r="J15" s="20"/>
      <c r="K15" s="9"/>
      <c r="L15" s="9"/>
      <c r="M15" s="7"/>
      <c r="N15" s="46"/>
    </row>
    <row r="16" spans="1:14" ht="15" thickBot="1" x14ac:dyDescent="0.4">
      <c r="A16" s="10"/>
      <c r="B16" s="13"/>
      <c r="C16" s="13" t="s">
        <v>17</v>
      </c>
      <c r="D16" s="26">
        <v>0</v>
      </c>
      <c r="E16" s="27">
        <v>0</v>
      </c>
      <c r="F16" s="27">
        <v>0</v>
      </c>
      <c r="G16" s="27">
        <v>0</v>
      </c>
      <c r="H16" s="33">
        <f t="shared" si="0"/>
        <v>0</v>
      </c>
      <c r="I16" s="10"/>
      <c r="J16" s="21"/>
      <c r="K16" s="10"/>
      <c r="L16" s="10"/>
      <c r="M16" s="8"/>
      <c r="N16" s="47"/>
    </row>
    <row r="17" spans="1:14" x14ac:dyDescent="0.35">
      <c r="A17" s="59">
        <v>45520</v>
      </c>
      <c r="B17" s="11">
        <v>23</v>
      </c>
      <c r="C17" s="11" t="s">
        <v>15</v>
      </c>
      <c r="D17" s="23">
        <v>45</v>
      </c>
      <c r="E17" s="24">
        <v>51</v>
      </c>
      <c r="F17" s="24">
        <v>43</v>
      </c>
      <c r="G17" s="24">
        <v>45</v>
      </c>
      <c r="H17" s="34">
        <f t="shared" si="0"/>
        <v>46</v>
      </c>
      <c r="I17" s="14">
        <f>H17*10000*2</f>
        <v>920000</v>
      </c>
      <c r="J17" s="5">
        <f>I17*5</f>
        <v>4600000</v>
      </c>
      <c r="K17" s="14">
        <f>J14</f>
        <v>3825000</v>
      </c>
      <c r="L17" s="22">
        <f>(H17/(H17+H18))*100</f>
        <v>87.61904761904762</v>
      </c>
      <c r="M17" s="6">
        <f>3.32*(LOG(J17)-LOG(K17))</f>
        <v>0.26601962207723251</v>
      </c>
      <c r="N17" s="50">
        <f t="shared" ref="N17" si="4">IF(M17&lt;0,N14,N14+M17)</f>
        <v>2.8942742638879579</v>
      </c>
    </row>
    <row r="18" spans="1:14" x14ac:dyDescent="0.35">
      <c r="A18" s="9"/>
      <c r="B18" s="12"/>
      <c r="C18" s="12" t="s">
        <v>16</v>
      </c>
      <c r="D18" s="25">
        <v>5</v>
      </c>
      <c r="E18" s="2">
        <v>10</v>
      </c>
      <c r="F18" s="2">
        <v>5</v>
      </c>
      <c r="G18" s="2">
        <v>6</v>
      </c>
      <c r="H18" s="32">
        <f t="shared" si="0"/>
        <v>6.5</v>
      </c>
      <c r="I18" s="9"/>
      <c r="J18" s="20"/>
      <c r="K18" s="9"/>
      <c r="L18" s="9"/>
      <c r="M18" s="7"/>
      <c r="N18" s="46"/>
    </row>
    <row r="19" spans="1:14" ht="15" thickBot="1" x14ac:dyDescent="0.4">
      <c r="A19" s="10"/>
      <c r="B19" s="13"/>
      <c r="C19" s="13" t="s">
        <v>17</v>
      </c>
      <c r="D19" s="26">
        <v>0</v>
      </c>
      <c r="E19" s="27">
        <v>0</v>
      </c>
      <c r="F19" s="27">
        <v>0</v>
      </c>
      <c r="G19" s="27">
        <v>1</v>
      </c>
      <c r="H19" s="33">
        <f t="shared" si="0"/>
        <v>0.25</v>
      </c>
      <c r="I19" s="10"/>
      <c r="J19" s="21"/>
      <c r="K19" s="10"/>
      <c r="L19" s="10"/>
      <c r="M19" s="8"/>
      <c r="N19" s="47"/>
    </row>
    <row r="20" spans="1:14" x14ac:dyDescent="0.35">
      <c r="A20" s="59">
        <v>45527</v>
      </c>
      <c r="B20" s="11">
        <v>30</v>
      </c>
      <c r="C20" s="11" t="s">
        <v>15</v>
      </c>
      <c r="D20" s="23">
        <v>56</v>
      </c>
      <c r="E20" s="24">
        <v>72</v>
      </c>
      <c r="F20" s="24">
        <v>83</v>
      </c>
      <c r="G20" s="24">
        <v>88</v>
      </c>
      <c r="H20" s="34">
        <f t="shared" si="0"/>
        <v>74.75</v>
      </c>
      <c r="I20" s="14">
        <f>H20*10000*2</f>
        <v>1495000</v>
      </c>
      <c r="J20" s="5">
        <f>I20*5</f>
        <v>7475000</v>
      </c>
      <c r="K20" s="14">
        <v>3000000</v>
      </c>
      <c r="L20" s="22">
        <f>(H20/(H20+H21))*100</f>
        <v>90.606060606060595</v>
      </c>
      <c r="M20" s="6">
        <f>3.32*(LOG(J20)-LOG(K20))</f>
        <v>1.3163466083589921</v>
      </c>
      <c r="N20" s="50">
        <f t="shared" ref="N20" si="5">IF(M20&lt;0,N17,N17+M20)</f>
        <v>4.2106208722469498</v>
      </c>
    </row>
    <row r="21" spans="1:14" x14ac:dyDescent="0.35">
      <c r="A21" s="9"/>
      <c r="B21" s="12"/>
      <c r="C21" s="12" t="s">
        <v>16</v>
      </c>
      <c r="D21" s="25">
        <v>6</v>
      </c>
      <c r="E21" s="2">
        <v>10</v>
      </c>
      <c r="F21" s="2">
        <v>8</v>
      </c>
      <c r="G21" s="2">
        <v>7</v>
      </c>
      <c r="H21" s="32">
        <f t="shared" si="0"/>
        <v>7.75</v>
      </c>
      <c r="I21" s="9"/>
      <c r="J21" s="20"/>
      <c r="K21" s="9"/>
      <c r="L21" s="9"/>
      <c r="M21" s="7"/>
      <c r="N21" s="46"/>
    </row>
    <row r="22" spans="1:14" ht="15" thickBot="1" x14ac:dyDescent="0.4">
      <c r="A22" s="10"/>
      <c r="B22" s="13"/>
      <c r="C22" s="13" t="s">
        <v>17</v>
      </c>
      <c r="D22" s="26">
        <v>0</v>
      </c>
      <c r="E22" s="27">
        <v>0</v>
      </c>
      <c r="F22" s="27">
        <v>1</v>
      </c>
      <c r="G22" s="27">
        <v>0</v>
      </c>
      <c r="H22" s="33">
        <f t="shared" si="0"/>
        <v>0.25</v>
      </c>
      <c r="I22" s="10"/>
      <c r="J22" s="21"/>
      <c r="K22" s="10"/>
      <c r="L22" s="10"/>
      <c r="M22" s="8"/>
      <c r="N22" s="47"/>
    </row>
    <row r="23" spans="1:14" x14ac:dyDescent="0.35">
      <c r="A23" s="59">
        <v>45534</v>
      </c>
      <c r="B23" s="11">
        <v>37</v>
      </c>
      <c r="C23" s="11" t="s">
        <v>15</v>
      </c>
      <c r="D23" s="23">
        <v>92</v>
      </c>
      <c r="E23" s="24">
        <v>231</v>
      </c>
      <c r="F23" s="24">
        <v>118</v>
      </c>
      <c r="G23" s="24">
        <v>118</v>
      </c>
      <c r="H23" s="34">
        <f t="shared" ref="H23:H25" si="6">AVERAGE(D23:G23)</f>
        <v>139.75</v>
      </c>
      <c r="I23" s="14">
        <f>H23*10000*2</f>
        <v>2795000</v>
      </c>
      <c r="J23" s="5">
        <f>I23*5</f>
        <v>13975000</v>
      </c>
      <c r="K23" s="14">
        <v>3000000</v>
      </c>
      <c r="L23" s="22">
        <f>(H23/(H23+H24))*100</f>
        <v>94.906621392190146</v>
      </c>
      <c r="M23" s="6">
        <f>3.32*(LOG(J23)-LOG(K23))</f>
        <v>2.2185254653048094</v>
      </c>
      <c r="N23" s="50">
        <f t="shared" ref="N23" si="7">IF(M23&lt;0,N20,N20+M23)</f>
        <v>6.4291463375517592</v>
      </c>
    </row>
    <row r="24" spans="1:14" x14ac:dyDescent="0.35">
      <c r="A24" s="9"/>
      <c r="B24" s="12"/>
      <c r="C24" s="12" t="s">
        <v>16</v>
      </c>
      <c r="D24" s="25">
        <v>7</v>
      </c>
      <c r="E24" s="2">
        <v>10</v>
      </c>
      <c r="F24" s="2">
        <v>7</v>
      </c>
      <c r="G24" s="2">
        <v>6</v>
      </c>
      <c r="H24" s="32">
        <f t="shared" si="6"/>
        <v>7.5</v>
      </c>
      <c r="I24" s="9"/>
      <c r="J24" s="20"/>
      <c r="K24" s="9"/>
      <c r="L24" s="9"/>
      <c r="M24" s="7"/>
      <c r="N24" s="46"/>
    </row>
    <row r="25" spans="1:14" ht="15" thickBot="1" x14ac:dyDescent="0.4">
      <c r="A25" s="10"/>
      <c r="B25" s="13"/>
      <c r="C25" s="13" t="s">
        <v>17</v>
      </c>
      <c r="D25" s="26">
        <v>0</v>
      </c>
      <c r="E25" s="27">
        <v>0</v>
      </c>
      <c r="F25" s="27">
        <v>0</v>
      </c>
      <c r="G25" s="27">
        <v>0</v>
      </c>
      <c r="H25" s="33">
        <f t="shared" si="6"/>
        <v>0</v>
      </c>
      <c r="I25" s="10"/>
      <c r="J25" s="21"/>
      <c r="K25" s="10"/>
      <c r="L25" s="10"/>
      <c r="M25" s="8"/>
      <c r="N25" s="47"/>
    </row>
    <row r="26" spans="1:14" x14ac:dyDescent="0.35">
      <c r="A26" s="59">
        <v>45541</v>
      </c>
      <c r="B26" s="11">
        <v>44</v>
      </c>
      <c r="C26" s="11" t="s">
        <v>15</v>
      </c>
      <c r="D26" s="23">
        <v>102</v>
      </c>
      <c r="E26" s="24">
        <v>98</v>
      </c>
      <c r="F26" s="24">
        <v>115</v>
      </c>
      <c r="G26" s="24">
        <v>98</v>
      </c>
      <c r="H26" s="34">
        <f t="shared" ref="H26:H28" si="8">AVERAGE(D26:G26)</f>
        <v>103.25</v>
      </c>
      <c r="I26" s="14">
        <f>H26*10000*2</f>
        <v>2065000</v>
      </c>
      <c r="J26" s="5">
        <f>I26*5</f>
        <v>10325000</v>
      </c>
      <c r="K26" s="14">
        <v>3000000</v>
      </c>
      <c r="L26" s="22">
        <f>(H26/(H26+H27))*100</f>
        <v>93.018018018018026</v>
      </c>
      <c r="M26" s="6">
        <f>3.32*(LOG(J26)-LOG(K26))</f>
        <v>1.782072434621135</v>
      </c>
      <c r="N26" s="50">
        <f t="shared" ref="N26" si="9">IF(M26&lt;0,N23,N23+M26)</f>
        <v>8.2112187721728951</v>
      </c>
    </row>
    <row r="27" spans="1:14" x14ac:dyDescent="0.35">
      <c r="A27" s="9"/>
      <c r="B27" s="12"/>
      <c r="C27" s="12" t="s">
        <v>16</v>
      </c>
      <c r="D27" s="25">
        <v>9</v>
      </c>
      <c r="E27" s="2">
        <v>6</v>
      </c>
      <c r="F27" s="2">
        <v>9</v>
      </c>
      <c r="G27" s="2">
        <v>7</v>
      </c>
      <c r="H27" s="32">
        <f t="shared" si="8"/>
        <v>7.75</v>
      </c>
      <c r="I27" s="9"/>
      <c r="J27" s="20"/>
      <c r="K27" s="9"/>
      <c r="L27" s="9"/>
      <c r="M27" s="7"/>
      <c r="N27" s="46"/>
    </row>
    <row r="28" spans="1:14" ht="15" thickBot="1" x14ac:dyDescent="0.4">
      <c r="A28" s="10"/>
      <c r="B28" s="13"/>
      <c r="C28" s="13" t="s">
        <v>17</v>
      </c>
      <c r="D28" s="26">
        <v>0</v>
      </c>
      <c r="E28" s="27">
        <v>0</v>
      </c>
      <c r="F28" s="27">
        <v>0</v>
      </c>
      <c r="G28" s="27">
        <v>0</v>
      </c>
      <c r="H28" s="33">
        <f t="shared" si="8"/>
        <v>0</v>
      </c>
      <c r="I28" s="10"/>
      <c r="J28" s="21"/>
      <c r="K28" s="10"/>
      <c r="L28" s="10"/>
      <c r="M28" s="8"/>
      <c r="N28" s="47"/>
    </row>
    <row r="29" spans="1:14" x14ac:dyDescent="0.35">
      <c r="A29" s="59">
        <v>45548</v>
      </c>
      <c r="B29" s="11">
        <v>51</v>
      </c>
      <c r="C29" s="11" t="s">
        <v>15</v>
      </c>
      <c r="D29" s="23">
        <v>73</v>
      </c>
      <c r="E29" s="24">
        <v>90</v>
      </c>
      <c r="F29" s="24">
        <v>80</v>
      </c>
      <c r="G29" s="24">
        <v>85</v>
      </c>
      <c r="H29" s="34">
        <f t="shared" ref="H29:H37" si="10">AVERAGE(D29:G29)</f>
        <v>82</v>
      </c>
      <c r="I29" s="14">
        <f>H29*10000*2</f>
        <v>1640000</v>
      </c>
      <c r="J29" s="5">
        <f>I29*5</f>
        <v>8200000</v>
      </c>
      <c r="K29" s="14">
        <v>3000000</v>
      </c>
      <c r="L29" s="22">
        <f>(H29/(H29+H30))*100</f>
        <v>91.111111111111114</v>
      </c>
      <c r="M29" s="6">
        <f>3.32*(LOG(J29)-LOG(K29))</f>
        <v>1.4498194242446596</v>
      </c>
      <c r="N29" s="50">
        <f t="shared" ref="N29" si="11">IF(M29&lt;0,N26,N26+M29)</f>
        <v>9.6610381964175538</v>
      </c>
    </row>
    <row r="30" spans="1:14" x14ac:dyDescent="0.35">
      <c r="A30" s="9"/>
      <c r="B30" s="12"/>
      <c r="C30" s="12" t="s">
        <v>16</v>
      </c>
      <c r="D30" s="25">
        <v>14</v>
      </c>
      <c r="E30" s="2">
        <v>7</v>
      </c>
      <c r="F30" s="2">
        <v>6</v>
      </c>
      <c r="G30" s="2">
        <v>5</v>
      </c>
      <c r="H30" s="32">
        <f t="shared" si="10"/>
        <v>8</v>
      </c>
      <c r="I30" s="9"/>
      <c r="J30" s="20"/>
      <c r="K30" s="9"/>
      <c r="L30" s="9"/>
      <c r="M30" s="7"/>
      <c r="N30" s="46"/>
    </row>
    <row r="31" spans="1:14" ht="15" thickBot="1" x14ac:dyDescent="0.4">
      <c r="A31" s="10"/>
      <c r="B31" s="13"/>
      <c r="C31" s="13" t="s">
        <v>17</v>
      </c>
      <c r="D31" s="26">
        <v>1</v>
      </c>
      <c r="E31" s="27">
        <v>0</v>
      </c>
      <c r="F31" s="27">
        <v>0</v>
      </c>
      <c r="G31" s="27">
        <v>0</v>
      </c>
      <c r="H31" s="33">
        <f t="shared" si="10"/>
        <v>0.25</v>
      </c>
      <c r="I31" s="10"/>
      <c r="J31" s="21"/>
      <c r="K31" s="10"/>
      <c r="L31" s="10"/>
      <c r="M31" s="8"/>
      <c r="N31" s="47"/>
    </row>
    <row r="32" spans="1:14" x14ac:dyDescent="0.35">
      <c r="A32" s="59">
        <v>45555</v>
      </c>
      <c r="B32" s="11">
        <v>58</v>
      </c>
      <c r="C32" s="11" t="s">
        <v>15</v>
      </c>
      <c r="D32" s="23">
        <v>83</v>
      </c>
      <c r="E32" s="24">
        <v>61</v>
      </c>
      <c r="F32" s="24">
        <v>102</v>
      </c>
      <c r="G32" s="24">
        <v>84</v>
      </c>
      <c r="H32" s="34">
        <f t="shared" si="10"/>
        <v>82.5</v>
      </c>
      <c r="I32" s="14">
        <f>H32*10000*2</f>
        <v>1650000</v>
      </c>
      <c r="J32" s="5">
        <f>I32*5</f>
        <v>8250000</v>
      </c>
      <c r="K32" s="14">
        <v>3000000</v>
      </c>
      <c r="L32" s="22">
        <f>(H32/(H32+H33))*100</f>
        <v>92.696629213483149</v>
      </c>
      <c r="M32" s="6">
        <f>3.32*(LOG(J32)-LOG(K32))</f>
        <v>1.4585845435164726</v>
      </c>
      <c r="N32" s="50">
        <f t="shared" ref="N32" si="12">IF(M32&lt;0,N29,N29+M32)</f>
        <v>11.119622739934027</v>
      </c>
    </row>
    <row r="33" spans="1:14" x14ac:dyDescent="0.35">
      <c r="A33" s="9"/>
      <c r="B33" s="12"/>
      <c r="C33" s="12" t="s">
        <v>16</v>
      </c>
      <c r="D33" s="25">
        <v>9</v>
      </c>
      <c r="E33" s="2">
        <v>8</v>
      </c>
      <c r="F33" s="2">
        <v>5</v>
      </c>
      <c r="G33" s="2">
        <v>4</v>
      </c>
      <c r="H33" s="32">
        <f t="shared" si="10"/>
        <v>6.5</v>
      </c>
      <c r="I33" s="9"/>
      <c r="J33" s="20"/>
      <c r="K33" s="9"/>
      <c r="L33" s="9"/>
      <c r="M33" s="7"/>
      <c r="N33" s="46"/>
    </row>
    <row r="34" spans="1:14" ht="15" thickBot="1" x14ac:dyDescent="0.4">
      <c r="A34" s="10"/>
      <c r="B34" s="13"/>
      <c r="C34" s="13" t="s">
        <v>17</v>
      </c>
      <c r="D34" s="26">
        <v>0</v>
      </c>
      <c r="E34" s="27">
        <v>0</v>
      </c>
      <c r="F34" s="27">
        <v>0</v>
      </c>
      <c r="G34" s="27">
        <v>0</v>
      </c>
      <c r="H34" s="33">
        <f t="shared" si="10"/>
        <v>0</v>
      </c>
      <c r="I34" s="10"/>
      <c r="J34" s="21"/>
      <c r="K34" s="10"/>
      <c r="L34" s="10"/>
      <c r="M34" s="8"/>
      <c r="N34" s="47"/>
    </row>
    <row r="35" spans="1:14" x14ac:dyDescent="0.35">
      <c r="A35" s="59">
        <v>45562</v>
      </c>
      <c r="B35" s="11">
        <v>65</v>
      </c>
      <c r="C35" s="11" t="s">
        <v>15</v>
      </c>
      <c r="D35" s="23">
        <v>43</v>
      </c>
      <c r="E35" s="24">
        <v>51</v>
      </c>
      <c r="F35" s="24">
        <v>59</v>
      </c>
      <c r="G35" s="24">
        <v>41</v>
      </c>
      <c r="H35" s="34">
        <f t="shared" si="10"/>
        <v>48.5</v>
      </c>
      <c r="I35" s="14">
        <f>H35*10000*2</f>
        <v>970000</v>
      </c>
      <c r="J35" s="5">
        <f>I35*5</f>
        <v>4850000</v>
      </c>
      <c r="K35" s="14">
        <v>3000000</v>
      </c>
      <c r="L35" s="22">
        <f>(H35/(H35+H36))*100</f>
        <v>87.782805429864254</v>
      </c>
      <c r="M35" s="6">
        <f>3.32*(LOG(J35)-LOG(K35))</f>
        <v>0.69262000649023647</v>
      </c>
      <c r="N35" s="50">
        <f t="shared" ref="N35" si="13">IF(M35&lt;0,N32,N32+M35)</f>
        <v>11.812242746424262</v>
      </c>
    </row>
    <row r="36" spans="1:14" x14ac:dyDescent="0.35">
      <c r="A36" s="9"/>
      <c r="B36" s="12"/>
      <c r="C36" s="12" t="s">
        <v>16</v>
      </c>
      <c r="D36" s="25">
        <v>6</v>
      </c>
      <c r="E36" s="2">
        <v>7</v>
      </c>
      <c r="F36" s="2">
        <v>9</v>
      </c>
      <c r="G36" s="2">
        <v>5</v>
      </c>
      <c r="H36" s="32">
        <f t="shared" si="10"/>
        <v>6.75</v>
      </c>
      <c r="I36" s="9"/>
      <c r="J36" s="20"/>
      <c r="K36" s="9"/>
      <c r="L36" s="9"/>
      <c r="M36" s="7"/>
      <c r="N36" s="46"/>
    </row>
    <row r="37" spans="1:14" ht="15" thickBot="1" x14ac:dyDescent="0.4">
      <c r="A37" s="10"/>
      <c r="B37" s="13"/>
      <c r="C37" s="13" t="s">
        <v>17</v>
      </c>
      <c r="D37" s="26">
        <v>0</v>
      </c>
      <c r="E37" s="27">
        <v>0</v>
      </c>
      <c r="F37" s="27">
        <v>0</v>
      </c>
      <c r="G37" s="27">
        <v>0</v>
      </c>
      <c r="H37" s="33">
        <f t="shared" si="10"/>
        <v>0</v>
      </c>
      <c r="I37" s="10"/>
      <c r="J37" s="21"/>
      <c r="K37" s="10"/>
      <c r="L37" s="10"/>
      <c r="M37" s="8"/>
      <c r="N37" s="47"/>
    </row>
    <row r="38" spans="1:14" x14ac:dyDescent="0.35">
      <c r="A38" s="59">
        <v>45569</v>
      </c>
      <c r="B38" s="11">
        <v>72</v>
      </c>
      <c r="C38" s="11" t="s">
        <v>15</v>
      </c>
      <c r="D38" s="23">
        <v>52</v>
      </c>
      <c r="E38" s="24">
        <v>50</v>
      </c>
      <c r="F38" s="24">
        <v>67</v>
      </c>
      <c r="G38" s="24">
        <v>70</v>
      </c>
      <c r="H38" s="34">
        <f t="shared" ref="H38:H40" si="14">AVERAGE(D38:G38)</f>
        <v>59.75</v>
      </c>
      <c r="I38" s="14">
        <f>H38*10000*2</f>
        <v>1195000</v>
      </c>
      <c r="J38" s="5">
        <f>I38*5</f>
        <v>5975000</v>
      </c>
      <c r="K38" s="14">
        <v>3000000</v>
      </c>
      <c r="L38" s="22">
        <f>(H38/(H38+H39))*100</f>
        <v>89.179104477611943</v>
      </c>
      <c r="M38" s="6">
        <f>3.32*(LOG(J38)-LOG(K38))</f>
        <v>0.99339929426970264</v>
      </c>
      <c r="N38" s="50">
        <f t="shared" ref="N38" si="15">IF(M38&lt;0,N35,N35+M38)</f>
        <v>12.805642040693964</v>
      </c>
    </row>
    <row r="39" spans="1:14" ht="15" thickBot="1" x14ac:dyDescent="0.4">
      <c r="A39" s="9"/>
      <c r="B39" s="12"/>
      <c r="C39" s="12" t="s">
        <v>16</v>
      </c>
      <c r="D39" s="25">
        <v>10</v>
      </c>
      <c r="E39" s="2">
        <v>5</v>
      </c>
      <c r="F39" s="2">
        <v>6</v>
      </c>
      <c r="G39" s="27">
        <v>8</v>
      </c>
      <c r="H39" s="32">
        <f>AVERAGE(D39:G39)</f>
        <v>7.25</v>
      </c>
      <c r="I39" s="9"/>
      <c r="J39" s="20"/>
      <c r="K39" s="9"/>
      <c r="L39" s="9"/>
      <c r="M39" s="7"/>
      <c r="N39" s="46"/>
    </row>
    <row r="40" spans="1:14" ht="15" thickBot="1" x14ac:dyDescent="0.4">
      <c r="A40" s="10"/>
      <c r="B40" s="13"/>
      <c r="C40" s="13" t="s">
        <v>17</v>
      </c>
      <c r="D40" s="26">
        <v>0</v>
      </c>
      <c r="E40" s="27">
        <v>0</v>
      </c>
      <c r="F40" s="27">
        <v>0</v>
      </c>
      <c r="G40" s="71">
        <v>0</v>
      </c>
      <c r="H40" s="33">
        <f t="shared" si="14"/>
        <v>0</v>
      </c>
      <c r="I40" s="10"/>
      <c r="J40" s="21"/>
      <c r="K40" s="10"/>
      <c r="L40" s="10"/>
      <c r="M40" s="8"/>
      <c r="N40" s="47"/>
    </row>
    <row r="41" spans="1:14" x14ac:dyDescent="0.35">
      <c r="A41" s="59">
        <v>45576</v>
      </c>
      <c r="B41" s="11">
        <v>79</v>
      </c>
      <c r="C41" s="11" t="s">
        <v>15</v>
      </c>
      <c r="D41" s="23">
        <v>45</v>
      </c>
      <c r="E41" s="24">
        <v>52</v>
      </c>
      <c r="F41" s="24">
        <v>56</v>
      </c>
      <c r="G41" s="24">
        <v>77</v>
      </c>
      <c r="H41" s="34">
        <f t="shared" ref="H41:H61" si="16">AVERAGE(D41:G41)</f>
        <v>57.5</v>
      </c>
      <c r="I41" s="14">
        <f>H41*10000*2</f>
        <v>1150000</v>
      </c>
      <c r="J41" s="5">
        <f>I41*5</f>
        <v>5750000</v>
      </c>
      <c r="K41" s="14">
        <v>3000000</v>
      </c>
      <c r="L41" s="22">
        <f>(H41/(H41+H42))*100</f>
        <v>89.494163424124523</v>
      </c>
      <c r="M41" s="6">
        <f>3.32*(LOG(J41)-LOG(K41))</f>
        <v>0.93805467870029358</v>
      </c>
      <c r="N41" s="50">
        <f t="shared" ref="N41" si="17">IF(M41&lt;0,N38,N38+M41)</f>
        <v>13.743696719394258</v>
      </c>
    </row>
    <row r="42" spans="1:14" x14ac:dyDescent="0.35">
      <c r="A42" s="9"/>
      <c r="B42" s="12"/>
      <c r="C42" s="12" t="s">
        <v>16</v>
      </c>
      <c r="D42" s="25">
        <v>6</v>
      </c>
      <c r="E42" s="2">
        <v>5</v>
      </c>
      <c r="F42" s="2">
        <v>9</v>
      </c>
      <c r="G42" s="2">
        <v>7</v>
      </c>
      <c r="H42" s="32">
        <f t="shared" si="16"/>
        <v>6.75</v>
      </c>
      <c r="I42" s="9"/>
      <c r="J42" s="20"/>
      <c r="K42" s="9"/>
      <c r="L42" s="9"/>
      <c r="M42" s="7"/>
      <c r="N42" s="46"/>
    </row>
    <row r="43" spans="1:14" ht="15" thickBot="1" x14ac:dyDescent="0.4">
      <c r="A43" s="10"/>
      <c r="B43" s="13"/>
      <c r="C43" s="13" t="s">
        <v>17</v>
      </c>
      <c r="D43" s="26">
        <v>1</v>
      </c>
      <c r="E43" s="27">
        <v>0</v>
      </c>
      <c r="F43" s="27">
        <v>1</v>
      </c>
      <c r="G43" s="27">
        <v>0</v>
      </c>
      <c r="H43" s="33">
        <f t="shared" si="16"/>
        <v>0.5</v>
      </c>
      <c r="I43" s="10"/>
      <c r="J43" s="21"/>
      <c r="K43" s="10"/>
      <c r="L43" s="10"/>
      <c r="M43" s="8"/>
      <c r="N43" s="47"/>
    </row>
    <row r="44" spans="1:14" x14ac:dyDescent="0.35">
      <c r="A44" s="59">
        <v>45583</v>
      </c>
      <c r="B44" s="11">
        <v>86</v>
      </c>
      <c r="C44" s="11" t="s">
        <v>15</v>
      </c>
      <c r="D44" s="23">
        <v>22</v>
      </c>
      <c r="E44" s="24">
        <v>49</v>
      </c>
      <c r="F44" s="24">
        <v>73</v>
      </c>
      <c r="G44" s="24">
        <v>76</v>
      </c>
      <c r="H44" s="34">
        <f t="shared" si="16"/>
        <v>55</v>
      </c>
      <c r="I44" s="14">
        <f>H44*10000*2</f>
        <v>1100000</v>
      </c>
      <c r="J44" s="5">
        <f>I44*5</f>
        <v>5500000</v>
      </c>
      <c r="K44" s="14">
        <v>3000000</v>
      </c>
      <c r="L44" s="22">
        <f>(H44/(H44+H45))*100</f>
        <v>86.956521739130437</v>
      </c>
      <c r="M44" s="6">
        <f>3.32*(LOG(J44)-LOG(K44))</f>
        <v>0.87396156345161058</v>
      </c>
      <c r="N44" s="50">
        <f t="shared" ref="N44" si="18">IF(M44&lt;0,N41,N41+M44)</f>
        <v>14.617658282845868</v>
      </c>
    </row>
    <row r="45" spans="1:14" x14ac:dyDescent="0.35">
      <c r="A45" s="9"/>
      <c r="B45" s="12"/>
      <c r="C45" s="12" t="s">
        <v>16</v>
      </c>
      <c r="D45" s="25">
        <v>7</v>
      </c>
      <c r="E45" s="2">
        <v>10</v>
      </c>
      <c r="F45" s="2">
        <v>7</v>
      </c>
      <c r="G45" s="2">
        <v>9</v>
      </c>
      <c r="H45" s="32">
        <f t="shared" si="16"/>
        <v>8.25</v>
      </c>
      <c r="I45" s="9"/>
      <c r="J45" s="20"/>
      <c r="K45" s="9"/>
      <c r="L45" s="9"/>
      <c r="M45" s="7"/>
      <c r="N45" s="46"/>
    </row>
    <row r="46" spans="1:14" ht="15" thickBot="1" x14ac:dyDescent="0.4">
      <c r="A46" s="10"/>
      <c r="B46" s="13"/>
      <c r="C46" s="13" t="s">
        <v>17</v>
      </c>
      <c r="D46" s="26">
        <v>0</v>
      </c>
      <c r="E46" s="27">
        <v>0</v>
      </c>
      <c r="F46" s="27">
        <v>1</v>
      </c>
      <c r="G46" s="27">
        <v>2</v>
      </c>
      <c r="H46" s="33">
        <f t="shared" si="16"/>
        <v>0.75</v>
      </c>
      <c r="I46" s="10"/>
      <c r="J46" s="21"/>
      <c r="K46" s="10"/>
      <c r="L46" s="10"/>
      <c r="M46" s="8"/>
      <c r="N46" s="47"/>
    </row>
    <row r="47" spans="1:14" x14ac:dyDescent="0.35">
      <c r="A47" s="59">
        <v>45590</v>
      </c>
      <c r="B47" s="11">
        <v>93</v>
      </c>
      <c r="C47" s="11" t="s">
        <v>15</v>
      </c>
      <c r="D47" s="23">
        <v>141</v>
      </c>
      <c r="E47" s="24">
        <v>125</v>
      </c>
      <c r="F47" s="24">
        <v>131</v>
      </c>
      <c r="G47" s="24">
        <v>100</v>
      </c>
      <c r="H47" s="34">
        <f t="shared" si="16"/>
        <v>124.25</v>
      </c>
      <c r="I47" s="14">
        <f>H47*10000*2</f>
        <v>2485000</v>
      </c>
      <c r="J47" s="5">
        <f>I47*5</f>
        <v>12425000</v>
      </c>
      <c r="K47" s="14">
        <v>3000000</v>
      </c>
      <c r="L47" s="22">
        <f>(H47/(H47+H48))*100</f>
        <v>89.549549549549539</v>
      </c>
      <c r="M47" s="6">
        <f>3.32*(LOG(J47)-LOG(K47))</f>
        <v>2.049021473716548</v>
      </c>
      <c r="N47" s="50">
        <f t="shared" ref="N47" si="19">IF(M47&lt;0,N44,N44+M47)</f>
        <v>16.666679756562417</v>
      </c>
    </row>
    <row r="48" spans="1:14" x14ac:dyDescent="0.35">
      <c r="A48" s="9"/>
      <c r="B48" s="12"/>
      <c r="C48" s="12" t="s">
        <v>16</v>
      </c>
      <c r="D48" s="25">
        <v>15</v>
      </c>
      <c r="E48" s="2">
        <v>18</v>
      </c>
      <c r="F48" s="2">
        <v>10</v>
      </c>
      <c r="G48" s="2">
        <v>15</v>
      </c>
      <c r="H48" s="32">
        <f t="shared" si="16"/>
        <v>14.5</v>
      </c>
      <c r="I48" s="9"/>
      <c r="J48" s="20"/>
      <c r="K48" s="9"/>
      <c r="L48" s="9"/>
      <c r="M48" s="7"/>
      <c r="N48" s="46"/>
    </row>
    <row r="49" spans="1:14" ht="15" thickBot="1" x14ac:dyDescent="0.4">
      <c r="A49" s="10"/>
      <c r="B49" s="13"/>
      <c r="C49" s="13" t="s">
        <v>17</v>
      </c>
      <c r="D49" s="26">
        <v>1</v>
      </c>
      <c r="E49" s="27">
        <v>0</v>
      </c>
      <c r="F49" s="27">
        <v>0</v>
      </c>
      <c r="G49" s="27">
        <v>2</v>
      </c>
      <c r="H49" s="33">
        <f t="shared" si="16"/>
        <v>0.75</v>
      </c>
      <c r="I49" s="10"/>
      <c r="J49" s="21"/>
      <c r="K49" s="10"/>
      <c r="L49" s="10"/>
      <c r="M49" s="8"/>
      <c r="N49" s="47"/>
    </row>
    <row r="50" spans="1:14" x14ac:dyDescent="0.35">
      <c r="A50" s="59">
        <v>45596</v>
      </c>
      <c r="B50" s="11">
        <v>99</v>
      </c>
      <c r="C50" s="11" t="s">
        <v>15</v>
      </c>
      <c r="D50" s="23">
        <v>67</v>
      </c>
      <c r="E50" s="24">
        <v>64</v>
      </c>
      <c r="F50" s="24">
        <v>80</v>
      </c>
      <c r="G50" s="24">
        <v>69</v>
      </c>
      <c r="H50" s="34">
        <f t="shared" si="16"/>
        <v>70</v>
      </c>
      <c r="I50" s="14">
        <f>H50*10000*2</f>
        <v>1400000</v>
      </c>
      <c r="J50" s="5">
        <f>I50*5</f>
        <v>7000000</v>
      </c>
      <c r="K50" s="14">
        <v>3000000</v>
      </c>
      <c r="L50" s="22">
        <f>(H50/(H50+H51))*100</f>
        <v>90.322580645161281</v>
      </c>
      <c r="M50" s="6">
        <f>3.32*(LOG(J50)-LOG(K50))</f>
        <v>1.2216829271780532</v>
      </c>
      <c r="N50" s="50">
        <f t="shared" ref="N50" si="20">IF(M50&lt;0,N47,N47+M50)</f>
        <v>17.888362683740471</v>
      </c>
    </row>
    <row r="51" spans="1:14" x14ac:dyDescent="0.35">
      <c r="A51" s="9"/>
      <c r="B51" s="12"/>
      <c r="C51" s="12" t="s">
        <v>16</v>
      </c>
      <c r="D51" s="25">
        <v>7</v>
      </c>
      <c r="E51" s="2">
        <v>10</v>
      </c>
      <c r="F51" s="2">
        <v>7</v>
      </c>
      <c r="G51" s="2">
        <v>6</v>
      </c>
      <c r="H51" s="32">
        <f t="shared" si="16"/>
        <v>7.5</v>
      </c>
      <c r="I51" s="9"/>
      <c r="J51" s="20"/>
      <c r="K51" s="9"/>
      <c r="L51" s="9"/>
      <c r="M51" s="7"/>
      <c r="N51" s="46"/>
    </row>
    <row r="52" spans="1:14" ht="15" thickBot="1" x14ac:dyDescent="0.4">
      <c r="A52" s="10"/>
      <c r="B52" s="13"/>
      <c r="C52" s="13" t="s">
        <v>17</v>
      </c>
      <c r="D52" s="26">
        <v>0</v>
      </c>
      <c r="E52" s="27">
        <v>0</v>
      </c>
      <c r="F52" s="27">
        <v>0</v>
      </c>
      <c r="G52" s="27">
        <v>1</v>
      </c>
      <c r="H52" s="33">
        <f t="shared" si="16"/>
        <v>0.25</v>
      </c>
      <c r="I52" s="10"/>
      <c r="J52" s="21"/>
      <c r="K52" s="10"/>
      <c r="L52" s="10"/>
      <c r="M52" s="8"/>
      <c r="N52" s="47"/>
    </row>
    <row r="53" spans="1:14" x14ac:dyDescent="0.35">
      <c r="A53" s="59">
        <v>45604</v>
      </c>
      <c r="B53" s="11">
        <v>107</v>
      </c>
      <c r="C53" s="11" t="s">
        <v>15</v>
      </c>
      <c r="D53" s="23">
        <v>79</v>
      </c>
      <c r="E53" s="24">
        <v>106</v>
      </c>
      <c r="F53" s="24">
        <v>123</v>
      </c>
      <c r="G53" s="24">
        <v>141</v>
      </c>
      <c r="H53" s="34">
        <f t="shared" si="16"/>
        <v>112.25</v>
      </c>
      <c r="I53" s="14">
        <f>H53*10000*2</f>
        <v>2245000</v>
      </c>
      <c r="J53" s="5">
        <f>I53*5</f>
        <v>11225000</v>
      </c>
      <c r="K53" s="14">
        <v>3000000</v>
      </c>
      <c r="L53" s="22">
        <f>(H53/(H53+H54))*100</f>
        <v>89.979959919839686</v>
      </c>
      <c r="M53" s="6">
        <f>3.32*(LOG(J53)-LOG(K53))</f>
        <v>1.9025761152529177</v>
      </c>
      <c r="N53" s="50">
        <f t="shared" ref="N53" si="21">IF(M53&lt;0,N50,N50+M53)</f>
        <v>19.790938798993388</v>
      </c>
    </row>
    <row r="54" spans="1:14" x14ac:dyDescent="0.35">
      <c r="A54" s="9"/>
      <c r="B54" s="12"/>
      <c r="C54" s="12" t="s">
        <v>16</v>
      </c>
      <c r="D54" s="25">
        <v>12</v>
      </c>
      <c r="E54" s="2">
        <v>17</v>
      </c>
      <c r="F54" s="2">
        <v>10</v>
      </c>
      <c r="G54" s="2">
        <v>11</v>
      </c>
      <c r="H54" s="32">
        <f t="shared" si="16"/>
        <v>12.5</v>
      </c>
      <c r="I54" s="9"/>
      <c r="J54" s="20"/>
      <c r="K54" s="9"/>
      <c r="L54" s="9"/>
      <c r="M54" s="7"/>
      <c r="N54" s="46"/>
    </row>
    <row r="55" spans="1:14" ht="15" thickBot="1" x14ac:dyDescent="0.4">
      <c r="A55" s="10"/>
      <c r="B55" s="13"/>
      <c r="C55" s="13" t="s">
        <v>17</v>
      </c>
      <c r="D55" s="26">
        <v>0</v>
      </c>
      <c r="E55" s="27">
        <v>0</v>
      </c>
      <c r="F55" s="27">
        <v>0</v>
      </c>
      <c r="G55" s="27">
        <v>1</v>
      </c>
      <c r="H55" s="33">
        <f t="shared" si="16"/>
        <v>0.25</v>
      </c>
      <c r="I55" s="10"/>
      <c r="J55" s="21"/>
      <c r="K55" s="10"/>
      <c r="L55" s="10"/>
      <c r="M55" s="8"/>
      <c r="N55" s="47"/>
    </row>
    <row r="56" spans="1:14" x14ac:dyDescent="0.35">
      <c r="A56" s="59">
        <v>45611</v>
      </c>
      <c r="B56" s="11">
        <v>114</v>
      </c>
      <c r="C56" s="11" t="s">
        <v>15</v>
      </c>
      <c r="D56" s="23">
        <v>80</v>
      </c>
      <c r="E56" s="24">
        <v>96</v>
      </c>
      <c r="F56" s="24">
        <v>74</v>
      </c>
      <c r="G56" s="24">
        <v>96</v>
      </c>
      <c r="H56" s="34">
        <f t="shared" si="16"/>
        <v>86.5</v>
      </c>
      <c r="I56" s="14">
        <f>H56*10000*2</f>
        <v>1730000</v>
      </c>
      <c r="J56" s="5">
        <f>I56*5</f>
        <v>8650000</v>
      </c>
      <c r="K56" s="14">
        <v>3000000</v>
      </c>
      <c r="L56" s="22">
        <f>(H56/(H56+H57))*100</f>
        <v>89.405684754521957</v>
      </c>
      <c r="M56" s="6">
        <f>3.32*(LOG(J56)-LOG(K56))</f>
        <v>1.5268509111139019</v>
      </c>
      <c r="N56" s="50">
        <f t="shared" ref="N56" si="22">IF(M56&lt;0,N53,N53+M56)</f>
        <v>21.317789710107288</v>
      </c>
    </row>
    <row r="57" spans="1:14" x14ac:dyDescent="0.35">
      <c r="A57" s="9"/>
      <c r="B57" s="12"/>
      <c r="C57" s="12" t="s">
        <v>16</v>
      </c>
      <c r="D57" s="25">
        <v>5</v>
      </c>
      <c r="E57" s="2">
        <v>10</v>
      </c>
      <c r="F57" s="2">
        <v>13</v>
      </c>
      <c r="G57" s="2">
        <v>13</v>
      </c>
      <c r="H57" s="32">
        <f t="shared" si="16"/>
        <v>10.25</v>
      </c>
      <c r="I57" s="9"/>
      <c r="J57" s="20"/>
      <c r="K57" s="9"/>
      <c r="L57" s="9"/>
      <c r="M57" s="7"/>
      <c r="N57" s="46"/>
    </row>
    <row r="58" spans="1:14" ht="15" thickBot="1" x14ac:dyDescent="0.4">
      <c r="A58" s="10"/>
      <c r="B58" s="13"/>
      <c r="C58" s="13" t="s">
        <v>17</v>
      </c>
      <c r="D58" s="26">
        <v>0</v>
      </c>
      <c r="E58" s="27">
        <v>0</v>
      </c>
      <c r="F58" s="27">
        <v>0</v>
      </c>
      <c r="G58" s="27">
        <v>0</v>
      </c>
      <c r="H58" s="33">
        <f t="shared" si="16"/>
        <v>0</v>
      </c>
      <c r="I58" s="10"/>
      <c r="J58" s="21"/>
      <c r="K58" s="10"/>
      <c r="L58" s="10"/>
      <c r="M58" s="8"/>
      <c r="N58" s="47"/>
    </row>
    <row r="59" spans="1:14" x14ac:dyDescent="0.35">
      <c r="A59" s="59">
        <v>45617</v>
      </c>
      <c r="B59" s="11">
        <v>120</v>
      </c>
      <c r="C59" s="11" t="s">
        <v>15</v>
      </c>
      <c r="D59" s="23">
        <v>56</v>
      </c>
      <c r="E59" s="24">
        <v>84</v>
      </c>
      <c r="F59" s="24">
        <v>86</v>
      </c>
      <c r="G59" s="24">
        <v>75</v>
      </c>
      <c r="H59" s="34">
        <f t="shared" si="16"/>
        <v>75.25</v>
      </c>
      <c r="I59" s="14">
        <f>H59*10000*2</f>
        <v>1505000</v>
      </c>
      <c r="J59" s="5">
        <f>I59*5</f>
        <v>7525000</v>
      </c>
      <c r="K59" s="14">
        <v>3000000</v>
      </c>
      <c r="L59" s="22">
        <f>(H59/(H59+H60))*100</f>
        <v>92.615384615384613</v>
      </c>
      <c r="M59" s="6">
        <f>3.32*(LOG(J59)-LOG(K59))</f>
        <v>1.3259590284934437</v>
      </c>
      <c r="N59" s="50">
        <f t="shared" ref="N59" si="23">IF(M59&lt;0,N56,N56+M59)</f>
        <v>22.643748738600731</v>
      </c>
    </row>
    <row r="60" spans="1:14" x14ac:dyDescent="0.35">
      <c r="A60" s="9"/>
      <c r="B60" s="12"/>
      <c r="C60" s="12" t="s">
        <v>16</v>
      </c>
      <c r="D60" s="25">
        <v>4</v>
      </c>
      <c r="E60" s="2">
        <v>5</v>
      </c>
      <c r="F60" s="2">
        <v>6</v>
      </c>
      <c r="G60" s="2">
        <v>9</v>
      </c>
      <c r="H60" s="32">
        <f t="shared" si="16"/>
        <v>6</v>
      </c>
      <c r="I60" s="9"/>
      <c r="J60" s="20"/>
      <c r="K60" s="9"/>
      <c r="L60" s="9"/>
      <c r="M60" s="7"/>
      <c r="N60" s="46"/>
    </row>
    <row r="61" spans="1:14" ht="15" thickBot="1" x14ac:dyDescent="0.4">
      <c r="A61" s="10"/>
      <c r="B61" s="13"/>
      <c r="C61" s="13" t="s">
        <v>17</v>
      </c>
      <c r="D61" s="26">
        <v>0</v>
      </c>
      <c r="E61" s="27">
        <v>0</v>
      </c>
      <c r="F61" s="27">
        <v>3</v>
      </c>
      <c r="G61" s="27">
        <v>0</v>
      </c>
      <c r="H61" s="33">
        <f t="shared" si="16"/>
        <v>0.75</v>
      </c>
      <c r="I61" s="10"/>
      <c r="J61" s="21"/>
      <c r="K61" s="10"/>
      <c r="L61" s="10"/>
      <c r="M61" s="8"/>
      <c r="N61" s="47"/>
    </row>
    <row r="62" spans="1:14" ht="15" thickBot="1" x14ac:dyDescent="0.4">
      <c r="A62" s="55" t="s">
        <v>42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7"/>
    </row>
    <row r="63" spans="1:14" x14ac:dyDescent="0.35">
      <c r="A63" s="35">
        <v>45499</v>
      </c>
      <c r="B63" s="11">
        <v>2</v>
      </c>
      <c r="C63" s="11" t="s">
        <v>15</v>
      </c>
      <c r="D63" s="15">
        <v>6</v>
      </c>
      <c r="E63" s="38">
        <v>9</v>
      </c>
      <c r="F63" s="16">
        <v>11</v>
      </c>
      <c r="G63" s="16">
        <v>13</v>
      </c>
      <c r="H63" s="31">
        <f t="shared" ref="H63:H72" si="24">AVERAGE(D63:G63)</f>
        <v>9.75</v>
      </c>
      <c r="I63" s="14">
        <f>H63*10000*2</f>
        <v>195000</v>
      </c>
      <c r="J63" s="5">
        <f>I63*5</f>
        <v>975000</v>
      </c>
      <c r="K63" s="14">
        <v>618000</v>
      </c>
      <c r="L63" s="22">
        <f>(H63/(H63+H64))*100</f>
        <v>75</v>
      </c>
      <c r="M63" s="6">
        <f>3.32*(LOG(J63)-LOG(K63))</f>
        <v>0.6574135868242742</v>
      </c>
      <c r="N63" s="48">
        <f>M63</f>
        <v>0.6574135868242742</v>
      </c>
    </row>
    <row r="64" spans="1:14" x14ac:dyDescent="0.35">
      <c r="A64" s="12"/>
      <c r="B64" s="12"/>
      <c r="C64" s="12" t="s">
        <v>16</v>
      </c>
      <c r="D64" s="17">
        <v>4</v>
      </c>
      <c r="E64" s="1">
        <v>3</v>
      </c>
      <c r="F64" s="1">
        <v>1</v>
      </c>
      <c r="G64" s="1">
        <v>5</v>
      </c>
      <c r="H64" s="32">
        <f t="shared" si="24"/>
        <v>3.25</v>
      </c>
      <c r="I64" s="9"/>
      <c r="J64" s="7"/>
      <c r="K64" s="9"/>
      <c r="L64" s="9"/>
      <c r="M64" s="7"/>
      <c r="N64" s="46"/>
    </row>
    <row r="65" spans="1:14" ht="15" thickBot="1" x14ac:dyDescent="0.4">
      <c r="A65" s="13"/>
      <c r="B65" s="13"/>
      <c r="C65" s="13" t="s">
        <v>17</v>
      </c>
      <c r="D65" s="18">
        <v>0</v>
      </c>
      <c r="E65" s="19">
        <v>0</v>
      </c>
      <c r="F65" s="19">
        <v>0</v>
      </c>
      <c r="G65" s="19">
        <v>0</v>
      </c>
      <c r="H65" s="33">
        <f t="shared" si="24"/>
        <v>0</v>
      </c>
      <c r="I65" s="10"/>
      <c r="J65" s="8"/>
      <c r="K65" s="10"/>
      <c r="L65" s="10"/>
      <c r="M65" s="8"/>
      <c r="N65" s="47"/>
    </row>
    <row r="66" spans="1:14" x14ac:dyDescent="0.35">
      <c r="A66" s="35">
        <v>45503</v>
      </c>
      <c r="B66" s="11">
        <v>6</v>
      </c>
      <c r="C66" s="11" t="s">
        <v>15</v>
      </c>
      <c r="D66" s="41">
        <v>12</v>
      </c>
      <c r="E66" s="42">
        <v>18</v>
      </c>
      <c r="F66" s="42">
        <v>21</v>
      </c>
      <c r="G66" s="24">
        <v>25</v>
      </c>
      <c r="H66" s="34">
        <f t="shared" si="24"/>
        <v>19</v>
      </c>
      <c r="I66" s="14">
        <f>H66*10000*2</f>
        <v>380000</v>
      </c>
      <c r="J66" s="5">
        <f>I66*5</f>
        <v>1900000</v>
      </c>
      <c r="K66" s="14">
        <f>J63</f>
        <v>975000</v>
      </c>
      <c r="L66" s="22">
        <f>(H66/(H66+H67))*100</f>
        <v>93.827160493827151</v>
      </c>
      <c r="M66" s="6">
        <f>3.32*(LOG(J66)-LOG(K66))</f>
        <v>0.96196663104424884</v>
      </c>
      <c r="N66" s="49">
        <f t="shared" ref="N66" si="25">IF(M66&lt;0,N63,N63+M66)</f>
        <v>1.619380217868523</v>
      </c>
    </row>
    <row r="67" spans="1:14" x14ac:dyDescent="0.35">
      <c r="A67" s="12"/>
      <c r="B67" s="12"/>
      <c r="C67" s="39" t="s">
        <v>16</v>
      </c>
      <c r="D67" s="45">
        <v>1</v>
      </c>
      <c r="E67" s="1">
        <v>2</v>
      </c>
      <c r="F67" s="45">
        <v>1</v>
      </c>
      <c r="G67" s="40">
        <v>1</v>
      </c>
      <c r="H67" s="32">
        <f t="shared" si="24"/>
        <v>1.25</v>
      </c>
      <c r="I67" s="9"/>
      <c r="J67" s="7"/>
      <c r="K67" s="9"/>
      <c r="L67" s="9"/>
      <c r="M67" s="7"/>
      <c r="N67" s="46"/>
    </row>
    <row r="68" spans="1:14" ht="15" thickBot="1" x14ac:dyDescent="0.4">
      <c r="A68" s="13"/>
      <c r="B68" s="13"/>
      <c r="C68" s="13" t="s">
        <v>17</v>
      </c>
      <c r="D68" s="43">
        <v>1</v>
      </c>
      <c r="E68" s="44">
        <v>0</v>
      </c>
      <c r="F68" s="44">
        <v>0</v>
      </c>
      <c r="G68" s="27">
        <v>0</v>
      </c>
      <c r="H68" s="33">
        <f t="shared" si="24"/>
        <v>0.25</v>
      </c>
      <c r="I68" s="10"/>
      <c r="J68" s="8"/>
      <c r="K68" s="10"/>
      <c r="L68" s="10"/>
      <c r="M68" s="8"/>
      <c r="N68" s="47"/>
    </row>
    <row r="69" spans="1:14" x14ac:dyDescent="0.35">
      <c r="A69" s="3">
        <v>45506</v>
      </c>
      <c r="B69" s="4">
        <v>9</v>
      </c>
      <c r="C69" s="11" t="s">
        <v>15</v>
      </c>
      <c r="D69" s="23">
        <v>22</v>
      </c>
      <c r="E69" s="24">
        <v>17</v>
      </c>
      <c r="F69" s="24">
        <v>32</v>
      </c>
      <c r="G69" s="24">
        <v>23</v>
      </c>
      <c r="H69" s="34">
        <f t="shared" si="24"/>
        <v>23.5</v>
      </c>
      <c r="I69" s="14">
        <f>H69*10000*2</f>
        <v>470000</v>
      </c>
      <c r="J69" s="5">
        <f>I69*5</f>
        <v>2350000</v>
      </c>
      <c r="K69" s="14">
        <f>J66</f>
        <v>1900000</v>
      </c>
      <c r="L69" s="22">
        <f>(H69/(H69+H70))*100</f>
        <v>88.679245283018872</v>
      </c>
      <c r="M69" s="6">
        <f>3.32*(LOG(J69)-LOG(K69))</f>
        <v>0.3064833475787711</v>
      </c>
      <c r="N69" s="49">
        <f t="shared" ref="N69" si="26">IF(M69&lt;0,N66,N66+M69)</f>
        <v>1.9258635654472942</v>
      </c>
    </row>
    <row r="70" spans="1:14" x14ac:dyDescent="0.35">
      <c r="A70" s="12"/>
      <c r="B70" s="12"/>
      <c r="C70" s="12" t="s">
        <v>16</v>
      </c>
      <c r="D70" s="25">
        <v>3</v>
      </c>
      <c r="E70" s="2">
        <v>0</v>
      </c>
      <c r="F70" s="2">
        <v>6</v>
      </c>
      <c r="G70" s="2">
        <v>3</v>
      </c>
      <c r="H70" s="32">
        <f t="shared" si="24"/>
        <v>3</v>
      </c>
      <c r="I70" s="9"/>
      <c r="J70" s="20"/>
      <c r="K70" s="9"/>
      <c r="L70" s="9"/>
      <c r="M70" s="7"/>
      <c r="N70" s="46"/>
    </row>
    <row r="71" spans="1:14" ht="15" thickBot="1" x14ac:dyDescent="0.4">
      <c r="A71" s="13"/>
      <c r="B71" s="13"/>
      <c r="C71" s="13" t="s">
        <v>17</v>
      </c>
      <c r="D71" s="51">
        <v>0</v>
      </c>
      <c r="E71" s="27">
        <v>0</v>
      </c>
      <c r="F71" s="27">
        <v>0</v>
      </c>
      <c r="G71" s="27">
        <v>1</v>
      </c>
      <c r="H71" s="33">
        <f t="shared" si="24"/>
        <v>0.25</v>
      </c>
      <c r="I71" s="10"/>
      <c r="J71" s="21"/>
      <c r="K71" s="10"/>
      <c r="L71" s="10"/>
      <c r="M71" s="8"/>
      <c r="N71" s="47"/>
    </row>
    <row r="72" spans="1:14" x14ac:dyDescent="0.35">
      <c r="A72" s="35">
        <v>45513</v>
      </c>
      <c r="B72" s="11">
        <v>16</v>
      </c>
      <c r="C72" s="11" t="s">
        <v>15</v>
      </c>
      <c r="D72" s="23">
        <v>48</v>
      </c>
      <c r="E72" s="24">
        <v>41</v>
      </c>
      <c r="F72" s="24">
        <v>50</v>
      </c>
      <c r="G72" s="24">
        <v>49</v>
      </c>
      <c r="H72" s="34">
        <f t="shared" si="24"/>
        <v>47</v>
      </c>
      <c r="I72" s="14">
        <f>H72*10000*2</f>
        <v>940000</v>
      </c>
      <c r="J72" s="5">
        <f>I72*5</f>
        <v>4700000</v>
      </c>
      <c r="K72" s="14">
        <f>J69</f>
        <v>2350000</v>
      </c>
      <c r="L72" s="22">
        <f>(H72/(H72+H73))*100</f>
        <v>89.523809523809533</v>
      </c>
      <c r="M72" s="6">
        <f>3.32*(LOG(J72)-LOG(K72))</f>
        <v>0.99941958560441768</v>
      </c>
      <c r="N72" s="50">
        <f t="shared" ref="N72" si="27">IF(M72&lt;0,N69,N69+M72)</f>
        <v>2.9252831510517119</v>
      </c>
    </row>
    <row r="73" spans="1:14" x14ac:dyDescent="0.35">
      <c r="A73" s="9"/>
      <c r="B73" s="12"/>
      <c r="C73" s="12" t="s">
        <v>16</v>
      </c>
      <c r="D73" s="25">
        <v>6</v>
      </c>
      <c r="E73" s="2">
        <v>5</v>
      </c>
      <c r="F73" s="2">
        <v>5</v>
      </c>
      <c r="G73" s="2">
        <v>6</v>
      </c>
      <c r="H73" s="32">
        <f t="shared" ref="H73:H119" si="28">AVERAGE(D73:G73)</f>
        <v>5.5</v>
      </c>
      <c r="I73" s="9"/>
      <c r="J73" s="20"/>
      <c r="K73" s="9"/>
      <c r="L73" s="9"/>
      <c r="M73" s="7"/>
      <c r="N73" s="46"/>
    </row>
    <row r="74" spans="1:14" ht="15" thickBot="1" x14ac:dyDescent="0.4">
      <c r="A74" s="10"/>
      <c r="B74" s="13"/>
      <c r="C74" s="13" t="s">
        <v>17</v>
      </c>
      <c r="D74" s="26">
        <v>0</v>
      </c>
      <c r="E74" s="27">
        <v>1</v>
      </c>
      <c r="F74" s="27">
        <v>0</v>
      </c>
      <c r="G74" s="27">
        <v>1</v>
      </c>
      <c r="H74" s="33">
        <f t="shared" si="28"/>
        <v>0.5</v>
      </c>
      <c r="I74" s="10"/>
      <c r="J74" s="21"/>
      <c r="K74" s="10"/>
      <c r="L74" s="10"/>
      <c r="M74" s="8"/>
      <c r="N74" s="47"/>
    </row>
    <row r="75" spans="1:14" x14ac:dyDescent="0.35">
      <c r="A75" s="59">
        <v>45520</v>
      </c>
      <c r="B75" s="11">
        <v>23</v>
      </c>
      <c r="C75" s="11" t="s">
        <v>15</v>
      </c>
      <c r="D75" s="23">
        <v>37</v>
      </c>
      <c r="E75" s="24">
        <v>36</v>
      </c>
      <c r="F75" s="24">
        <v>38</v>
      </c>
      <c r="G75" s="24">
        <v>36</v>
      </c>
      <c r="H75" s="34">
        <f t="shared" si="28"/>
        <v>36.75</v>
      </c>
      <c r="I75" s="14">
        <f>H75*10000*2</f>
        <v>735000</v>
      </c>
      <c r="J75" s="5">
        <f>I75*5</f>
        <v>3675000</v>
      </c>
      <c r="K75" s="14">
        <v>3000000</v>
      </c>
      <c r="L75" s="22">
        <f>(H75/(H75+H76))*100</f>
        <v>91.304347826086953</v>
      </c>
      <c r="M75" s="6">
        <f>3.32*(LOG(J75)-LOG(K75))</f>
        <v>0.29261181448583046</v>
      </c>
      <c r="N75" s="50">
        <f t="shared" ref="N75" si="29">IF(M75&lt;0,N72,N72+M75)</f>
        <v>3.2178949655375422</v>
      </c>
    </row>
    <row r="76" spans="1:14" x14ac:dyDescent="0.35">
      <c r="A76" s="9"/>
      <c r="B76" s="12"/>
      <c r="C76" s="12" t="s">
        <v>16</v>
      </c>
      <c r="D76" s="25">
        <v>2</v>
      </c>
      <c r="E76" s="2">
        <v>5</v>
      </c>
      <c r="F76" s="2">
        <v>5</v>
      </c>
      <c r="G76" s="2">
        <v>2</v>
      </c>
      <c r="H76" s="32">
        <f t="shared" si="28"/>
        <v>3.5</v>
      </c>
      <c r="I76" s="9"/>
      <c r="J76" s="20"/>
      <c r="K76" s="9"/>
      <c r="L76" s="9"/>
      <c r="M76" s="7"/>
      <c r="N76" s="46"/>
    </row>
    <row r="77" spans="1:14" ht="15" thickBot="1" x14ac:dyDescent="0.4">
      <c r="A77" s="10"/>
      <c r="B77" s="13"/>
      <c r="C77" s="13" t="s">
        <v>17</v>
      </c>
      <c r="D77" s="26">
        <v>0</v>
      </c>
      <c r="E77" s="27">
        <v>0</v>
      </c>
      <c r="F77" s="27">
        <v>0</v>
      </c>
      <c r="G77" s="27">
        <v>1</v>
      </c>
      <c r="H77" s="33">
        <f t="shared" si="28"/>
        <v>0.25</v>
      </c>
      <c r="I77" s="10"/>
      <c r="J77" s="21"/>
      <c r="K77" s="10"/>
      <c r="L77" s="10"/>
      <c r="M77" s="8"/>
      <c r="N77" s="47"/>
    </row>
    <row r="78" spans="1:14" x14ac:dyDescent="0.35">
      <c r="A78" s="59">
        <v>45527</v>
      </c>
      <c r="B78" s="11">
        <v>30</v>
      </c>
      <c r="C78" s="11" t="s">
        <v>15</v>
      </c>
      <c r="D78" s="23">
        <v>81</v>
      </c>
      <c r="E78" s="24">
        <v>95</v>
      </c>
      <c r="F78" s="24">
        <v>81</v>
      </c>
      <c r="G78" s="24">
        <v>114</v>
      </c>
      <c r="H78" s="34">
        <f t="shared" si="28"/>
        <v>92.75</v>
      </c>
      <c r="I78" s="14">
        <f>H78*10000*2</f>
        <v>1855000</v>
      </c>
      <c r="J78" s="5">
        <f>I78*5</f>
        <v>9275000</v>
      </c>
      <c r="K78" s="14">
        <f>J75</f>
        <v>3675000</v>
      </c>
      <c r="L78" s="22">
        <f>(H78/(H78+H79))*100</f>
        <v>92.059553349875927</v>
      </c>
      <c r="M78" s="6">
        <f>3.32*(LOG(J78)-LOG(K78))</f>
        <v>1.3348278285580071</v>
      </c>
      <c r="N78" s="50">
        <f t="shared" ref="N78" si="30">IF(M78&lt;0,N75,N75+M78)</f>
        <v>4.5527227940955495</v>
      </c>
    </row>
    <row r="79" spans="1:14" x14ac:dyDescent="0.35">
      <c r="A79" s="9"/>
      <c r="B79" s="12"/>
      <c r="C79" s="12" t="s">
        <v>16</v>
      </c>
      <c r="D79" s="25">
        <v>8</v>
      </c>
      <c r="E79" s="2">
        <v>6</v>
      </c>
      <c r="F79" s="2">
        <v>5</v>
      </c>
      <c r="G79" s="2">
        <v>13</v>
      </c>
      <c r="H79" s="32">
        <f t="shared" si="28"/>
        <v>8</v>
      </c>
      <c r="I79" s="9"/>
      <c r="J79" s="20"/>
      <c r="K79" s="9"/>
      <c r="L79" s="9"/>
      <c r="M79" s="7"/>
      <c r="N79" s="46"/>
    </row>
    <row r="80" spans="1:14" ht="15" thickBot="1" x14ac:dyDescent="0.4">
      <c r="A80" s="10"/>
      <c r="B80" s="13"/>
      <c r="C80" s="13" t="s">
        <v>17</v>
      </c>
      <c r="D80" s="26">
        <v>1</v>
      </c>
      <c r="E80" s="27">
        <v>0</v>
      </c>
      <c r="F80" s="27">
        <v>0</v>
      </c>
      <c r="G80" s="27">
        <v>0</v>
      </c>
      <c r="H80" s="33">
        <f t="shared" si="28"/>
        <v>0.25</v>
      </c>
      <c r="I80" s="10"/>
      <c r="J80" s="21"/>
      <c r="K80" s="10"/>
      <c r="L80" s="10"/>
      <c r="M80" s="8"/>
      <c r="N80" s="47"/>
    </row>
    <row r="81" spans="1:14" x14ac:dyDescent="0.35">
      <c r="A81" s="59">
        <v>45534</v>
      </c>
      <c r="B81" s="11">
        <v>37</v>
      </c>
      <c r="C81" s="11" t="s">
        <v>15</v>
      </c>
      <c r="D81" s="23">
        <v>99</v>
      </c>
      <c r="E81" s="24">
        <v>126</v>
      </c>
      <c r="F81" s="24">
        <v>132</v>
      </c>
      <c r="G81" s="24">
        <v>152</v>
      </c>
      <c r="H81" s="34">
        <f t="shared" si="28"/>
        <v>127.25</v>
      </c>
      <c r="I81" s="14">
        <f>H81*10000*2</f>
        <v>2545000</v>
      </c>
      <c r="J81" s="5">
        <f>I81*5</f>
        <v>12725000</v>
      </c>
      <c r="K81" s="14">
        <v>3000000</v>
      </c>
      <c r="L81" s="22">
        <f>(H81/(H81+H82))*100</f>
        <v>95.497185741088174</v>
      </c>
      <c r="M81" s="6">
        <f>3.32*(LOG(J81)-LOG(K81))</f>
        <v>2.0834213004799249</v>
      </c>
      <c r="N81" s="50">
        <f t="shared" ref="N81" si="31">IF(M81&lt;0,N78,N78+M81)</f>
        <v>6.6361440945754744</v>
      </c>
    </row>
    <row r="82" spans="1:14" x14ac:dyDescent="0.35">
      <c r="A82" s="9"/>
      <c r="B82" s="12"/>
      <c r="C82" s="12" t="s">
        <v>16</v>
      </c>
      <c r="D82" s="25">
        <v>6</v>
      </c>
      <c r="E82" s="2">
        <v>7</v>
      </c>
      <c r="F82" s="2">
        <v>7</v>
      </c>
      <c r="G82" s="2">
        <v>4</v>
      </c>
      <c r="H82" s="32">
        <f t="shared" si="28"/>
        <v>6</v>
      </c>
      <c r="I82" s="9"/>
      <c r="J82" s="20"/>
      <c r="K82" s="9"/>
      <c r="L82" s="9"/>
      <c r="M82" s="7"/>
      <c r="N82" s="46"/>
    </row>
    <row r="83" spans="1:14" ht="15" thickBot="1" x14ac:dyDescent="0.4">
      <c r="A83" s="10"/>
      <c r="B83" s="13"/>
      <c r="C83" s="13" t="s">
        <v>17</v>
      </c>
      <c r="D83" s="26">
        <v>0</v>
      </c>
      <c r="E83" s="27">
        <v>0</v>
      </c>
      <c r="F83" s="27">
        <v>0</v>
      </c>
      <c r="G83" s="27">
        <v>1</v>
      </c>
      <c r="H83" s="33">
        <f t="shared" si="28"/>
        <v>0.25</v>
      </c>
      <c r="I83" s="10"/>
      <c r="J83" s="21"/>
      <c r="K83" s="10"/>
      <c r="L83" s="10"/>
      <c r="M83" s="8"/>
      <c r="N83" s="47"/>
    </row>
    <row r="84" spans="1:14" x14ac:dyDescent="0.35">
      <c r="A84" s="59">
        <v>45541</v>
      </c>
      <c r="B84" s="11">
        <v>44</v>
      </c>
      <c r="C84" s="11" t="s">
        <v>15</v>
      </c>
      <c r="D84" s="23">
        <v>78</v>
      </c>
      <c r="E84" s="24">
        <v>74</v>
      </c>
      <c r="F84" s="24">
        <v>96</v>
      </c>
      <c r="G84" s="24">
        <v>87</v>
      </c>
      <c r="H84" s="34">
        <f t="shared" si="28"/>
        <v>83.75</v>
      </c>
      <c r="I84" s="14">
        <f>H84*10000*2</f>
        <v>1675000</v>
      </c>
      <c r="J84" s="5">
        <f>I84*5</f>
        <v>8375000</v>
      </c>
      <c r="K84" s="14">
        <v>3000000</v>
      </c>
      <c r="L84" s="22">
        <f>(H84/(H84+H85))*100</f>
        <v>93.055555555555557</v>
      </c>
      <c r="M84" s="6">
        <f>3.32*(LOG(J84)-LOG(K84))</f>
        <v>1.480267022484212</v>
      </c>
      <c r="N84" s="50">
        <f t="shared" ref="N84" si="32">IF(M84&lt;0,N81,N81+M84)</f>
        <v>8.1164111170596858</v>
      </c>
    </row>
    <row r="85" spans="1:14" x14ac:dyDescent="0.35">
      <c r="A85" s="9"/>
      <c r="B85" s="12"/>
      <c r="C85" s="12" t="s">
        <v>16</v>
      </c>
      <c r="D85" s="25">
        <v>3</v>
      </c>
      <c r="E85" s="2">
        <v>4</v>
      </c>
      <c r="F85" s="2">
        <v>11</v>
      </c>
      <c r="G85" s="2">
        <v>7</v>
      </c>
      <c r="H85" s="32">
        <f t="shared" si="28"/>
        <v>6.25</v>
      </c>
      <c r="I85" s="9"/>
      <c r="J85" s="20"/>
      <c r="K85" s="9"/>
      <c r="L85" s="9"/>
      <c r="M85" s="7"/>
      <c r="N85" s="46"/>
    </row>
    <row r="86" spans="1:14" ht="15" thickBot="1" x14ac:dyDescent="0.4">
      <c r="A86" s="10"/>
      <c r="B86" s="13"/>
      <c r="C86" s="13" t="s">
        <v>17</v>
      </c>
      <c r="D86" s="26">
        <v>0</v>
      </c>
      <c r="E86" s="27">
        <v>0</v>
      </c>
      <c r="F86" s="27">
        <v>0</v>
      </c>
      <c r="G86" s="27">
        <v>0</v>
      </c>
      <c r="H86" s="33">
        <f t="shared" si="28"/>
        <v>0</v>
      </c>
      <c r="I86" s="10"/>
      <c r="J86" s="21"/>
      <c r="K86" s="10"/>
      <c r="L86" s="10"/>
      <c r="M86" s="8"/>
      <c r="N86" s="47"/>
    </row>
    <row r="87" spans="1:14" x14ac:dyDescent="0.35">
      <c r="A87" s="59">
        <v>45548</v>
      </c>
      <c r="B87" s="11">
        <v>51</v>
      </c>
      <c r="C87" s="11" t="s">
        <v>15</v>
      </c>
      <c r="D87" s="23">
        <v>86</v>
      </c>
      <c r="E87" s="24">
        <v>63</v>
      </c>
      <c r="F87" s="24">
        <v>91</v>
      </c>
      <c r="G87" s="24">
        <v>76</v>
      </c>
      <c r="H87" s="34">
        <f t="shared" si="28"/>
        <v>79</v>
      </c>
      <c r="I87" s="14">
        <f>H87*10000*2</f>
        <v>1580000</v>
      </c>
      <c r="J87" s="5">
        <f>I87*5</f>
        <v>7900000</v>
      </c>
      <c r="K87" s="14">
        <v>3000000</v>
      </c>
      <c r="L87" s="22">
        <f>(H87/(H87+H88))*100</f>
        <v>93.491124260355036</v>
      </c>
      <c r="M87" s="6">
        <f>3.32*(LOG(J87)-LOG(K87))</f>
        <v>1.3960793774149869</v>
      </c>
      <c r="N87" s="50">
        <f t="shared" ref="N87" si="33">IF(M87&lt;0,N84,N84+M87)</f>
        <v>9.5124904944746724</v>
      </c>
    </row>
    <row r="88" spans="1:14" x14ac:dyDescent="0.35">
      <c r="A88" s="9"/>
      <c r="B88" s="12"/>
      <c r="C88" s="12" t="s">
        <v>16</v>
      </c>
      <c r="D88" s="25">
        <v>9</v>
      </c>
      <c r="E88" s="2">
        <v>3</v>
      </c>
      <c r="F88" s="2">
        <v>4</v>
      </c>
      <c r="G88" s="2">
        <v>6</v>
      </c>
      <c r="H88" s="32">
        <f t="shared" si="28"/>
        <v>5.5</v>
      </c>
      <c r="I88" s="9"/>
      <c r="J88" s="20"/>
      <c r="K88" s="9"/>
      <c r="L88" s="9"/>
      <c r="M88" s="7"/>
      <c r="N88" s="46"/>
    </row>
    <row r="89" spans="1:14" ht="15" thickBot="1" x14ac:dyDescent="0.4">
      <c r="A89" s="10"/>
      <c r="B89" s="13"/>
      <c r="C89" s="13" t="s">
        <v>17</v>
      </c>
      <c r="D89" s="26">
        <v>0</v>
      </c>
      <c r="E89" s="27">
        <v>0</v>
      </c>
      <c r="F89" s="27">
        <v>0</v>
      </c>
      <c r="G89" s="27">
        <v>0</v>
      </c>
      <c r="H89" s="33">
        <f t="shared" si="28"/>
        <v>0</v>
      </c>
      <c r="I89" s="10"/>
      <c r="J89" s="21"/>
      <c r="K89" s="10"/>
      <c r="L89" s="10"/>
      <c r="M89" s="8"/>
      <c r="N89" s="47"/>
    </row>
    <row r="90" spans="1:14" x14ac:dyDescent="0.35">
      <c r="A90" s="59">
        <v>45555</v>
      </c>
      <c r="B90" s="11">
        <v>58</v>
      </c>
      <c r="C90" s="11" t="s">
        <v>15</v>
      </c>
      <c r="D90" s="23">
        <v>79</v>
      </c>
      <c r="E90" s="24">
        <v>81</v>
      </c>
      <c r="F90" s="24">
        <v>93</v>
      </c>
      <c r="G90" s="24">
        <v>115</v>
      </c>
      <c r="H90" s="34">
        <f t="shared" si="28"/>
        <v>92</v>
      </c>
      <c r="I90" s="14">
        <f>H90*10000*2</f>
        <v>1840000</v>
      </c>
      <c r="J90" s="5">
        <f>I90*5</f>
        <v>9200000</v>
      </c>
      <c r="K90" s="14">
        <v>3000000</v>
      </c>
      <c r="L90" s="22">
        <f>(H90/(H90+H91))*100</f>
        <v>93.638676844783717</v>
      </c>
      <c r="M90" s="6">
        <f>3.32*(LOG(J90)-LOG(K90))</f>
        <v>1.6157330211179646</v>
      </c>
      <c r="N90" s="50">
        <f t="shared" ref="N90" si="34">IF(M90&lt;0,N87,N87+M90)</f>
        <v>11.128223515592637</v>
      </c>
    </row>
    <row r="91" spans="1:14" x14ac:dyDescent="0.35">
      <c r="A91" s="9"/>
      <c r="B91" s="12"/>
      <c r="C91" s="12" t="s">
        <v>16</v>
      </c>
      <c r="D91" s="25">
        <v>4</v>
      </c>
      <c r="E91" s="2">
        <v>4</v>
      </c>
      <c r="F91" s="2">
        <v>11</v>
      </c>
      <c r="G91" s="2">
        <v>6</v>
      </c>
      <c r="H91" s="32">
        <f t="shared" si="28"/>
        <v>6.25</v>
      </c>
      <c r="I91" s="9"/>
      <c r="J91" s="20"/>
      <c r="K91" s="9"/>
      <c r="L91" s="9"/>
      <c r="M91" s="7"/>
      <c r="N91" s="46"/>
    </row>
    <row r="92" spans="1:14" ht="15" thickBot="1" x14ac:dyDescent="0.4">
      <c r="A92" s="10"/>
      <c r="B92" s="13"/>
      <c r="C92" s="13" t="s">
        <v>17</v>
      </c>
      <c r="D92" s="26">
        <v>0</v>
      </c>
      <c r="E92" s="27">
        <v>0</v>
      </c>
      <c r="F92" s="27">
        <v>0</v>
      </c>
      <c r="G92" s="27">
        <v>0</v>
      </c>
      <c r="H92" s="33">
        <f t="shared" si="28"/>
        <v>0</v>
      </c>
      <c r="I92" s="10"/>
      <c r="J92" s="21"/>
      <c r="K92" s="10"/>
      <c r="L92" s="10"/>
      <c r="M92" s="8"/>
      <c r="N92" s="47"/>
    </row>
    <row r="93" spans="1:14" x14ac:dyDescent="0.35">
      <c r="A93" s="59">
        <v>45562</v>
      </c>
      <c r="B93" s="11">
        <v>65</v>
      </c>
      <c r="C93" s="11" t="s">
        <v>15</v>
      </c>
      <c r="D93" s="23">
        <v>83</v>
      </c>
      <c r="E93" s="24">
        <v>70</v>
      </c>
      <c r="F93" s="24">
        <v>83</v>
      </c>
      <c r="G93" s="24">
        <v>89</v>
      </c>
      <c r="H93" s="34">
        <f t="shared" si="28"/>
        <v>81.25</v>
      </c>
      <c r="I93" s="14">
        <f>H93*10000*2</f>
        <v>1625000</v>
      </c>
      <c r="J93" s="5">
        <f>I93*5</f>
        <v>8125000</v>
      </c>
      <c r="K93" s="14">
        <v>3000000</v>
      </c>
      <c r="L93" s="22">
        <f>(H93/(H93+H94))*100</f>
        <v>92.592592592592595</v>
      </c>
      <c r="M93" s="6">
        <f>3.32*(LOG(J93)-LOG(K93))</f>
        <v>1.4365710215717478</v>
      </c>
      <c r="N93" s="50">
        <f t="shared" ref="N93" si="35">IF(M93&lt;0,N90,N90+M93)</f>
        <v>12.564794537164385</v>
      </c>
    </row>
    <row r="94" spans="1:14" x14ac:dyDescent="0.35">
      <c r="A94" s="9"/>
      <c r="B94" s="12"/>
      <c r="C94" s="12" t="s">
        <v>16</v>
      </c>
      <c r="D94" s="25">
        <v>4</v>
      </c>
      <c r="E94" s="2">
        <v>6</v>
      </c>
      <c r="F94" s="2">
        <v>9</v>
      </c>
      <c r="G94" s="2">
        <v>7</v>
      </c>
      <c r="H94" s="32">
        <f t="shared" si="28"/>
        <v>6.5</v>
      </c>
      <c r="I94" s="9"/>
      <c r="J94" s="20"/>
      <c r="K94" s="9"/>
      <c r="L94" s="9"/>
      <c r="M94" s="7"/>
      <c r="N94" s="46"/>
    </row>
    <row r="95" spans="1:14" ht="15" thickBot="1" x14ac:dyDescent="0.4">
      <c r="A95" s="10"/>
      <c r="B95" s="13"/>
      <c r="C95" s="13" t="s">
        <v>17</v>
      </c>
      <c r="D95" s="26">
        <v>0</v>
      </c>
      <c r="E95" s="27">
        <v>0</v>
      </c>
      <c r="F95" s="27">
        <v>0</v>
      </c>
      <c r="G95" s="27">
        <v>0</v>
      </c>
      <c r="H95" s="33">
        <f t="shared" si="28"/>
        <v>0</v>
      </c>
      <c r="I95" s="10"/>
      <c r="J95" s="21"/>
      <c r="K95" s="10"/>
      <c r="L95" s="10"/>
      <c r="M95" s="8"/>
      <c r="N95" s="47"/>
    </row>
    <row r="96" spans="1:14" x14ac:dyDescent="0.35">
      <c r="A96" s="59">
        <v>45569</v>
      </c>
      <c r="B96" s="11">
        <v>72</v>
      </c>
      <c r="C96" s="11" t="s">
        <v>15</v>
      </c>
      <c r="D96" s="23">
        <v>71</v>
      </c>
      <c r="E96" s="24">
        <v>85</v>
      </c>
      <c r="F96" s="24">
        <v>77</v>
      </c>
      <c r="G96" s="24">
        <v>82</v>
      </c>
      <c r="H96" s="34">
        <f t="shared" si="28"/>
        <v>78.75</v>
      </c>
      <c r="I96" s="14">
        <f>H96*10000*2</f>
        <v>1575000</v>
      </c>
      <c r="J96" s="5">
        <f>I96*5</f>
        <v>7875000</v>
      </c>
      <c r="K96" s="14">
        <v>3000000</v>
      </c>
      <c r="L96" s="22">
        <f>(H96/(H96+H97))*100</f>
        <v>94.311377245508993</v>
      </c>
      <c r="M96" s="6">
        <f>3.32*(LOG(J96)-LOG(K96))</f>
        <v>1.3915093017033595</v>
      </c>
      <c r="N96" s="50">
        <f t="shared" ref="N96" si="36">IF(M96&lt;0,N93,N93+M96)</f>
        <v>13.956303838867745</v>
      </c>
    </row>
    <row r="97" spans="1:14" x14ac:dyDescent="0.35">
      <c r="A97" s="9"/>
      <c r="B97" s="12"/>
      <c r="C97" s="12" t="s">
        <v>16</v>
      </c>
      <c r="D97" s="25">
        <v>4</v>
      </c>
      <c r="E97" s="2">
        <v>7</v>
      </c>
      <c r="F97" s="2">
        <v>4</v>
      </c>
      <c r="G97" s="2">
        <v>4</v>
      </c>
      <c r="H97" s="32">
        <f t="shared" si="28"/>
        <v>4.75</v>
      </c>
      <c r="I97" s="9"/>
      <c r="J97" s="20"/>
      <c r="K97" s="9"/>
      <c r="L97" s="9"/>
      <c r="M97" s="7"/>
      <c r="N97" s="46"/>
    </row>
    <row r="98" spans="1:14" ht="15" thickBot="1" x14ac:dyDescent="0.4">
      <c r="A98" s="10"/>
      <c r="B98" s="13"/>
      <c r="C98" s="13" t="s">
        <v>17</v>
      </c>
      <c r="D98" s="26">
        <v>0</v>
      </c>
      <c r="E98" s="27">
        <v>0</v>
      </c>
      <c r="F98" s="27">
        <v>0</v>
      </c>
      <c r="G98" s="27">
        <v>0</v>
      </c>
      <c r="H98" s="33">
        <f t="shared" si="28"/>
        <v>0</v>
      </c>
      <c r="I98" s="10"/>
      <c r="J98" s="21"/>
      <c r="K98" s="10"/>
      <c r="L98" s="10"/>
      <c r="M98" s="8"/>
      <c r="N98" s="47"/>
    </row>
    <row r="99" spans="1:14" x14ac:dyDescent="0.35">
      <c r="A99" s="59">
        <v>45576</v>
      </c>
      <c r="B99" s="11">
        <v>79</v>
      </c>
      <c r="C99" s="11" t="s">
        <v>15</v>
      </c>
      <c r="D99" s="23">
        <v>86</v>
      </c>
      <c r="E99" s="24">
        <v>85</v>
      </c>
      <c r="F99" s="24">
        <v>64</v>
      </c>
      <c r="G99" s="24">
        <v>78</v>
      </c>
      <c r="H99" s="34">
        <f t="shared" si="28"/>
        <v>78.25</v>
      </c>
      <c r="I99" s="14">
        <f>H99*10000*2</f>
        <v>1565000</v>
      </c>
      <c r="J99" s="5">
        <f>I99*5</f>
        <v>7825000</v>
      </c>
      <c r="K99" s="14">
        <v>3000000</v>
      </c>
      <c r="L99" s="22">
        <f>(H99/(H99+H100))*100</f>
        <v>95.426829268292678</v>
      </c>
      <c r="M99" s="6">
        <f>3.32*(LOG(J99)-LOG(K99))</f>
        <v>1.3823254637760931</v>
      </c>
      <c r="N99" s="50">
        <f t="shared" ref="N99" si="37">IF(M99&lt;0,N96,N96+M99)</f>
        <v>15.338629302643838</v>
      </c>
    </row>
    <row r="100" spans="1:14" x14ac:dyDescent="0.35">
      <c r="A100" s="9"/>
      <c r="B100" s="12"/>
      <c r="C100" s="12" t="s">
        <v>16</v>
      </c>
      <c r="D100" s="25">
        <v>2</v>
      </c>
      <c r="E100" s="2">
        <v>3</v>
      </c>
      <c r="F100" s="2">
        <v>6</v>
      </c>
      <c r="G100" s="2">
        <v>4</v>
      </c>
      <c r="H100" s="32">
        <f t="shared" si="28"/>
        <v>3.75</v>
      </c>
      <c r="I100" s="9"/>
      <c r="J100" s="20"/>
      <c r="K100" s="9"/>
      <c r="L100" s="9"/>
      <c r="M100" s="7"/>
      <c r="N100" s="46"/>
    </row>
    <row r="101" spans="1:14" ht="15" thickBot="1" x14ac:dyDescent="0.4">
      <c r="A101" s="10"/>
      <c r="B101" s="13"/>
      <c r="C101" s="13" t="s">
        <v>17</v>
      </c>
      <c r="D101" s="26">
        <v>0</v>
      </c>
      <c r="E101" s="27">
        <v>0</v>
      </c>
      <c r="F101" s="27">
        <v>1</v>
      </c>
      <c r="G101" s="27">
        <v>0</v>
      </c>
      <c r="H101" s="33">
        <f t="shared" si="28"/>
        <v>0.25</v>
      </c>
      <c r="I101" s="10"/>
      <c r="J101" s="21"/>
      <c r="K101" s="10"/>
      <c r="L101" s="10"/>
      <c r="M101" s="8"/>
      <c r="N101" s="47"/>
    </row>
    <row r="102" spans="1:14" x14ac:dyDescent="0.35">
      <c r="A102" s="59">
        <v>45583</v>
      </c>
      <c r="B102" s="11">
        <v>86</v>
      </c>
      <c r="C102" s="11" t="s">
        <v>15</v>
      </c>
      <c r="D102" s="23">
        <v>57</v>
      </c>
      <c r="E102" s="24">
        <v>67</v>
      </c>
      <c r="F102" s="24">
        <v>77</v>
      </c>
      <c r="G102" s="24">
        <v>66</v>
      </c>
      <c r="H102" s="34">
        <f t="shared" si="28"/>
        <v>66.75</v>
      </c>
      <c r="I102" s="14">
        <f>H102*10000*2</f>
        <v>1335000</v>
      </c>
      <c r="J102" s="5">
        <f>I102*5</f>
        <v>6675000</v>
      </c>
      <c r="K102" s="14">
        <v>3000000</v>
      </c>
      <c r="L102" s="22">
        <f>(H102/(H102+H103))*100</f>
        <v>95.6989247311828</v>
      </c>
      <c r="M102" s="6">
        <f>3.32*(LOG(J102)-LOG(K102))</f>
        <v>1.1531356508522734</v>
      </c>
      <c r="N102" s="50">
        <f t="shared" ref="N102" si="38">IF(M102&lt;0,N99,N99+M102)</f>
        <v>16.491764953496112</v>
      </c>
    </row>
    <row r="103" spans="1:14" x14ac:dyDescent="0.35">
      <c r="A103" s="9"/>
      <c r="B103" s="12"/>
      <c r="C103" s="12" t="s">
        <v>16</v>
      </c>
      <c r="D103" s="25">
        <v>1</v>
      </c>
      <c r="E103" s="2">
        <v>1</v>
      </c>
      <c r="F103" s="2">
        <v>4</v>
      </c>
      <c r="G103" s="2">
        <v>6</v>
      </c>
      <c r="H103" s="32">
        <f t="shared" si="28"/>
        <v>3</v>
      </c>
      <c r="I103" s="9"/>
      <c r="J103" s="20"/>
      <c r="K103" s="9"/>
      <c r="L103" s="9"/>
      <c r="M103" s="7"/>
      <c r="N103" s="46"/>
    </row>
    <row r="104" spans="1:14" ht="15" thickBot="1" x14ac:dyDescent="0.4">
      <c r="A104" s="10"/>
      <c r="B104" s="13"/>
      <c r="C104" s="13" t="s">
        <v>17</v>
      </c>
      <c r="D104" s="26">
        <v>0</v>
      </c>
      <c r="E104" s="27">
        <v>0</v>
      </c>
      <c r="F104" s="27">
        <v>0</v>
      </c>
      <c r="G104" s="27">
        <v>0</v>
      </c>
      <c r="H104" s="33">
        <f t="shared" si="28"/>
        <v>0</v>
      </c>
      <c r="I104" s="10"/>
      <c r="J104" s="21"/>
      <c r="K104" s="10"/>
      <c r="L104" s="10"/>
      <c r="M104" s="8"/>
      <c r="N104" s="47"/>
    </row>
    <row r="105" spans="1:14" x14ac:dyDescent="0.35">
      <c r="A105" s="59">
        <v>45590</v>
      </c>
      <c r="B105" s="11">
        <v>93</v>
      </c>
      <c r="C105" s="11" t="s">
        <v>15</v>
      </c>
      <c r="D105" s="23">
        <v>57</v>
      </c>
      <c r="E105" s="24">
        <v>68</v>
      </c>
      <c r="F105" s="24">
        <v>76</v>
      </c>
      <c r="G105" s="24">
        <v>81</v>
      </c>
      <c r="H105" s="34">
        <f t="shared" si="28"/>
        <v>70.5</v>
      </c>
      <c r="I105" s="14">
        <f>H105*10000*2</f>
        <v>1410000</v>
      </c>
      <c r="J105" s="5">
        <f>I105*5</f>
        <v>7050000</v>
      </c>
      <c r="K105" s="14">
        <v>3000000</v>
      </c>
      <c r="L105" s="22">
        <f>(H105/(H105+H106))*100</f>
        <v>96.24573378839591</v>
      </c>
      <c r="M105" s="6">
        <f>3.32*(LOG(J105)-LOG(K105))</f>
        <v>1.231945302742163</v>
      </c>
      <c r="N105" s="50">
        <f t="shared" ref="N105" si="39">IF(M105&lt;0,N102,N102+M105)</f>
        <v>17.723710256238274</v>
      </c>
    </row>
    <row r="106" spans="1:14" x14ac:dyDescent="0.35">
      <c r="A106" s="9"/>
      <c r="B106" s="12"/>
      <c r="C106" s="12" t="s">
        <v>16</v>
      </c>
      <c r="D106" s="25">
        <v>4</v>
      </c>
      <c r="E106" s="2">
        <v>1</v>
      </c>
      <c r="F106" s="2">
        <v>2</v>
      </c>
      <c r="G106" s="2">
        <v>4</v>
      </c>
      <c r="H106" s="32">
        <f t="shared" si="28"/>
        <v>2.75</v>
      </c>
      <c r="I106" s="9"/>
      <c r="J106" s="20"/>
      <c r="K106" s="9"/>
      <c r="L106" s="9"/>
      <c r="M106" s="7"/>
      <c r="N106" s="46"/>
    </row>
    <row r="107" spans="1:14" ht="15" thickBot="1" x14ac:dyDescent="0.4">
      <c r="A107" s="10"/>
      <c r="B107" s="13"/>
      <c r="C107" s="13" t="s">
        <v>17</v>
      </c>
      <c r="D107" s="26">
        <v>0</v>
      </c>
      <c r="E107" s="27">
        <v>0</v>
      </c>
      <c r="F107" s="27">
        <v>0</v>
      </c>
      <c r="G107" s="27">
        <v>0</v>
      </c>
      <c r="H107" s="33">
        <f t="shared" si="28"/>
        <v>0</v>
      </c>
      <c r="I107" s="10"/>
      <c r="J107" s="21"/>
      <c r="K107" s="10"/>
      <c r="L107" s="10"/>
      <c r="M107" s="8"/>
      <c r="N107" s="47"/>
    </row>
    <row r="108" spans="1:14" x14ac:dyDescent="0.35">
      <c r="A108" s="59">
        <v>45596</v>
      </c>
      <c r="B108" s="11">
        <v>99</v>
      </c>
      <c r="C108" s="11" t="s">
        <v>15</v>
      </c>
      <c r="D108" s="23">
        <v>64</v>
      </c>
      <c r="E108" s="24">
        <v>59</v>
      </c>
      <c r="F108" s="24">
        <v>59</v>
      </c>
      <c r="G108" s="24">
        <v>60</v>
      </c>
      <c r="H108" s="34">
        <f t="shared" si="28"/>
        <v>60.5</v>
      </c>
      <c r="I108" s="14">
        <f>H108*10000*2</f>
        <v>1210000</v>
      </c>
      <c r="J108" s="5">
        <f>I108*5</f>
        <v>6050000</v>
      </c>
      <c r="K108" s="14">
        <v>3000000</v>
      </c>
      <c r="L108" s="22">
        <f>(H108/(H108+H109))*100</f>
        <v>93.798449612403104</v>
      </c>
      <c r="M108" s="6">
        <f>3.32*(LOG(J108)-LOG(K108))</f>
        <v>1.0113852781769157</v>
      </c>
      <c r="N108" s="50">
        <f t="shared" ref="N108" si="40">IF(M108&lt;0,N105,N105+M108)</f>
        <v>18.735095534415191</v>
      </c>
    </row>
    <row r="109" spans="1:14" x14ac:dyDescent="0.35">
      <c r="A109" s="9"/>
      <c r="B109" s="12"/>
      <c r="C109" s="12" t="s">
        <v>16</v>
      </c>
      <c r="D109" s="25">
        <v>4</v>
      </c>
      <c r="E109" s="2">
        <v>4</v>
      </c>
      <c r="F109" s="2">
        <v>5</v>
      </c>
      <c r="G109" s="2">
        <v>3</v>
      </c>
      <c r="H109" s="32">
        <f t="shared" si="28"/>
        <v>4</v>
      </c>
      <c r="I109" s="9"/>
      <c r="J109" s="20"/>
      <c r="K109" s="9"/>
      <c r="L109" s="9"/>
      <c r="M109" s="7"/>
      <c r="N109" s="46"/>
    </row>
    <row r="110" spans="1:14" ht="15" thickBot="1" x14ac:dyDescent="0.4">
      <c r="A110" s="10"/>
      <c r="B110" s="13"/>
      <c r="C110" s="13" t="s">
        <v>17</v>
      </c>
      <c r="D110" s="26">
        <v>0</v>
      </c>
      <c r="E110" s="27">
        <v>0</v>
      </c>
      <c r="F110" s="27">
        <v>0</v>
      </c>
      <c r="G110" s="27">
        <v>0</v>
      </c>
      <c r="H110" s="33">
        <f t="shared" si="28"/>
        <v>0</v>
      </c>
      <c r="I110" s="10"/>
      <c r="J110" s="21"/>
      <c r="K110" s="10"/>
      <c r="L110" s="10"/>
      <c r="M110" s="8"/>
      <c r="N110" s="47"/>
    </row>
    <row r="111" spans="1:14" x14ac:dyDescent="0.35">
      <c r="A111" s="59">
        <v>45604</v>
      </c>
      <c r="B111" s="11">
        <v>107</v>
      </c>
      <c r="C111" s="11" t="s">
        <v>15</v>
      </c>
      <c r="D111" s="23">
        <v>71</v>
      </c>
      <c r="E111" s="24">
        <v>61</v>
      </c>
      <c r="F111" s="24">
        <v>84</v>
      </c>
      <c r="G111" s="24">
        <v>66</v>
      </c>
      <c r="H111" s="34">
        <f t="shared" si="28"/>
        <v>70.5</v>
      </c>
      <c r="I111" s="14">
        <f>H111*10000*2</f>
        <v>1410000</v>
      </c>
      <c r="J111" s="5">
        <f>I111*5</f>
        <v>7050000</v>
      </c>
      <c r="K111" s="14">
        <v>3000000</v>
      </c>
      <c r="L111" s="22">
        <f>(H111/(H111+H112))*100</f>
        <v>93.687707641196013</v>
      </c>
      <c r="M111" s="6">
        <f>3.32*(LOG(J111)-LOG(K111))</f>
        <v>1.231945302742163</v>
      </c>
      <c r="N111" s="50">
        <f t="shared" ref="N111" si="41">IF(M111&lt;0,N108,N108+M111)</f>
        <v>19.967040837157352</v>
      </c>
    </row>
    <row r="112" spans="1:14" x14ac:dyDescent="0.35">
      <c r="A112" s="9"/>
      <c r="B112" s="12"/>
      <c r="C112" s="12" t="s">
        <v>16</v>
      </c>
      <c r="D112" s="25">
        <v>2</v>
      </c>
      <c r="E112" s="2">
        <v>5</v>
      </c>
      <c r="F112" s="2">
        <v>7</v>
      </c>
      <c r="G112" s="2">
        <v>5</v>
      </c>
      <c r="H112" s="32">
        <f t="shared" si="28"/>
        <v>4.75</v>
      </c>
      <c r="I112" s="9"/>
      <c r="J112" s="20"/>
      <c r="K112" s="9"/>
      <c r="L112" s="9"/>
      <c r="M112" s="7"/>
      <c r="N112" s="46"/>
    </row>
    <row r="113" spans="1:14" ht="15" thickBot="1" x14ac:dyDescent="0.4">
      <c r="A113" s="10"/>
      <c r="B113" s="13"/>
      <c r="C113" s="13" t="s">
        <v>17</v>
      </c>
      <c r="D113" s="26">
        <v>0</v>
      </c>
      <c r="E113" s="27">
        <v>0</v>
      </c>
      <c r="F113" s="27">
        <v>2</v>
      </c>
      <c r="G113" s="27">
        <v>0</v>
      </c>
      <c r="H113" s="33">
        <f t="shared" si="28"/>
        <v>0.5</v>
      </c>
      <c r="I113" s="10"/>
      <c r="J113" s="21"/>
      <c r="K113" s="10"/>
      <c r="L113" s="10"/>
      <c r="M113" s="8"/>
      <c r="N113" s="47"/>
    </row>
    <row r="114" spans="1:14" x14ac:dyDescent="0.35">
      <c r="A114" s="59">
        <v>45611</v>
      </c>
      <c r="B114" s="11">
        <v>114</v>
      </c>
      <c r="C114" s="11" t="s">
        <v>15</v>
      </c>
      <c r="D114" s="23">
        <v>85</v>
      </c>
      <c r="E114" s="24">
        <v>67</v>
      </c>
      <c r="F114" s="24">
        <v>84</v>
      </c>
      <c r="G114" s="24">
        <v>86</v>
      </c>
      <c r="H114" s="34">
        <f t="shared" si="28"/>
        <v>80.5</v>
      </c>
      <c r="I114" s="14">
        <f>H114*10000*2</f>
        <v>1610000</v>
      </c>
      <c r="J114" s="5">
        <f>I114*5</f>
        <v>8050000</v>
      </c>
      <c r="K114" s="14">
        <v>3000000</v>
      </c>
      <c r="L114" s="22">
        <f>(H114/(H114+H115))*100</f>
        <v>91.218130311614729</v>
      </c>
      <c r="M114" s="6">
        <f>3.32*(LOG(J114)-LOG(K114))</f>
        <v>1.4231997571520443</v>
      </c>
      <c r="N114" s="50">
        <f t="shared" ref="N114" si="42">IF(M114&lt;0,N111,N111+M114)</f>
        <v>21.390240594309397</v>
      </c>
    </row>
    <row r="115" spans="1:14" x14ac:dyDescent="0.35">
      <c r="A115" s="9"/>
      <c r="B115" s="12"/>
      <c r="C115" s="12" t="s">
        <v>16</v>
      </c>
      <c r="D115" s="25">
        <v>5</v>
      </c>
      <c r="E115" s="2">
        <v>10</v>
      </c>
      <c r="F115" s="2">
        <v>10</v>
      </c>
      <c r="G115" s="2">
        <v>6</v>
      </c>
      <c r="H115" s="32">
        <f t="shared" si="28"/>
        <v>7.75</v>
      </c>
      <c r="I115" s="9"/>
      <c r="J115" s="20"/>
      <c r="K115" s="9"/>
      <c r="L115" s="9"/>
      <c r="M115" s="7"/>
      <c r="N115" s="46"/>
    </row>
    <row r="116" spans="1:14" ht="15" thickBot="1" x14ac:dyDescent="0.4">
      <c r="A116" s="10"/>
      <c r="B116" s="13"/>
      <c r="C116" s="13" t="s">
        <v>17</v>
      </c>
      <c r="D116" s="26">
        <v>0</v>
      </c>
      <c r="E116" s="27">
        <v>0</v>
      </c>
      <c r="F116" s="27">
        <v>0</v>
      </c>
      <c r="G116" s="27">
        <v>0</v>
      </c>
      <c r="H116" s="33">
        <f t="shared" si="28"/>
        <v>0</v>
      </c>
      <c r="I116" s="10"/>
      <c r="J116" s="21"/>
      <c r="K116" s="10"/>
      <c r="L116" s="10"/>
      <c r="M116" s="8"/>
      <c r="N116" s="47"/>
    </row>
    <row r="117" spans="1:14" x14ac:dyDescent="0.35">
      <c r="A117" s="59">
        <v>45617</v>
      </c>
      <c r="B117" s="11">
        <v>120</v>
      </c>
      <c r="C117" s="11" t="s">
        <v>15</v>
      </c>
      <c r="D117" s="23">
        <v>55</v>
      </c>
      <c r="E117" s="24">
        <v>53</v>
      </c>
      <c r="F117" s="24">
        <v>53</v>
      </c>
      <c r="G117" s="24">
        <v>68</v>
      </c>
      <c r="H117" s="34">
        <f t="shared" si="28"/>
        <v>57.25</v>
      </c>
      <c r="I117" s="14">
        <f>H117*10000*2</f>
        <v>1145000</v>
      </c>
      <c r="J117" s="5">
        <f>I117*5</f>
        <v>5725000</v>
      </c>
      <c r="K117" s="14">
        <v>3000000</v>
      </c>
      <c r="L117" s="22">
        <f>(H117/(H117+H118))*100</f>
        <v>93.852459016393439</v>
      </c>
      <c r="M117" s="6">
        <f>3.32*(LOG(J117)-LOG(K117))</f>
        <v>0.93177206449031402</v>
      </c>
      <c r="N117" s="50">
        <f t="shared" ref="N117" si="43">IF(M117&lt;0,N114,N114+M117)</f>
        <v>22.322012658799711</v>
      </c>
    </row>
    <row r="118" spans="1:14" x14ac:dyDescent="0.35">
      <c r="A118" s="9"/>
      <c r="B118" s="12"/>
      <c r="C118" s="12" t="s">
        <v>16</v>
      </c>
      <c r="D118" s="25">
        <v>2</v>
      </c>
      <c r="E118" s="2">
        <v>3</v>
      </c>
      <c r="F118" s="2">
        <v>5</v>
      </c>
      <c r="G118" s="2">
        <v>5</v>
      </c>
      <c r="H118" s="32">
        <f t="shared" si="28"/>
        <v>3.75</v>
      </c>
      <c r="I118" s="9"/>
      <c r="J118" s="20"/>
      <c r="K118" s="9"/>
      <c r="L118" s="9"/>
      <c r="M118" s="7"/>
      <c r="N118" s="46"/>
    </row>
    <row r="119" spans="1:14" ht="15" thickBot="1" x14ac:dyDescent="0.4">
      <c r="A119" s="10"/>
      <c r="B119" s="13"/>
      <c r="C119" s="13" t="s">
        <v>17</v>
      </c>
      <c r="D119" s="26">
        <v>0</v>
      </c>
      <c r="E119" s="27">
        <v>1</v>
      </c>
      <c r="F119" s="27">
        <v>0</v>
      </c>
      <c r="G119" s="27">
        <v>0</v>
      </c>
      <c r="H119" s="33">
        <f t="shared" si="28"/>
        <v>0.25</v>
      </c>
      <c r="I119" s="10"/>
      <c r="J119" s="21"/>
      <c r="K119" s="10"/>
      <c r="L119" s="10"/>
      <c r="M119" s="8"/>
      <c r="N119" s="47"/>
    </row>
  </sheetData>
  <mergeCells count="11">
    <mergeCell ref="J2:J3"/>
    <mergeCell ref="K2:K3"/>
    <mergeCell ref="L2:L3"/>
    <mergeCell ref="M2:M3"/>
    <mergeCell ref="N2:N3"/>
    <mergeCell ref="I2:I3"/>
    <mergeCell ref="A2:A3"/>
    <mergeCell ref="B2:B3"/>
    <mergeCell ref="C2:C3"/>
    <mergeCell ref="D2:G2"/>
    <mergeCell ref="H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1F2A-800B-47B6-BBA3-EB52F33DC99D}">
  <dimension ref="A1:AS67"/>
  <sheetViews>
    <sheetView workbookViewId="0"/>
  </sheetViews>
  <sheetFormatPr defaultRowHeight="14.5" x14ac:dyDescent="0.35"/>
  <cols>
    <col min="1" max="1" width="11.1796875" bestFit="1" customWidth="1"/>
    <col min="2" max="3" width="10.54296875" customWidth="1"/>
    <col min="4" max="7" width="7.54296875" customWidth="1"/>
    <col min="9" max="9" width="12.54296875" bestFit="1" customWidth="1"/>
    <col min="10" max="10" width="12.54296875" customWidth="1"/>
    <col min="11" max="11" width="13.54296875" bestFit="1" customWidth="1"/>
    <col min="14" max="14" width="12.54296875" customWidth="1"/>
  </cols>
  <sheetData>
    <row r="1" spans="1:45" ht="15" thickBot="1" x14ac:dyDescent="0.4">
      <c r="A1" s="109" t="s">
        <v>51</v>
      </c>
    </row>
    <row r="2" spans="1:45" ht="35.25" customHeight="1" thickBot="1" x14ac:dyDescent="0.4">
      <c r="A2" s="112" t="s">
        <v>0</v>
      </c>
      <c r="B2" s="114" t="s">
        <v>19</v>
      </c>
      <c r="C2" s="116" t="s">
        <v>2</v>
      </c>
      <c r="D2" s="118" t="s">
        <v>3</v>
      </c>
      <c r="E2" s="119"/>
      <c r="F2" s="119"/>
      <c r="G2" s="120"/>
      <c r="H2" s="121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110" t="s">
        <v>9</v>
      </c>
      <c r="N2" s="116" t="s">
        <v>10</v>
      </c>
      <c r="O2" s="123" t="s">
        <v>18</v>
      </c>
    </row>
    <row r="3" spans="1:45" ht="15" customHeight="1" thickBot="1" x14ac:dyDescent="0.4">
      <c r="A3" s="113"/>
      <c r="B3" s="115"/>
      <c r="C3" s="117"/>
      <c r="D3" s="28" t="s">
        <v>11</v>
      </c>
      <c r="E3" s="29" t="s">
        <v>12</v>
      </c>
      <c r="F3" s="29" t="s">
        <v>13</v>
      </c>
      <c r="G3" s="30" t="s">
        <v>14</v>
      </c>
      <c r="H3" s="122"/>
      <c r="I3" s="111"/>
      <c r="J3" s="111"/>
      <c r="K3" s="111"/>
      <c r="L3" s="111"/>
      <c r="M3" s="111"/>
      <c r="N3" s="117"/>
      <c r="O3" s="123"/>
    </row>
    <row r="4" spans="1:45" ht="15" thickBot="1" x14ac:dyDescent="0.4">
      <c r="A4" s="52" t="s">
        <v>43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45" s="50" customFormat="1" x14ac:dyDescent="0.35">
      <c r="A5" s="94">
        <v>45548</v>
      </c>
      <c r="B5" s="95">
        <v>51</v>
      </c>
      <c r="C5" s="96"/>
      <c r="D5" s="96"/>
      <c r="E5" s="96"/>
      <c r="F5" s="96"/>
      <c r="G5" s="96"/>
      <c r="H5" s="96"/>
      <c r="I5" s="96"/>
      <c r="J5" s="96"/>
      <c r="K5" s="96"/>
      <c r="L5" s="96">
        <v>90.370370370370367</v>
      </c>
      <c r="M5" s="96"/>
      <c r="N5" s="97">
        <v>7.0853396636567627</v>
      </c>
      <c r="O5" t="s">
        <v>20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87"/>
    </row>
    <row r="6" spans="1:45" x14ac:dyDescent="0.35">
      <c r="A6" s="89">
        <v>45555</v>
      </c>
      <c r="B6" s="12">
        <v>58</v>
      </c>
      <c r="C6" s="12" t="s">
        <v>15</v>
      </c>
      <c r="D6" s="17">
        <v>20</v>
      </c>
      <c r="E6" s="1">
        <v>42</v>
      </c>
      <c r="F6" s="1">
        <v>39</v>
      </c>
      <c r="G6" s="1">
        <v>45</v>
      </c>
      <c r="H6" s="93">
        <f>AVERAGE(D6:G6)</f>
        <v>36.5</v>
      </c>
      <c r="I6" s="20">
        <f>H6*10000*2</f>
        <v>730000</v>
      </c>
      <c r="J6" s="91">
        <f>I6*5</f>
        <v>3650000</v>
      </c>
      <c r="K6" s="20">
        <v>3000000</v>
      </c>
      <c r="L6" s="92">
        <f>(H6/(H6+H7))*100</f>
        <v>75.647668393782382</v>
      </c>
      <c r="M6" s="46">
        <f>3.32*(LOG(J6)-LOG(K6))</f>
        <v>0.28276974432621593</v>
      </c>
      <c r="N6" s="98">
        <f>IF(M6&lt;0,N5,N5+M6)</f>
        <v>7.3681094079829785</v>
      </c>
    </row>
    <row r="7" spans="1:45" x14ac:dyDescent="0.35">
      <c r="A7" s="12"/>
      <c r="B7" s="12"/>
      <c r="C7" s="12" t="s">
        <v>16</v>
      </c>
      <c r="D7" s="17">
        <v>12</v>
      </c>
      <c r="E7" s="1">
        <v>12</v>
      </c>
      <c r="F7" s="1">
        <v>13</v>
      </c>
      <c r="G7" s="1">
        <v>10</v>
      </c>
      <c r="H7" s="32">
        <f t="shared" ref="H7:H67" si="0">AVERAGE(D7:G7)</f>
        <v>11.75</v>
      </c>
      <c r="I7" s="9"/>
      <c r="J7" s="7"/>
      <c r="K7" s="9"/>
      <c r="L7" s="9"/>
      <c r="M7" s="7"/>
      <c r="N7" s="7"/>
    </row>
    <row r="8" spans="1:45" ht="15" thickBot="1" x14ac:dyDescent="0.4">
      <c r="A8" s="13"/>
      <c r="B8" s="13"/>
      <c r="C8" s="13" t="s">
        <v>17</v>
      </c>
      <c r="D8" s="18">
        <v>1</v>
      </c>
      <c r="E8" s="19">
        <v>0</v>
      </c>
      <c r="F8" s="19">
        <v>0</v>
      </c>
      <c r="G8" s="19">
        <v>0</v>
      </c>
      <c r="H8" s="33">
        <f t="shared" si="0"/>
        <v>0.25</v>
      </c>
      <c r="I8" s="10"/>
      <c r="J8" s="8"/>
      <c r="K8" s="10"/>
      <c r="L8" s="10"/>
      <c r="M8" s="8"/>
      <c r="N8" s="8"/>
    </row>
    <row r="9" spans="1:45" x14ac:dyDescent="0.35">
      <c r="A9" s="35">
        <v>45562</v>
      </c>
      <c r="B9" s="11">
        <v>65</v>
      </c>
      <c r="C9" s="11" t="s">
        <v>15</v>
      </c>
      <c r="D9" s="23">
        <v>42</v>
      </c>
      <c r="E9" s="24">
        <v>58</v>
      </c>
      <c r="F9" s="24">
        <v>60</v>
      </c>
      <c r="G9" s="24">
        <v>68</v>
      </c>
      <c r="H9" s="34">
        <f t="shared" si="0"/>
        <v>57</v>
      </c>
      <c r="I9" s="14">
        <f>H9*10000*2</f>
        <v>1140000</v>
      </c>
      <c r="J9" s="5">
        <f>I9*5</f>
        <v>5700000</v>
      </c>
      <c r="K9" s="14">
        <f>J6</f>
        <v>3650000</v>
      </c>
      <c r="L9" s="22">
        <f>(H9/(H9+H10))*100</f>
        <v>69.300911854103347</v>
      </c>
      <c r="M9" s="6">
        <f>3.32*(LOG(J9)-LOG(K9))</f>
        <v>0.64269221083717587</v>
      </c>
      <c r="N9" s="49">
        <f t="shared" ref="N9" si="1">IF(M9&lt;0,N6,N6+M9)</f>
        <v>8.010801618820155</v>
      </c>
    </row>
    <row r="10" spans="1:45" x14ac:dyDescent="0.35">
      <c r="A10" s="12"/>
      <c r="B10" s="12"/>
      <c r="C10" s="12" t="s">
        <v>16</v>
      </c>
      <c r="D10" s="25">
        <v>27</v>
      </c>
      <c r="E10" s="2">
        <v>24</v>
      </c>
      <c r="F10" s="2">
        <v>18</v>
      </c>
      <c r="G10" s="2">
        <v>32</v>
      </c>
      <c r="H10" s="32">
        <f t="shared" si="0"/>
        <v>25.25</v>
      </c>
      <c r="I10" s="9"/>
      <c r="J10" s="7"/>
      <c r="K10" s="9"/>
      <c r="L10" s="9"/>
      <c r="M10" s="7"/>
      <c r="N10" s="46"/>
    </row>
    <row r="11" spans="1:45" ht="15" thickBot="1" x14ac:dyDescent="0.4">
      <c r="A11" s="13"/>
      <c r="B11" s="13"/>
      <c r="C11" s="13" t="s">
        <v>17</v>
      </c>
      <c r="D11" s="26">
        <v>2</v>
      </c>
      <c r="E11" s="27">
        <v>0</v>
      </c>
      <c r="F11" s="27">
        <v>0</v>
      </c>
      <c r="G11" s="27">
        <v>1</v>
      </c>
      <c r="H11" s="33">
        <f t="shared" si="0"/>
        <v>0.75</v>
      </c>
      <c r="I11" s="10"/>
      <c r="J11" s="8"/>
      <c r="K11" s="10"/>
      <c r="L11" s="10"/>
      <c r="M11" s="8"/>
      <c r="N11" s="47"/>
    </row>
    <row r="12" spans="1:45" x14ac:dyDescent="0.35">
      <c r="A12" s="3">
        <v>45569</v>
      </c>
      <c r="B12" s="11">
        <v>72</v>
      </c>
      <c r="C12" s="11" t="s">
        <v>15</v>
      </c>
      <c r="D12" s="23">
        <v>23</v>
      </c>
      <c r="E12" s="24">
        <v>33</v>
      </c>
      <c r="F12" s="24">
        <v>96</v>
      </c>
      <c r="G12" s="24">
        <v>31</v>
      </c>
      <c r="H12" s="34">
        <f t="shared" si="0"/>
        <v>45.75</v>
      </c>
      <c r="I12" s="14">
        <f>H12*10000*2</f>
        <v>915000</v>
      </c>
      <c r="J12" s="5">
        <f>I12*5</f>
        <v>4575000</v>
      </c>
      <c r="K12" s="14">
        <v>3000000</v>
      </c>
      <c r="L12" s="22">
        <f>(H12/(H12+H13))*100</f>
        <v>68.029739776951672</v>
      </c>
      <c r="M12" s="6">
        <f>3.32*(LOG(J12)-LOG(K12))</f>
        <v>0.60845588102691139</v>
      </c>
      <c r="N12" s="49">
        <f t="shared" ref="N12" si="2">IF(M12&lt;0,N9,N9+M12)</f>
        <v>8.6192574998470661</v>
      </c>
    </row>
    <row r="13" spans="1:45" x14ac:dyDescent="0.35">
      <c r="A13" s="12"/>
      <c r="B13" s="12"/>
      <c r="C13" s="12" t="s">
        <v>16</v>
      </c>
      <c r="D13" s="25">
        <v>23</v>
      </c>
      <c r="E13" s="2">
        <v>18</v>
      </c>
      <c r="F13" s="2">
        <v>26</v>
      </c>
      <c r="G13" s="2">
        <v>19</v>
      </c>
      <c r="H13" s="32">
        <f t="shared" si="0"/>
        <v>21.5</v>
      </c>
      <c r="I13" s="9"/>
      <c r="J13" s="20"/>
      <c r="K13" s="9"/>
      <c r="L13" s="9"/>
      <c r="M13" s="7"/>
      <c r="N13" s="46"/>
    </row>
    <row r="14" spans="1:45" ht="15" thickBot="1" x14ac:dyDescent="0.4">
      <c r="A14" s="13"/>
      <c r="B14" s="13"/>
      <c r="C14" s="13" t="s">
        <v>17</v>
      </c>
      <c r="D14" s="26">
        <v>0</v>
      </c>
      <c r="E14" s="27">
        <v>0</v>
      </c>
      <c r="F14" s="27">
        <v>0</v>
      </c>
      <c r="G14" s="27">
        <v>0</v>
      </c>
      <c r="H14" s="33">
        <f t="shared" si="0"/>
        <v>0</v>
      </c>
      <c r="I14" s="10"/>
      <c r="J14" s="21"/>
      <c r="K14" s="10"/>
      <c r="L14" s="10"/>
      <c r="M14" s="8"/>
      <c r="N14" s="47"/>
    </row>
    <row r="15" spans="1:45" x14ac:dyDescent="0.35">
      <c r="A15" s="35">
        <v>45576</v>
      </c>
      <c r="B15" s="11">
        <v>79</v>
      </c>
      <c r="C15" s="11" t="s">
        <v>15</v>
      </c>
      <c r="D15" s="23">
        <v>33</v>
      </c>
      <c r="E15" s="24">
        <v>20</v>
      </c>
      <c r="F15" s="24">
        <v>36</v>
      </c>
      <c r="G15" s="24">
        <v>57</v>
      </c>
      <c r="H15" s="34">
        <f t="shared" si="0"/>
        <v>36.5</v>
      </c>
      <c r="I15" s="14">
        <f>H15*10000*2</f>
        <v>730000</v>
      </c>
      <c r="J15" s="5">
        <f>I15*5</f>
        <v>3650000</v>
      </c>
      <c r="K15" s="14">
        <f>J12</f>
        <v>4575000</v>
      </c>
      <c r="L15" s="22">
        <f>(H15/(H15+H16))*100</f>
        <v>52.32974910394266</v>
      </c>
      <c r="M15" s="6">
        <f>3.32*(LOG(J15)-LOG(K15))</f>
        <v>-0.32568613670069541</v>
      </c>
      <c r="N15" s="49">
        <f t="shared" ref="N15" si="3">IF(M15&lt;0,N12,N12+M15)</f>
        <v>8.6192574998470661</v>
      </c>
    </row>
    <row r="16" spans="1:45" x14ac:dyDescent="0.35">
      <c r="A16" s="9"/>
      <c r="B16" s="12"/>
      <c r="C16" s="12" t="s">
        <v>16</v>
      </c>
      <c r="D16" s="25">
        <v>20</v>
      </c>
      <c r="E16" s="2">
        <v>32</v>
      </c>
      <c r="F16" s="2">
        <v>41</v>
      </c>
      <c r="G16" s="2">
        <v>40</v>
      </c>
      <c r="H16" s="32">
        <f t="shared" si="0"/>
        <v>33.25</v>
      </c>
      <c r="I16" s="9"/>
      <c r="J16" s="20"/>
      <c r="K16" s="9"/>
      <c r="L16" s="9"/>
      <c r="M16" s="7"/>
      <c r="N16" s="46"/>
    </row>
    <row r="17" spans="1:14" ht="15" thickBot="1" x14ac:dyDescent="0.4">
      <c r="A17" s="10"/>
      <c r="B17" s="13"/>
      <c r="C17" s="13" t="s">
        <v>17</v>
      </c>
      <c r="D17" s="26">
        <v>0</v>
      </c>
      <c r="E17" s="27">
        <v>0</v>
      </c>
      <c r="F17" s="27">
        <v>0</v>
      </c>
      <c r="G17" s="27">
        <v>0</v>
      </c>
      <c r="H17" s="33">
        <f t="shared" si="0"/>
        <v>0</v>
      </c>
      <c r="I17" s="10"/>
      <c r="J17" s="21"/>
      <c r="K17" s="10"/>
      <c r="L17" s="10"/>
      <c r="M17" s="8"/>
      <c r="N17" s="47"/>
    </row>
    <row r="18" spans="1:14" x14ac:dyDescent="0.35">
      <c r="A18" s="59">
        <v>45583</v>
      </c>
      <c r="B18" s="11">
        <v>86</v>
      </c>
      <c r="C18" s="11" t="s">
        <v>15</v>
      </c>
      <c r="D18" s="23">
        <v>66</v>
      </c>
      <c r="E18" s="24">
        <v>61</v>
      </c>
      <c r="F18" s="24">
        <v>54</v>
      </c>
      <c r="G18" s="24">
        <v>75</v>
      </c>
      <c r="H18" s="34">
        <f t="shared" si="0"/>
        <v>64</v>
      </c>
      <c r="I18" s="14">
        <f>H18*10000*2</f>
        <v>1280000</v>
      </c>
      <c r="J18" s="5">
        <f>I18*5</f>
        <v>6400000</v>
      </c>
      <c r="K18" s="14">
        <f>J15</f>
        <v>3650000</v>
      </c>
      <c r="L18" s="22">
        <f>(H18/(H18+H19))*100</f>
        <v>47.14548802946593</v>
      </c>
      <c r="M18" s="6">
        <f>3.32*(LOG(J18)-LOG(K18))</f>
        <v>0.80970520363101073</v>
      </c>
      <c r="N18" s="49">
        <f>IF(M18&lt;0,N15,N15+M18)</f>
        <v>9.4289627034780761</v>
      </c>
    </row>
    <row r="19" spans="1:14" x14ac:dyDescent="0.35">
      <c r="A19" s="9"/>
      <c r="B19" s="12"/>
      <c r="C19" s="12" t="s">
        <v>16</v>
      </c>
      <c r="D19" s="25">
        <v>67</v>
      </c>
      <c r="E19" s="2">
        <v>68</v>
      </c>
      <c r="F19" s="2">
        <v>80</v>
      </c>
      <c r="G19" s="2">
        <v>72</v>
      </c>
      <c r="H19" s="32">
        <f t="shared" si="0"/>
        <v>71.75</v>
      </c>
      <c r="I19" s="9"/>
      <c r="J19" s="20"/>
      <c r="K19" s="9"/>
      <c r="L19" s="9"/>
      <c r="M19" s="7"/>
      <c r="N19" s="46"/>
    </row>
    <row r="20" spans="1:14" ht="15" thickBot="1" x14ac:dyDescent="0.4">
      <c r="A20" s="10"/>
      <c r="B20" s="13"/>
      <c r="C20" s="13" t="s">
        <v>17</v>
      </c>
      <c r="D20" s="26">
        <v>0</v>
      </c>
      <c r="E20" s="27">
        <v>0</v>
      </c>
      <c r="F20" s="27">
        <v>0</v>
      </c>
      <c r="G20" s="27">
        <v>0</v>
      </c>
      <c r="H20" s="33">
        <f t="shared" si="0"/>
        <v>0</v>
      </c>
      <c r="I20" s="10"/>
      <c r="J20" s="21"/>
      <c r="K20" s="10"/>
      <c r="L20" s="10"/>
      <c r="M20" s="8"/>
      <c r="N20" s="47"/>
    </row>
    <row r="21" spans="1:14" x14ac:dyDescent="0.35">
      <c r="A21" s="59">
        <v>45590</v>
      </c>
      <c r="B21" s="11">
        <v>93</v>
      </c>
      <c r="C21" s="11" t="s">
        <v>15</v>
      </c>
      <c r="D21" s="23">
        <v>31</v>
      </c>
      <c r="E21" s="24">
        <v>21</v>
      </c>
      <c r="F21" s="24">
        <v>40</v>
      </c>
      <c r="G21" s="24">
        <v>38</v>
      </c>
      <c r="H21" s="34">
        <f t="shared" si="0"/>
        <v>32.5</v>
      </c>
      <c r="I21" s="14">
        <f>H21*10000*2</f>
        <v>650000</v>
      </c>
      <c r="J21" s="5">
        <f>I21*5</f>
        <v>3250000</v>
      </c>
      <c r="K21" s="14">
        <v>3000000</v>
      </c>
      <c r="L21" s="22">
        <f>(H21/(H21+H22))*100</f>
        <v>57.017543859649123</v>
      </c>
      <c r="M21" s="6">
        <f>3.32*(LOG(J21)-LOG(K21))</f>
        <v>0.11541019278058329</v>
      </c>
      <c r="N21" s="49">
        <f t="shared" ref="N21" si="4">IF(M21&lt;0,N18,N18+M21)</f>
        <v>9.5443728962586594</v>
      </c>
    </row>
    <row r="22" spans="1:14" x14ac:dyDescent="0.35">
      <c r="A22" s="9"/>
      <c r="B22" s="12"/>
      <c r="C22" s="12" t="s">
        <v>16</v>
      </c>
      <c r="D22" s="25">
        <v>29</v>
      </c>
      <c r="E22" s="2">
        <v>22</v>
      </c>
      <c r="F22" s="2">
        <v>17</v>
      </c>
      <c r="G22" s="2">
        <v>30</v>
      </c>
      <c r="H22" s="32">
        <f t="shared" si="0"/>
        <v>24.5</v>
      </c>
      <c r="I22" s="9"/>
      <c r="J22" s="20"/>
      <c r="K22" s="9"/>
      <c r="L22" s="9"/>
      <c r="M22" s="7"/>
      <c r="N22" s="46"/>
    </row>
    <row r="23" spans="1:14" ht="15" thickBot="1" x14ac:dyDescent="0.4">
      <c r="A23" s="10"/>
      <c r="B23" s="13"/>
      <c r="C23" s="13" t="s">
        <v>17</v>
      </c>
      <c r="D23" s="26">
        <v>0</v>
      </c>
      <c r="E23" s="27">
        <v>0</v>
      </c>
      <c r="F23" s="27">
        <v>0</v>
      </c>
      <c r="G23" s="27">
        <v>0</v>
      </c>
      <c r="H23" s="33">
        <f t="shared" si="0"/>
        <v>0</v>
      </c>
      <c r="I23" s="10"/>
      <c r="J23" s="21"/>
      <c r="K23" s="10"/>
      <c r="L23" s="10"/>
      <c r="M23" s="8"/>
      <c r="N23" s="47"/>
    </row>
    <row r="24" spans="1:14" x14ac:dyDescent="0.35">
      <c r="A24" s="59">
        <v>45596</v>
      </c>
      <c r="B24" s="11">
        <v>99</v>
      </c>
      <c r="C24" s="11" t="s">
        <v>15</v>
      </c>
      <c r="D24" s="23">
        <v>15</v>
      </c>
      <c r="E24" s="24">
        <v>11</v>
      </c>
      <c r="F24" s="24">
        <v>6</v>
      </c>
      <c r="G24" s="24">
        <v>8</v>
      </c>
      <c r="H24" s="34">
        <f t="shared" si="0"/>
        <v>10</v>
      </c>
      <c r="I24" s="14">
        <f>H24*10000*2</f>
        <v>200000</v>
      </c>
      <c r="J24" s="5">
        <f>I24*5</f>
        <v>1000000</v>
      </c>
      <c r="K24" s="14">
        <f>J21</f>
        <v>3250000</v>
      </c>
      <c r="L24" s="22">
        <f>(H24/(H24+H25))*100</f>
        <v>27.027027027027028</v>
      </c>
      <c r="M24" s="6">
        <f>3.32*(LOG(J24)-LOG(K24))</f>
        <v>-1.6994527584498631</v>
      </c>
      <c r="N24" s="49">
        <f t="shared" ref="N24" si="5">IF(M24&lt;0,N21,N21+M24)</f>
        <v>9.5443728962586594</v>
      </c>
    </row>
    <row r="25" spans="1:14" x14ac:dyDescent="0.35">
      <c r="A25" s="9"/>
      <c r="B25" s="12"/>
      <c r="C25" s="12" t="s">
        <v>16</v>
      </c>
      <c r="D25" s="25">
        <v>28</v>
      </c>
      <c r="E25" s="2">
        <v>15</v>
      </c>
      <c r="F25" s="2">
        <v>23</v>
      </c>
      <c r="G25" s="2">
        <v>42</v>
      </c>
      <c r="H25" s="32">
        <f t="shared" si="0"/>
        <v>27</v>
      </c>
      <c r="I25" s="9"/>
      <c r="J25" s="20"/>
      <c r="K25" s="9"/>
      <c r="L25" s="9"/>
      <c r="M25" s="7"/>
      <c r="N25" s="46"/>
    </row>
    <row r="26" spans="1:14" ht="15" thickBot="1" x14ac:dyDescent="0.4">
      <c r="A26" s="10"/>
      <c r="B26" s="13"/>
      <c r="C26" s="13" t="s">
        <v>17</v>
      </c>
      <c r="D26" s="26">
        <v>0</v>
      </c>
      <c r="E26" s="27">
        <v>0</v>
      </c>
      <c r="F26" s="27">
        <v>0</v>
      </c>
      <c r="G26" s="27">
        <v>0</v>
      </c>
      <c r="H26" s="33">
        <f t="shared" si="0"/>
        <v>0</v>
      </c>
      <c r="I26" s="10"/>
      <c r="J26" s="21"/>
      <c r="K26" s="10"/>
      <c r="L26" s="10"/>
      <c r="M26" s="8"/>
      <c r="N26" s="47"/>
    </row>
    <row r="27" spans="1:14" x14ac:dyDescent="0.35">
      <c r="A27" s="59">
        <v>45604</v>
      </c>
      <c r="B27" s="11">
        <v>107</v>
      </c>
      <c r="C27" s="11" t="s">
        <v>15</v>
      </c>
      <c r="D27" s="23">
        <v>16</v>
      </c>
      <c r="E27" s="24">
        <v>27</v>
      </c>
      <c r="F27" s="24">
        <v>23</v>
      </c>
      <c r="G27" s="24">
        <v>31</v>
      </c>
      <c r="H27" s="34">
        <f t="shared" si="0"/>
        <v>24.25</v>
      </c>
      <c r="I27" s="14">
        <f>H27*10000*2</f>
        <v>485000</v>
      </c>
      <c r="J27" s="5">
        <f>I27*5</f>
        <v>2425000</v>
      </c>
      <c r="K27" s="14">
        <f>J24</f>
        <v>1000000</v>
      </c>
      <c r="L27" s="22">
        <f>(H27/(H27+H28))*100</f>
        <v>52.717391304347828</v>
      </c>
      <c r="M27" s="6">
        <f>3.32*(LOG(J27)-LOG(K27))</f>
        <v>1.2772429865550985</v>
      </c>
      <c r="N27" s="49">
        <f t="shared" ref="N27" si="6">IF(M27&lt;0,N24,N24+M27)</f>
        <v>10.821615882813758</v>
      </c>
    </row>
    <row r="28" spans="1:14" x14ac:dyDescent="0.35">
      <c r="A28" s="9"/>
      <c r="B28" s="12"/>
      <c r="C28" s="12" t="s">
        <v>16</v>
      </c>
      <c r="D28" s="25">
        <v>19</v>
      </c>
      <c r="E28" s="2">
        <v>25</v>
      </c>
      <c r="F28" s="2">
        <v>22</v>
      </c>
      <c r="G28" s="2">
        <v>21</v>
      </c>
      <c r="H28" s="32">
        <f t="shared" si="0"/>
        <v>21.75</v>
      </c>
      <c r="I28" s="9"/>
      <c r="J28" s="20"/>
      <c r="K28" s="9"/>
      <c r="L28" s="9"/>
      <c r="M28" s="7"/>
      <c r="N28" s="46"/>
    </row>
    <row r="29" spans="1:14" ht="15" thickBot="1" x14ac:dyDescent="0.4">
      <c r="A29" s="10"/>
      <c r="B29" s="13"/>
      <c r="C29" s="13" t="s">
        <v>17</v>
      </c>
      <c r="D29" s="26">
        <v>1</v>
      </c>
      <c r="E29" s="27">
        <v>0</v>
      </c>
      <c r="F29" s="27">
        <v>0</v>
      </c>
      <c r="G29" s="27">
        <v>0</v>
      </c>
      <c r="H29" s="33">
        <f t="shared" si="0"/>
        <v>0.25</v>
      </c>
      <c r="I29" s="10"/>
      <c r="J29" s="21"/>
      <c r="K29" s="10"/>
      <c r="L29" s="10"/>
      <c r="M29" s="8"/>
      <c r="N29" s="47"/>
    </row>
    <row r="30" spans="1:14" x14ac:dyDescent="0.35">
      <c r="A30" s="59">
        <v>45611</v>
      </c>
      <c r="B30" s="11">
        <v>114</v>
      </c>
      <c r="C30" s="11" t="s">
        <v>15</v>
      </c>
      <c r="D30" s="23">
        <v>9</v>
      </c>
      <c r="E30" s="24">
        <v>18</v>
      </c>
      <c r="F30" s="24">
        <v>16</v>
      </c>
      <c r="G30" s="24">
        <v>15</v>
      </c>
      <c r="H30" s="34">
        <f t="shared" si="0"/>
        <v>14.5</v>
      </c>
      <c r="I30" s="14">
        <f>H30*10000*2</f>
        <v>290000</v>
      </c>
      <c r="J30" s="5">
        <f>I30*5</f>
        <v>1450000</v>
      </c>
      <c r="K30" s="14">
        <f>J27</f>
        <v>2425000</v>
      </c>
      <c r="L30" s="22">
        <f>(H30/(H30+H31))*100</f>
        <v>32.044198895027627</v>
      </c>
      <c r="M30" s="6">
        <f>3.32*(LOG(J30)-LOG(K30))</f>
        <v>-0.74150121913498057</v>
      </c>
      <c r="N30" s="49">
        <f t="shared" ref="N30" si="7">IF(M30&lt;0,N27,N27+M30)</f>
        <v>10.821615882813758</v>
      </c>
    </row>
    <row r="31" spans="1:14" x14ac:dyDescent="0.35">
      <c r="A31" s="9"/>
      <c r="B31" s="12"/>
      <c r="C31" s="12" t="s">
        <v>16</v>
      </c>
      <c r="D31" s="25">
        <v>33</v>
      </c>
      <c r="E31" s="2">
        <v>31</v>
      </c>
      <c r="F31" s="2">
        <v>36</v>
      </c>
      <c r="G31" s="2">
        <v>23</v>
      </c>
      <c r="H31" s="32">
        <f t="shared" si="0"/>
        <v>30.75</v>
      </c>
      <c r="I31" s="9"/>
      <c r="J31" s="20"/>
      <c r="K31" s="9"/>
      <c r="L31" s="9"/>
      <c r="M31" s="7"/>
      <c r="N31" s="46"/>
    </row>
    <row r="32" spans="1:14" ht="15" thickBot="1" x14ac:dyDescent="0.4">
      <c r="A32" s="10"/>
      <c r="B32" s="13"/>
      <c r="C32" s="13" t="s">
        <v>17</v>
      </c>
      <c r="D32" s="26">
        <v>0</v>
      </c>
      <c r="E32" s="27">
        <v>0</v>
      </c>
      <c r="F32" s="27">
        <v>0</v>
      </c>
      <c r="G32" s="27">
        <v>0</v>
      </c>
      <c r="H32" s="33">
        <f t="shared" si="0"/>
        <v>0</v>
      </c>
      <c r="I32" s="10"/>
      <c r="J32" s="21"/>
      <c r="K32" s="10"/>
      <c r="L32" s="10"/>
      <c r="M32" s="8"/>
      <c r="N32" s="47"/>
    </row>
    <row r="33" spans="1:15" x14ac:dyDescent="0.35">
      <c r="A33" s="59">
        <v>45617</v>
      </c>
      <c r="B33" s="11">
        <v>120</v>
      </c>
      <c r="C33" s="11" t="s">
        <v>15</v>
      </c>
      <c r="D33" s="80">
        <v>8</v>
      </c>
      <c r="E33" s="81">
        <v>10</v>
      </c>
      <c r="F33" s="81">
        <v>7</v>
      </c>
      <c r="G33" s="81">
        <v>11</v>
      </c>
      <c r="H33" s="34">
        <f>AVERAGE(D33:G33)</f>
        <v>9</v>
      </c>
      <c r="I33" s="14">
        <f>H33*10000*2</f>
        <v>180000</v>
      </c>
      <c r="J33" s="5">
        <f>I33*5</f>
        <v>900000</v>
      </c>
      <c r="K33" s="14">
        <f>J30</f>
        <v>1450000</v>
      </c>
      <c r="L33" s="22">
        <f>(H33/(H33+H34))*100</f>
        <v>26.666666666666668</v>
      </c>
      <c r="M33" s="6">
        <f>3.32*(LOG(J33)-LOG(K33))</f>
        <v>-0.68765663608155825</v>
      </c>
      <c r="N33" s="49">
        <f t="shared" ref="N33" si="8">IF(M33&lt;0,N30,N30+M33)</f>
        <v>10.821615882813758</v>
      </c>
    </row>
    <row r="34" spans="1:15" x14ac:dyDescent="0.35">
      <c r="A34" s="9"/>
      <c r="B34" s="12"/>
      <c r="C34" s="12" t="s">
        <v>16</v>
      </c>
      <c r="D34" s="82">
        <v>22</v>
      </c>
      <c r="E34" s="83">
        <v>26</v>
      </c>
      <c r="F34" s="83">
        <v>18</v>
      </c>
      <c r="G34" s="83">
        <v>33</v>
      </c>
      <c r="H34" s="32">
        <f>AVERAGE(D34:G34)</f>
        <v>24.75</v>
      </c>
      <c r="I34" s="9"/>
      <c r="J34" s="20"/>
      <c r="K34" s="9"/>
      <c r="L34" s="9"/>
      <c r="M34" s="7"/>
      <c r="N34" s="46"/>
    </row>
    <row r="35" spans="1:15" ht="15" thickBot="1" x14ac:dyDescent="0.4">
      <c r="A35" s="10"/>
      <c r="B35" s="13"/>
      <c r="C35" s="13" t="s">
        <v>17</v>
      </c>
      <c r="D35" s="84">
        <v>0</v>
      </c>
      <c r="E35" s="85">
        <v>0</v>
      </c>
      <c r="F35" s="85">
        <v>0</v>
      </c>
      <c r="G35" s="85">
        <v>0</v>
      </c>
      <c r="H35" s="33">
        <f>AVERAGE(D35:G35)</f>
        <v>0</v>
      </c>
      <c r="I35" s="10"/>
      <c r="J35" s="21"/>
      <c r="K35" s="10"/>
      <c r="L35" s="10"/>
      <c r="M35" s="8"/>
      <c r="N35" s="47"/>
    </row>
    <row r="36" spans="1:15" ht="15" thickBot="1" x14ac:dyDescent="0.4">
      <c r="A36" s="52" t="s">
        <v>44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4"/>
    </row>
    <row r="37" spans="1:15" x14ac:dyDescent="0.35">
      <c r="A37" s="94">
        <v>45548</v>
      </c>
      <c r="B37" s="95">
        <v>51</v>
      </c>
      <c r="C37" s="88"/>
      <c r="D37" s="88"/>
      <c r="F37" s="88"/>
      <c r="G37" s="88"/>
      <c r="H37" s="88"/>
      <c r="I37" s="88"/>
      <c r="K37" s="88"/>
      <c r="L37" s="104">
        <v>89.057750759878417</v>
      </c>
      <c r="N37" s="99">
        <v>7.2799660093750571</v>
      </c>
      <c r="O37" t="s">
        <v>21</v>
      </c>
    </row>
    <row r="38" spans="1:15" ht="15" thickBot="1" x14ac:dyDescent="0.4">
      <c r="A38" s="89">
        <v>45555</v>
      </c>
      <c r="B38" s="12">
        <v>58</v>
      </c>
      <c r="C38" s="12" t="s">
        <v>15</v>
      </c>
      <c r="D38" s="17">
        <v>47</v>
      </c>
      <c r="E38" s="90">
        <v>29</v>
      </c>
      <c r="F38" s="1">
        <v>36</v>
      </c>
      <c r="G38" s="1">
        <v>47</v>
      </c>
      <c r="H38" s="32">
        <f t="shared" si="0"/>
        <v>39.75</v>
      </c>
      <c r="I38" s="20">
        <f>H38*10000*2</f>
        <v>795000</v>
      </c>
      <c r="J38" s="91">
        <f>I38*5</f>
        <v>3975000</v>
      </c>
      <c r="K38" s="20">
        <v>3000000</v>
      </c>
      <c r="L38" s="92">
        <f>(H38/(H38+H39))*100</f>
        <v>76.442307692307693</v>
      </c>
      <c r="M38" s="46">
        <f>3.32*(LOG(J38)-LOG(K38))</f>
        <v>0.40575671586578443</v>
      </c>
      <c r="N38" s="98">
        <f>IF(M38&lt;0,N37,N37+M38)</f>
        <v>7.6857227252408418</v>
      </c>
    </row>
    <row r="39" spans="1:15" ht="15" thickBot="1" x14ac:dyDescent="0.4">
      <c r="A39" s="12"/>
      <c r="B39" s="12"/>
      <c r="C39" s="12" t="s">
        <v>16</v>
      </c>
      <c r="D39" s="17">
        <v>17</v>
      </c>
      <c r="E39" s="1">
        <v>14</v>
      </c>
      <c r="F39" s="1">
        <v>4</v>
      </c>
      <c r="G39" s="1">
        <v>14</v>
      </c>
      <c r="H39" s="34">
        <f t="shared" si="0"/>
        <v>12.25</v>
      </c>
      <c r="I39" s="9"/>
      <c r="J39" s="7"/>
      <c r="K39" s="9"/>
      <c r="L39" s="9"/>
      <c r="M39" s="7"/>
      <c r="N39" s="46"/>
    </row>
    <row r="40" spans="1:15" ht="15" thickBot="1" x14ac:dyDescent="0.4">
      <c r="A40" s="13"/>
      <c r="B40" s="13"/>
      <c r="C40" s="13" t="s">
        <v>17</v>
      </c>
      <c r="D40" s="18">
        <v>0</v>
      </c>
      <c r="E40" s="19">
        <v>0</v>
      </c>
      <c r="F40" s="19">
        <v>0</v>
      </c>
      <c r="G40" s="19">
        <v>0</v>
      </c>
      <c r="H40" s="34">
        <f t="shared" si="0"/>
        <v>0</v>
      </c>
      <c r="I40" s="10"/>
      <c r="J40" s="8"/>
      <c r="K40" s="10"/>
      <c r="L40" s="10"/>
      <c r="M40" s="8"/>
      <c r="N40" s="47"/>
    </row>
    <row r="41" spans="1:15" ht="15" thickBot="1" x14ac:dyDescent="0.4">
      <c r="A41" s="35">
        <v>45562</v>
      </c>
      <c r="B41" s="11">
        <v>65</v>
      </c>
      <c r="C41" s="11" t="s">
        <v>15</v>
      </c>
      <c r="D41" s="41">
        <v>29</v>
      </c>
      <c r="E41" s="42">
        <v>36</v>
      </c>
      <c r="F41" s="42">
        <v>70</v>
      </c>
      <c r="G41" s="24">
        <v>51</v>
      </c>
      <c r="H41" s="34">
        <f t="shared" si="0"/>
        <v>46.5</v>
      </c>
      <c r="I41" s="14">
        <f>H41*10000*2</f>
        <v>930000</v>
      </c>
      <c r="J41" s="5">
        <f>I41*5</f>
        <v>4650000</v>
      </c>
      <c r="K41" s="14">
        <f>J38</f>
        <v>3975000</v>
      </c>
      <c r="L41" s="22">
        <f>(H41/(H41+H42))*100</f>
        <v>72.65625</v>
      </c>
      <c r="M41" s="6">
        <f>3.32*(LOG(J41)-LOG(K41))</f>
        <v>0.22614452205958144</v>
      </c>
      <c r="N41" s="49">
        <f t="shared" ref="N41" si="9">IF(M41&lt;0,N38,N38+M41)</f>
        <v>7.9118672473004228</v>
      </c>
    </row>
    <row r="42" spans="1:15" ht="15" thickBot="1" x14ac:dyDescent="0.4">
      <c r="A42" s="12"/>
      <c r="B42" s="12"/>
      <c r="C42" s="39" t="s">
        <v>16</v>
      </c>
      <c r="D42" s="45">
        <v>11</v>
      </c>
      <c r="E42" s="1">
        <v>24</v>
      </c>
      <c r="F42" s="45">
        <v>19</v>
      </c>
      <c r="G42" s="40">
        <v>16</v>
      </c>
      <c r="H42" s="34">
        <f t="shared" si="0"/>
        <v>17.5</v>
      </c>
      <c r="I42" s="9"/>
      <c r="J42" s="7"/>
      <c r="K42" s="9"/>
      <c r="L42" s="9"/>
      <c r="M42" s="7"/>
      <c r="N42" s="46"/>
    </row>
    <row r="43" spans="1:15" ht="15" thickBot="1" x14ac:dyDescent="0.4">
      <c r="A43" s="13"/>
      <c r="B43" s="13"/>
      <c r="C43" s="13" t="s">
        <v>17</v>
      </c>
      <c r="D43" s="43">
        <v>0</v>
      </c>
      <c r="E43" s="44">
        <v>0</v>
      </c>
      <c r="F43" s="44">
        <v>0</v>
      </c>
      <c r="G43" s="27">
        <v>1</v>
      </c>
      <c r="H43" s="34">
        <f t="shared" si="0"/>
        <v>0.25</v>
      </c>
      <c r="I43" s="10"/>
      <c r="J43" s="8"/>
      <c r="K43" s="10"/>
      <c r="L43" s="10"/>
      <c r="M43" s="8"/>
      <c r="N43" s="47"/>
    </row>
    <row r="44" spans="1:15" ht="15" thickBot="1" x14ac:dyDescent="0.4">
      <c r="A44" s="3">
        <v>45569</v>
      </c>
      <c r="B44" s="11">
        <v>72</v>
      </c>
      <c r="C44" s="11" t="s">
        <v>15</v>
      </c>
      <c r="D44" s="23">
        <v>40</v>
      </c>
      <c r="E44" s="24">
        <v>35</v>
      </c>
      <c r="F44" s="24">
        <v>42</v>
      </c>
      <c r="G44" s="24">
        <v>39</v>
      </c>
      <c r="H44" s="34">
        <f t="shared" si="0"/>
        <v>39</v>
      </c>
      <c r="I44" s="14">
        <f>H44*10000*2</f>
        <v>780000</v>
      </c>
      <c r="J44" s="5">
        <f>I44*5</f>
        <v>3900000</v>
      </c>
      <c r="K44" s="14">
        <v>3000000</v>
      </c>
      <c r="L44" s="22">
        <f>(H44/(H44+H45))*100</f>
        <v>62.151394422310759</v>
      </c>
      <c r="M44" s="6">
        <f>3.32*(LOG(J44)-LOG(K44))</f>
        <v>0.37829192965869862</v>
      </c>
      <c r="N44" s="49">
        <f t="shared" ref="N44" si="10">IF(M44&lt;0,N41,N41+M44)</f>
        <v>8.2901591769591221</v>
      </c>
    </row>
    <row r="45" spans="1:15" ht="15" thickBot="1" x14ac:dyDescent="0.4">
      <c r="A45" s="12"/>
      <c r="B45" s="12"/>
      <c r="C45" s="12" t="s">
        <v>16</v>
      </c>
      <c r="D45" s="25">
        <v>26</v>
      </c>
      <c r="E45" s="2">
        <v>22</v>
      </c>
      <c r="F45" s="2">
        <v>21</v>
      </c>
      <c r="G45" s="2">
        <v>26</v>
      </c>
      <c r="H45" s="34">
        <f t="shared" si="0"/>
        <v>23.75</v>
      </c>
      <c r="I45" s="9"/>
      <c r="J45" s="20"/>
      <c r="K45" s="9"/>
      <c r="L45" s="9"/>
      <c r="M45" s="7"/>
      <c r="N45" s="46"/>
    </row>
    <row r="46" spans="1:15" ht="15" thickBot="1" x14ac:dyDescent="0.4">
      <c r="A46" s="13"/>
      <c r="B46" s="13"/>
      <c r="C46" s="13" t="s">
        <v>17</v>
      </c>
      <c r="D46" s="51">
        <v>0</v>
      </c>
      <c r="E46" s="27">
        <v>0</v>
      </c>
      <c r="F46" s="27">
        <v>1</v>
      </c>
      <c r="G46" s="27">
        <v>0</v>
      </c>
      <c r="H46" s="34">
        <f t="shared" si="0"/>
        <v>0.25</v>
      </c>
      <c r="I46" s="10"/>
      <c r="J46" s="21"/>
      <c r="K46" s="10"/>
      <c r="L46" s="10"/>
      <c r="M46" s="8"/>
      <c r="N46" s="47"/>
    </row>
    <row r="47" spans="1:15" ht="15" thickBot="1" x14ac:dyDescent="0.4">
      <c r="A47" s="35">
        <v>45576</v>
      </c>
      <c r="B47" s="11">
        <v>79</v>
      </c>
      <c r="C47" s="11" t="s">
        <v>15</v>
      </c>
      <c r="D47" s="23">
        <v>37</v>
      </c>
      <c r="E47" s="24">
        <v>22</v>
      </c>
      <c r="F47" s="24">
        <v>30</v>
      </c>
      <c r="G47" s="24">
        <v>23</v>
      </c>
      <c r="H47" s="34">
        <f t="shared" si="0"/>
        <v>28</v>
      </c>
      <c r="I47" s="14">
        <f>H47*10000*2</f>
        <v>560000</v>
      </c>
      <c r="J47" s="5">
        <f>I47*5</f>
        <v>2800000</v>
      </c>
      <c r="K47" s="14">
        <f>J44</f>
        <v>3900000</v>
      </c>
      <c r="L47" s="22">
        <f>(H47/(H47+H48))*100</f>
        <v>48.484848484848484</v>
      </c>
      <c r="M47" s="6">
        <f>3.32*(LOG(J47)-LOG(K47))</f>
        <v>-0.47776983127180994</v>
      </c>
      <c r="N47" s="50">
        <f t="shared" ref="N47" si="11">IF(M47&lt;0,N44,N44+M47)</f>
        <v>8.2901591769591221</v>
      </c>
    </row>
    <row r="48" spans="1:15" ht="15" thickBot="1" x14ac:dyDescent="0.4">
      <c r="A48" s="9"/>
      <c r="B48" s="12"/>
      <c r="C48" s="12" t="s">
        <v>16</v>
      </c>
      <c r="D48" s="25">
        <v>15</v>
      </c>
      <c r="E48" s="2">
        <v>36</v>
      </c>
      <c r="F48" s="2">
        <v>32</v>
      </c>
      <c r="G48" s="2">
        <v>36</v>
      </c>
      <c r="H48" s="34">
        <f t="shared" si="0"/>
        <v>29.75</v>
      </c>
      <c r="I48" s="9"/>
      <c r="J48" s="20"/>
      <c r="K48" s="9"/>
      <c r="L48" s="9"/>
      <c r="M48" s="7"/>
      <c r="N48" s="46"/>
    </row>
    <row r="49" spans="1:15" ht="15" thickBot="1" x14ac:dyDescent="0.4">
      <c r="A49" s="10"/>
      <c r="B49" s="13"/>
      <c r="C49" s="13" t="s">
        <v>17</v>
      </c>
      <c r="D49" s="26">
        <v>0</v>
      </c>
      <c r="E49" s="27">
        <v>0</v>
      </c>
      <c r="F49" s="27">
        <v>1</v>
      </c>
      <c r="G49" s="27">
        <v>1</v>
      </c>
      <c r="H49" s="34">
        <f t="shared" si="0"/>
        <v>0.5</v>
      </c>
      <c r="I49" s="10"/>
      <c r="J49" s="21"/>
      <c r="K49" s="10"/>
      <c r="L49" s="10"/>
      <c r="M49" s="8"/>
      <c r="N49" s="47"/>
    </row>
    <row r="50" spans="1:15" ht="15" thickBot="1" x14ac:dyDescent="0.4">
      <c r="A50" s="59">
        <v>45583</v>
      </c>
      <c r="B50" s="11">
        <v>86</v>
      </c>
      <c r="C50" s="11" t="s">
        <v>15</v>
      </c>
      <c r="D50" s="23">
        <v>45</v>
      </c>
      <c r="E50" s="24">
        <v>34</v>
      </c>
      <c r="F50" s="24">
        <v>49</v>
      </c>
      <c r="G50" s="24">
        <v>44</v>
      </c>
      <c r="H50" s="34">
        <f t="shared" si="0"/>
        <v>43</v>
      </c>
      <c r="I50" s="14">
        <f>H50*10000*2</f>
        <v>860000</v>
      </c>
      <c r="J50" s="5">
        <f>I50*5</f>
        <v>4300000</v>
      </c>
      <c r="K50" s="14">
        <f>J47</f>
        <v>2800000</v>
      </c>
      <c r="L50" s="22">
        <f>(H50/(H50+H51))*100</f>
        <v>48.450704225352112</v>
      </c>
      <c r="M50" s="6">
        <f>3.32*(LOG(J50)-LOG(K50))</f>
        <v>0.61855060846805765</v>
      </c>
      <c r="N50" s="50">
        <f t="shared" ref="N50" si="12">IF(M50&lt;0,N47,N47+M50)</f>
        <v>8.9087097854271793</v>
      </c>
      <c r="O50" s="58"/>
    </row>
    <row r="51" spans="1:15" ht="15" thickBot="1" x14ac:dyDescent="0.4">
      <c r="A51" s="9"/>
      <c r="B51" s="12"/>
      <c r="C51" s="12" t="s">
        <v>16</v>
      </c>
      <c r="D51" s="25">
        <v>49</v>
      </c>
      <c r="E51" s="2">
        <v>42</v>
      </c>
      <c r="F51" s="2">
        <v>39</v>
      </c>
      <c r="G51" s="2">
        <v>53</v>
      </c>
      <c r="H51" s="34">
        <f t="shared" si="0"/>
        <v>45.75</v>
      </c>
      <c r="I51" s="9"/>
      <c r="J51" s="20"/>
      <c r="K51" s="9"/>
      <c r="L51" s="9"/>
      <c r="M51" s="7"/>
      <c r="N51" s="46"/>
    </row>
    <row r="52" spans="1:15" ht="15" thickBot="1" x14ac:dyDescent="0.4">
      <c r="A52" s="10"/>
      <c r="B52" s="13"/>
      <c r="C52" s="13" t="s">
        <v>17</v>
      </c>
      <c r="D52" s="26">
        <v>0</v>
      </c>
      <c r="E52" s="27">
        <v>0</v>
      </c>
      <c r="F52" s="27">
        <v>0</v>
      </c>
      <c r="G52" s="27">
        <v>0</v>
      </c>
      <c r="H52" s="34">
        <f t="shared" si="0"/>
        <v>0</v>
      </c>
      <c r="I52" s="10"/>
      <c r="J52" s="21"/>
      <c r="K52" s="10"/>
      <c r="L52" s="10"/>
      <c r="M52" s="8"/>
      <c r="N52" s="47"/>
    </row>
    <row r="53" spans="1:15" ht="15" thickBot="1" x14ac:dyDescent="0.4">
      <c r="A53" s="59">
        <v>45590</v>
      </c>
      <c r="B53" s="11">
        <v>93</v>
      </c>
      <c r="C53" s="11" t="s">
        <v>15</v>
      </c>
      <c r="D53" s="23">
        <v>23</v>
      </c>
      <c r="E53" s="24">
        <v>19</v>
      </c>
      <c r="F53" s="24">
        <v>13</v>
      </c>
      <c r="G53" s="24">
        <v>32</v>
      </c>
      <c r="H53" s="34">
        <f t="shared" si="0"/>
        <v>21.75</v>
      </c>
      <c r="I53" s="14">
        <f>H53*10000*2</f>
        <v>435000</v>
      </c>
      <c r="J53" s="5">
        <f>I53*5</f>
        <v>2175000</v>
      </c>
      <c r="K53" s="14">
        <v>3000000</v>
      </c>
      <c r="L53" s="22">
        <f>(H53/(H53+H54))*100</f>
        <v>38.666666666666664</v>
      </c>
      <c r="M53" s="6">
        <f>3.32*(LOG(J53)-LOG(K53))</f>
        <v>-0.46367781818430276</v>
      </c>
      <c r="N53" s="50">
        <f t="shared" ref="N53" si="13">IF(M53&lt;0,N50,N50+M53)</f>
        <v>8.9087097854271793</v>
      </c>
    </row>
    <row r="54" spans="1:15" ht="15" thickBot="1" x14ac:dyDescent="0.4">
      <c r="A54" s="9"/>
      <c r="B54" s="12"/>
      <c r="C54" s="12" t="s">
        <v>16</v>
      </c>
      <c r="D54" s="25">
        <v>31</v>
      </c>
      <c r="E54" s="2">
        <v>28</v>
      </c>
      <c r="F54" s="2">
        <v>34</v>
      </c>
      <c r="G54" s="2">
        <v>45</v>
      </c>
      <c r="H54" s="34">
        <f t="shared" si="0"/>
        <v>34.5</v>
      </c>
      <c r="I54" s="9"/>
      <c r="J54" s="20"/>
      <c r="K54" s="9"/>
      <c r="L54" s="9"/>
      <c r="M54" s="7"/>
      <c r="N54" s="46"/>
    </row>
    <row r="55" spans="1:15" ht="15" thickBot="1" x14ac:dyDescent="0.4">
      <c r="A55" s="10"/>
      <c r="B55" s="13"/>
      <c r="C55" s="13" t="s">
        <v>17</v>
      </c>
      <c r="D55" s="26">
        <v>0</v>
      </c>
      <c r="E55" s="27">
        <v>0</v>
      </c>
      <c r="F55" s="27">
        <v>0</v>
      </c>
      <c r="G55" s="27">
        <v>0</v>
      </c>
      <c r="H55" s="34">
        <f t="shared" si="0"/>
        <v>0</v>
      </c>
      <c r="I55" s="10"/>
      <c r="J55" s="21"/>
      <c r="K55" s="10"/>
      <c r="L55" s="10"/>
      <c r="M55" s="8"/>
      <c r="N55" s="47"/>
    </row>
    <row r="56" spans="1:15" ht="15" thickBot="1" x14ac:dyDescent="0.4">
      <c r="A56" s="59">
        <v>45596</v>
      </c>
      <c r="B56" s="11">
        <v>99</v>
      </c>
      <c r="C56" s="11" t="s">
        <v>15</v>
      </c>
      <c r="D56" s="23">
        <v>8</v>
      </c>
      <c r="E56" s="24">
        <v>10</v>
      </c>
      <c r="F56" s="24">
        <v>5</v>
      </c>
      <c r="G56" s="24">
        <v>24</v>
      </c>
      <c r="H56" s="34">
        <f t="shared" si="0"/>
        <v>11.75</v>
      </c>
      <c r="I56" s="14">
        <f>H56*10000*2</f>
        <v>235000</v>
      </c>
      <c r="J56" s="5">
        <f>I56*5</f>
        <v>1175000</v>
      </c>
      <c r="K56" s="14">
        <f>J53</f>
        <v>2175000</v>
      </c>
      <c r="L56" s="22">
        <f>(H56/(H56+H57))*100</f>
        <v>31.333333333333336</v>
      </c>
      <c r="M56" s="6">
        <f>3.32*(LOG(J56)-LOG(K56))</f>
        <v>-0.88783903034722889</v>
      </c>
      <c r="N56" s="50">
        <f t="shared" ref="N56" si="14">IF(M56&lt;0,N53,N53+M56)</f>
        <v>8.9087097854271793</v>
      </c>
    </row>
    <row r="57" spans="1:15" ht="15" thickBot="1" x14ac:dyDescent="0.4">
      <c r="A57" s="9"/>
      <c r="B57" s="12"/>
      <c r="C57" s="12" t="s">
        <v>16</v>
      </c>
      <c r="D57" s="25">
        <v>37</v>
      </c>
      <c r="E57" s="2">
        <v>34</v>
      </c>
      <c r="F57" s="2">
        <v>15</v>
      </c>
      <c r="G57" s="2">
        <v>17</v>
      </c>
      <c r="H57" s="34">
        <f t="shared" si="0"/>
        <v>25.75</v>
      </c>
      <c r="I57" s="9"/>
      <c r="J57" s="20"/>
      <c r="K57" s="9"/>
      <c r="L57" s="9"/>
      <c r="M57" s="7"/>
      <c r="N57" s="46"/>
    </row>
    <row r="58" spans="1:15" ht="15" thickBot="1" x14ac:dyDescent="0.4">
      <c r="A58" s="10"/>
      <c r="B58" s="13"/>
      <c r="C58" s="13" t="s">
        <v>17</v>
      </c>
      <c r="D58" s="26">
        <v>0</v>
      </c>
      <c r="E58" s="27">
        <v>0</v>
      </c>
      <c r="F58" s="27">
        <v>0</v>
      </c>
      <c r="G58" s="27">
        <v>0</v>
      </c>
      <c r="H58" s="34">
        <f t="shared" si="0"/>
        <v>0</v>
      </c>
      <c r="I58" s="10"/>
      <c r="J58" s="21"/>
      <c r="K58" s="10"/>
      <c r="L58" s="10"/>
      <c r="M58" s="8"/>
      <c r="N58" s="47"/>
    </row>
    <row r="59" spans="1:15" ht="15" thickBot="1" x14ac:dyDescent="0.4">
      <c r="A59" s="59">
        <v>45604</v>
      </c>
      <c r="B59" s="11">
        <v>107</v>
      </c>
      <c r="C59" s="11" t="s">
        <v>15</v>
      </c>
      <c r="D59" s="23">
        <v>26</v>
      </c>
      <c r="E59" s="24">
        <v>24</v>
      </c>
      <c r="F59" s="24">
        <v>24</v>
      </c>
      <c r="G59" s="24">
        <v>21</v>
      </c>
      <c r="H59" s="34">
        <f t="shared" si="0"/>
        <v>23.75</v>
      </c>
      <c r="I59" s="14">
        <f>H59*10000*2</f>
        <v>475000</v>
      </c>
      <c r="J59" s="5">
        <f>I59*5</f>
        <v>2375000</v>
      </c>
      <c r="K59" s="14">
        <f>J56</f>
        <v>1175000</v>
      </c>
      <c r="L59" s="22">
        <f>(H59/(H59+H60))*100</f>
        <v>51.912568306010932</v>
      </c>
      <c r="M59" s="6">
        <f>3.32*(LOG(J59)-LOG(K59))</f>
        <v>1.0146774812123904</v>
      </c>
      <c r="N59" s="50">
        <f t="shared" ref="N59" si="15">IF(M59&lt;0,N56,N56+M59)</f>
        <v>9.923387266639569</v>
      </c>
    </row>
    <row r="60" spans="1:15" ht="15" thickBot="1" x14ac:dyDescent="0.4">
      <c r="A60" s="9"/>
      <c r="B60" s="12"/>
      <c r="C60" s="12" t="s">
        <v>16</v>
      </c>
      <c r="D60" s="25">
        <v>18</v>
      </c>
      <c r="E60" s="2">
        <v>21</v>
      </c>
      <c r="F60" s="2">
        <v>31</v>
      </c>
      <c r="G60" s="2">
        <v>18</v>
      </c>
      <c r="H60" s="34">
        <f t="shared" si="0"/>
        <v>22</v>
      </c>
      <c r="I60" s="9"/>
      <c r="J60" s="20"/>
      <c r="K60" s="9"/>
      <c r="L60" s="9"/>
      <c r="M60" s="7"/>
      <c r="N60" s="46"/>
    </row>
    <row r="61" spans="1:15" ht="15" thickBot="1" x14ac:dyDescent="0.4">
      <c r="A61" s="10"/>
      <c r="B61" s="13"/>
      <c r="C61" s="13" t="s">
        <v>17</v>
      </c>
      <c r="D61" s="26">
        <v>0</v>
      </c>
      <c r="E61" s="27">
        <v>0</v>
      </c>
      <c r="F61" s="27">
        <v>0</v>
      </c>
      <c r="G61" s="27">
        <v>1</v>
      </c>
      <c r="H61" s="34">
        <f t="shared" si="0"/>
        <v>0.25</v>
      </c>
      <c r="I61" s="10"/>
      <c r="J61" s="21"/>
      <c r="K61" s="10"/>
      <c r="L61" s="10"/>
      <c r="M61" s="8"/>
      <c r="N61" s="47"/>
    </row>
    <row r="62" spans="1:15" ht="15" thickBot="1" x14ac:dyDescent="0.4">
      <c r="A62" s="59">
        <v>45611</v>
      </c>
      <c r="B62" s="11">
        <v>114</v>
      </c>
      <c r="C62" s="11" t="s">
        <v>15</v>
      </c>
      <c r="D62" s="23">
        <v>15</v>
      </c>
      <c r="E62" s="24">
        <v>14</v>
      </c>
      <c r="F62" s="24">
        <v>17</v>
      </c>
      <c r="G62" s="24">
        <v>16</v>
      </c>
      <c r="H62" s="34">
        <f t="shared" si="0"/>
        <v>15.5</v>
      </c>
      <c r="I62" s="14">
        <f>H62*10000*2</f>
        <v>310000</v>
      </c>
      <c r="J62" s="5">
        <f>I62*5</f>
        <v>1550000</v>
      </c>
      <c r="K62" s="14">
        <f>J59</f>
        <v>2375000</v>
      </c>
      <c r="L62" s="22">
        <f>(H62/(H62+H63))*100</f>
        <v>37.804878048780488</v>
      </c>
      <c r="M62" s="6">
        <f>3.32*(LOG(J62)-LOG(K62))</f>
        <v>-0.61530196042476959</v>
      </c>
      <c r="N62" s="50">
        <f t="shared" ref="N62" si="16">IF(M62&lt;0,N59,N59+M62)</f>
        <v>9.923387266639569</v>
      </c>
    </row>
    <row r="63" spans="1:15" ht="15" thickBot="1" x14ac:dyDescent="0.4">
      <c r="A63" s="9"/>
      <c r="B63" s="12"/>
      <c r="C63" s="12" t="s">
        <v>16</v>
      </c>
      <c r="D63" s="25">
        <v>33</v>
      </c>
      <c r="E63" s="2">
        <v>16</v>
      </c>
      <c r="F63" s="2">
        <v>31</v>
      </c>
      <c r="G63" s="2">
        <v>22</v>
      </c>
      <c r="H63" s="34">
        <f t="shared" si="0"/>
        <v>25.5</v>
      </c>
      <c r="I63" s="9"/>
      <c r="J63" s="20"/>
      <c r="K63" s="9"/>
      <c r="L63" s="9"/>
      <c r="M63" s="7"/>
      <c r="N63" s="46"/>
    </row>
    <row r="64" spans="1:15" ht="15" thickBot="1" x14ac:dyDescent="0.4">
      <c r="A64" s="10"/>
      <c r="B64" s="13"/>
      <c r="C64" s="13" t="s">
        <v>17</v>
      </c>
      <c r="D64" s="26">
        <v>0</v>
      </c>
      <c r="E64" s="27">
        <v>0</v>
      </c>
      <c r="F64" s="27">
        <v>0</v>
      </c>
      <c r="G64" s="27">
        <v>0</v>
      </c>
      <c r="H64" s="34">
        <f t="shared" si="0"/>
        <v>0</v>
      </c>
      <c r="I64" s="10"/>
      <c r="J64" s="21"/>
      <c r="K64" s="10"/>
      <c r="L64" s="10"/>
      <c r="M64" s="8"/>
      <c r="N64" s="47"/>
    </row>
    <row r="65" spans="1:14" ht="15" thickBot="1" x14ac:dyDescent="0.4">
      <c r="A65" s="59">
        <v>45618</v>
      </c>
      <c r="B65" s="11">
        <v>120</v>
      </c>
      <c r="C65" s="11" t="s">
        <v>15</v>
      </c>
      <c r="D65" s="80">
        <v>10</v>
      </c>
      <c r="E65" s="81">
        <v>9</v>
      </c>
      <c r="F65" s="81">
        <v>6</v>
      </c>
      <c r="G65" s="81">
        <v>9</v>
      </c>
      <c r="H65" s="34">
        <f t="shared" si="0"/>
        <v>8.5</v>
      </c>
      <c r="I65" s="14">
        <f>H65*10000*2</f>
        <v>170000</v>
      </c>
      <c r="J65" s="5">
        <f>I65*5</f>
        <v>850000</v>
      </c>
      <c r="K65" s="14">
        <f>J62</f>
        <v>1550000</v>
      </c>
      <c r="L65" s="22">
        <f>(H65/(H65+H66))*100</f>
        <v>32.075471698113205</v>
      </c>
      <c r="M65" s="6">
        <f>3.32*(LOG(J65)-LOG(K65))</f>
        <v>-0.86623040455391653</v>
      </c>
      <c r="N65" s="50">
        <f t="shared" ref="N65" si="17">IF(M65&lt;0,N62,N62+M65)</f>
        <v>9.923387266639569</v>
      </c>
    </row>
    <row r="66" spans="1:14" ht="15" thickBot="1" x14ac:dyDescent="0.4">
      <c r="A66" s="9"/>
      <c r="B66" s="12"/>
      <c r="C66" s="12" t="s">
        <v>16</v>
      </c>
      <c r="D66" s="82">
        <v>20</v>
      </c>
      <c r="E66" s="83">
        <v>16</v>
      </c>
      <c r="F66" s="83">
        <v>18</v>
      </c>
      <c r="G66" s="83">
        <v>18</v>
      </c>
      <c r="H66" s="34">
        <f t="shared" si="0"/>
        <v>18</v>
      </c>
      <c r="I66" s="9"/>
      <c r="J66" s="20"/>
      <c r="K66" s="9"/>
      <c r="L66" s="9"/>
      <c r="M66" s="7"/>
      <c r="N66" s="46"/>
    </row>
    <row r="67" spans="1:14" ht="15" thickBot="1" x14ac:dyDescent="0.4">
      <c r="A67" s="10"/>
      <c r="B67" s="13"/>
      <c r="C67" s="13" t="s">
        <v>17</v>
      </c>
      <c r="D67" s="86">
        <v>0</v>
      </c>
      <c r="E67" s="85">
        <v>0</v>
      </c>
      <c r="F67" s="85">
        <v>0</v>
      </c>
      <c r="G67" s="85">
        <v>0</v>
      </c>
      <c r="H67" s="34">
        <f t="shared" si="0"/>
        <v>0</v>
      </c>
      <c r="I67" s="10"/>
      <c r="J67" s="21"/>
      <c r="K67" s="10"/>
      <c r="L67" s="10"/>
      <c r="M67" s="8"/>
      <c r="N67" s="47"/>
    </row>
  </sheetData>
  <mergeCells count="12">
    <mergeCell ref="O2:O3"/>
    <mergeCell ref="A2:A3"/>
    <mergeCell ref="B2:B3"/>
    <mergeCell ref="C2:C3"/>
    <mergeCell ref="D2:G2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AF-299C-443C-BCB7-231E5C372A8D}">
  <dimension ref="A1:O67"/>
  <sheetViews>
    <sheetView zoomScaleNormal="100" workbookViewId="0"/>
  </sheetViews>
  <sheetFormatPr defaultRowHeight="14.5" x14ac:dyDescent="0.35"/>
  <cols>
    <col min="1" max="1" width="11.1796875" bestFit="1" customWidth="1"/>
    <col min="2" max="3" width="10.54296875" customWidth="1"/>
    <col min="4" max="7" width="7.54296875" customWidth="1"/>
    <col min="9" max="9" width="12.54296875" bestFit="1" customWidth="1"/>
    <col min="10" max="10" width="12.54296875" customWidth="1"/>
    <col min="11" max="11" width="13.54296875" bestFit="1" customWidth="1"/>
    <col min="14" max="14" width="12.54296875" customWidth="1"/>
  </cols>
  <sheetData>
    <row r="1" spans="1:15" ht="15" thickBot="1" x14ac:dyDescent="0.4">
      <c r="A1" s="109" t="s">
        <v>52</v>
      </c>
    </row>
    <row r="2" spans="1:15" ht="35.25" customHeight="1" thickBot="1" x14ac:dyDescent="0.4">
      <c r="A2" s="112" t="s">
        <v>0</v>
      </c>
      <c r="B2" s="114" t="s">
        <v>19</v>
      </c>
      <c r="C2" s="116" t="s">
        <v>2</v>
      </c>
      <c r="D2" s="118" t="s">
        <v>3</v>
      </c>
      <c r="E2" s="119"/>
      <c r="F2" s="119"/>
      <c r="G2" s="120"/>
      <c r="H2" s="121" t="s">
        <v>4</v>
      </c>
      <c r="I2" s="110" t="s">
        <v>5</v>
      </c>
      <c r="J2" s="110" t="s">
        <v>6</v>
      </c>
      <c r="K2" s="110" t="s">
        <v>7</v>
      </c>
      <c r="L2" s="110" t="s">
        <v>8</v>
      </c>
      <c r="M2" s="110" t="s">
        <v>9</v>
      </c>
      <c r="N2" s="116" t="s">
        <v>10</v>
      </c>
      <c r="O2" s="123" t="s">
        <v>18</v>
      </c>
    </row>
    <row r="3" spans="1:15" ht="15" customHeight="1" thickBot="1" x14ac:dyDescent="0.4">
      <c r="A3" s="113"/>
      <c r="B3" s="115"/>
      <c r="C3" s="117"/>
      <c r="D3" s="28" t="s">
        <v>11</v>
      </c>
      <c r="E3" s="29" t="s">
        <v>12</v>
      </c>
      <c r="F3" s="29" t="s">
        <v>13</v>
      </c>
      <c r="G3" s="30" t="s">
        <v>14</v>
      </c>
      <c r="H3" s="122"/>
      <c r="I3" s="111"/>
      <c r="J3" s="111"/>
      <c r="K3" s="111"/>
      <c r="L3" s="111"/>
      <c r="M3" s="111"/>
      <c r="N3" s="117"/>
      <c r="O3" s="123"/>
    </row>
    <row r="4" spans="1:15" ht="15" thickBot="1" x14ac:dyDescent="0.4">
      <c r="A4" s="55" t="s">
        <v>45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5" x14ac:dyDescent="0.35">
      <c r="A5" s="94">
        <v>45548</v>
      </c>
      <c r="B5" s="95">
        <v>51</v>
      </c>
      <c r="C5" s="88"/>
      <c r="D5" s="88"/>
      <c r="E5" s="88"/>
      <c r="F5" s="88"/>
      <c r="G5" s="88"/>
      <c r="H5" s="88"/>
      <c r="I5" s="88"/>
      <c r="K5" s="88"/>
      <c r="L5" s="104">
        <v>91.111111111111114</v>
      </c>
      <c r="N5" s="99">
        <v>9.6610381964175538</v>
      </c>
      <c r="O5" t="s">
        <v>22</v>
      </c>
    </row>
    <row r="6" spans="1:15" x14ac:dyDescent="0.35">
      <c r="A6" s="89">
        <v>45555</v>
      </c>
      <c r="B6" s="12">
        <v>58</v>
      </c>
      <c r="C6" s="12" t="s">
        <v>15</v>
      </c>
      <c r="D6" s="17">
        <v>24</v>
      </c>
      <c r="E6" s="1">
        <v>26</v>
      </c>
      <c r="F6" s="1">
        <v>27</v>
      </c>
      <c r="G6" s="1">
        <v>42</v>
      </c>
      <c r="H6" s="93">
        <f t="shared" ref="H6:H35" si="0">AVERAGE(D6:G6)</f>
        <v>29.75</v>
      </c>
      <c r="I6" s="20">
        <f>H6*10000*2</f>
        <v>595000</v>
      </c>
      <c r="J6" s="91">
        <f>I6*5</f>
        <v>2975000</v>
      </c>
      <c r="K6" s="20">
        <v>3000000</v>
      </c>
      <c r="L6" s="92">
        <f>(H6/(H6+H7))*100</f>
        <v>76.774193548387089</v>
      </c>
      <c r="M6" s="46">
        <f>3.32*(LOG(J6)-LOG(K6))</f>
        <v>-1.2065825054912337E-2</v>
      </c>
      <c r="N6" s="49">
        <f>IF(M6&lt;0,N5,N5+M6)</f>
        <v>9.6610381964175538</v>
      </c>
    </row>
    <row r="7" spans="1:15" x14ac:dyDescent="0.35">
      <c r="A7" s="12"/>
      <c r="B7" s="12"/>
      <c r="C7" s="12" t="s">
        <v>16</v>
      </c>
      <c r="D7" s="17">
        <v>8</v>
      </c>
      <c r="E7" s="1">
        <v>8</v>
      </c>
      <c r="F7" s="1">
        <v>11</v>
      </c>
      <c r="G7" s="1">
        <v>9</v>
      </c>
      <c r="H7" s="32">
        <f t="shared" si="0"/>
        <v>9</v>
      </c>
      <c r="I7" s="9"/>
      <c r="J7" s="7"/>
      <c r="K7" s="9"/>
      <c r="L7" s="9"/>
      <c r="M7" s="7"/>
      <c r="N7" s="7"/>
    </row>
    <row r="8" spans="1:15" ht="15" thickBot="1" x14ac:dyDescent="0.4">
      <c r="A8" s="13"/>
      <c r="B8" s="13"/>
      <c r="C8" s="13" t="s">
        <v>17</v>
      </c>
      <c r="D8" s="18">
        <v>0</v>
      </c>
      <c r="E8" s="19">
        <v>0</v>
      </c>
      <c r="F8" s="19">
        <v>0</v>
      </c>
      <c r="G8" s="19">
        <v>0</v>
      </c>
      <c r="H8" s="33">
        <f t="shared" si="0"/>
        <v>0</v>
      </c>
      <c r="I8" s="10"/>
      <c r="J8" s="8"/>
      <c r="K8" s="10"/>
      <c r="L8" s="10"/>
      <c r="M8" s="8"/>
      <c r="N8" s="8"/>
    </row>
    <row r="9" spans="1:15" x14ac:dyDescent="0.35">
      <c r="A9" s="35">
        <v>45562</v>
      </c>
      <c r="B9" s="11">
        <v>65</v>
      </c>
      <c r="C9" s="11" t="s">
        <v>15</v>
      </c>
      <c r="D9" s="23">
        <v>24</v>
      </c>
      <c r="E9" s="24">
        <v>23</v>
      </c>
      <c r="F9" s="24">
        <v>48</v>
      </c>
      <c r="G9" s="24">
        <v>45</v>
      </c>
      <c r="H9" s="34">
        <f t="shared" si="0"/>
        <v>35</v>
      </c>
      <c r="I9" s="14">
        <f>H9*10000*2</f>
        <v>700000</v>
      </c>
      <c r="J9" s="5">
        <f>I9*5</f>
        <v>3500000</v>
      </c>
      <c r="K9" s="14">
        <f>J6</f>
        <v>2975000</v>
      </c>
      <c r="L9" s="22">
        <f>(H9/(H9+H10))*100</f>
        <v>70.35175879396985</v>
      </c>
      <c r="M9" s="6">
        <f>3.32*(LOG(J9)-LOG(K9))</f>
        <v>0.23432916662854772</v>
      </c>
      <c r="N9" s="49">
        <f t="shared" ref="N9" si="1">IF(M9&lt;0,N6,N6+M9)</f>
        <v>9.8953673630461019</v>
      </c>
    </row>
    <row r="10" spans="1:15" x14ac:dyDescent="0.35">
      <c r="A10" s="12"/>
      <c r="B10" s="12"/>
      <c r="C10" s="12" t="s">
        <v>16</v>
      </c>
      <c r="D10" s="25">
        <v>21</v>
      </c>
      <c r="E10" s="2">
        <v>10</v>
      </c>
      <c r="F10" s="2">
        <v>14</v>
      </c>
      <c r="G10" s="2">
        <v>14</v>
      </c>
      <c r="H10" s="32">
        <f t="shared" si="0"/>
        <v>14.75</v>
      </c>
      <c r="I10" s="9"/>
      <c r="J10" s="7"/>
      <c r="K10" s="9"/>
      <c r="L10" s="9"/>
      <c r="M10" s="7"/>
      <c r="N10" s="46"/>
    </row>
    <row r="11" spans="1:15" ht="15" thickBot="1" x14ac:dyDescent="0.4">
      <c r="A11" s="13"/>
      <c r="B11" s="13"/>
      <c r="C11" s="13" t="s">
        <v>17</v>
      </c>
      <c r="D11" s="26">
        <v>0</v>
      </c>
      <c r="E11" s="27">
        <v>0</v>
      </c>
      <c r="F11" s="27">
        <v>0</v>
      </c>
      <c r="G11" s="27">
        <v>0</v>
      </c>
      <c r="H11" s="33">
        <f t="shared" si="0"/>
        <v>0</v>
      </c>
      <c r="I11" s="10"/>
      <c r="J11" s="8"/>
      <c r="K11" s="10"/>
      <c r="L11" s="10"/>
      <c r="M11" s="8"/>
      <c r="N11" s="47"/>
    </row>
    <row r="12" spans="1:15" x14ac:dyDescent="0.35">
      <c r="A12" s="3">
        <v>45569</v>
      </c>
      <c r="B12" s="11">
        <v>72</v>
      </c>
      <c r="C12" s="11" t="s">
        <v>15</v>
      </c>
      <c r="D12" s="23">
        <v>23</v>
      </c>
      <c r="E12" s="24">
        <v>40</v>
      </c>
      <c r="F12" s="24">
        <v>38</v>
      </c>
      <c r="G12" s="24">
        <v>30</v>
      </c>
      <c r="H12" s="34">
        <f t="shared" si="0"/>
        <v>32.75</v>
      </c>
      <c r="I12" s="14">
        <f>H12*10000*2</f>
        <v>655000</v>
      </c>
      <c r="J12" s="5">
        <f>I12*5</f>
        <v>3275000</v>
      </c>
      <c r="K12" s="14">
        <f>J9</f>
        <v>3500000</v>
      </c>
      <c r="L12" s="22">
        <f>(H12/(H12+H13))*100</f>
        <v>56.465517241379317</v>
      </c>
      <c r="M12" s="6">
        <f>3.32*(LOG(J12)-LOG(K12))</f>
        <v>-9.5804376874612796E-2</v>
      </c>
      <c r="N12" s="49">
        <f t="shared" ref="N12" si="2">IF(M12&lt;0,N9,N9+M12)</f>
        <v>9.8953673630461019</v>
      </c>
    </row>
    <row r="13" spans="1:15" x14ac:dyDescent="0.35">
      <c r="A13" s="12"/>
      <c r="B13" s="12"/>
      <c r="C13" s="12" t="s">
        <v>16</v>
      </c>
      <c r="D13" s="25">
        <v>22</v>
      </c>
      <c r="E13" s="2">
        <v>16</v>
      </c>
      <c r="F13" s="2">
        <v>33</v>
      </c>
      <c r="G13" s="2">
        <v>30</v>
      </c>
      <c r="H13" s="32">
        <f t="shared" si="0"/>
        <v>25.25</v>
      </c>
      <c r="I13" s="9"/>
      <c r="J13" s="20"/>
      <c r="K13" s="9"/>
      <c r="L13" s="9"/>
      <c r="M13" s="7"/>
      <c r="N13" s="46"/>
    </row>
    <row r="14" spans="1:15" ht="15" thickBot="1" x14ac:dyDescent="0.4">
      <c r="A14" s="13"/>
      <c r="B14" s="13"/>
      <c r="C14" s="13" t="s">
        <v>17</v>
      </c>
      <c r="D14" s="26">
        <v>0</v>
      </c>
      <c r="E14" s="27">
        <v>0</v>
      </c>
      <c r="F14" s="27">
        <v>0</v>
      </c>
      <c r="G14" s="27">
        <v>0</v>
      </c>
      <c r="H14" s="33">
        <f t="shared" si="0"/>
        <v>0</v>
      </c>
      <c r="I14" s="10"/>
      <c r="J14" s="21"/>
      <c r="K14" s="10"/>
      <c r="L14" s="10"/>
      <c r="M14" s="8"/>
      <c r="N14" s="47"/>
    </row>
    <row r="15" spans="1:15" x14ac:dyDescent="0.35">
      <c r="A15" s="35">
        <v>45576</v>
      </c>
      <c r="B15" s="11">
        <v>79</v>
      </c>
      <c r="C15" s="11" t="s">
        <v>15</v>
      </c>
      <c r="D15" s="23">
        <v>33</v>
      </c>
      <c r="E15" s="24">
        <v>34</v>
      </c>
      <c r="F15" s="24">
        <v>31</v>
      </c>
      <c r="G15" s="24">
        <v>42</v>
      </c>
      <c r="H15" s="34">
        <f t="shared" si="0"/>
        <v>35</v>
      </c>
      <c r="I15" s="14">
        <f>H15*10000*2</f>
        <v>700000</v>
      </c>
      <c r="J15" s="5">
        <f>I15*5</f>
        <v>3500000</v>
      </c>
      <c r="K15" s="14">
        <f>J12</f>
        <v>3275000</v>
      </c>
      <c r="L15" s="22">
        <f>(H15/(H15+H16))*100</f>
        <v>56.000000000000007</v>
      </c>
      <c r="M15" s="6">
        <f>3.32*(LOG(J15)-LOG(K15))</f>
        <v>9.5804376874612796E-2</v>
      </c>
      <c r="N15" s="50">
        <f t="shared" ref="N15" si="3">IF(M15&lt;0,N12,N12+M15)</f>
        <v>9.9911717399207145</v>
      </c>
    </row>
    <row r="16" spans="1:15" x14ac:dyDescent="0.35">
      <c r="A16" s="9"/>
      <c r="B16" s="12"/>
      <c r="C16" s="12" t="s">
        <v>16</v>
      </c>
      <c r="D16" s="25">
        <v>27</v>
      </c>
      <c r="E16" s="2">
        <v>24</v>
      </c>
      <c r="F16" s="2">
        <v>31</v>
      </c>
      <c r="G16" s="2">
        <v>28</v>
      </c>
      <c r="H16" s="32">
        <f t="shared" si="0"/>
        <v>27.5</v>
      </c>
      <c r="I16" s="9"/>
      <c r="J16" s="20"/>
      <c r="K16" s="9"/>
      <c r="L16" s="9"/>
      <c r="M16" s="7"/>
      <c r="N16" s="46"/>
    </row>
    <row r="17" spans="1:15" ht="15" thickBot="1" x14ac:dyDescent="0.4">
      <c r="A17" s="10"/>
      <c r="B17" s="13"/>
      <c r="C17" s="13" t="s">
        <v>17</v>
      </c>
      <c r="D17" s="26">
        <v>0</v>
      </c>
      <c r="E17" s="27">
        <v>0</v>
      </c>
      <c r="F17" s="27">
        <v>0</v>
      </c>
      <c r="G17" s="27">
        <v>0</v>
      </c>
      <c r="H17" s="33">
        <f t="shared" si="0"/>
        <v>0</v>
      </c>
      <c r="I17" s="10"/>
      <c r="J17" s="21"/>
      <c r="K17" s="10"/>
      <c r="L17" s="10"/>
      <c r="M17" s="8"/>
      <c r="N17" s="47"/>
    </row>
    <row r="18" spans="1:15" x14ac:dyDescent="0.35">
      <c r="A18" s="59">
        <v>45583</v>
      </c>
      <c r="B18" s="11">
        <v>86</v>
      </c>
      <c r="C18" s="11" t="s">
        <v>15</v>
      </c>
      <c r="D18" s="23">
        <v>36</v>
      </c>
      <c r="E18" s="24">
        <v>33</v>
      </c>
      <c r="F18" s="24">
        <v>30</v>
      </c>
      <c r="G18" s="24">
        <v>28</v>
      </c>
      <c r="H18" s="34">
        <f t="shared" si="0"/>
        <v>31.75</v>
      </c>
      <c r="I18" s="14">
        <f>H18*10000*2</f>
        <v>635000</v>
      </c>
      <c r="J18" s="5">
        <f>I18*5</f>
        <v>3175000</v>
      </c>
      <c r="K18" s="14">
        <f>J15</f>
        <v>3500000</v>
      </c>
      <c r="L18" s="22">
        <f>(H18/(H18+H19))*100</f>
        <v>40.575079872204469</v>
      </c>
      <c r="M18" s="6">
        <f>3.32*(LOG(J18)-LOG(K18))</f>
        <v>-0.14051672487797268</v>
      </c>
      <c r="N18" s="50">
        <f t="shared" ref="N18" si="4">IF(M18&lt;0,N15,N15+M18)</f>
        <v>9.9911717399207145</v>
      </c>
      <c r="O18" s="58"/>
    </row>
    <row r="19" spans="1:15" x14ac:dyDescent="0.35">
      <c r="A19" s="9"/>
      <c r="B19" s="12"/>
      <c r="C19" s="12" t="s">
        <v>16</v>
      </c>
      <c r="D19" s="25">
        <v>43</v>
      </c>
      <c r="E19" s="2">
        <v>41</v>
      </c>
      <c r="F19" s="2">
        <v>42</v>
      </c>
      <c r="G19" s="2">
        <v>60</v>
      </c>
      <c r="H19" s="32">
        <f t="shared" si="0"/>
        <v>46.5</v>
      </c>
      <c r="I19" s="9"/>
      <c r="J19" s="20"/>
      <c r="K19" s="9"/>
      <c r="L19" s="9"/>
      <c r="M19" s="7"/>
      <c r="N19" s="46"/>
    </row>
    <row r="20" spans="1:15" ht="15" thickBot="1" x14ac:dyDescent="0.4">
      <c r="A20" s="10"/>
      <c r="B20" s="13"/>
      <c r="C20" s="13" t="s">
        <v>17</v>
      </c>
      <c r="D20" s="26">
        <v>0</v>
      </c>
      <c r="E20" s="27">
        <v>0</v>
      </c>
      <c r="F20" s="27">
        <v>0</v>
      </c>
      <c r="G20" s="27">
        <v>0</v>
      </c>
      <c r="H20" s="33">
        <f t="shared" si="0"/>
        <v>0</v>
      </c>
      <c r="I20" s="10"/>
      <c r="J20" s="21"/>
      <c r="K20" s="10"/>
      <c r="L20" s="10"/>
      <c r="M20" s="8"/>
      <c r="N20" s="47"/>
    </row>
    <row r="21" spans="1:15" x14ac:dyDescent="0.35">
      <c r="A21" s="59">
        <v>45590</v>
      </c>
      <c r="B21" s="11">
        <v>93</v>
      </c>
      <c r="C21" s="11" t="s">
        <v>15</v>
      </c>
      <c r="D21" s="23">
        <v>25</v>
      </c>
      <c r="E21" s="24">
        <v>37</v>
      </c>
      <c r="F21" s="24">
        <v>54</v>
      </c>
      <c r="G21" s="24">
        <v>40</v>
      </c>
      <c r="H21" s="34">
        <f t="shared" si="0"/>
        <v>39</v>
      </c>
      <c r="I21" s="14">
        <f>H21*10000*2</f>
        <v>780000</v>
      </c>
      <c r="J21" s="5">
        <f>I21*5</f>
        <v>3900000</v>
      </c>
      <c r="K21" s="14">
        <f>J18</f>
        <v>3175000</v>
      </c>
      <c r="L21" s="22">
        <f>(H21/(H21+H22))*100</f>
        <v>39.493670886075947</v>
      </c>
      <c r="M21" s="6">
        <f>3.32*(LOG(J21)-LOG(K21))</f>
        <v>0.29654531296303593</v>
      </c>
      <c r="N21" s="50">
        <f t="shared" ref="N21" si="5">IF(M21&lt;0,N18,N18+M21)</f>
        <v>10.28771705288375</v>
      </c>
    </row>
    <row r="22" spans="1:15" x14ac:dyDescent="0.35">
      <c r="A22" s="9"/>
      <c r="B22" s="12"/>
      <c r="C22" s="12" t="s">
        <v>16</v>
      </c>
      <c r="D22" s="25">
        <v>62</v>
      </c>
      <c r="E22" s="2">
        <v>72</v>
      </c>
      <c r="F22" s="2">
        <v>46</v>
      </c>
      <c r="G22" s="2">
        <v>59</v>
      </c>
      <c r="H22" s="32">
        <f t="shared" si="0"/>
        <v>59.75</v>
      </c>
      <c r="I22" s="9"/>
      <c r="J22" s="20"/>
      <c r="K22" s="9"/>
      <c r="L22" s="9"/>
      <c r="M22" s="7"/>
      <c r="N22" s="46"/>
    </row>
    <row r="23" spans="1:15" ht="15" thickBot="1" x14ac:dyDescent="0.4">
      <c r="A23" s="10"/>
      <c r="B23" s="13"/>
      <c r="C23" s="13" t="s">
        <v>17</v>
      </c>
      <c r="D23" s="26">
        <v>0</v>
      </c>
      <c r="E23" s="27">
        <v>0</v>
      </c>
      <c r="F23" s="27">
        <v>0</v>
      </c>
      <c r="G23" s="27">
        <v>0</v>
      </c>
      <c r="H23" s="33">
        <f t="shared" si="0"/>
        <v>0</v>
      </c>
      <c r="I23" s="10"/>
      <c r="J23" s="21"/>
      <c r="K23" s="10"/>
      <c r="L23" s="10"/>
      <c r="M23" s="8"/>
      <c r="N23" s="47"/>
    </row>
    <row r="24" spans="1:15" x14ac:dyDescent="0.35">
      <c r="A24" s="59">
        <v>45596</v>
      </c>
      <c r="B24" s="11">
        <v>99</v>
      </c>
      <c r="C24" s="11" t="s">
        <v>15</v>
      </c>
      <c r="D24" s="23">
        <v>16</v>
      </c>
      <c r="E24" s="24">
        <v>13</v>
      </c>
      <c r="F24" s="24">
        <v>16</v>
      </c>
      <c r="G24" s="24">
        <v>23</v>
      </c>
      <c r="H24" s="34">
        <f t="shared" si="0"/>
        <v>17</v>
      </c>
      <c r="I24" s="14">
        <f>H24*10000*2</f>
        <v>340000</v>
      </c>
      <c r="J24" s="5">
        <f>I24*5</f>
        <v>1700000</v>
      </c>
      <c r="K24" s="14">
        <v>3000000</v>
      </c>
      <c r="L24" s="22">
        <f>(H24/(H24+H25))*100</f>
        <v>27.868852459016392</v>
      </c>
      <c r="M24" s="6">
        <f>3.32*(LOG(J24)-LOG(K24))</f>
        <v>-0.81895214669340977</v>
      </c>
      <c r="N24" s="50">
        <f t="shared" ref="N24" si="6">IF(M24&lt;0,N21,N21+M24)</f>
        <v>10.28771705288375</v>
      </c>
    </row>
    <row r="25" spans="1:15" x14ac:dyDescent="0.35">
      <c r="A25" s="9"/>
      <c r="B25" s="12"/>
      <c r="C25" s="12" t="s">
        <v>16</v>
      </c>
      <c r="D25" s="25">
        <v>40</v>
      </c>
      <c r="E25" s="2">
        <v>42</v>
      </c>
      <c r="F25" s="2">
        <v>47</v>
      </c>
      <c r="G25" s="2">
        <v>47</v>
      </c>
      <c r="H25" s="32">
        <f t="shared" si="0"/>
        <v>44</v>
      </c>
      <c r="I25" s="9"/>
      <c r="J25" s="20"/>
      <c r="K25" s="9"/>
      <c r="L25" s="9"/>
      <c r="M25" s="7"/>
      <c r="N25" s="46"/>
    </row>
    <row r="26" spans="1:15" ht="15" thickBot="1" x14ac:dyDescent="0.4">
      <c r="A26" s="10"/>
      <c r="B26" s="13"/>
      <c r="C26" s="13" t="s">
        <v>17</v>
      </c>
      <c r="D26" s="26">
        <v>0</v>
      </c>
      <c r="E26" s="27">
        <v>0</v>
      </c>
      <c r="F26" s="27">
        <v>0</v>
      </c>
      <c r="G26" s="27">
        <v>0</v>
      </c>
      <c r="H26" s="33">
        <f t="shared" si="0"/>
        <v>0</v>
      </c>
      <c r="I26" s="10"/>
      <c r="J26" s="21"/>
      <c r="K26" s="10"/>
      <c r="L26" s="10"/>
      <c r="M26" s="8"/>
      <c r="N26" s="47"/>
    </row>
    <row r="27" spans="1:15" x14ac:dyDescent="0.35">
      <c r="A27" s="59">
        <v>45604</v>
      </c>
      <c r="B27" s="11">
        <v>107</v>
      </c>
      <c r="C27" s="11" t="s">
        <v>15</v>
      </c>
      <c r="D27" s="23">
        <v>16</v>
      </c>
      <c r="E27" s="24">
        <v>20</v>
      </c>
      <c r="F27" s="24">
        <v>29</v>
      </c>
      <c r="G27" s="24">
        <v>27</v>
      </c>
      <c r="H27" s="34">
        <f t="shared" si="0"/>
        <v>23</v>
      </c>
      <c r="I27" s="14">
        <f>H27*10000*2</f>
        <v>460000</v>
      </c>
      <c r="J27" s="5">
        <f>I27*5</f>
        <v>2300000</v>
      </c>
      <c r="K27" s="14">
        <f>J24</f>
        <v>1700000</v>
      </c>
      <c r="L27" s="22">
        <f>(H27/(H27+H28))*100</f>
        <v>46.464646464646464</v>
      </c>
      <c r="M27" s="6">
        <f>3.32*(LOG(J27)-LOG(K27))</f>
        <v>0.43584599660253892</v>
      </c>
      <c r="N27" s="50">
        <f t="shared" ref="N27" si="7">IF(M27&lt;0,N24,N24+M27)</f>
        <v>10.723563049486289</v>
      </c>
    </row>
    <row r="28" spans="1:15" x14ac:dyDescent="0.35">
      <c r="A28" s="9"/>
      <c r="B28" s="12"/>
      <c r="C28" s="12" t="s">
        <v>16</v>
      </c>
      <c r="D28" s="25">
        <v>28</v>
      </c>
      <c r="E28" s="2">
        <v>18</v>
      </c>
      <c r="F28" s="2">
        <v>31</v>
      </c>
      <c r="G28" s="2">
        <v>29</v>
      </c>
      <c r="H28" s="32">
        <f t="shared" si="0"/>
        <v>26.5</v>
      </c>
      <c r="I28" s="9"/>
      <c r="J28" s="20"/>
      <c r="K28" s="9"/>
      <c r="L28" s="9"/>
      <c r="M28" s="7"/>
      <c r="N28" s="46"/>
    </row>
    <row r="29" spans="1:15" ht="15" thickBot="1" x14ac:dyDescent="0.4">
      <c r="A29" s="10"/>
      <c r="B29" s="13"/>
      <c r="C29" s="13" t="s">
        <v>17</v>
      </c>
      <c r="D29" s="26">
        <v>0</v>
      </c>
      <c r="E29" s="27">
        <v>0</v>
      </c>
      <c r="F29" s="27">
        <v>0</v>
      </c>
      <c r="G29" s="27">
        <v>0</v>
      </c>
      <c r="H29" s="33">
        <f t="shared" si="0"/>
        <v>0</v>
      </c>
      <c r="I29" s="10"/>
      <c r="J29" s="21"/>
      <c r="K29" s="10"/>
      <c r="L29" s="10"/>
      <c r="M29" s="8"/>
      <c r="N29" s="47"/>
    </row>
    <row r="30" spans="1:15" x14ac:dyDescent="0.35">
      <c r="A30" s="59">
        <v>45611</v>
      </c>
      <c r="B30" s="11">
        <v>114</v>
      </c>
      <c r="C30" s="11" t="s">
        <v>15</v>
      </c>
      <c r="D30" s="23">
        <v>6</v>
      </c>
      <c r="E30" s="24">
        <v>9</v>
      </c>
      <c r="F30" s="24">
        <v>14</v>
      </c>
      <c r="G30" s="24">
        <v>12</v>
      </c>
      <c r="H30" s="34">
        <f t="shared" si="0"/>
        <v>10.25</v>
      </c>
      <c r="I30" s="14">
        <f>H30*10000*2</f>
        <v>205000</v>
      </c>
      <c r="J30" s="5">
        <f>I30*5</f>
        <v>1025000</v>
      </c>
      <c r="K30" s="14">
        <f>J27</f>
        <v>2300000</v>
      </c>
      <c r="L30" s="22">
        <f>(H30/(H30+H31))*100</f>
        <v>28.472222222222221</v>
      </c>
      <c r="M30" s="6">
        <f>3.32*(LOG(J30)-LOG(K30))</f>
        <v>-1.1653331824777227</v>
      </c>
      <c r="N30" s="50">
        <f t="shared" ref="N30" si="8">IF(M30&lt;0,N27,N27+M30)</f>
        <v>10.723563049486289</v>
      </c>
    </row>
    <row r="31" spans="1:15" x14ac:dyDescent="0.35">
      <c r="A31" s="9"/>
      <c r="B31" s="12"/>
      <c r="C31" s="12" t="s">
        <v>16</v>
      </c>
      <c r="D31" s="25">
        <v>19</v>
      </c>
      <c r="E31" s="2">
        <v>24</v>
      </c>
      <c r="F31" s="2">
        <v>20</v>
      </c>
      <c r="G31" s="2">
        <v>40</v>
      </c>
      <c r="H31" s="32">
        <f t="shared" si="0"/>
        <v>25.75</v>
      </c>
      <c r="I31" s="9"/>
      <c r="J31" s="20"/>
      <c r="K31" s="9"/>
      <c r="L31" s="9"/>
      <c r="M31" s="7"/>
      <c r="N31" s="46"/>
    </row>
    <row r="32" spans="1:15" ht="15" thickBot="1" x14ac:dyDescent="0.4">
      <c r="A32" s="10"/>
      <c r="B32" s="13"/>
      <c r="C32" s="13" t="s">
        <v>17</v>
      </c>
      <c r="D32" s="26">
        <v>0</v>
      </c>
      <c r="E32" s="27">
        <v>0</v>
      </c>
      <c r="F32" s="27">
        <v>0</v>
      </c>
      <c r="G32" s="27">
        <v>0</v>
      </c>
      <c r="H32" s="33">
        <f t="shared" si="0"/>
        <v>0</v>
      </c>
      <c r="I32" s="10"/>
      <c r="J32" s="21"/>
      <c r="K32" s="10"/>
      <c r="L32" s="10"/>
      <c r="M32" s="8"/>
      <c r="N32" s="47"/>
    </row>
    <row r="33" spans="1:15" x14ac:dyDescent="0.35">
      <c r="A33" s="59">
        <v>45617</v>
      </c>
      <c r="B33" s="11">
        <v>120</v>
      </c>
      <c r="C33" s="11" t="s">
        <v>15</v>
      </c>
      <c r="D33" s="80">
        <v>13</v>
      </c>
      <c r="E33" s="81">
        <v>14</v>
      </c>
      <c r="F33" s="81">
        <v>14</v>
      </c>
      <c r="G33" s="81">
        <v>16</v>
      </c>
      <c r="H33" s="34">
        <f t="shared" si="0"/>
        <v>14.25</v>
      </c>
      <c r="I33" s="14">
        <f>H33*10000*2</f>
        <v>285000</v>
      </c>
      <c r="J33" s="5">
        <f>I33*5</f>
        <v>1425000</v>
      </c>
      <c r="K33" s="14">
        <f>J30</f>
        <v>1025000</v>
      </c>
      <c r="L33" s="22">
        <f>(H33/(H33+H34))*100</f>
        <v>26.027397260273972</v>
      </c>
      <c r="M33" s="6">
        <f>3.32*(LOG(J33)-LOG(K33))</f>
        <v>0.47506211652314995</v>
      </c>
      <c r="N33" s="50">
        <f t="shared" ref="N33" si="9">IF(M33&lt;0,N30,N30+M33)</f>
        <v>11.198625166009439</v>
      </c>
    </row>
    <row r="34" spans="1:15" x14ac:dyDescent="0.35">
      <c r="A34" s="9"/>
      <c r="B34" s="12"/>
      <c r="C34" s="12" t="s">
        <v>16</v>
      </c>
      <c r="D34" s="82">
        <v>39</v>
      </c>
      <c r="E34" s="83">
        <v>58</v>
      </c>
      <c r="F34" s="83">
        <v>30</v>
      </c>
      <c r="G34" s="83">
        <v>35</v>
      </c>
      <c r="H34" s="32">
        <f t="shared" si="0"/>
        <v>40.5</v>
      </c>
      <c r="I34" s="9"/>
      <c r="J34" s="20"/>
      <c r="K34" s="9"/>
      <c r="L34" s="9"/>
      <c r="M34" s="7"/>
      <c r="N34" s="46"/>
    </row>
    <row r="35" spans="1:15" ht="15" thickBot="1" x14ac:dyDescent="0.4">
      <c r="A35" s="10"/>
      <c r="B35" s="13"/>
      <c r="C35" s="13" t="s">
        <v>17</v>
      </c>
      <c r="D35" s="84">
        <v>0</v>
      </c>
      <c r="E35" s="85">
        <v>0</v>
      </c>
      <c r="F35" s="85">
        <v>0</v>
      </c>
      <c r="G35" s="85">
        <v>0</v>
      </c>
      <c r="H35" s="33">
        <f t="shared" si="0"/>
        <v>0</v>
      </c>
      <c r="I35" s="10"/>
      <c r="J35" s="21"/>
      <c r="K35" s="10"/>
      <c r="L35" s="10"/>
      <c r="M35" s="8"/>
      <c r="N35" s="47"/>
    </row>
    <row r="36" spans="1:15" ht="15" thickBot="1" x14ac:dyDescent="0.4">
      <c r="A36" s="55" t="s">
        <v>46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15" x14ac:dyDescent="0.35">
      <c r="A37" s="94">
        <v>45548</v>
      </c>
      <c r="B37" s="95">
        <v>51</v>
      </c>
      <c r="C37" s="88"/>
      <c r="D37" s="88"/>
      <c r="F37" s="88"/>
      <c r="G37" s="88"/>
      <c r="H37" s="88"/>
      <c r="I37" s="88"/>
      <c r="K37" s="88"/>
      <c r="L37" s="104">
        <v>93.491124260355036</v>
      </c>
      <c r="N37" s="99">
        <v>9.5124904944746724</v>
      </c>
      <c r="O37" t="s">
        <v>23</v>
      </c>
    </row>
    <row r="38" spans="1:15" x14ac:dyDescent="0.35">
      <c r="A38" s="89">
        <v>45555</v>
      </c>
      <c r="B38" s="12">
        <v>58</v>
      </c>
      <c r="C38" s="12" t="s">
        <v>15</v>
      </c>
      <c r="D38" s="17">
        <v>23</v>
      </c>
      <c r="E38" s="39">
        <v>25</v>
      </c>
      <c r="F38" s="1">
        <v>30</v>
      </c>
      <c r="G38" s="1">
        <v>33</v>
      </c>
      <c r="H38" s="93">
        <f t="shared" ref="H38:H67" si="10">AVERAGE(D38:G38)</f>
        <v>27.75</v>
      </c>
      <c r="I38" s="20">
        <f>H38*10000*2</f>
        <v>555000</v>
      </c>
      <c r="J38" s="91">
        <f>I38*5</f>
        <v>2775000</v>
      </c>
      <c r="K38" s="20">
        <v>3000000</v>
      </c>
      <c r="L38" s="92">
        <f>(H38/(H38+H39))*100</f>
        <v>73.509933774834437</v>
      </c>
      <c r="M38" s="46">
        <f>3.32*(LOG(J38)-LOG(K38))</f>
        <v>-0.11240944730641217</v>
      </c>
      <c r="N38" s="49">
        <f>IF(M38&lt;0,N37,N37+M38)</f>
        <v>9.5124904944746724</v>
      </c>
    </row>
    <row r="39" spans="1:15" x14ac:dyDescent="0.35">
      <c r="A39" s="12"/>
      <c r="B39" s="12"/>
      <c r="C39" s="12" t="s">
        <v>16</v>
      </c>
      <c r="D39" s="17">
        <v>10</v>
      </c>
      <c r="E39" s="1">
        <v>11</v>
      </c>
      <c r="F39" s="1">
        <v>12</v>
      </c>
      <c r="G39" s="1">
        <v>7</v>
      </c>
      <c r="H39" s="32">
        <f t="shared" si="10"/>
        <v>10</v>
      </c>
      <c r="I39" s="9"/>
      <c r="J39" s="7"/>
      <c r="K39" s="9"/>
      <c r="L39" s="9"/>
      <c r="M39" s="7"/>
      <c r="N39" s="46"/>
    </row>
    <row r="40" spans="1:15" ht="15" thickBot="1" x14ac:dyDescent="0.4">
      <c r="A40" s="13"/>
      <c r="B40" s="13"/>
      <c r="C40" s="13" t="s">
        <v>17</v>
      </c>
      <c r="D40" s="18">
        <v>0</v>
      </c>
      <c r="E40" s="19">
        <v>0</v>
      </c>
      <c r="F40" s="19">
        <v>0</v>
      </c>
      <c r="G40" s="19">
        <v>0</v>
      </c>
      <c r="H40" s="33">
        <f t="shared" si="10"/>
        <v>0</v>
      </c>
      <c r="I40" s="10"/>
      <c r="J40" s="8"/>
      <c r="K40" s="10"/>
      <c r="L40" s="10"/>
      <c r="M40" s="8"/>
      <c r="N40" s="47"/>
    </row>
    <row r="41" spans="1:15" x14ac:dyDescent="0.35">
      <c r="A41" s="35">
        <v>45562</v>
      </c>
      <c r="B41" s="11">
        <v>65</v>
      </c>
      <c r="C41" s="11" t="s">
        <v>15</v>
      </c>
      <c r="D41" s="41">
        <v>18</v>
      </c>
      <c r="E41" s="42">
        <v>21</v>
      </c>
      <c r="F41" s="42">
        <v>23</v>
      </c>
      <c r="G41" s="24">
        <v>23</v>
      </c>
      <c r="H41" s="34">
        <f t="shared" si="10"/>
        <v>21.25</v>
      </c>
      <c r="I41" s="14">
        <f>H41*10000*2</f>
        <v>425000</v>
      </c>
      <c r="J41" s="5">
        <f>I41*5</f>
        <v>2125000</v>
      </c>
      <c r="K41" s="14">
        <f>J38</f>
        <v>2775000</v>
      </c>
      <c r="L41" s="22">
        <f>(H41/(H41+H42))*100</f>
        <v>68.548387096774192</v>
      </c>
      <c r="M41" s="6">
        <f>3.32*(LOG(J41)-LOG(K41))</f>
        <v>-0.38480145620025091</v>
      </c>
      <c r="N41" s="49">
        <f>IF(M41&lt;0,N38,N38+M41)</f>
        <v>9.5124904944746724</v>
      </c>
    </row>
    <row r="42" spans="1:15" x14ac:dyDescent="0.35">
      <c r="A42" s="12"/>
      <c r="B42" s="12"/>
      <c r="C42" s="39" t="s">
        <v>16</v>
      </c>
      <c r="D42" s="45">
        <v>13</v>
      </c>
      <c r="E42" s="1">
        <v>8</v>
      </c>
      <c r="F42" s="45">
        <v>8</v>
      </c>
      <c r="G42" s="40">
        <v>10</v>
      </c>
      <c r="H42" s="32">
        <f t="shared" si="10"/>
        <v>9.75</v>
      </c>
      <c r="I42" s="9"/>
      <c r="J42" s="7"/>
      <c r="K42" s="9"/>
      <c r="L42" s="9"/>
      <c r="M42" s="7"/>
      <c r="N42" s="46"/>
    </row>
    <row r="43" spans="1:15" ht="15" thickBot="1" x14ac:dyDescent="0.4">
      <c r="A43" s="13"/>
      <c r="B43" s="13"/>
      <c r="C43" s="13" t="s">
        <v>17</v>
      </c>
      <c r="D43" s="43">
        <v>0</v>
      </c>
      <c r="E43" s="44">
        <v>0</v>
      </c>
      <c r="F43" s="44">
        <v>0</v>
      </c>
      <c r="G43" s="27">
        <v>0</v>
      </c>
      <c r="H43" s="33">
        <f t="shared" si="10"/>
        <v>0</v>
      </c>
      <c r="I43" s="10"/>
      <c r="J43" s="8"/>
      <c r="K43" s="10"/>
      <c r="L43" s="10"/>
      <c r="M43" s="8"/>
      <c r="N43" s="47"/>
    </row>
    <row r="44" spans="1:15" x14ac:dyDescent="0.35">
      <c r="A44" s="3">
        <v>45569</v>
      </c>
      <c r="B44" s="11">
        <v>72</v>
      </c>
      <c r="C44" s="11" t="s">
        <v>15</v>
      </c>
      <c r="D44" s="23">
        <v>14</v>
      </c>
      <c r="E44" s="24">
        <v>19</v>
      </c>
      <c r="F44" s="24">
        <v>13</v>
      </c>
      <c r="G44" s="24">
        <v>23</v>
      </c>
      <c r="H44" s="34">
        <f t="shared" si="10"/>
        <v>17.25</v>
      </c>
      <c r="I44" s="14">
        <f>H44*10000*2</f>
        <v>345000</v>
      </c>
      <c r="J44" s="5">
        <f>I44*5</f>
        <v>1725000</v>
      </c>
      <c r="K44" s="14">
        <f>J41</f>
        <v>2125000</v>
      </c>
      <c r="L44" s="22">
        <f>(H44/(H44+H45))*100</f>
        <v>51.492537313432841</v>
      </c>
      <c r="M44" s="6">
        <f>3.32*(LOG(J44)-LOG(K44))</f>
        <v>-0.30069185212376343</v>
      </c>
      <c r="N44" s="49">
        <f t="shared" ref="N44" si="11">IF(M44&lt;0,N41,N41+M44)</f>
        <v>9.5124904944746724</v>
      </c>
    </row>
    <row r="45" spans="1:15" x14ac:dyDescent="0.35">
      <c r="A45" s="12"/>
      <c r="B45" s="12"/>
      <c r="C45" s="12" t="s">
        <v>16</v>
      </c>
      <c r="D45" s="25">
        <v>16</v>
      </c>
      <c r="E45" s="2">
        <v>15</v>
      </c>
      <c r="F45" s="2">
        <v>18</v>
      </c>
      <c r="G45" s="2">
        <v>16</v>
      </c>
      <c r="H45" s="32">
        <f t="shared" si="10"/>
        <v>16.25</v>
      </c>
      <c r="I45" s="9"/>
      <c r="J45" s="20"/>
      <c r="K45" s="9"/>
      <c r="L45" s="9"/>
      <c r="M45" s="7"/>
      <c r="N45" s="46"/>
    </row>
    <row r="46" spans="1:15" ht="15" thickBot="1" x14ac:dyDescent="0.4">
      <c r="A46" s="13"/>
      <c r="B46" s="13"/>
      <c r="C46" s="13" t="s">
        <v>17</v>
      </c>
      <c r="D46" s="51">
        <v>0</v>
      </c>
      <c r="E46" s="27">
        <v>0</v>
      </c>
      <c r="F46" s="27">
        <v>0</v>
      </c>
      <c r="G46" s="27">
        <v>0</v>
      </c>
      <c r="H46" s="33">
        <f t="shared" si="10"/>
        <v>0</v>
      </c>
      <c r="I46" s="10"/>
      <c r="J46" s="21"/>
      <c r="K46" s="10"/>
      <c r="L46" s="10"/>
      <c r="M46" s="8"/>
      <c r="N46" s="47"/>
    </row>
    <row r="47" spans="1:15" x14ac:dyDescent="0.35">
      <c r="A47" s="35">
        <v>45576</v>
      </c>
      <c r="B47" s="11">
        <v>79</v>
      </c>
      <c r="C47" s="11" t="s">
        <v>15</v>
      </c>
      <c r="D47" s="23">
        <v>10</v>
      </c>
      <c r="E47" s="24">
        <v>19</v>
      </c>
      <c r="F47" s="24">
        <v>22</v>
      </c>
      <c r="G47" s="24">
        <v>21</v>
      </c>
      <c r="H47" s="34">
        <f t="shared" si="10"/>
        <v>18</v>
      </c>
      <c r="I47" s="14">
        <f>H47*10000*2</f>
        <v>360000</v>
      </c>
      <c r="J47" s="5">
        <f>I47*5</f>
        <v>1800000</v>
      </c>
      <c r="K47" s="14">
        <f>J44</f>
        <v>1725000</v>
      </c>
      <c r="L47" s="22">
        <f>(H47/(H47+H48))*100</f>
        <v>44.171779141104295</v>
      </c>
      <c r="M47" s="6">
        <f>3.32*(LOG(J47)-LOG(K47))</f>
        <v>6.1364906904124154E-2</v>
      </c>
      <c r="N47" s="50">
        <f>IF(Q45,N44,N44+M47)</f>
        <v>9.5738554013787969</v>
      </c>
    </row>
    <row r="48" spans="1:15" x14ac:dyDescent="0.35">
      <c r="A48" s="9"/>
      <c r="B48" s="12"/>
      <c r="C48" s="12" t="s">
        <v>16</v>
      </c>
      <c r="D48" s="25">
        <v>27</v>
      </c>
      <c r="E48" s="2">
        <v>20</v>
      </c>
      <c r="F48" s="2">
        <v>26</v>
      </c>
      <c r="G48" s="2">
        <v>18</v>
      </c>
      <c r="H48" s="32">
        <f t="shared" si="10"/>
        <v>22.75</v>
      </c>
      <c r="I48" s="9"/>
      <c r="J48" s="20"/>
      <c r="K48" s="9"/>
      <c r="L48" s="9"/>
      <c r="M48" s="7"/>
      <c r="N48" s="46"/>
    </row>
    <row r="49" spans="1:14" ht="15" thickBot="1" x14ac:dyDescent="0.4">
      <c r="A49" s="10"/>
      <c r="B49" s="13"/>
      <c r="C49" s="13" t="s">
        <v>17</v>
      </c>
      <c r="D49" s="26">
        <v>0</v>
      </c>
      <c r="E49" s="27">
        <v>0</v>
      </c>
      <c r="F49" s="27">
        <v>0</v>
      </c>
      <c r="G49" s="27">
        <v>0</v>
      </c>
      <c r="H49" s="33">
        <f t="shared" si="10"/>
        <v>0</v>
      </c>
      <c r="I49" s="10"/>
      <c r="J49" s="21"/>
      <c r="K49" s="10"/>
      <c r="L49" s="10"/>
      <c r="M49" s="8"/>
      <c r="N49" s="47"/>
    </row>
    <row r="50" spans="1:14" x14ac:dyDescent="0.35">
      <c r="A50" s="59">
        <v>45583</v>
      </c>
      <c r="B50" s="11">
        <v>86</v>
      </c>
      <c r="C50" s="11" t="s">
        <v>15</v>
      </c>
      <c r="D50" s="23">
        <v>6</v>
      </c>
      <c r="E50" s="24">
        <v>10</v>
      </c>
      <c r="F50" s="24">
        <v>11</v>
      </c>
      <c r="G50" s="24">
        <v>10</v>
      </c>
      <c r="H50" s="34">
        <f t="shared" si="10"/>
        <v>9.25</v>
      </c>
      <c r="I50" s="14">
        <f>H50*10000*2</f>
        <v>185000</v>
      </c>
      <c r="J50" s="5">
        <f>I50*5</f>
        <v>925000</v>
      </c>
      <c r="K50" s="14">
        <f>J47</f>
        <v>1800000</v>
      </c>
      <c r="L50" s="22">
        <f>(H50/(H50+H51))*100</f>
        <v>35.238095238095241</v>
      </c>
      <c r="M50" s="6">
        <f>3.32*(LOG(J50)-LOG(K50))</f>
        <v>-0.95991416424938958</v>
      </c>
      <c r="N50" s="50">
        <f t="shared" ref="N50" si="12">IF(M50&lt;0,N47,N47+M50)</f>
        <v>9.5738554013787969</v>
      </c>
    </row>
    <row r="51" spans="1:14" x14ac:dyDescent="0.35">
      <c r="A51" s="9"/>
      <c r="B51" s="12"/>
      <c r="C51" s="12" t="s">
        <v>16</v>
      </c>
      <c r="D51" s="25">
        <v>18</v>
      </c>
      <c r="E51" s="2">
        <v>19</v>
      </c>
      <c r="F51" s="2">
        <v>15</v>
      </c>
      <c r="G51" s="2">
        <v>16</v>
      </c>
      <c r="H51" s="32">
        <f t="shared" si="10"/>
        <v>17</v>
      </c>
      <c r="I51" s="9"/>
      <c r="J51" s="20"/>
      <c r="K51" s="9"/>
      <c r="L51" s="9"/>
      <c r="M51" s="7"/>
      <c r="N51" s="46"/>
    </row>
    <row r="52" spans="1:14" ht="15" thickBot="1" x14ac:dyDescent="0.4">
      <c r="A52" s="10"/>
      <c r="B52" s="13"/>
      <c r="C52" s="13" t="s">
        <v>17</v>
      </c>
      <c r="D52" s="26">
        <v>0</v>
      </c>
      <c r="E52" s="27">
        <v>0</v>
      </c>
      <c r="F52" s="27">
        <v>0</v>
      </c>
      <c r="G52" s="27">
        <v>0</v>
      </c>
      <c r="H52" s="33">
        <f t="shared" si="10"/>
        <v>0</v>
      </c>
      <c r="I52" s="10"/>
      <c r="J52" s="21"/>
      <c r="K52" s="10"/>
      <c r="L52" s="10"/>
      <c r="M52" s="8"/>
      <c r="N52" s="47"/>
    </row>
    <row r="53" spans="1:14" x14ac:dyDescent="0.35">
      <c r="A53" s="59">
        <v>45590</v>
      </c>
      <c r="B53" s="11">
        <v>93</v>
      </c>
      <c r="C53" s="11" t="s">
        <v>15</v>
      </c>
      <c r="D53" s="23">
        <v>10</v>
      </c>
      <c r="E53" s="24">
        <v>25</v>
      </c>
      <c r="F53" s="24">
        <v>23</v>
      </c>
      <c r="G53" s="24">
        <v>15</v>
      </c>
      <c r="H53" s="34">
        <f t="shared" si="10"/>
        <v>18.25</v>
      </c>
      <c r="I53" s="14">
        <f>H53*10000*2</f>
        <v>365000</v>
      </c>
      <c r="J53" s="5">
        <f>I53*5</f>
        <v>1825000</v>
      </c>
      <c r="K53" s="14">
        <f>J50</f>
        <v>925000</v>
      </c>
      <c r="L53" s="22">
        <f>(H53/(H53+H54))*100</f>
        <v>43.452380952380956</v>
      </c>
      <c r="M53" s="6">
        <f>3.32*(LOG(J53)-LOG(K53))</f>
        <v>0.97980217169749018</v>
      </c>
      <c r="N53" s="50">
        <f t="shared" ref="N53" si="13">IF(M53&lt;0,N50,N50+M53)</f>
        <v>10.553657573076286</v>
      </c>
    </row>
    <row r="54" spans="1:14" x14ac:dyDescent="0.35">
      <c r="A54" s="9"/>
      <c r="B54" s="12"/>
      <c r="C54" s="12" t="s">
        <v>16</v>
      </c>
      <c r="D54" s="25">
        <v>25</v>
      </c>
      <c r="E54" s="2">
        <v>30</v>
      </c>
      <c r="F54" s="2">
        <v>23</v>
      </c>
      <c r="G54" s="2">
        <v>17</v>
      </c>
      <c r="H54" s="32">
        <f t="shared" si="10"/>
        <v>23.75</v>
      </c>
      <c r="I54" s="9"/>
      <c r="J54" s="20"/>
      <c r="K54" s="9"/>
      <c r="L54" s="9"/>
      <c r="M54" s="7"/>
      <c r="N54" s="46"/>
    </row>
    <row r="55" spans="1:14" ht="15" thickBot="1" x14ac:dyDescent="0.4">
      <c r="A55" s="10"/>
      <c r="B55" s="13"/>
      <c r="C55" s="13" t="s">
        <v>17</v>
      </c>
      <c r="D55" s="26">
        <v>0</v>
      </c>
      <c r="E55" s="27">
        <v>0</v>
      </c>
      <c r="F55" s="27">
        <v>0</v>
      </c>
      <c r="G55" s="27">
        <v>0</v>
      </c>
      <c r="H55" s="33">
        <f t="shared" si="10"/>
        <v>0</v>
      </c>
      <c r="I55" s="10"/>
      <c r="J55" s="21"/>
      <c r="K55" s="10"/>
      <c r="L55" s="10"/>
      <c r="M55" s="8"/>
      <c r="N55" s="47"/>
    </row>
    <row r="56" spans="1:14" x14ac:dyDescent="0.35">
      <c r="A56" s="59">
        <v>45596</v>
      </c>
      <c r="B56" s="11">
        <v>99</v>
      </c>
      <c r="C56" s="11" t="s">
        <v>15</v>
      </c>
      <c r="D56" s="23">
        <v>8</v>
      </c>
      <c r="E56" s="24">
        <v>8</v>
      </c>
      <c r="F56" s="24">
        <v>8</v>
      </c>
      <c r="G56" s="24">
        <v>6</v>
      </c>
      <c r="H56" s="34">
        <f t="shared" si="10"/>
        <v>7.5</v>
      </c>
      <c r="I56" s="14">
        <f>H56*10000*2</f>
        <v>150000</v>
      </c>
      <c r="J56" s="5">
        <f>I56*5</f>
        <v>750000</v>
      </c>
      <c r="K56" s="14">
        <f>J53</f>
        <v>1825000</v>
      </c>
      <c r="L56" s="22">
        <f>(H56/(H56+H57))*100</f>
        <v>24.590163934426229</v>
      </c>
      <c r="M56" s="6">
        <f>3.32*(LOG(J56)-LOG(K56))</f>
        <v>-1.2821893299306337</v>
      </c>
      <c r="N56" s="50">
        <f t="shared" ref="N56" si="14">IF(M56&lt;0,N53,N53+M56)</f>
        <v>10.553657573076286</v>
      </c>
    </row>
    <row r="57" spans="1:14" x14ac:dyDescent="0.35">
      <c r="A57" s="9"/>
      <c r="B57" s="12"/>
      <c r="C57" s="12" t="s">
        <v>16</v>
      </c>
      <c r="D57" s="25">
        <v>23</v>
      </c>
      <c r="E57" s="2">
        <v>27</v>
      </c>
      <c r="F57" s="2">
        <v>17</v>
      </c>
      <c r="G57" s="2">
        <v>25</v>
      </c>
      <c r="H57" s="32">
        <f t="shared" si="10"/>
        <v>23</v>
      </c>
      <c r="I57" s="9"/>
      <c r="J57" s="20"/>
      <c r="K57" s="9"/>
      <c r="L57" s="9"/>
      <c r="M57" s="7"/>
      <c r="N57" s="46"/>
    </row>
    <row r="58" spans="1:14" ht="15" thickBot="1" x14ac:dyDescent="0.4">
      <c r="A58" s="10"/>
      <c r="B58" s="13"/>
      <c r="C58" s="13" t="s">
        <v>17</v>
      </c>
      <c r="D58" s="26">
        <v>0</v>
      </c>
      <c r="E58" s="27">
        <v>0</v>
      </c>
      <c r="F58" s="27">
        <v>0</v>
      </c>
      <c r="G58" s="27">
        <v>0</v>
      </c>
      <c r="H58" s="33">
        <f t="shared" si="10"/>
        <v>0</v>
      </c>
      <c r="I58" s="10"/>
      <c r="J58" s="21"/>
      <c r="K58" s="10"/>
      <c r="L58" s="10"/>
      <c r="M58" s="8"/>
      <c r="N58" s="47"/>
    </row>
    <row r="59" spans="1:14" x14ac:dyDescent="0.35">
      <c r="A59" s="59">
        <v>45604</v>
      </c>
      <c r="B59" s="11">
        <v>107</v>
      </c>
      <c r="C59" s="11" t="s">
        <v>15</v>
      </c>
      <c r="D59" s="23">
        <v>4</v>
      </c>
      <c r="E59" s="24">
        <v>5</v>
      </c>
      <c r="F59" s="24">
        <v>4</v>
      </c>
      <c r="G59" s="24">
        <v>4</v>
      </c>
      <c r="H59" s="34">
        <f t="shared" si="10"/>
        <v>4.25</v>
      </c>
      <c r="I59" s="14">
        <f>H59*10000*2</f>
        <v>85000</v>
      </c>
      <c r="J59" s="5">
        <f>I59*5</f>
        <v>425000</v>
      </c>
      <c r="K59" s="14">
        <f>J56</f>
        <v>750000</v>
      </c>
      <c r="L59" s="22">
        <f>(H59/(H59+H60))*100</f>
        <v>23.611111111111111</v>
      </c>
      <c r="M59" s="6">
        <f>3.32*(LOG(J59)-LOG(K59))</f>
        <v>-0.81895214669340977</v>
      </c>
      <c r="N59" s="50">
        <f t="shared" ref="N59" si="15">IF(M59&lt;0,N56,N56+M59)</f>
        <v>10.553657573076286</v>
      </c>
    </row>
    <row r="60" spans="1:14" x14ac:dyDescent="0.35">
      <c r="A60" s="9"/>
      <c r="B60" s="12"/>
      <c r="C60" s="12" t="s">
        <v>16</v>
      </c>
      <c r="D60" s="25">
        <v>6</v>
      </c>
      <c r="E60" s="2">
        <v>17</v>
      </c>
      <c r="F60" s="2">
        <v>20</v>
      </c>
      <c r="G60" s="2">
        <v>12</v>
      </c>
      <c r="H60" s="32">
        <f t="shared" si="10"/>
        <v>13.75</v>
      </c>
      <c r="I60" s="9"/>
      <c r="J60" s="20"/>
      <c r="K60" s="9"/>
      <c r="L60" s="9"/>
      <c r="M60" s="7"/>
      <c r="N60" s="46"/>
    </row>
    <row r="61" spans="1:14" ht="15" thickBot="1" x14ac:dyDescent="0.4">
      <c r="A61" s="10"/>
      <c r="B61" s="13"/>
      <c r="C61" s="13" t="s">
        <v>17</v>
      </c>
      <c r="D61" s="26">
        <v>0</v>
      </c>
      <c r="E61" s="27">
        <v>0</v>
      </c>
      <c r="F61" s="27">
        <v>0</v>
      </c>
      <c r="G61" s="27">
        <v>0</v>
      </c>
      <c r="H61" s="33">
        <f t="shared" si="10"/>
        <v>0</v>
      </c>
      <c r="I61" s="10"/>
      <c r="J61" s="21"/>
      <c r="K61" s="10"/>
      <c r="L61" s="10"/>
      <c r="M61" s="8"/>
      <c r="N61" s="47"/>
    </row>
    <row r="62" spans="1:14" x14ac:dyDescent="0.35">
      <c r="A62" s="59">
        <v>45611</v>
      </c>
      <c r="B62" s="11">
        <v>114</v>
      </c>
      <c r="C62" s="11" t="s">
        <v>15</v>
      </c>
      <c r="D62" s="23">
        <v>4</v>
      </c>
      <c r="E62" s="24">
        <v>2</v>
      </c>
      <c r="F62" s="24">
        <v>2</v>
      </c>
      <c r="G62" s="24">
        <v>5</v>
      </c>
      <c r="H62" s="34">
        <f t="shared" si="10"/>
        <v>3.25</v>
      </c>
      <c r="I62" s="14">
        <f>H62*10000*2</f>
        <v>65000</v>
      </c>
      <c r="J62" s="5">
        <f>I62*5</f>
        <v>325000</v>
      </c>
      <c r="K62" s="14">
        <f>J59</f>
        <v>425000</v>
      </c>
      <c r="L62" s="22">
        <f>(H62/(H62+H63))*100</f>
        <v>26.530612244897959</v>
      </c>
      <c r="M62" s="6">
        <f>3.32*(LOG(J62)-LOG(K62))</f>
        <v>-0.38679848931717137</v>
      </c>
      <c r="N62" s="50">
        <f t="shared" ref="N62" si="16">IF(M62&lt;0,N59,N59+M62)</f>
        <v>10.553657573076286</v>
      </c>
    </row>
    <row r="63" spans="1:14" x14ac:dyDescent="0.35">
      <c r="A63" s="9"/>
      <c r="B63" s="12"/>
      <c r="C63" s="12" t="s">
        <v>16</v>
      </c>
      <c r="D63" s="25">
        <v>9</v>
      </c>
      <c r="E63" s="2">
        <v>8</v>
      </c>
      <c r="F63" s="2">
        <v>11</v>
      </c>
      <c r="G63" s="2">
        <v>8</v>
      </c>
      <c r="H63" s="32">
        <f t="shared" si="10"/>
        <v>9</v>
      </c>
      <c r="I63" s="9"/>
      <c r="J63" s="20"/>
      <c r="K63" s="9"/>
      <c r="L63" s="9"/>
      <c r="M63" s="7"/>
      <c r="N63" s="46"/>
    </row>
    <row r="64" spans="1:14" ht="15" thickBot="1" x14ac:dyDescent="0.4">
      <c r="A64" s="10"/>
      <c r="B64" s="13"/>
      <c r="C64" s="13" t="s">
        <v>17</v>
      </c>
      <c r="D64" s="26">
        <v>0</v>
      </c>
      <c r="E64" s="27">
        <v>0</v>
      </c>
      <c r="F64" s="27">
        <v>0</v>
      </c>
      <c r="G64" s="27">
        <v>0</v>
      </c>
      <c r="H64" s="33">
        <f t="shared" si="10"/>
        <v>0</v>
      </c>
      <c r="I64" s="10"/>
      <c r="J64" s="21"/>
      <c r="K64" s="10"/>
      <c r="L64" s="10"/>
      <c r="M64" s="8"/>
      <c r="N64" s="47"/>
    </row>
    <row r="65" spans="1:14" x14ac:dyDescent="0.35">
      <c r="A65" s="59">
        <v>45617</v>
      </c>
      <c r="B65" s="11">
        <v>120</v>
      </c>
      <c r="C65" s="11" t="s">
        <v>15</v>
      </c>
      <c r="D65" s="80">
        <v>1</v>
      </c>
      <c r="E65" s="81">
        <v>3</v>
      </c>
      <c r="F65" s="81">
        <v>2</v>
      </c>
      <c r="G65" s="81">
        <v>3</v>
      </c>
      <c r="H65" s="34">
        <f t="shared" si="10"/>
        <v>2.25</v>
      </c>
      <c r="I65" s="14">
        <f>H65*10000*2</f>
        <v>45000</v>
      </c>
      <c r="J65" s="5">
        <f>I65*5</f>
        <v>225000</v>
      </c>
      <c r="K65" s="14">
        <f>J62</f>
        <v>325000</v>
      </c>
      <c r="L65" s="22">
        <f>(H65/(H65+H66))*100</f>
        <v>25.714285714285712</v>
      </c>
      <c r="M65" s="6">
        <f>3.32*(LOG(J65)-LOG(K65))</f>
        <v>-0.53020679832013895</v>
      </c>
      <c r="N65" s="50">
        <f t="shared" ref="N65" si="17">IF(M65&lt;0,N62,N62+M65)</f>
        <v>10.553657573076286</v>
      </c>
    </row>
    <row r="66" spans="1:14" x14ac:dyDescent="0.35">
      <c r="A66" s="9"/>
      <c r="B66" s="12"/>
      <c r="C66" s="12" t="s">
        <v>16</v>
      </c>
      <c r="D66" s="82">
        <v>5</v>
      </c>
      <c r="E66" s="83">
        <v>5</v>
      </c>
      <c r="F66" s="83">
        <v>8</v>
      </c>
      <c r="G66" s="83">
        <v>8</v>
      </c>
      <c r="H66" s="32">
        <f t="shared" si="10"/>
        <v>6.5</v>
      </c>
      <c r="I66" s="9"/>
      <c r="J66" s="20"/>
      <c r="K66" s="9"/>
      <c r="L66" s="9"/>
      <c r="M66" s="7"/>
      <c r="N66" s="46"/>
    </row>
    <row r="67" spans="1:14" ht="15" thickBot="1" x14ac:dyDescent="0.4">
      <c r="A67" s="10"/>
      <c r="B67" s="13"/>
      <c r="C67" s="13" t="s">
        <v>17</v>
      </c>
      <c r="D67" s="84">
        <v>0</v>
      </c>
      <c r="E67" s="85">
        <v>0</v>
      </c>
      <c r="F67" s="85">
        <v>0</v>
      </c>
      <c r="G67" s="85">
        <v>0</v>
      </c>
      <c r="H67" s="33">
        <f t="shared" si="10"/>
        <v>0</v>
      </c>
      <c r="I67" s="10"/>
      <c r="J67" s="21"/>
      <c r="K67" s="10"/>
      <c r="L67" s="10"/>
      <c r="M67" s="8"/>
      <c r="N67" s="47"/>
    </row>
  </sheetData>
  <mergeCells count="12">
    <mergeCell ref="O2:O3"/>
    <mergeCell ref="A2:A3"/>
    <mergeCell ref="B2:B3"/>
    <mergeCell ref="C2:C3"/>
    <mergeCell ref="D2:G2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5D85-A230-4046-A713-0CD305513201}">
  <dimension ref="A1:W22"/>
  <sheetViews>
    <sheetView zoomScaleNormal="100" workbookViewId="0"/>
  </sheetViews>
  <sheetFormatPr defaultRowHeight="14.5" x14ac:dyDescent="0.35"/>
  <cols>
    <col min="1" max="1" width="12.81640625" customWidth="1"/>
    <col min="2" max="2" width="14.54296875" customWidth="1"/>
    <col min="3" max="3" width="12.54296875" customWidth="1"/>
    <col min="4" max="4" width="15.1796875" customWidth="1"/>
    <col min="5" max="5" width="14.7265625" customWidth="1"/>
    <col min="6" max="6" width="13.81640625" customWidth="1"/>
    <col min="7" max="7" width="15.1796875" customWidth="1"/>
    <col min="8" max="8" width="8.7265625" customWidth="1"/>
    <col min="9" max="9" width="15.453125" customWidth="1"/>
    <col min="10" max="10" width="17.453125" customWidth="1"/>
    <col min="11" max="11" width="18.453125" customWidth="1"/>
    <col min="12" max="12" width="14.1796875" customWidth="1"/>
    <col min="13" max="13" width="14.7265625" customWidth="1"/>
    <col min="14" max="14" width="14" customWidth="1"/>
    <col min="15" max="15" width="14.26953125" customWidth="1"/>
    <col min="16" max="18" width="13.453125" customWidth="1"/>
    <col min="19" max="19" width="14.54296875" customWidth="1"/>
    <col min="20" max="21" width="17.54296875" customWidth="1"/>
    <col min="22" max="23" width="17.453125" customWidth="1"/>
  </cols>
  <sheetData>
    <row r="1" spans="1:23" x14ac:dyDescent="0.35">
      <c r="A1" s="109" t="s">
        <v>53</v>
      </c>
    </row>
    <row r="2" spans="1:23" x14ac:dyDescent="0.35">
      <c r="A2" s="124" t="s">
        <v>24</v>
      </c>
      <c r="B2" s="124"/>
      <c r="C2" s="124"/>
      <c r="D2" s="124"/>
      <c r="E2" s="124"/>
      <c r="F2" s="124"/>
      <c r="G2" s="124"/>
      <c r="H2" s="69"/>
      <c r="I2" s="125" t="s">
        <v>25</v>
      </c>
      <c r="J2" s="126"/>
      <c r="K2" s="126"/>
      <c r="L2" s="126"/>
      <c r="M2" s="126"/>
      <c r="N2" s="126"/>
      <c r="O2" s="127"/>
      <c r="T2" s="69"/>
      <c r="U2" s="69"/>
      <c r="V2" s="69"/>
      <c r="W2" s="69"/>
    </row>
    <row r="3" spans="1:23" x14ac:dyDescent="0.35">
      <c r="A3" s="61" t="s">
        <v>26</v>
      </c>
      <c r="B3" s="61" t="s">
        <v>27</v>
      </c>
      <c r="C3" s="61" t="s">
        <v>28</v>
      </c>
      <c r="D3" s="61" t="s">
        <v>29</v>
      </c>
      <c r="E3" s="61" t="s">
        <v>30</v>
      </c>
      <c r="F3" s="61" t="s">
        <v>31</v>
      </c>
      <c r="G3" s="61" t="s">
        <v>32</v>
      </c>
      <c r="I3" s="61" t="s">
        <v>26</v>
      </c>
      <c r="J3" s="61" t="s">
        <v>27</v>
      </c>
      <c r="K3" s="61" t="s">
        <v>28</v>
      </c>
      <c r="L3" s="61" t="s">
        <v>29</v>
      </c>
      <c r="M3" s="61" t="s">
        <v>30</v>
      </c>
      <c r="N3" s="61" t="s">
        <v>31</v>
      </c>
      <c r="O3" s="61" t="s">
        <v>32</v>
      </c>
    </row>
    <row r="4" spans="1:23" x14ac:dyDescent="0.35">
      <c r="A4" s="62">
        <v>2</v>
      </c>
      <c r="B4" s="66">
        <v>0.3263999150260824</v>
      </c>
      <c r="C4" s="66">
        <v>7.2790606759412207E-2</v>
      </c>
      <c r="D4" s="66">
        <v>0.69391826270513124</v>
      </c>
      <c r="E4" s="66">
        <v>0.50138499873921105</v>
      </c>
      <c r="F4" s="66">
        <v>0.76426673561732639</v>
      </c>
      <c r="G4" s="66">
        <v>0.6574135868242742</v>
      </c>
      <c r="I4" s="62">
        <v>2</v>
      </c>
      <c r="J4" s="63">
        <v>55.357142857142861</v>
      </c>
      <c r="K4" s="63">
        <v>50.980392156862742</v>
      </c>
      <c r="L4" s="64">
        <v>76.923076923076934</v>
      </c>
      <c r="M4" s="63">
        <v>74.468085106382972</v>
      </c>
      <c r="N4" s="63">
        <v>82.35294117647058</v>
      </c>
      <c r="O4" s="63">
        <v>75</v>
      </c>
    </row>
    <row r="5" spans="1:23" x14ac:dyDescent="0.35">
      <c r="A5" s="62">
        <v>6</v>
      </c>
      <c r="B5" s="67">
        <v>2.0854275644084908</v>
      </c>
      <c r="C5" s="67">
        <v>2.1393350646591669</v>
      </c>
      <c r="D5" s="67">
        <v>2.5607305727006269</v>
      </c>
      <c r="E5" s="67">
        <v>1.656833172428692</v>
      </c>
      <c r="F5" s="67">
        <v>1.7289410814102353</v>
      </c>
      <c r="G5" s="67">
        <v>1.619380217868523</v>
      </c>
      <c r="I5" s="62">
        <v>6</v>
      </c>
      <c r="J5" s="63">
        <v>86.065573770491795</v>
      </c>
      <c r="K5" s="63">
        <v>88.617886178861795</v>
      </c>
      <c r="L5" s="63">
        <v>93.589743589743591</v>
      </c>
      <c r="M5" s="63">
        <v>95.121951219512198</v>
      </c>
      <c r="N5" s="63">
        <v>90.109890109890117</v>
      </c>
      <c r="O5" s="63">
        <v>93.827160493827151</v>
      </c>
    </row>
    <row r="6" spans="1:23" x14ac:dyDescent="0.35">
      <c r="A6" s="65">
        <v>9</v>
      </c>
      <c r="B6" s="67">
        <v>2.5002241699480465</v>
      </c>
      <c r="C6" s="67">
        <v>2.5307947358803027</v>
      </c>
      <c r="D6" s="67">
        <v>2.5607305727006269</v>
      </c>
      <c r="E6" s="67">
        <v>2.1525028062216038</v>
      </c>
      <c r="F6" s="67">
        <v>1.8948546782835403</v>
      </c>
      <c r="G6" s="67">
        <v>1.9258635654472942</v>
      </c>
      <c r="I6" s="65">
        <v>9</v>
      </c>
      <c r="J6" s="63">
        <v>89.743589743589752</v>
      </c>
      <c r="K6" s="63">
        <v>89.375</v>
      </c>
      <c r="L6" s="63">
        <v>89.171974522292999</v>
      </c>
      <c r="M6" s="63">
        <v>88</v>
      </c>
      <c r="N6" s="63">
        <v>87.61904761904762</v>
      </c>
      <c r="O6" s="63">
        <v>88.679245283018872</v>
      </c>
    </row>
    <row r="7" spans="1:23" x14ac:dyDescent="0.35">
      <c r="A7" s="62">
        <v>16</v>
      </c>
      <c r="B7" s="72">
        <v>2.5002241699480465</v>
      </c>
      <c r="C7" s="72">
        <v>2.5307947358803027</v>
      </c>
      <c r="D7" s="72">
        <v>2.7259723402475329</v>
      </c>
      <c r="E7" s="72">
        <v>2.5705726428602413</v>
      </c>
      <c r="F7" s="72">
        <v>2.6282546418107255</v>
      </c>
      <c r="G7" s="72">
        <v>2.9252831510517119</v>
      </c>
      <c r="I7" s="62">
        <v>16</v>
      </c>
      <c r="J7" s="63">
        <v>90</v>
      </c>
      <c r="K7" s="63">
        <v>92.941176470588232</v>
      </c>
      <c r="L7" s="63">
        <v>92.899408284023664</v>
      </c>
      <c r="M7" s="63">
        <v>86.470588235294116</v>
      </c>
      <c r="N7" s="63">
        <v>85.47486033519553</v>
      </c>
      <c r="O7" s="63">
        <v>89.523809523809533</v>
      </c>
    </row>
    <row r="8" spans="1:23" x14ac:dyDescent="0.35">
      <c r="A8" s="62">
        <v>23</v>
      </c>
      <c r="B8" s="72">
        <v>2.5002241699480465</v>
      </c>
      <c r="C8" s="72">
        <v>2.5307947358803027</v>
      </c>
      <c r="D8" s="72">
        <v>2.7259723402475329</v>
      </c>
      <c r="E8" s="72">
        <v>3.2592436002498393</v>
      </c>
      <c r="F8" s="72">
        <v>2.8942742638879579</v>
      </c>
      <c r="G8" s="72">
        <v>3.2178949655375422</v>
      </c>
      <c r="I8" s="62">
        <v>23</v>
      </c>
      <c r="J8" s="63">
        <v>88.333333333333329</v>
      </c>
      <c r="K8" s="63">
        <v>93.220338983050837</v>
      </c>
      <c r="L8" s="63">
        <v>96.638655462184872</v>
      </c>
      <c r="M8" s="63">
        <v>94.422310756972109</v>
      </c>
      <c r="N8" s="63">
        <v>87.61904761904762</v>
      </c>
      <c r="O8" s="63">
        <v>91.304347826086953</v>
      </c>
    </row>
    <row r="9" spans="1:23" x14ac:dyDescent="0.35">
      <c r="A9" s="62">
        <v>30</v>
      </c>
      <c r="B9" s="72">
        <v>2.5002241699480465</v>
      </c>
      <c r="C9" s="72">
        <v>2.9970917331316396</v>
      </c>
      <c r="D9" s="72">
        <v>3.3799483788392344</v>
      </c>
      <c r="E9" s="72">
        <v>3.5616307584829827</v>
      </c>
      <c r="F9" s="72">
        <v>4.2106208722469498</v>
      </c>
      <c r="G9" s="72">
        <v>4.5527227940955495</v>
      </c>
      <c r="I9" s="62">
        <v>30</v>
      </c>
      <c r="J9" s="63">
        <v>88.461538461538453</v>
      </c>
      <c r="K9" s="63">
        <v>83.516483516483518</v>
      </c>
      <c r="L9" s="63">
        <v>94.270833333333343</v>
      </c>
      <c r="M9" s="63">
        <v>88.622754491017957</v>
      </c>
      <c r="N9" s="63">
        <v>90.606060606060595</v>
      </c>
      <c r="O9" s="63">
        <v>92.059553349875927</v>
      </c>
    </row>
    <row r="10" spans="1:23" x14ac:dyDescent="0.35">
      <c r="A10" s="62">
        <v>37</v>
      </c>
      <c r="B10" s="72">
        <v>2.6769992696327538</v>
      </c>
      <c r="C10" s="72">
        <v>2.9970917331316396</v>
      </c>
      <c r="D10" s="72">
        <v>5.4774641970254336</v>
      </c>
      <c r="E10" s="72">
        <v>4.9288122282385958</v>
      </c>
      <c r="F10" s="72">
        <v>6.4291463375517592</v>
      </c>
      <c r="G10" s="72">
        <v>6.6361440945754744</v>
      </c>
      <c r="I10" s="62">
        <v>37</v>
      </c>
      <c r="J10" s="63">
        <v>85.245901639344254</v>
      </c>
      <c r="K10" s="63">
        <v>77.027027027027032</v>
      </c>
      <c r="L10" s="63">
        <v>95.361781076066791</v>
      </c>
      <c r="M10" s="63">
        <v>93.398533007334962</v>
      </c>
      <c r="N10" s="63">
        <v>94.906621392190146</v>
      </c>
      <c r="O10" s="63">
        <v>95.497185741088174</v>
      </c>
    </row>
    <row r="11" spans="1:23" x14ac:dyDescent="0.35">
      <c r="A11" s="62">
        <v>44</v>
      </c>
      <c r="B11" s="72">
        <v>2.6769992696327538</v>
      </c>
      <c r="C11" s="72">
        <v>2.9970917331316396</v>
      </c>
      <c r="D11" s="72">
        <v>5.8464836980726869</v>
      </c>
      <c r="E11" s="72">
        <v>5.9928472466775276</v>
      </c>
      <c r="F11" s="72">
        <v>8.2112187721728951</v>
      </c>
      <c r="G11" s="72">
        <v>8.1164111170596858</v>
      </c>
      <c r="I11" s="62">
        <v>44</v>
      </c>
      <c r="J11" s="63">
        <v>74.074074074074076</v>
      </c>
      <c r="K11" s="63">
        <v>75</v>
      </c>
      <c r="L11" s="63">
        <v>90.116279069767444</v>
      </c>
      <c r="M11" s="63">
        <v>92.962962962962962</v>
      </c>
      <c r="N11" s="63">
        <v>93.018018018018026</v>
      </c>
      <c r="O11" s="63">
        <v>93.055555555555557</v>
      </c>
    </row>
    <row r="12" spans="1:23" x14ac:dyDescent="0.35">
      <c r="A12" s="62">
        <v>51</v>
      </c>
      <c r="B12" s="72">
        <v>2.6769992696327538</v>
      </c>
      <c r="C12" s="72">
        <v>3.3294740407040879</v>
      </c>
      <c r="D12" s="72">
        <v>7.0853396636567627</v>
      </c>
      <c r="E12" s="72">
        <v>7.2799660093750571</v>
      </c>
      <c r="F12" s="72">
        <v>9.6610381964175538</v>
      </c>
      <c r="G12" s="72">
        <v>9.5124904944746724</v>
      </c>
      <c r="I12" s="73">
        <v>51</v>
      </c>
      <c r="J12" s="63">
        <v>70.833333333333343</v>
      </c>
      <c r="K12" s="63">
        <v>73.118279569892479</v>
      </c>
      <c r="L12" s="63">
        <v>90.370370370370367</v>
      </c>
      <c r="M12" s="63">
        <v>89.057750759878417</v>
      </c>
      <c r="N12" s="63">
        <v>91.111111111111114</v>
      </c>
      <c r="O12" s="63">
        <v>93.491124260355036</v>
      </c>
    </row>
    <row r="13" spans="1:23" x14ac:dyDescent="0.35">
      <c r="A13" s="62">
        <v>58</v>
      </c>
      <c r="B13" s="72">
        <v>3.2896203659200003</v>
      </c>
      <c r="C13" s="72">
        <v>3.3294740407040879</v>
      </c>
      <c r="D13" s="72">
        <v>8.4537787503084338</v>
      </c>
      <c r="E13" s="72">
        <v>8.6059250378685004</v>
      </c>
      <c r="F13" s="72">
        <v>11.119622739934027</v>
      </c>
      <c r="G13" s="72">
        <v>11.128223515592637</v>
      </c>
      <c r="I13" s="73">
        <v>58</v>
      </c>
      <c r="J13" s="63">
        <v>83.870967741935488</v>
      </c>
      <c r="K13" s="63">
        <v>69.565217391304344</v>
      </c>
      <c r="L13" s="63">
        <v>90.37900874635568</v>
      </c>
      <c r="M13" s="63">
        <v>90.39039039039038</v>
      </c>
      <c r="N13" s="63">
        <v>92.696629213483149</v>
      </c>
      <c r="O13" s="63">
        <v>93.638676844783717</v>
      </c>
    </row>
    <row r="14" spans="1:23" x14ac:dyDescent="0.35">
      <c r="A14" s="73">
        <v>65</v>
      </c>
      <c r="B14" s="72">
        <v>3.2896203659200003</v>
      </c>
      <c r="C14" s="72">
        <v>4.3949444576487444</v>
      </c>
      <c r="D14" s="72">
        <v>9.2329361850559071</v>
      </c>
      <c r="E14" s="72">
        <v>9.7262897853534778</v>
      </c>
      <c r="F14" s="72">
        <v>11.812242746424262</v>
      </c>
      <c r="G14" s="72">
        <v>12.564794537164385</v>
      </c>
      <c r="I14" s="73">
        <v>65</v>
      </c>
      <c r="J14" s="63">
        <v>80</v>
      </c>
      <c r="K14" s="63">
        <v>72.043010752688176</v>
      </c>
      <c r="L14" s="63">
        <v>87.288135593220346</v>
      </c>
      <c r="M14" s="63">
        <v>85.016286644951151</v>
      </c>
      <c r="N14" s="63">
        <v>87.782805429864254</v>
      </c>
      <c r="O14" s="63">
        <v>92.592592592592595</v>
      </c>
    </row>
    <row r="15" spans="1:23" x14ac:dyDescent="0.35">
      <c r="A15" s="73">
        <v>72</v>
      </c>
      <c r="B15" s="72">
        <v>3.5118837074936358</v>
      </c>
      <c r="C15" s="72">
        <v>4.8521516994692435</v>
      </c>
      <c r="D15" s="72">
        <v>10.177246221419709</v>
      </c>
      <c r="E15" s="72">
        <v>10.546843106758818</v>
      </c>
      <c r="F15" s="72">
        <v>12.805642040693964</v>
      </c>
      <c r="G15" s="72">
        <v>13.956303838867745</v>
      </c>
      <c r="I15" s="73">
        <v>72</v>
      </c>
      <c r="J15" s="63">
        <v>71.794871794871796</v>
      </c>
      <c r="K15" s="63">
        <v>80.701754385964904</v>
      </c>
      <c r="L15" s="63">
        <v>87.169811320754718</v>
      </c>
      <c r="M15" s="63">
        <v>87.603305785123965</v>
      </c>
      <c r="N15" s="63">
        <v>89.179104477611943</v>
      </c>
      <c r="O15" s="63">
        <v>94.311377245508993</v>
      </c>
    </row>
    <row r="16" spans="1:23" x14ac:dyDescent="0.35">
      <c r="A16" s="62">
        <v>79</v>
      </c>
      <c r="B16" s="72">
        <v>3.7487853238320552</v>
      </c>
      <c r="C16" s="72">
        <v>5.1738929426559901</v>
      </c>
      <c r="D16" s="72">
        <v>11.229746316899439</v>
      </c>
      <c r="E16" s="67">
        <v>11.453207330010427</v>
      </c>
      <c r="F16" s="67">
        <v>13.743696719394258</v>
      </c>
      <c r="G16" s="67">
        <v>15.338629302643838</v>
      </c>
      <c r="I16" s="75">
        <v>79</v>
      </c>
      <c r="J16" s="63">
        <v>78.571428571428569</v>
      </c>
      <c r="K16" s="63">
        <v>80.419580419580413</v>
      </c>
      <c r="L16" s="63">
        <v>87.368421052631589</v>
      </c>
      <c r="M16" s="63">
        <v>87.20930232558139</v>
      </c>
      <c r="N16" s="63">
        <v>89.494163424124523</v>
      </c>
      <c r="O16" s="63">
        <v>95.426829268292678</v>
      </c>
    </row>
    <row r="17" spans="1:16" x14ac:dyDescent="0.35">
      <c r="A17" s="73">
        <v>86</v>
      </c>
      <c r="B17" s="72">
        <v>3.7487853238320552</v>
      </c>
      <c r="C17" s="67">
        <v>5.1738929426559901</v>
      </c>
      <c r="D17" s="67">
        <v>13.234580746974304</v>
      </c>
      <c r="E17" s="67">
        <v>12.218297748986297</v>
      </c>
      <c r="F17" s="67">
        <v>14.617658282845868</v>
      </c>
      <c r="G17" s="67">
        <v>16.491764953496112</v>
      </c>
      <c r="I17" s="73">
        <v>86</v>
      </c>
      <c r="J17" s="63">
        <v>70.588235294117652</v>
      </c>
      <c r="K17" s="63">
        <v>71.31782945736434</v>
      </c>
      <c r="L17" s="63">
        <v>91.115311909262758</v>
      </c>
      <c r="M17" s="63">
        <v>84.297520661157023</v>
      </c>
      <c r="N17" s="63">
        <v>86.956521739130437</v>
      </c>
      <c r="O17" s="63">
        <v>95.6989247311828</v>
      </c>
    </row>
    <row r="18" spans="1:16" x14ac:dyDescent="0.35">
      <c r="A18" s="73">
        <v>93</v>
      </c>
      <c r="B18" s="67">
        <v>4.9444881304704129</v>
      </c>
      <c r="C18" s="67">
        <v>6.0248762081617278</v>
      </c>
      <c r="D18" s="67">
        <v>15.203063898442773</v>
      </c>
      <c r="E18" s="67">
        <v>13.853489333713025</v>
      </c>
      <c r="F18" s="67">
        <v>16.666679756562417</v>
      </c>
      <c r="G18" s="67">
        <v>17.723710256238274</v>
      </c>
      <c r="I18" s="73">
        <v>93</v>
      </c>
      <c r="J18" s="63">
        <v>80.882352941176478</v>
      </c>
      <c r="K18" s="63">
        <v>73.777777777777771</v>
      </c>
      <c r="L18" s="63">
        <v>89.184060721062622</v>
      </c>
      <c r="M18" s="63">
        <v>87.764705882352942</v>
      </c>
      <c r="N18" s="63">
        <v>89.549549549549539</v>
      </c>
      <c r="O18" s="63">
        <v>96.24573378839591</v>
      </c>
    </row>
    <row r="19" spans="1:16" x14ac:dyDescent="0.35">
      <c r="A19" s="73">
        <v>99</v>
      </c>
      <c r="B19" s="67">
        <v>4.9444881304704129</v>
      </c>
      <c r="C19" s="67">
        <v>6.7322846281871138</v>
      </c>
      <c r="D19" s="67">
        <v>16.519410506801766</v>
      </c>
      <c r="E19" s="67">
        <v>15.13567866364366</v>
      </c>
      <c r="F19" s="67">
        <v>17.888362683740471</v>
      </c>
      <c r="G19" s="67">
        <v>18.735095534415191</v>
      </c>
      <c r="I19" s="62">
        <v>99</v>
      </c>
      <c r="J19" s="63">
        <v>64.583333333333343</v>
      </c>
      <c r="K19" s="63">
        <v>84.482758620689651</v>
      </c>
      <c r="L19" s="63">
        <v>86.666666666666671</v>
      </c>
      <c r="M19" s="63">
        <v>87.425149700598809</v>
      </c>
      <c r="N19" s="63">
        <v>90.322580645161281</v>
      </c>
      <c r="O19" s="63">
        <v>93.798449612403104</v>
      </c>
    </row>
    <row r="20" spans="1:16" x14ac:dyDescent="0.35">
      <c r="A20" s="73">
        <v>107</v>
      </c>
      <c r="B20" s="67">
        <v>5.4162825794648555</v>
      </c>
      <c r="C20" s="67">
        <v>8.9789074121416697</v>
      </c>
      <c r="D20" s="67">
        <v>18.582865110845116</v>
      </c>
      <c r="E20" s="67">
        <v>17.285531260733766</v>
      </c>
      <c r="F20" s="67">
        <v>19.790938798993388</v>
      </c>
      <c r="G20" s="67">
        <v>19.967040837157352</v>
      </c>
      <c r="I20" s="62">
        <v>107</v>
      </c>
      <c r="J20" s="63">
        <v>62.318840579710141</v>
      </c>
      <c r="K20" s="63">
        <v>92.682926829268297</v>
      </c>
      <c r="L20" s="63">
        <v>89.48306595365419</v>
      </c>
      <c r="M20" s="63">
        <v>90.186125211505924</v>
      </c>
      <c r="N20" s="63">
        <v>89.979959919839686</v>
      </c>
      <c r="O20" s="63">
        <v>93.687707641196013</v>
      </c>
      <c r="P20" s="76"/>
    </row>
    <row r="21" spans="1:16" x14ac:dyDescent="0.35">
      <c r="A21" s="73">
        <v>114</v>
      </c>
      <c r="B21" s="72">
        <v>5.4162825794648555</v>
      </c>
      <c r="C21" s="72">
        <v>10.179843827720079</v>
      </c>
      <c r="D21" s="72">
        <v>20.732717707935223</v>
      </c>
      <c r="E21" s="72">
        <v>19.651062478602441</v>
      </c>
      <c r="F21" s="72">
        <v>21.317789710107288</v>
      </c>
      <c r="G21" s="72">
        <v>21.390240594309397</v>
      </c>
      <c r="I21" s="73">
        <v>114</v>
      </c>
      <c r="J21" s="79">
        <v>52.941176470588239</v>
      </c>
      <c r="K21" s="79">
        <v>86.520376175548591</v>
      </c>
      <c r="L21" s="79">
        <v>89.881956155143342</v>
      </c>
      <c r="M21" s="79">
        <v>91.703703703703695</v>
      </c>
      <c r="N21" s="79">
        <v>89.405684754521957</v>
      </c>
      <c r="O21" s="79">
        <v>91.218130311614729</v>
      </c>
    </row>
    <row r="22" spans="1:16" x14ac:dyDescent="0.35">
      <c r="A22" s="73">
        <v>120</v>
      </c>
      <c r="B22" s="63">
        <v>5.6154757059868023</v>
      </c>
      <c r="C22" s="63">
        <v>11.702521486485235</v>
      </c>
      <c r="D22" s="63">
        <v>22.569594181110389</v>
      </c>
      <c r="E22" s="63">
        <v>21.942513464297107</v>
      </c>
      <c r="F22" s="63">
        <v>22.643748738600731</v>
      </c>
      <c r="G22" s="63">
        <v>22.322012658799711</v>
      </c>
      <c r="I22" s="73">
        <v>120</v>
      </c>
      <c r="J22" s="63">
        <v>52.542372881355938</v>
      </c>
      <c r="K22" s="63">
        <v>95.041322314049594</v>
      </c>
      <c r="L22" s="63">
        <v>88.453608247422679</v>
      </c>
      <c r="M22" s="63">
        <v>91.731669266770666</v>
      </c>
      <c r="N22" s="63">
        <v>92.615384615384613</v>
      </c>
      <c r="O22" s="63">
        <v>93.852459016393439</v>
      </c>
    </row>
  </sheetData>
  <mergeCells count="2">
    <mergeCell ref="A2:G2"/>
    <mergeCell ref="I2:O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FB8B-4DFB-40B0-9474-EE86759BFB27}">
  <dimension ref="A1:M20"/>
  <sheetViews>
    <sheetView zoomScaleNormal="100" workbookViewId="0">
      <selection activeCell="G22" sqref="G22"/>
    </sheetView>
  </sheetViews>
  <sheetFormatPr defaultRowHeight="14.5" x14ac:dyDescent="0.35"/>
  <cols>
    <col min="1" max="1" width="19.26953125" customWidth="1"/>
    <col min="2" max="2" width="17.54296875" customWidth="1"/>
    <col min="3" max="3" width="17.453125" customWidth="1"/>
    <col min="4" max="4" width="17.54296875" customWidth="1"/>
    <col min="5" max="5" width="17.453125" customWidth="1"/>
    <col min="7" max="7" width="20" customWidth="1"/>
    <col min="8" max="8" width="17.81640625" customWidth="1"/>
    <col min="9" max="9" width="17.453125" customWidth="1"/>
    <col min="10" max="10" width="17.1796875" customWidth="1"/>
    <col min="11" max="11" width="17.54296875" customWidth="1"/>
  </cols>
  <sheetData>
    <row r="1" spans="1:13" x14ac:dyDescent="0.35">
      <c r="A1" s="109" t="s">
        <v>54</v>
      </c>
    </row>
    <row r="2" spans="1:13" x14ac:dyDescent="0.35">
      <c r="A2" s="124" t="s">
        <v>24</v>
      </c>
      <c r="B2" s="124"/>
      <c r="C2" s="124"/>
      <c r="D2" s="124"/>
      <c r="E2" s="124"/>
      <c r="F2" s="69"/>
      <c r="G2" s="128" t="s">
        <v>25</v>
      </c>
      <c r="H2" s="128"/>
      <c r="I2" s="128"/>
      <c r="J2" s="128"/>
      <c r="K2" s="128"/>
      <c r="L2" s="69"/>
      <c r="M2" s="69"/>
    </row>
    <row r="3" spans="1:13" x14ac:dyDescent="0.35">
      <c r="A3" s="70" t="s">
        <v>1</v>
      </c>
      <c r="B3" s="61" t="s">
        <v>33</v>
      </c>
      <c r="C3" s="61" t="s">
        <v>34</v>
      </c>
      <c r="D3" s="61" t="s">
        <v>35</v>
      </c>
      <c r="E3" s="61" t="s">
        <v>36</v>
      </c>
      <c r="G3" s="70" t="s">
        <v>1</v>
      </c>
      <c r="H3" s="61" t="s">
        <v>33</v>
      </c>
      <c r="I3" s="61" t="s">
        <v>34</v>
      </c>
      <c r="J3" s="61" t="s">
        <v>35</v>
      </c>
      <c r="K3" s="61" t="s">
        <v>36</v>
      </c>
    </row>
    <row r="4" spans="1:13" x14ac:dyDescent="0.35">
      <c r="A4" s="105">
        <v>51</v>
      </c>
      <c r="B4" s="100">
        <v>7.0853396636567627</v>
      </c>
      <c r="C4" s="100">
        <v>7.2799660093750571</v>
      </c>
      <c r="D4" s="100">
        <v>9.6610381964175538</v>
      </c>
      <c r="E4" s="100">
        <v>9.5124904944746724</v>
      </c>
      <c r="G4" s="105">
        <v>51</v>
      </c>
      <c r="H4" s="63">
        <v>90.370370370370367</v>
      </c>
      <c r="I4" s="63">
        <v>89.057750759878417</v>
      </c>
      <c r="J4" s="63">
        <v>91.111111111111114</v>
      </c>
      <c r="K4" s="63">
        <v>93.491124260355036</v>
      </c>
    </row>
    <row r="5" spans="1:13" x14ac:dyDescent="0.35">
      <c r="A5" s="1">
        <v>58</v>
      </c>
      <c r="B5" s="101">
        <v>7.3681094079829785</v>
      </c>
      <c r="C5" s="101">
        <v>7.6857227252408418</v>
      </c>
      <c r="D5" s="101">
        <v>9.6610381964175538</v>
      </c>
      <c r="E5" s="100">
        <v>9.5124904944746724</v>
      </c>
      <c r="G5" s="1">
        <v>58</v>
      </c>
      <c r="H5" s="63">
        <v>75.647668393782382</v>
      </c>
      <c r="I5" s="63">
        <v>76.442307692307693</v>
      </c>
      <c r="J5" s="63">
        <v>76.774193548387089</v>
      </c>
      <c r="K5" s="63">
        <v>73.509933774834437</v>
      </c>
    </row>
    <row r="6" spans="1:13" x14ac:dyDescent="0.35">
      <c r="A6" s="1">
        <v>65</v>
      </c>
      <c r="B6" s="101">
        <v>8.010801618820155</v>
      </c>
      <c r="C6" s="101">
        <v>7.9118672473004228</v>
      </c>
      <c r="D6" s="101">
        <v>9.8953673630461019</v>
      </c>
      <c r="E6" s="101">
        <v>9.5124904944746724</v>
      </c>
      <c r="G6" s="1">
        <v>65</v>
      </c>
      <c r="H6" s="63">
        <v>69.300911854103347</v>
      </c>
      <c r="I6" s="63">
        <v>72.65625</v>
      </c>
      <c r="J6" s="63">
        <v>70.35175879396985</v>
      </c>
      <c r="K6" s="63">
        <v>68.548387096774192</v>
      </c>
    </row>
    <row r="7" spans="1:13" x14ac:dyDescent="0.35">
      <c r="A7" s="1">
        <v>72</v>
      </c>
      <c r="B7" s="101">
        <v>8.6192574998470661</v>
      </c>
      <c r="C7" s="101">
        <v>8.2901591769591221</v>
      </c>
      <c r="D7" s="101">
        <v>9.8953673630461019</v>
      </c>
      <c r="E7" s="101">
        <v>9.5124904944746724</v>
      </c>
      <c r="G7" s="1">
        <v>72</v>
      </c>
      <c r="H7" s="63">
        <v>68.029739776951672</v>
      </c>
      <c r="I7" s="63">
        <v>62.151394422310759</v>
      </c>
      <c r="J7" s="63">
        <v>56.465517241379317</v>
      </c>
      <c r="K7" s="63">
        <v>51.492537313432841</v>
      </c>
    </row>
    <row r="8" spans="1:13" x14ac:dyDescent="0.35">
      <c r="A8" s="1">
        <v>79</v>
      </c>
      <c r="B8" s="103">
        <v>8.6192574998470661</v>
      </c>
      <c r="C8" s="103">
        <v>8.2901591769591221</v>
      </c>
      <c r="D8" s="103">
        <v>9.9911717399207145</v>
      </c>
      <c r="E8" s="103">
        <v>9.5738554013787969</v>
      </c>
      <c r="G8" s="1">
        <v>79</v>
      </c>
      <c r="H8" s="63">
        <v>52.32974910394266</v>
      </c>
      <c r="I8" s="63">
        <v>48.484848484848484</v>
      </c>
      <c r="J8" s="63">
        <v>56.000000000000007</v>
      </c>
      <c r="K8" s="63">
        <v>44.171779141104295</v>
      </c>
    </row>
    <row r="9" spans="1:13" x14ac:dyDescent="0.35">
      <c r="A9" s="1">
        <v>86</v>
      </c>
      <c r="B9" s="103">
        <v>9.4289627034780761</v>
      </c>
      <c r="C9" s="103">
        <v>8.9087097854271793</v>
      </c>
      <c r="D9" s="103">
        <v>9.9911717399207145</v>
      </c>
      <c r="E9" s="103">
        <v>9.5738554013787969</v>
      </c>
      <c r="G9" s="1">
        <v>86</v>
      </c>
      <c r="H9" s="63">
        <v>47.14548802946593</v>
      </c>
      <c r="I9" s="63">
        <v>48.450704225352112</v>
      </c>
      <c r="J9" s="63">
        <v>40.575079872204469</v>
      </c>
      <c r="K9" s="63">
        <v>35.238095238095241</v>
      </c>
    </row>
    <row r="10" spans="1:13" x14ac:dyDescent="0.35">
      <c r="A10" s="1">
        <v>93</v>
      </c>
      <c r="B10" s="103">
        <v>9.5443728962586594</v>
      </c>
      <c r="C10" s="103">
        <v>8.9087097854271793</v>
      </c>
      <c r="D10" s="103">
        <v>10.28771705288375</v>
      </c>
      <c r="E10" s="103">
        <v>10.553657573076286</v>
      </c>
      <c r="G10" s="1">
        <v>93</v>
      </c>
      <c r="H10" s="63">
        <v>57.017543859649123</v>
      </c>
      <c r="I10" s="63">
        <v>38.666666666666664</v>
      </c>
      <c r="J10" s="63">
        <v>39.493670886075947</v>
      </c>
      <c r="K10" s="63">
        <v>43.452380952380956</v>
      </c>
    </row>
    <row r="11" spans="1:13" x14ac:dyDescent="0.35">
      <c r="A11" s="1">
        <v>99</v>
      </c>
      <c r="B11" s="103">
        <v>9.5443728962586594</v>
      </c>
      <c r="C11" s="103">
        <v>8.9087097854271793</v>
      </c>
      <c r="D11" s="103">
        <v>10.28771705288375</v>
      </c>
      <c r="E11" s="103">
        <v>10.553657573076286</v>
      </c>
      <c r="G11" s="1">
        <v>99</v>
      </c>
      <c r="H11" s="63">
        <v>27.027027027027028</v>
      </c>
      <c r="I11" s="63">
        <v>31.333333333333336</v>
      </c>
      <c r="J11" s="63">
        <v>27.868852459016392</v>
      </c>
      <c r="K11" s="63">
        <v>24.590163934426229</v>
      </c>
    </row>
    <row r="12" spans="1:13" x14ac:dyDescent="0.35">
      <c r="A12" s="1">
        <v>107</v>
      </c>
      <c r="B12" s="103">
        <v>10.821615882813758</v>
      </c>
      <c r="C12" s="103">
        <v>9.923387266639569</v>
      </c>
      <c r="D12" s="103">
        <v>10.723563049486289</v>
      </c>
      <c r="E12" s="103">
        <v>10.553657573076286</v>
      </c>
      <c r="G12" s="1">
        <v>107</v>
      </c>
      <c r="H12" s="63">
        <v>52.717391304347828</v>
      </c>
      <c r="I12" s="63">
        <v>51.912568306010932</v>
      </c>
      <c r="J12" s="63">
        <v>46.464646464646464</v>
      </c>
      <c r="K12" s="63">
        <v>23.611111111111111</v>
      </c>
    </row>
    <row r="13" spans="1:13" x14ac:dyDescent="0.35">
      <c r="A13" s="1">
        <v>114</v>
      </c>
      <c r="B13" s="103">
        <v>10.821615882813758</v>
      </c>
      <c r="C13" s="103">
        <v>9.923387266639569</v>
      </c>
      <c r="D13" s="103">
        <v>10.723563049486289</v>
      </c>
      <c r="E13" s="103">
        <v>10.553657573076286</v>
      </c>
      <c r="G13" s="1">
        <v>114</v>
      </c>
      <c r="H13" s="63">
        <v>32.044198895027627</v>
      </c>
      <c r="I13" s="63">
        <v>37.804878048780488</v>
      </c>
      <c r="J13" s="63">
        <v>28.472222222222221</v>
      </c>
      <c r="K13" s="63">
        <v>26.530612244897959</v>
      </c>
    </row>
    <row r="14" spans="1:13" x14ac:dyDescent="0.35">
      <c r="A14" s="1">
        <v>120</v>
      </c>
      <c r="B14" s="103">
        <v>10.821615882813758</v>
      </c>
      <c r="C14" s="103">
        <v>9.923387266639569</v>
      </c>
      <c r="D14" s="103">
        <v>11.198625166009439</v>
      </c>
      <c r="E14" s="103">
        <v>10.553657573076286</v>
      </c>
      <c r="G14" s="1">
        <v>120</v>
      </c>
      <c r="H14" s="63">
        <v>26.666666666666668</v>
      </c>
      <c r="I14" s="63">
        <v>32.075471698113205</v>
      </c>
      <c r="J14" s="63">
        <v>26.027397260273972</v>
      </c>
      <c r="K14" s="63">
        <v>25.714285714285712</v>
      </c>
    </row>
    <row r="15" spans="1:13" x14ac:dyDescent="0.35">
      <c r="D15" s="102"/>
      <c r="I15" s="76"/>
      <c r="J15" s="76"/>
    </row>
    <row r="20" spans="9:9" x14ac:dyDescent="0.35">
      <c r="I20" s="76"/>
    </row>
  </sheetData>
  <mergeCells count="2">
    <mergeCell ref="A2:E2"/>
    <mergeCell ref="G2:K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75DF-745E-44D5-B5D5-E3EDC24B7B27}">
  <dimension ref="A1:W37"/>
  <sheetViews>
    <sheetView zoomScaleNormal="100" workbookViewId="0"/>
  </sheetViews>
  <sheetFormatPr defaultRowHeight="14.5" x14ac:dyDescent="0.35"/>
  <cols>
    <col min="1" max="1" width="12.81640625" customWidth="1"/>
    <col min="2" max="2" width="14.54296875" customWidth="1"/>
    <col min="3" max="3" width="12.54296875" customWidth="1"/>
    <col min="4" max="4" width="15.1796875" customWidth="1"/>
    <col min="5" max="5" width="14.7265625" customWidth="1"/>
    <col min="6" max="6" width="13.81640625" customWidth="1"/>
    <col min="7" max="7" width="15.1796875" customWidth="1"/>
    <col min="8" max="8" width="16.54296875" customWidth="1"/>
    <col min="9" max="9" width="15.453125" customWidth="1"/>
    <col min="10" max="10" width="17.453125" customWidth="1"/>
    <col min="11" max="11" width="18.453125" customWidth="1"/>
    <col min="12" max="12" width="8.7265625" customWidth="1"/>
    <col min="13" max="13" width="14.7265625" customWidth="1"/>
    <col min="14" max="14" width="14" customWidth="1"/>
    <col min="15" max="15" width="14.26953125" customWidth="1"/>
    <col min="16" max="18" width="13.453125" customWidth="1"/>
    <col min="19" max="19" width="14.54296875" customWidth="1"/>
    <col min="20" max="21" width="17.54296875" customWidth="1"/>
    <col min="22" max="23" width="17.453125" customWidth="1"/>
  </cols>
  <sheetData>
    <row r="1" spans="1:23" x14ac:dyDescent="0.35">
      <c r="A1" s="109" t="s">
        <v>47</v>
      </c>
    </row>
    <row r="2" spans="1:23" x14ac:dyDescent="0.35">
      <c r="A2" s="131" t="s">
        <v>24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M2" s="129" t="s">
        <v>25</v>
      </c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x14ac:dyDescent="0.35">
      <c r="A3" s="61" t="s">
        <v>26</v>
      </c>
      <c r="B3" s="61" t="s">
        <v>27</v>
      </c>
      <c r="C3" s="61" t="s">
        <v>28</v>
      </c>
      <c r="D3" s="61" t="s">
        <v>29</v>
      </c>
      <c r="E3" s="61" t="s">
        <v>30</v>
      </c>
      <c r="F3" s="61" t="s">
        <v>31</v>
      </c>
      <c r="G3" s="61" t="s">
        <v>32</v>
      </c>
      <c r="H3" s="61" t="s">
        <v>33</v>
      </c>
      <c r="I3" s="61" t="s">
        <v>34</v>
      </c>
      <c r="J3" s="61" t="s">
        <v>35</v>
      </c>
      <c r="K3" s="61" t="s">
        <v>36</v>
      </c>
      <c r="M3" s="61" t="s">
        <v>26</v>
      </c>
      <c r="N3" s="61" t="s">
        <v>27</v>
      </c>
      <c r="O3" s="61" t="s">
        <v>28</v>
      </c>
      <c r="P3" s="61" t="s">
        <v>29</v>
      </c>
      <c r="Q3" s="61" t="s">
        <v>30</v>
      </c>
      <c r="R3" s="61" t="s">
        <v>31</v>
      </c>
      <c r="S3" s="61" t="s">
        <v>32</v>
      </c>
      <c r="T3" s="61" t="s">
        <v>33</v>
      </c>
      <c r="U3" s="61" t="s">
        <v>34</v>
      </c>
      <c r="V3" s="61" t="s">
        <v>35</v>
      </c>
      <c r="W3" s="61" t="s">
        <v>36</v>
      </c>
    </row>
    <row r="4" spans="1:23" x14ac:dyDescent="0.35">
      <c r="A4" s="62">
        <v>2</v>
      </c>
      <c r="B4" s="66">
        <v>0.3263999150260824</v>
      </c>
      <c r="C4" s="66">
        <v>7.2790606759412207E-2</v>
      </c>
      <c r="D4" s="66">
        <v>0.69391826270513124</v>
      </c>
      <c r="E4" s="66">
        <v>0.50138499873921105</v>
      </c>
      <c r="F4" s="66">
        <v>0.76426673561732639</v>
      </c>
      <c r="G4" s="66">
        <v>0.6574135868242742</v>
      </c>
      <c r="H4" s="68"/>
      <c r="I4" s="68"/>
      <c r="J4" s="62"/>
      <c r="K4" s="62"/>
      <c r="M4" s="62">
        <v>2</v>
      </c>
      <c r="N4" s="63">
        <v>55.357142857142861</v>
      </c>
      <c r="O4" s="63">
        <v>50.980392156862742</v>
      </c>
      <c r="P4" s="64">
        <v>76.923076923076934</v>
      </c>
      <c r="Q4" s="63">
        <v>74.468085106382972</v>
      </c>
      <c r="R4" s="63">
        <v>82.35294117647058</v>
      </c>
      <c r="S4" s="63">
        <v>75</v>
      </c>
      <c r="T4" s="62"/>
      <c r="U4" s="62"/>
      <c r="V4" s="62"/>
      <c r="W4" s="62"/>
    </row>
    <row r="5" spans="1:23" x14ac:dyDescent="0.35">
      <c r="A5" s="62">
        <v>6</v>
      </c>
      <c r="B5" s="67">
        <v>2.0854275644084908</v>
      </c>
      <c r="C5" s="67">
        <v>2.1393350646591669</v>
      </c>
      <c r="D5" s="67">
        <v>2.5607305727006269</v>
      </c>
      <c r="E5" s="67">
        <v>1.656833172428692</v>
      </c>
      <c r="F5" s="67">
        <v>1.7289410814102353</v>
      </c>
      <c r="G5" s="67">
        <v>1.619380217868523</v>
      </c>
      <c r="H5" s="1"/>
      <c r="I5" s="1"/>
      <c r="J5" s="62"/>
      <c r="K5" s="62"/>
      <c r="M5" s="62">
        <v>6</v>
      </c>
      <c r="N5" s="63">
        <v>86.065573770491795</v>
      </c>
      <c r="O5" s="63">
        <v>88.617886178861795</v>
      </c>
      <c r="P5" s="63">
        <v>93.589743589743591</v>
      </c>
      <c r="Q5" s="63">
        <v>95.121951219512198</v>
      </c>
      <c r="R5" s="63">
        <v>90.109890109890117</v>
      </c>
      <c r="S5" s="63">
        <v>93.827160493827151</v>
      </c>
      <c r="T5" s="62"/>
      <c r="U5" s="62"/>
      <c r="V5" s="62"/>
      <c r="W5" s="62"/>
    </row>
    <row r="6" spans="1:23" x14ac:dyDescent="0.35">
      <c r="A6" s="65">
        <v>9</v>
      </c>
      <c r="B6" s="67">
        <v>2.5002241699480465</v>
      </c>
      <c r="C6" s="67">
        <v>2.5307947358803027</v>
      </c>
      <c r="D6" s="67">
        <v>2.5607305727006269</v>
      </c>
      <c r="E6" s="67">
        <v>2.1525028062216038</v>
      </c>
      <c r="F6" s="67">
        <v>1.8948546782835403</v>
      </c>
      <c r="G6" s="67">
        <v>1.9258635654472942</v>
      </c>
      <c r="H6" s="1"/>
      <c r="I6" s="1"/>
      <c r="J6" s="62"/>
      <c r="K6" s="62"/>
      <c r="M6" s="65">
        <v>9</v>
      </c>
      <c r="N6" s="63">
        <v>89.743589743589752</v>
      </c>
      <c r="O6" s="63">
        <v>89.375</v>
      </c>
      <c r="P6" s="63">
        <v>89.171974522292999</v>
      </c>
      <c r="Q6" s="63">
        <v>88</v>
      </c>
      <c r="R6" s="63">
        <v>87.61904761904762</v>
      </c>
      <c r="S6" s="63">
        <v>88.679245283018872</v>
      </c>
      <c r="T6" s="62"/>
      <c r="U6" s="62"/>
      <c r="V6" s="62"/>
      <c r="W6" s="62"/>
    </row>
    <row r="7" spans="1:23" x14ac:dyDescent="0.35">
      <c r="A7" s="62">
        <v>16</v>
      </c>
      <c r="B7" s="72">
        <v>2.5002241699480465</v>
      </c>
      <c r="C7" s="72">
        <v>2.5307947358803027</v>
      </c>
      <c r="D7" s="72">
        <v>2.7259723402475329</v>
      </c>
      <c r="E7" s="72">
        <v>2.5705726428602413</v>
      </c>
      <c r="F7" s="72">
        <v>2.6282546418107255</v>
      </c>
      <c r="G7" s="72">
        <v>2.9252831510517119</v>
      </c>
      <c r="H7" s="73"/>
      <c r="I7" s="73"/>
      <c r="J7" s="73"/>
      <c r="K7" s="73"/>
      <c r="M7" s="62">
        <v>16</v>
      </c>
      <c r="N7" s="63">
        <v>90</v>
      </c>
      <c r="O7" s="63">
        <v>92.941176470588232</v>
      </c>
      <c r="P7" s="63">
        <v>92.899408284023664</v>
      </c>
      <c r="Q7" s="63">
        <v>86.470588235294116</v>
      </c>
      <c r="R7" s="63">
        <v>85.47486033519553</v>
      </c>
      <c r="S7" s="63">
        <v>89.523809523809533</v>
      </c>
      <c r="T7" s="62"/>
      <c r="U7" s="62"/>
      <c r="V7" s="62"/>
      <c r="W7" s="62"/>
    </row>
    <row r="8" spans="1:23" x14ac:dyDescent="0.35">
      <c r="A8" s="62">
        <v>23</v>
      </c>
      <c r="B8" s="72">
        <v>2.5002241699480465</v>
      </c>
      <c r="C8" s="72">
        <v>2.5307947358803027</v>
      </c>
      <c r="D8" s="72">
        <v>2.7259723402475329</v>
      </c>
      <c r="E8" s="72">
        <v>3.2592436002498393</v>
      </c>
      <c r="F8" s="72">
        <v>2.8942742638879579</v>
      </c>
      <c r="G8" s="72">
        <v>3.2178949655375422</v>
      </c>
      <c r="H8" s="73"/>
      <c r="I8" s="73"/>
      <c r="J8" s="73"/>
      <c r="K8" s="73"/>
      <c r="M8" s="62">
        <v>23</v>
      </c>
      <c r="N8" s="63">
        <v>88.333333333333329</v>
      </c>
      <c r="O8" s="63">
        <v>93.220338983050837</v>
      </c>
      <c r="P8" s="63">
        <v>96.638655462184872</v>
      </c>
      <c r="Q8" s="63">
        <v>94.422310756972109</v>
      </c>
      <c r="R8" s="63">
        <v>87.61904761904762</v>
      </c>
      <c r="S8" s="63">
        <v>91.304347826086953</v>
      </c>
      <c r="T8" s="62"/>
      <c r="U8" s="62"/>
      <c r="V8" s="62"/>
      <c r="W8" s="62"/>
    </row>
    <row r="9" spans="1:23" x14ac:dyDescent="0.35">
      <c r="A9" s="62">
        <v>30</v>
      </c>
      <c r="B9" s="72">
        <v>2.5002241699480465</v>
      </c>
      <c r="C9" s="72">
        <v>2.9970917331316396</v>
      </c>
      <c r="D9" s="72">
        <v>3.3799483788392344</v>
      </c>
      <c r="E9" s="72">
        <v>3.5616307584829827</v>
      </c>
      <c r="F9" s="72">
        <v>4.2106208722469498</v>
      </c>
      <c r="G9" s="72">
        <v>4.5527227940955495</v>
      </c>
      <c r="H9" s="73"/>
      <c r="I9" s="73"/>
      <c r="J9" s="73"/>
      <c r="K9" s="73"/>
      <c r="M9" s="62">
        <v>30</v>
      </c>
      <c r="N9" s="63">
        <v>88.461538461538453</v>
      </c>
      <c r="O9" s="63">
        <v>83.516483516483518</v>
      </c>
      <c r="P9" s="63">
        <v>94.270833333333343</v>
      </c>
      <c r="Q9" s="63">
        <v>88.622754491017957</v>
      </c>
      <c r="R9" s="63">
        <v>90.606060606060595</v>
      </c>
      <c r="S9" s="63">
        <v>92.059553349875927</v>
      </c>
      <c r="T9" s="62"/>
      <c r="U9" s="62"/>
      <c r="V9" s="62"/>
      <c r="W9" s="62"/>
    </row>
    <row r="10" spans="1:23" x14ac:dyDescent="0.35">
      <c r="A10" s="62">
        <v>37</v>
      </c>
      <c r="B10" s="72">
        <v>2.6769992696327538</v>
      </c>
      <c r="C10" s="72">
        <v>2.9970917331316396</v>
      </c>
      <c r="D10" s="72">
        <v>5.4774641970254336</v>
      </c>
      <c r="E10" s="72">
        <v>4.9288122282385958</v>
      </c>
      <c r="F10" s="72">
        <v>6.4291463375517592</v>
      </c>
      <c r="G10" s="72">
        <v>6.6361440945754744</v>
      </c>
      <c r="H10" s="73"/>
      <c r="I10" s="73"/>
      <c r="J10" s="73"/>
      <c r="K10" s="73"/>
      <c r="M10" s="62">
        <v>37</v>
      </c>
      <c r="N10" s="63">
        <v>85.245901639344254</v>
      </c>
      <c r="O10" s="63">
        <v>77.027027027027032</v>
      </c>
      <c r="P10" s="63">
        <v>95.361781076066791</v>
      </c>
      <c r="Q10" s="63">
        <v>93.398533007334962</v>
      </c>
      <c r="R10" s="63">
        <v>94.906621392190146</v>
      </c>
      <c r="S10" s="63">
        <v>95.497185741088174</v>
      </c>
      <c r="T10" s="62"/>
      <c r="U10" s="62"/>
      <c r="V10" s="62"/>
      <c r="W10" s="62"/>
    </row>
    <row r="11" spans="1:23" x14ac:dyDescent="0.35">
      <c r="A11" s="62">
        <v>44</v>
      </c>
      <c r="B11" s="72">
        <v>2.6769992696327538</v>
      </c>
      <c r="C11" s="72">
        <v>2.9970917331316396</v>
      </c>
      <c r="D11" s="72">
        <v>5.8464836980726869</v>
      </c>
      <c r="E11" s="72">
        <v>5.9928472466775276</v>
      </c>
      <c r="F11" s="72">
        <v>8.2112187721728951</v>
      </c>
      <c r="G11" s="72">
        <v>8.1164111170596858</v>
      </c>
      <c r="H11" s="73"/>
      <c r="I11" s="73"/>
      <c r="J11" s="73"/>
      <c r="K11" s="73"/>
      <c r="M11" s="62">
        <v>44</v>
      </c>
      <c r="N11" s="63">
        <v>74.074074074074076</v>
      </c>
      <c r="O11" s="63">
        <v>75</v>
      </c>
      <c r="P11" s="63">
        <v>90.116279069767444</v>
      </c>
      <c r="Q11" s="63">
        <v>92.962962962962962</v>
      </c>
      <c r="R11" s="63">
        <v>93.018018018018026</v>
      </c>
      <c r="S11" s="63">
        <v>93.055555555555557</v>
      </c>
      <c r="T11" s="62"/>
      <c r="U11" s="62"/>
      <c r="V11" s="62"/>
      <c r="W11" s="62"/>
    </row>
    <row r="12" spans="1:23" x14ac:dyDescent="0.35">
      <c r="A12" s="62">
        <v>51</v>
      </c>
      <c r="B12" s="72">
        <v>2.6769992696327538</v>
      </c>
      <c r="C12" s="72">
        <v>3.3294740407040879</v>
      </c>
      <c r="D12" s="72">
        <v>7.0853396636567627</v>
      </c>
      <c r="E12" s="72">
        <v>7.2799660093750571</v>
      </c>
      <c r="F12" s="72">
        <v>9.6610381964175538</v>
      </c>
      <c r="G12" s="72">
        <v>9.5124904944746724</v>
      </c>
      <c r="H12" s="79">
        <v>7.0853396636567627</v>
      </c>
      <c r="I12" s="79">
        <v>7.2799660093750571</v>
      </c>
      <c r="J12" s="79">
        <v>9.6610381964175538</v>
      </c>
      <c r="K12" s="79">
        <v>9.5124904944746724</v>
      </c>
      <c r="M12" s="62">
        <v>51</v>
      </c>
      <c r="N12" s="63">
        <v>70.833333333333343</v>
      </c>
      <c r="O12" s="63">
        <v>73.118279569892479</v>
      </c>
      <c r="P12" s="63">
        <v>90.370370370370367</v>
      </c>
      <c r="Q12" s="63">
        <v>89.057750759878417</v>
      </c>
      <c r="R12" s="63">
        <v>91.111111111111114</v>
      </c>
      <c r="S12" s="63">
        <v>93.491124260355036</v>
      </c>
      <c r="T12" s="63">
        <v>90.370370370370367</v>
      </c>
      <c r="U12" s="63">
        <v>89.057750759878417</v>
      </c>
      <c r="V12" s="63">
        <v>91.111111111111114</v>
      </c>
      <c r="W12" s="63">
        <v>93.491124260355036</v>
      </c>
    </row>
    <row r="13" spans="1:23" x14ac:dyDescent="0.35">
      <c r="A13" s="62">
        <v>58</v>
      </c>
      <c r="B13" s="72">
        <v>3.2896203659200003</v>
      </c>
      <c r="C13" s="72">
        <v>3.3294740407040879</v>
      </c>
      <c r="D13" s="72">
        <v>8.4537787503084338</v>
      </c>
      <c r="E13" s="72">
        <v>8.6059250378685004</v>
      </c>
      <c r="F13" s="72">
        <v>11.119622739934027</v>
      </c>
      <c r="G13" s="72">
        <v>11.128223515592637</v>
      </c>
      <c r="H13" s="74">
        <v>7.3681094079829785</v>
      </c>
      <c r="I13" s="74">
        <v>7.6857227252408418</v>
      </c>
      <c r="J13" s="74">
        <v>9.6610381964175538</v>
      </c>
      <c r="K13" s="74">
        <v>9.5124904944746724</v>
      </c>
      <c r="M13" s="62">
        <v>58</v>
      </c>
      <c r="N13" s="63">
        <v>83.870967741935488</v>
      </c>
      <c r="O13" s="63">
        <v>69.565217391304344</v>
      </c>
      <c r="P13" s="63">
        <v>90.37900874635568</v>
      </c>
      <c r="Q13" s="63">
        <v>90.39039039039038</v>
      </c>
      <c r="R13" s="63">
        <v>92.696629213483149</v>
      </c>
      <c r="S13" s="63">
        <v>93.638676844783717</v>
      </c>
      <c r="T13" s="63">
        <v>75.647668393782382</v>
      </c>
      <c r="U13" s="63">
        <v>76.442307692307693</v>
      </c>
      <c r="V13" s="63">
        <v>76.774193548387089</v>
      </c>
      <c r="W13" s="63">
        <v>73.509933774834437</v>
      </c>
    </row>
    <row r="14" spans="1:23" x14ac:dyDescent="0.35">
      <c r="A14" s="73">
        <v>65</v>
      </c>
      <c r="B14" s="72">
        <v>3.2896203659200003</v>
      </c>
      <c r="C14" s="72">
        <v>4.3949444576487444</v>
      </c>
      <c r="D14" s="72">
        <v>9.2329361850559071</v>
      </c>
      <c r="E14" s="72">
        <v>9.7262897853534778</v>
      </c>
      <c r="F14" s="72">
        <v>11.812242746424262</v>
      </c>
      <c r="G14" s="72">
        <v>12.564794537164385</v>
      </c>
      <c r="H14" s="72">
        <v>8.010801618820155</v>
      </c>
      <c r="I14" s="72">
        <v>7.9118672473004228</v>
      </c>
      <c r="J14" s="72">
        <v>9.8953673630461019</v>
      </c>
      <c r="K14" s="74">
        <v>9.5124904944746724</v>
      </c>
      <c r="M14" s="62">
        <v>65</v>
      </c>
      <c r="N14" s="63">
        <v>80</v>
      </c>
      <c r="O14" s="63">
        <v>72.043010752688176</v>
      </c>
      <c r="P14" s="63">
        <v>87.288135593220346</v>
      </c>
      <c r="Q14" s="63">
        <v>85.016286644951151</v>
      </c>
      <c r="R14" s="63">
        <v>87.782805429864254</v>
      </c>
      <c r="S14" s="63">
        <v>92.592592592592595</v>
      </c>
      <c r="T14" s="63">
        <v>69.300911854103347</v>
      </c>
      <c r="U14" s="63">
        <v>72.65625</v>
      </c>
      <c r="V14" s="63">
        <v>70.35175879396985</v>
      </c>
      <c r="W14" s="63">
        <v>68.548387096774192</v>
      </c>
    </row>
    <row r="15" spans="1:23" x14ac:dyDescent="0.35">
      <c r="A15" s="73">
        <v>72</v>
      </c>
      <c r="B15" s="72">
        <v>3.5118837074936358</v>
      </c>
      <c r="C15" s="72">
        <v>4.8521516994692435</v>
      </c>
      <c r="D15" s="72">
        <v>10.177246221419709</v>
      </c>
      <c r="E15" s="72">
        <v>10.546843106758818</v>
      </c>
      <c r="F15" s="72">
        <v>12.805642040693964</v>
      </c>
      <c r="G15" s="72">
        <v>13.956303838867745</v>
      </c>
      <c r="H15" s="72">
        <v>8.6192574998470661</v>
      </c>
      <c r="I15" s="72">
        <v>8.2901591769591221</v>
      </c>
      <c r="J15" s="72">
        <v>9.8953673630461019</v>
      </c>
      <c r="K15" s="72">
        <v>9.5124904944746724</v>
      </c>
      <c r="M15" s="62">
        <v>72</v>
      </c>
      <c r="N15" s="63">
        <v>71.794871794871796</v>
      </c>
      <c r="O15" s="63">
        <v>80.701754385964904</v>
      </c>
      <c r="P15" s="63">
        <v>87.169811320754718</v>
      </c>
      <c r="Q15" s="63">
        <v>87.603305785123965</v>
      </c>
      <c r="R15" s="63">
        <v>89.179104477611943</v>
      </c>
      <c r="S15" s="63">
        <v>94.311377245508993</v>
      </c>
      <c r="T15" s="63">
        <v>68.029739776951672</v>
      </c>
      <c r="U15" s="63">
        <v>62.151394422310759</v>
      </c>
      <c r="V15" s="63">
        <v>56.465517241379317</v>
      </c>
      <c r="W15" s="63">
        <v>51.492537313432841</v>
      </c>
    </row>
    <row r="16" spans="1:23" x14ac:dyDescent="0.35">
      <c r="A16" s="62">
        <v>79</v>
      </c>
      <c r="B16" s="72">
        <v>3.7487853238320552</v>
      </c>
      <c r="C16" s="72">
        <v>5.1738929426559901</v>
      </c>
      <c r="D16" s="72">
        <v>11.229746316899439</v>
      </c>
      <c r="E16" s="67">
        <v>11.453207330010427</v>
      </c>
      <c r="F16" s="67">
        <v>13.743696719394258</v>
      </c>
      <c r="G16" s="67">
        <v>15.338629302643838</v>
      </c>
      <c r="H16" s="67">
        <v>8.6192574998470661</v>
      </c>
      <c r="I16" s="79">
        <v>8.2901591769591221</v>
      </c>
      <c r="J16" s="67">
        <v>9.9911717399207145</v>
      </c>
      <c r="K16" s="67">
        <v>9.5738554013787969</v>
      </c>
      <c r="M16" s="62">
        <v>79</v>
      </c>
      <c r="N16" s="63">
        <v>78.571428571428569</v>
      </c>
      <c r="O16" s="63">
        <v>80.419580419580413</v>
      </c>
      <c r="P16" s="63">
        <v>87.368421052631589</v>
      </c>
      <c r="Q16" s="63">
        <v>87.20930232558139</v>
      </c>
      <c r="R16" s="63">
        <v>89.494163424124523</v>
      </c>
      <c r="S16" s="63">
        <v>95.426829268292678</v>
      </c>
      <c r="T16" s="63">
        <v>52.32974910394266</v>
      </c>
      <c r="U16" s="63">
        <v>48.484848484848484</v>
      </c>
      <c r="V16" s="63">
        <v>56.000000000000007</v>
      </c>
      <c r="W16" s="63">
        <v>44.171779141104295</v>
      </c>
    </row>
    <row r="17" spans="1:23" x14ac:dyDescent="0.35">
      <c r="A17" s="73">
        <v>86</v>
      </c>
      <c r="B17" s="72">
        <v>3.7487853238320552</v>
      </c>
      <c r="C17" s="67">
        <v>5.1738929426559901</v>
      </c>
      <c r="D17" s="67">
        <v>13.234580746974304</v>
      </c>
      <c r="E17" s="67">
        <v>12.218297748986297</v>
      </c>
      <c r="F17" s="67">
        <v>14.617658282845868</v>
      </c>
      <c r="G17" s="67">
        <v>16.491764953496112</v>
      </c>
      <c r="H17" s="67">
        <v>9.4289627034780761</v>
      </c>
      <c r="I17" s="67">
        <v>8.9087097854271793</v>
      </c>
      <c r="J17" s="67">
        <v>9.9911717399207145</v>
      </c>
      <c r="K17" s="67">
        <v>9.5738554013787969</v>
      </c>
      <c r="M17" s="62">
        <v>86</v>
      </c>
      <c r="N17" s="63">
        <v>70.588235294117652</v>
      </c>
      <c r="O17" s="63">
        <v>71.31782945736434</v>
      </c>
      <c r="P17" s="63">
        <v>91.115311909262758</v>
      </c>
      <c r="Q17" s="63">
        <v>84.297520661157023</v>
      </c>
      <c r="R17" s="63">
        <v>86.956521739130437</v>
      </c>
      <c r="S17" s="63">
        <v>95.6989247311828</v>
      </c>
      <c r="T17" s="63">
        <v>47.14548802946593</v>
      </c>
      <c r="U17" s="63">
        <v>48.450704225352112</v>
      </c>
      <c r="V17" s="63">
        <v>40.575079872204469</v>
      </c>
      <c r="W17" s="63">
        <v>35.238095238095241</v>
      </c>
    </row>
    <row r="18" spans="1:23" x14ac:dyDescent="0.35">
      <c r="A18" s="73">
        <v>93</v>
      </c>
      <c r="B18" s="67">
        <v>4.9444881304704129</v>
      </c>
      <c r="C18" s="67">
        <v>6.0248762081617278</v>
      </c>
      <c r="D18" s="67">
        <v>15.203063898442773</v>
      </c>
      <c r="E18" s="67">
        <v>13.853489333713025</v>
      </c>
      <c r="F18" s="67">
        <v>16.666679756562417</v>
      </c>
      <c r="G18" s="67">
        <v>17.723710256238274</v>
      </c>
      <c r="H18" s="67">
        <v>9.5443728962586594</v>
      </c>
      <c r="I18" s="67">
        <v>8.9087097854271793</v>
      </c>
      <c r="J18" s="67">
        <v>10.28771705288375</v>
      </c>
      <c r="K18" s="67">
        <v>10.553657573076286</v>
      </c>
      <c r="M18" s="62">
        <v>93</v>
      </c>
      <c r="N18" s="63">
        <v>80.882352941176478</v>
      </c>
      <c r="O18" s="63">
        <v>73.777777777777771</v>
      </c>
      <c r="P18" s="63">
        <v>89.184060721062622</v>
      </c>
      <c r="Q18" s="63">
        <v>87.764705882352942</v>
      </c>
      <c r="R18" s="63">
        <v>89.549549549549539</v>
      </c>
      <c r="S18" s="63">
        <v>96.24573378839591</v>
      </c>
      <c r="T18" s="63">
        <v>57.017543859649123</v>
      </c>
      <c r="U18" s="63">
        <v>38.666666666666664</v>
      </c>
      <c r="V18" s="63">
        <v>39.493670886075947</v>
      </c>
      <c r="W18" s="63">
        <v>43.452380952380956</v>
      </c>
    </row>
    <row r="19" spans="1:23" x14ac:dyDescent="0.35">
      <c r="A19" s="73">
        <v>99</v>
      </c>
      <c r="B19" s="72">
        <v>4.9444881304704129</v>
      </c>
      <c r="C19" s="72">
        <v>6.7322846281871138</v>
      </c>
      <c r="D19" s="72">
        <v>16.519410506801766</v>
      </c>
      <c r="E19" s="72">
        <v>15.13567866364366</v>
      </c>
      <c r="F19" s="72">
        <v>17.888362683740471</v>
      </c>
      <c r="G19" s="72">
        <v>18.735095534415191</v>
      </c>
      <c r="H19" s="72">
        <v>9.5443728962586594</v>
      </c>
      <c r="I19" s="72">
        <v>8.9087097854271793</v>
      </c>
      <c r="J19" s="72">
        <v>10.28771705288375</v>
      </c>
      <c r="K19" s="72">
        <v>10.553657573076286</v>
      </c>
      <c r="M19" s="62">
        <v>99</v>
      </c>
      <c r="N19" s="63">
        <v>64.583333333333343</v>
      </c>
      <c r="O19" s="63">
        <v>84.482758620689651</v>
      </c>
      <c r="P19" s="63">
        <v>86.666666666666671</v>
      </c>
      <c r="Q19" s="63">
        <v>87.425149700598809</v>
      </c>
      <c r="R19" s="63">
        <v>90.322580645161281</v>
      </c>
      <c r="S19" s="63">
        <v>93.798449612403104</v>
      </c>
      <c r="T19" s="63">
        <v>27.027027027027028</v>
      </c>
      <c r="U19" s="63">
        <v>31.333333333333336</v>
      </c>
      <c r="V19" s="63">
        <v>27.868852459016392</v>
      </c>
      <c r="W19" s="63">
        <v>24.590163934426229</v>
      </c>
    </row>
    <row r="20" spans="1:23" x14ac:dyDescent="0.35">
      <c r="A20" s="73">
        <v>107</v>
      </c>
      <c r="B20" s="72">
        <v>5.4162825794648555</v>
      </c>
      <c r="C20" s="72">
        <v>8.9789074121416697</v>
      </c>
      <c r="D20" s="72">
        <v>18.582865110845116</v>
      </c>
      <c r="E20" s="72">
        <v>17.285531260733766</v>
      </c>
      <c r="F20" s="72">
        <v>19.790938798993388</v>
      </c>
      <c r="G20" s="72">
        <v>19.967040837157352</v>
      </c>
      <c r="H20" s="72">
        <v>10.821615882813758</v>
      </c>
      <c r="I20" s="72">
        <v>9.923387266639569</v>
      </c>
      <c r="J20" s="72">
        <v>10.723563049486289</v>
      </c>
      <c r="K20" s="72">
        <v>10.553657573076286</v>
      </c>
      <c r="M20" s="73">
        <v>107</v>
      </c>
      <c r="N20" s="79">
        <v>62.318840579710141</v>
      </c>
      <c r="O20" s="79">
        <v>92.682926829268297</v>
      </c>
      <c r="P20" s="79">
        <v>89.48306595365419</v>
      </c>
      <c r="Q20" s="79">
        <v>90.186125211505924</v>
      </c>
      <c r="R20" s="79">
        <v>89.979959919839686</v>
      </c>
      <c r="S20" s="79">
        <v>93.687707641196013</v>
      </c>
      <c r="T20" s="79">
        <v>52.717391304347828</v>
      </c>
      <c r="U20" s="79">
        <v>51.912568306010932</v>
      </c>
      <c r="V20" s="79">
        <v>46.464646464646464</v>
      </c>
      <c r="W20" s="79">
        <v>23.611111111111111</v>
      </c>
    </row>
    <row r="21" spans="1:23" x14ac:dyDescent="0.35">
      <c r="A21" s="73">
        <v>114</v>
      </c>
      <c r="B21" s="72">
        <v>5.4162825794648555</v>
      </c>
      <c r="C21" s="72">
        <v>10.179843827720079</v>
      </c>
      <c r="D21" s="72">
        <v>20.732717707935223</v>
      </c>
      <c r="E21" s="72">
        <v>19.651062478602441</v>
      </c>
      <c r="F21" s="72">
        <v>21.317789710107288</v>
      </c>
      <c r="G21" s="72">
        <v>21.390240594309397</v>
      </c>
      <c r="H21" s="72">
        <v>10.821615882813758</v>
      </c>
      <c r="I21" s="72">
        <v>9.923387266639569</v>
      </c>
      <c r="J21" s="72">
        <v>10.723563049486289</v>
      </c>
      <c r="K21" s="72">
        <v>10.553657573076286</v>
      </c>
      <c r="M21" s="73">
        <v>114</v>
      </c>
      <c r="N21" s="79">
        <v>52.941176470588239</v>
      </c>
      <c r="O21" s="79">
        <v>86.520376175548591</v>
      </c>
      <c r="P21" s="79">
        <v>89.881956155143342</v>
      </c>
      <c r="Q21" s="79">
        <v>91.703703703703695</v>
      </c>
      <c r="R21" s="79">
        <v>89.405684754521957</v>
      </c>
      <c r="S21" s="79">
        <v>91.218130311614729</v>
      </c>
      <c r="T21" s="79">
        <v>32.044198895027627</v>
      </c>
      <c r="U21" s="79">
        <v>37.804878048780488</v>
      </c>
      <c r="V21" s="79">
        <v>28.472222222222221</v>
      </c>
      <c r="W21" s="79">
        <v>26.530612244897959</v>
      </c>
    </row>
    <row r="22" spans="1:23" x14ac:dyDescent="0.35">
      <c r="A22" s="73">
        <v>120</v>
      </c>
      <c r="B22" s="63">
        <v>5.6154757059868023</v>
      </c>
      <c r="C22" s="63">
        <v>11.702521486485235</v>
      </c>
      <c r="D22" s="63">
        <v>22.569594181110389</v>
      </c>
      <c r="E22" s="63">
        <v>21.942513464297107</v>
      </c>
      <c r="F22" s="63">
        <v>22.643748738600731</v>
      </c>
      <c r="G22" s="63">
        <v>22.322012658799711</v>
      </c>
      <c r="H22" s="63">
        <v>10.821615882813758</v>
      </c>
      <c r="I22" s="63">
        <v>9.923387266639569</v>
      </c>
      <c r="J22" s="63">
        <v>11.198625166009439</v>
      </c>
      <c r="K22" s="63">
        <v>10.553657573076286</v>
      </c>
      <c r="M22" s="73">
        <v>120</v>
      </c>
      <c r="N22" s="63">
        <v>52.542372881355938</v>
      </c>
      <c r="O22" s="63">
        <v>95.041322314049594</v>
      </c>
      <c r="P22" s="63">
        <v>88.453608247422679</v>
      </c>
      <c r="Q22" s="63">
        <v>91.731669266770666</v>
      </c>
      <c r="R22" s="63">
        <v>92.615384615384613</v>
      </c>
      <c r="S22" s="63">
        <v>93.852459016393439</v>
      </c>
      <c r="T22" s="63">
        <v>26.666666666666668</v>
      </c>
      <c r="U22" s="63">
        <v>32.075471698113205</v>
      </c>
      <c r="V22" s="63">
        <v>26.027397260273972</v>
      </c>
      <c r="W22" s="63">
        <v>25.714285714285712</v>
      </c>
    </row>
    <row r="25" spans="1:23" x14ac:dyDescent="0.35">
      <c r="J25" s="77"/>
    </row>
    <row r="26" spans="1:23" x14ac:dyDescent="0.35">
      <c r="J26" s="78"/>
    </row>
    <row r="27" spans="1:23" x14ac:dyDescent="0.35">
      <c r="J27" s="78"/>
    </row>
    <row r="28" spans="1:23" x14ac:dyDescent="0.35">
      <c r="J28" s="77"/>
    </row>
    <row r="29" spans="1:23" x14ac:dyDescent="0.35">
      <c r="J29" s="78"/>
    </row>
    <row r="30" spans="1:23" x14ac:dyDescent="0.35">
      <c r="J30" s="78"/>
    </row>
    <row r="31" spans="1:23" x14ac:dyDescent="0.35">
      <c r="J31" s="77"/>
    </row>
    <row r="32" spans="1:23" x14ac:dyDescent="0.35">
      <c r="J32" s="78"/>
    </row>
    <row r="33" spans="10:10" x14ac:dyDescent="0.35">
      <c r="J33" s="78"/>
    </row>
    <row r="34" spans="10:10" x14ac:dyDescent="0.35">
      <c r="J34" s="77"/>
    </row>
    <row r="35" spans="10:10" x14ac:dyDescent="0.35">
      <c r="J35" s="78"/>
    </row>
    <row r="36" spans="10:10" x14ac:dyDescent="0.35">
      <c r="J36" s="78"/>
    </row>
    <row r="37" spans="10:10" x14ac:dyDescent="0.35">
      <c r="J37" s="77"/>
    </row>
  </sheetData>
  <mergeCells count="2">
    <mergeCell ref="M2:W2"/>
    <mergeCell ref="A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abArchives xmlns:xsi="http://www.w3.org/2001/XMLSchema-instance" xmlns:xsd="http://www.w3.org/2001/XMLSchema">
  <BaseUri>https://mynotebook.labarchives.com</BaseUri>
  <eid>NjE0NS4xfDQ1OTY1Mi80NzI3L0VudHJ5UGFydC84ODcxMzY0MHwxNTU5OS4wOTk5OTk5OTk5OTk=</eid>
  <version>1</version>
  <updated-at>2024-11-20T21:15:01Z</updated-at>
</LabArchives>
</file>

<file path=customXml/itemProps1.xml><?xml version="1.0" encoding="utf-8"?>
<ds:datastoreItem xmlns:ds="http://schemas.openxmlformats.org/officeDocument/2006/customXml" ds:itemID="{2D04CD23-C447-4852-A814-8F235F70471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Gastrula 5%FBS</vt:lpstr>
      <vt:lpstr>Gastrula 10%FBS</vt:lpstr>
      <vt:lpstr>Gastrula 15%FBS</vt:lpstr>
      <vt:lpstr>Gastrula 10%FBS RT</vt:lpstr>
      <vt:lpstr>Gastrula 15%FBS RT</vt:lpstr>
      <vt:lpstr>17C Gastrula Summary</vt:lpstr>
      <vt:lpstr>Room Temp Gastrula Summary</vt:lpstr>
      <vt:lpstr>All Gastrula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Bodnar</dc:creator>
  <cp:keywords/>
  <dc:description/>
  <cp:lastModifiedBy>Andrea Bodnar</cp:lastModifiedBy>
  <cp:revision/>
  <dcterms:created xsi:type="dcterms:W3CDTF">2024-04-13T22:53:34Z</dcterms:created>
  <dcterms:modified xsi:type="dcterms:W3CDTF">2024-12-17T16:34:41Z</dcterms:modified>
  <cp:category/>
  <cp:contentStatus/>
</cp:coreProperties>
</file>