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7"/>
  <workbookPr defaultThemeVersion="202300"/>
  <mc:AlternateContent xmlns:mc="http://schemas.openxmlformats.org/markup-compatibility/2006">
    <mc:Choice Requires="x15">
      <x15ac:absPath xmlns:x15ac="http://schemas.microsoft.com/office/spreadsheetml/2010/11/ac" url="/Users/lopezama/Documents/CoastFire/Nature Water/supplement/"/>
    </mc:Choice>
  </mc:AlternateContent>
  <xr:revisionPtr revIDLastSave="0" documentId="13_ncr:1_{7B121B7C-13BB-C348-813E-12045C20046C}" xr6:coauthVersionLast="47" xr6:coauthVersionMax="47" xr10:uidLastSave="{00000000-0000-0000-0000-000000000000}"/>
  <bookViews>
    <workbookView xWindow="-37600" yWindow="-1080" windowWidth="33440" windowHeight="19120" xr2:uid="{E4D3F3F7-F158-40C9-88BC-FD75A0F03B9D}"/>
  </bookViews>
  <sheets>
    <sheet name="read me" sheetId="11" r:id="rId1"/>
    <sheet name="1 Data summary per marine ecore" sheetId="12" r:id="rId2"/>
    <sheet name="2 Fire weather index" sheetId="7" r:id="rId3"/>
    <sheet name="3 Global population count" sheetId="8" r:id="rId4"/>
    <sheet name="4 Commercial demersal fishing" sheetId="14" r:id="rId5"/>
    <sheet name="5 Marine biodiversity hotspots" sheetId="13" r:id="rId6"/>
    <sheet name="6 ICVI" sheetId="15" r:id="rId7"/>
    <sheet name="7 ICVI w indig seafood consumpt" sheetId="3" r:id="rId8"/>
  </sheets>
  <definedNames>
    <definedName name="_xlnm._FilterDatabase" localSheetId="2" hidden="1">'2 Fire weather index'!$D$1:$D$233</definedName>
    <definedName name="_xlnm._FilterDatabase" localSheetId="3" hidden="1">'3 Global population count'!$D$1:$D$233</definedName>
    <definedName name="_xlnm._FilterDatabase" localSheetId="4" hidden="1">'4 Commercial demersal fishing'!$D$1:$D$233</definedName>
    <definedName name="_xlnm._FilterDatabase" localSheetId="6" hidden="1">'6 ICVI'!$A$19:$AA$181</definedName>
    <definedName name="_xlnm._FilterDatabase" localSheetId="7" hidden="1">'7 ICVI w indig seafood consumpt'!$A$1:$E$163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81" i="15" l="1" a="1"/>
  <c r="P181" i="15" s="1"/>
  <c r="O181" i="15"/>
  <c r="O181" i="15" a="1"/>
  <c r="N181" i="15" a="1"/>
  <c r="N181" i="15" s="1"/>
  <c r="M181" i="15" a="1"/>
  <c r="M181" i="15" s="1"/>
  <c r="L181" i="15"/>
  <c r="V181" i="15" s="1"/>
  <c r="L181" i="15" a="1"/>
  <c r="K181" i="15" a="1"/>
  <c r="K181" i="15" s="1"/>
  <c r="U181" i="15" s="1"/>
  <c r="P180" i="15" a="1"/>
  <c r="P180" i="15" s="1"/>
  <c r="S180" i="15" s="1"/>
  <c r="O180" i="15"/>
  <c r="R180" i="15" s="1"/>
  <c r="X180" i="15" s="1"/>
  <c r="O180" i="15" a="1"/>
  <c r="N180" i="15"/>
  <c r="N180" i="15" a="1"/>
  <c r="M180" i="15" a="1"/>
  <c r="M180" i="15" s="1"/>
  <c r="L180" i="15"/>
  <c r="L180" i="15" a="1"/>
  <c r="K180" i="15" a="1"/>
  <c r="K180" i="15" s="1"/>
  <c r="U180" i="15" s="1"/>
  <c r="P179" i="15" a="1"/>
  <c r="P179" i="15" s="1"/>
  <c r="S179" i="15" s="1"/>
  <c r="O179" i="15"/>
  <c r="O179" i="15" a="1"/>
  <c r="N179" i="15" a="1"/>
  <c r="N179" i="15" s="1"/>
  <c r="M179" i="15" a="1"/>
  <c r="M179" i="15" s="1"/>
  <c r="V179" i="15" s="1"/>
  <c r="Y179" i="15" s="1"/>
  <c r="L179" i="15"/>
  <c r="L179" i="15" a="1"/>
  <c r="K179" i="15" a="1"/>
  <c r="K179" i="15" s="1"/>
  <c r="P178" i="15" a="1"/>
  <c r="P178" i="15" s="1"/>
  <c r="S178" i="15" s="1"/>
  <c r="O178" i="15"/>
  <c r="O178" i="15" a="1"/>
  <c r="N178" i="15" a="1"/>
  <c r="N178" i="15" s="1"/>
  <c r="R178" i="15" s="1"/>
  <c r="M178" i="15" a="1"/>
  <c r="M178" i="15" s="1"/>
  <c r="L178" i="15" a="1"/>
  <c r="L178" i="15" s="1"/>
  <c r="V178" i="15" s="1"/>
  <c r="K178" i="15"/>
  <c r="U178" i="15" s="1"/>
  <c r="X178" i="15" s="1"/>
  <c r="K178" i="15" a="1"/>
  <c r="P177" i="15" a="1"/>
  <c r="P177" i="15" s="1"/>
  <c r="S177" i="15" s="1"/>
  <c r="O177" i="15"/>
  <c r="R177" i="15" s="1"/>
  <c r="O177" i="15" a="1"/>
  <c r="N177" i="15" a="1"/>
  <c r="N177" i="15" s="1"/>
  <c r="M177" i="15" a="1"/>
  <c r="M177" i="15" s="1"/>
  <c r="L177" i="15"/>
  <c r="L177" i="15" a="1"/>
  <c r="K177" i="15" a="1"/>
  <c r="K177" i="15" s="1"/>
  <c r="U177" i="15" s="1"/>
  <c r="R176" i="15"/>
  <c r="P176" i="15" a="1"/>
  <c r="P176" i="15" s="1"/>
  <c r="S176" i="15" s="1"/>
  <c r="O176" i="15" a="1"/>
  <c r="O176" i="15" s="1"/>
  <c r="N176" i="15"/>
  <c r="N176" i="15" a="1"/>
  <c r="M176" i="15" a="1"/>
  <c r="M176" i="15" s="1"/>
  <c r="L176" i="15"/>
  <c r="L176" i="15" a="1"/>
  <c r="K176" i="15" a="1"/>
  <c r="K176" i="15" s="1"/>
  <c r="P175" i="15" a="1"/>
  <c r="P175" i="15" s="1"/>
  <c r="O175" i="15" a="1"/>
  <c r="O175" i="15" s="1"/>
  <c r="N175" i="15" a="1"/>
  <c r="N175" i="15" s="1"/>
  <c r="M175" i="15" a="1"/>
  <c r="M175" i="15" s="1"/>
  <c r="V175" i="15" s="1"/>
  <c r="L175" i="15"/>
  <c r="L175" i="15" a="1"/>
  <c r="K175" i="15" a="1"/>
  <c r="K175" i="15" s="1"/>
  <c r="U175" i="15" s="1"/>
  <c r="P174" i="15" a="1"/>
  <c r="P174" i="15" s="1"/>
  <c r="S174" i="15" s="1"/>
  <c r="O174" i="15"/>
  <c r="O174" i="15" a="1"/>
  <c r="N174" i="15" a="1"/>
  <c r="N174" i="15" s="1"/>
  <c r="R174" i="15" s="1"/>
  <c r="M174" i="15" a="1"/>
  <c r="M174" i="15" s="1"/>
  <c r="L174" i="15"/>
  <c r="L174" i="15" a="1"/>
  <c r="K174" i="15" a="1"/>
  <c r="K174" i="15" s="1"/>
  <c r="P173" i="15" a="1"/>
  <c r="P173" i="15" s="1"/>
  <c r="S173" i="15" s="1"/>
  <c r="O173" i="15"/>
  <c r="O173" i="15" a="1"/>
  <c r="N173" i="15" a="1"/>
  <c r="N173" i="15" s="1"/>
  <c r="M173" i="15" a="1"/>
  <c r="M173" i="15" s="1"/>
  <c r="L173" i="15" a="1"/>
  <c r="L173" i="15" s="1"/>
  <c r="K173" i="15" a="1"/>
  <c r="K173" i="15" s="1"/>
  <c r="U173" i="15" s="1"/>
  <c r="P172" i="15" a="1"/>
  <c r="P172" i="15" s="1"/>
  <c r="S172" i="15" s="1"/>
  <c r="O172" i="15"/>
  <c r="R172" i="15" s="1"/>
  <c r="O172" i="15" a="1"/>
  <c r="N172" i="15" a="1"/>
  <c r="N172" i="15" s="1"/>
  <c r="M172" i="15" a="1"/>
  <c r="M172" i="15" s="1"/>
  <c r="L172" i="15"/>
  <c r="V172" i="15" s="1"/>
  <c r="L172" i="15" a="1"/>
  <c r="K172" i="15" a="1"/>
  <c r="K172" i="15" s="1"/>
  <c r="U172" i="15" s="1"/>
  <c r="P171" i="15" a="1"/>
  <c r="P171" i="15" s="1"/>
  <c r="O171" i="15" a="1"/>
  <c r="O171" i="15" s="1"/>
  <c r="N171" i="15" a="1"/>
  <c r="N171" i="15" s="1"/>
  <c r="M171" i="15" a="1"/>
  <c r="M171" i="15" s="1"/>
  <c r="L171" i="15"/>
  <c r="L171" i="15" a="1"/>
  <c r="K171" i="15" a="1"/>
  <c r="K171" i="15" s="1"/>
  <c r="P170" i="15" a="1"/>
  <c r="P170" i="15" s="1"/>
  <c r="O170" i="15"/>
  <c r="O170" i="15" a="1"/>
  <c r="N170" i="15" a="1"/>
  <c r="N170" i="15" s="1"/>
  <c r="R170" i="15" s="1"/>
  <c r="M170" i="15" a="1"/>
  <c r="M170" i="15" s="1"/>
  <c r="L170" i="15"/>
  <c r="L170" i="15" a="1"/>
  <c r="K170" i="15" a="1"/>
  <c r="K170" i="15" s="1"/>
  <c r="P169" i="15" a="1"/>
  <c r="P169" i="15" s="1"/>
  <c r="S169" i="15" s="1"/>
  <c r="O169" i="15"/>
  <c r="R169" i="15" s="1"/>
  <c r="O169" i="15" a="1"/>
  <c r="N169" i="15" a="1"/>
  <c r="N169" i="15" s="1"/>
  <c r="M169" i="15" a="1"/>
  <c r="M169" i="15" s="1"/>
  <c r="L169" i="15" a="1"/>
  <c r="L169" i="15" s="1"/>
  <c r="V169" i="15" s="1"/>
  <c r="K169" i="15" a="1"/>
  <c r="K169" i="15" s="1"/>
  <c r="U169" i="15" s="1"/>
  <c r="P168" i="15"/>
  <c r="P168" i="15" a="1"/>
  <c r="O168" i="15" a="1"/>
  <c r="O168" i="15" s="1"/>
  <c r="N168" i="15" a="1"/>
  <c r="N168" i="15" s="1"/>
  <c r="M168" i="15" a="1"/>
  <c r="M168" i="15" s="1"/>
  <c r="L168" i="15"/>
  <c r="V168" i="15" s="1"/>
  <c r="L168" i="15" a="1"/>
  <c r="K168" i="15" a="1"/>
  <c r="K168" i="15" s="1"/>
  <c r="P167" i="15" a="1"/>
  <c r="P167" i="15" s="1"/>
  <c r="O167" i="15" a="1"/>
  <c r="O167" i="15" s="1"/>
  <c r="N167" i="15" a="1"/>
  <c r="N167" i="15" s="1"/>
  <c r="M167" i="15" a="1"/>
  <c r="M167" i="15" s="1"/>
  <c r="L167" i="15"/>
  <c r="L167" i="15" a="1"/>
  <c r="K167" i="15" a="1"/>
  <c r="K167" i="15" s="1"/>
  <c r="P166" i="15" a="1"/>
  <c r="P166" i="15" s="1"/>
  <c r="S166" i="15" s="1"/>
  <c r="O166" i="15"/>
  <c r="R166" i="15" s="1"/>
  <c r="O166" i="15" a="1"/>
  <c r="N166" i="15" a="1"/>
  <c r="N166" i="15" s="1"/>
  <c r="M166" i="15" a="1"/>
  <c r="M166" i="15" s="1"/>
  <c r="L166" i="15" a="1"/>
  <c r="L166" i="15" s="1"/>
  <c r="K166" i="15" a="1"/>
  <c r="K166" i="15" s="1"/>
  <c r="U166" i="15" s="1"/>
  <c r="S165" i="15"/>
  <c r="R165" i="15"/>
  <c r="P165" i="15"/>
  <c r="P165" i="15" a="1"/>
  <c r="O165" i="15"/>
  <c r="O165" i="15" a="1"/>
  <c r="N165" i="15" a="1"/>
  <c r="N165" i="15" s="1"/>
  <c r="M165" i="15" a="1"/>
  <c r="M165" i="15" s="1"/>
  <c r="L165" i="15" a="1"/>
  <c r="L165" i="15" s="1"/>
  <c r="K165" i="15"/>
  <c r="K165" i="15" a="1"/>
  <c r="P164" i="15" a="1"/>
  <c r="P164" i="15" s="1"/>
  <c r="O164" i="15" a="1"/>
  <c r="O164" i="15" s="1"/>
  <c r="N164" i="15" a="1"/>
  <c r="N164" i="15" s="1"/>
  <c r="M164" i="15" a="1"/>
  <c r="M164" i="15" s="1"/>
  <c r="L164" i="15"/>
  <c r="V164" i="15" s="1"/>
  <c r="L164" i="15" a="1"/>
  <c r="K164" i="15" a="1"/>
  <c r="K164" i="15" s="1"/>
  <c r="P163" i="15" a="1"/>
  <c r="P163" i="15" s="1"/>
  <c r="O163" i="15" a="1"/>
  <c r="O163" i="15" s="1"/>
  <c r="R163" i="15" s="1"/>
  <c r="N163" i="15"/>
  <c r="N163" i="15" a="1"/>
  <c r="M163" i="15" a="1"/>
  <c r="M163" i="15" s="1"/>
  <c r="V163" i="15" s="1"/>
  <c r="L163" i="15"/>
  <c r="L163" i="15" a="1"/>
  <c r="K163" i="15" a="1"/>
  <c r="K163" i="15" s="1"/>
  <c r="S162" i="15"/>
  <c r="R162" i="15"/>
  <c r="P162" i="15" a="1"/>
  <c r="P162" i="15" s="1"/>
  <c r="O162" i="15"/>
  <c r="O162" i="15" a="1"/>
  <c r="N162" i="15" a="1"/>
  <c r="N162" i="15" s="1"/>
  <c r="M162" i="15" a="1"/>
  <c r="M162" i="15" s="1"/>
  <c r="L162" i="15"/>
  <c r="L162" i="15" a="1"/>
  <c r="K162" i="15" a="1"/>
  <c r="K162" i="15" s="1"/>
  <c r="P161" i="15" a="1"/>
  <c r="P161" i="15" s="1"/>
  <c r="O161" i="15"/>
  <c r="O161" i="15" a="1"/>
  <c r="N161" i="15" a="1"/>
  <c r="N161" i="15" s="1"/>
  <c r="M161" i="15" a="1"/>
  <c r="M161" i="15" s="1"/>
  <c r="L161" i="15" a="1"/>
  <c r="L161" i="15" s="1"/>
  <c r="K161" i="15"/>
  <c r="K161" i="15" a="1"/>
  <c r="P160" i="15" a="1"/>
  <c r="P160" i="15" s="1"/>
  <c r="O160" i="15" a="1"/>
  <c r="O160" i="15" s="1"/>
  <c r="N160" i="15"/>
  <c r="N160" i="15" a="1"/>
  <c r="M160" i="15" a="1"/>
  <c r="M160" i="15" s="1"/>
  <c r="V160" i="15" s="1"/>
  <c r="L160" i="15"/>
  <c r="L160" i="15" a="1"/>
  <c r="K160" i="15" a="1"/>
  <c r="K160" i="15" s="1"/>
  <c r="P159" i="15" a="1"/>
  <c r="P159" i="15" s="1"/>
  <c r="O159" i="15" a="1"/>
  <c r="O159" i="15" s="1"/>
  <c r="N159" i="15" a="1"/>
  <c r="N159" i="15" s="1"/>
  <c r="M159" i="15" a="1"/>
  <c r="M159" i="15" s="1"/>
  <c r="L159" i="15"/>
  <c r="L159" i="15" a="1"/>
  <c r="K159" i="15" a="1"/>
  <c r="K159" i="15" s="1"/>
  <c r="P158" i="15" a="1"/>
  <c r="P158" i="15" s="1"/>
  <c r="O158" i="15"/>
  <c r="O158" i="15" a="1"/>
  <c r="N158" i="15" a="1"/>
  <c r="N158" i="15" s="1"/>
  <c r="M158" i="15" a="1"/>
  <c r="M158" i="15" s="1"/>
  <c r="L158" i="15" a="1"/>
  <c r="L158" i="15" s="1"/>
  <c r="K158" i="15" a="1"/>
  <c r="K158" i="15" s="1"/>
  <c r="P157" i="15" a="1"/>
  <c r="P157" i="15" s="1"/>
  <c r="O157" i="15"/>
  <c r="O157" i="15" a="1"/>
  <c r="N157" i="15" a="1"/>
  <c r="N157" i="15" s="1"/>
  <c r="M157" i="15" a="1"/>
  <c r="M157" i="15" s="1"/>
  <c r="L157" i="15" a="1"/>
  <c r="L157" i="15" s="1"/>
  <c r="V157" i="15" s="1"/>
  <c r="K157" i="15" a="1"/>
  <c r="K157" i="15" s="1"/>
  <c r="U157" i="15" s="1"/>
  <c r="P156" i="15" a="1"/>
  <c r="P156" i="15" s="1"/>
  <c r="O156" i="15" a="1"/>
  <c r="O156" i="15" s="1"/>
  <c r="N156" i="15" a="1"/>
  <c r="N156" i="15" s="1"/>
  <c r="M156" i="15" a="1"/>
  <c r="M156" i="15" s="1"/>
  <c r="L156" i="15"/>
  <c r="L156" i="15" a="1"/>
  <c r="K156" i="15" a="1"/>
  <c r="K156" i="15" s="1"/>
  <c r="U156" i="15" s="1"/>
  <c r="P155" i="15" a="1"/>
  <c r="P155" i="15" s="1"/>
  <c r="O155" i="15" a="1"/>
  <c r="O155" i="15" s="1"/>
  <c r="N155" i="15" a="1"/>
  <c r="N155" i="15" s="1"/>
  <c r="M155" i="15" a="1"/>
  <c r="M155" i="15" s="1"/>
  <c r="L155" i="15"/>
  <c r="L155" i="15" a="1"/>
  <c r="K155" i="15" a="1"/>
  <c r="K155" i="15" s="1"/>
  <c r="P154" i="15" a="1"/>
  <c r="P154" i="15" s="1"/>
  <c r="O154" i="15"/>
  <c r="O154" i="15" a="1"/>
  <c r="N154" i="15" a="1"/>
  <c r="N154" i="15" s="1"/>
  <c r="M154" i="15" a="1"/>
  <c r="M154" i="15" s="1"/>
  <c r="L154" i="15" a="1"/>
  <c r="L154" i="15" s="1"/>
  <c r="K154" i="15" a="1"/>
  <c r="K154" i="15" s="1"/>
  <c r="R153" i="15"/>
  <c r="P153" i="15"/>
  <c r="S153" i="15" s="1"/>
  <c r="P153" i="15" a="1"/>
  <c r="O153" i="15"/>
  <c r="O153" i="15" a="1"/>
  <c r="N153" i="15" a="1"/>
  <c r="N153" i="15" s="1"/>
  <c r="M153" i="15" a="1"/>
  <c r="M153" i="15" s="1"/>
  <c r="L153" i="15" a="1"/>
  <c r="L153" i="15" s="1"/>
  <c r="V153" i="15" s="1"/>
  <c r="K153" i="15"/>
  <c r="U153" i="15" s="1"/>
  <c r="K153" i="15" a="1"/>
  <c r="P152" i="15" a="1"/>
  <c r="P152" i="15" s="1"/>
  <c r="O152" i="15" a="1"/>
  <c r="O152" i="15" s="1"/>
  <c r="N152" i="15" a="1"/>
  <c r="N152" i="15" s="1"/>
  <c r="M152" i="15" a="1"/>
  <c r="M152" i="15" s="1"/>
  <c r="L152" i="15"/>
  <c r="L152" i="15" a="1"/>
  <c r="K152" i="15" a="1"/>
  <c r="K152" i="15" s="1"/>
  <c r="P151" i="15" a="1"/>
  <c r="P151" i="15" s="1"/>
  <c r="O151" i="15" a="1"/>
  <c r="O151" i="15" s="1"/>
  <c r="N151" i="15" a="1"/>
  <c r="N151" i="15" s="1"/>
  <c r="M151" i="15" a="1"/>
  <c r="M151" i="15" s="1"/>
  <c r="V151" i="15" s="1"/>
  <c r="L151" i="15"/>
  <c r="L151" i="15" a="1"/>
  <c r="K151" i="15" a="1"/>
  <c r="K151" i="15" s="1"/>
  <c r="S150" i="15"/>
  <c r="R150" i="15"/>
  <c r="P150" i="15" a="1"/>
  <c r="P150" i="15" s="1"/>
  <c r="O150" i="15"/>
  <c r="O150" i="15" a="1"/>
  <c r="N150" i="15" a="1"/>
  <c r="N150" i="15" s="1"/>
  <c r="M150" i="15" a="1"/>
  <c r="M150" i="15" s="1"/>
  <c r="L150" i="15"/>
  <c r="V150" i="15" s="1"/>
  <c r="L150" i="15" a="1"/>
  <c r="K150" i="15" a="1"/>
  <c r="K150" i="15" s="1"/>
  <c r="P149" i="15" a="1"/>
  <c r="P149" i="15" s="1"/>
  <c r="O149" i="15"/>
  <c r="O149" i="15" a="1"/>
  <c r="N149" i="15" a="1"/>
  <c r="N149" i="15" s="1"/>
  <c r="M149" i="15" a="1"/>
  <c r="M149" i="15" s="1"/>
  <c r="L149" i="15"/>
  <c r="V149" i="15" s="1"/>
  <c r="L149" i="15" a="1"/>
  <c r="K149" i="15"/>
  <c r="K149" i="15" a="1"/>
  <c r="P148" i="15" a="1"/>
  <c r="P148" i="15" s="1"/>
  <c r="O148" i="15"/>
  <c r="O148" i="15" a="1"/>
  <c r="N148" i="15" a="1"/>
  <c r="N148" i="15" s="1"/>
  <c r="M148" i="15" a="1"/>
  <c r="M148" i="15" s="1"/>
  <c r="V148" i="15" s="1"/>
  <c r="L148" i="15"/>
  <c r="L148" i="15" a="1"/>
  <c r="K148" i="15" a="1"/>
  <c r="K148" i="15" s="1"/>
  <c r="U148" i="15" s="1"/>
  <c r="R147" i="15"/>
  <c r="P147" i="15" a="1"/>
  <c r="P147" i="15" s="1"/>
  <c r="S147" i="15" s="1"/>
  <c r="O147" i="15" a="1"/>
  <c r="O147" i="15" s="1"/>
  <c r="N147" i="15" a="1"/>
  <c r="N147" i="15" s="1"/>
  <c r="M147" i="15" a="1"/>
  <c r="M147" i="15" s="1"/>
  <c r="V147" i="15" s="1"/>
  <c r="L147" i="15"/>
  <c r="L147" i="15" a="1"/>
  <c r="K147" i="15" a="1"/>
  <c r="K147" i="15" s="1"/>
  <c r="P146" i="15" a="1"/>
  <c r="P146" i="15" s="1"/>
  <c r="O146" i="15"/>
  <c r="O146" i="15" a="1"/>
  <c r="N146" i="15" a="1"/>
  <c r="N146" i="15" s="1"/>
  <c r="M146" i="15" a="1"/>
  <c r="M146" i="15" s="1"/>
  <c r="L146" i="15" a="1"/>
  <c r="L146" i="15" s="1"/>
  <c r="K146" i="15" a="1"/>
  <c r="K146" i="15" s="1"/>
  <c r="P145" i="15" a="1"/>
  <c r="P145" i="15" s="1"/>
  <c r="O145" i="15"/>
  <c r="O145" i="15" a="1"/>
  <c r="N145" i="15" a="1"/>
  <c r="N145" i="15" s="1"/>
  <c r="R145" i="15" s="1"/>
  <c r="M145" i="15" a="1"/>
  <c r="M145" i="15" s="1"/>
  <c r="V145" i="15" s="1"/>
  <c r="L145" i="15"/>
  <c r="L145" i="15" a="1"/>
  <c r="K145" i="15"/>
  <c r="K145" i="15" a="1"/>
  <c r="R144" i="15"/>
  <c r="P144" i="15" a="1"/>
  <c r="P144" i="15" s="1"/>
  <c r="S144" i="15" s="1"/>
  <c r="O144" i="15" a="1"/>
  <c r="O144" i="15" s="1"/>
  <c r="N144" i="15" a="1"/>
  <c r="N144" i="15" s="1"/>
  <c r="M144" i="15" a="1"/>
  <c r="M144" i="15" s="1"/>
  <c r="V144" i="15" s="1"/>
  <c r="L144" i="15"/>
  <c r="L144" i="15" a="1"/>
  <c r="K144" i="15" a="1"/>
  <c r="K144" i="15" s="1"/>
  <c r="P143" i="15" a="1"/>
  <c r="P143" i="15" s="1"/>
  <c r="O143" i="15"/>
  <c r="O143" i="15" a="1"/>
  <c r="N143" i="15" a="1"/>
  <c r="N143" i="15" s="1"/>
  <c r="M143" i="15" a="1"/>
  <c r="M143" i="15" s="1"/>
  <c r="L143" i="15"/>
  <c r="L143" i="15" a="1"/>
  <c r="K143" i="15"/>
  <c r="K143" i="15" a="1"/>
  <c r="X142" i="15"/>
  <c r="S142" i="15"/>
  <c r="P142" i="15" a="1"/>
  <c r="P142" i="15" s="1"/>
  <c r="O142" i="15"/>
  <c r="R142" i="15" s="1"/>
  <c r="O142" i="15" a="1"/>
  <c r="N142" i="15" a="1"/>
  <c r="N142" i="15" s="1"/>
  <c r="M142" i="15" a="1"/>
  <c r="M142" i="15" s="1"/>
  <c r="V142" i="15" s="1"/>
  <c r="L142" i="15" a="1"/>
  <c r="L142" i="15" s="1"/>
  <c r="K142" i="15" a="1"/>
  <c r="K142" i="15" s="1"/>
  <c r="U142" i="15" s="1"/>
  <c r="P141" i="15" a="1"/>
  <c r="P141" i="15" s="1"/>
  <c r="O141" i="15"/>
  <c r="O141" i="15" a="1"/>
  <c r="N141" i="15" a="1"/>
  <c r="N141" i="15" s="1"/>
  <c r="M141" i="15" a="1"/>
  <c r="M141" i="15" s="1"/>
  <c r="L141" i="15" a="1"/>
  <c r="L141" i="15" s="1"/>
  <c r="K141" i="15"/>
  <c r="K141" i="15" a="1"/>
  <c r="P140" i="15" a="1"/>
  <c r="P140" i="15" s="1"/>
  <c r="S140" i="15" s="1"/>
  <c r="O140" i="15" a="1"/>
  <c r="O140" i="15" s="1"/>
  <c r="N140" i="15"/>
  <c r="N140" i="15" a="1"/>
  <c r="M140" i="15" a="1"/>
  <c r="M140" i="15" s="1"/>
  <c r="V140" i="15" s="1"/>
  <c r="L140" i="15"/>
  <c r="L140" i="15" a="1"/>
  <c r="K140" i="15" a="1"/>
  <c r="K140" i="15" s="1"/>
  <c r="U140" i="15" s="1"/>
  <c r="S139" i="15"/>
  <c r="P139" i="15" a="1"/>
  <c r="P139" i="15" s="1"/>
  <c r="O139" i="15" a="1"/>
  <c r="O139" i="15" s="1"/>
  <c r="N139" i="15" a="1"/>
  <c r="N139" i="15" s="1"/>
  <c r="M139" i="15" a="1"/>
  <c r="M139" i="15" s="1"/>
  <c r="L139" i="15"/>
  <c r="L139" i="15" a="1"/>
  <c r="K139" i="15" a="1"/>
  <c r="K139" i="15" s="1"/>
  <c r="P138" i="15" a="1"/>
  <c r="P138" i="15" s="1"/>
  <c r="S138" i="15" s="1"/>
  <c r="O138" i="15"/>
  <c r="R138" i="15" s="1"/>
  <c r="O138" i="15" a="1"/>
  <c r="N138" i="15"/>
  <c r="N138" i="15" a="1"/>
  <c r="M138" i="15" a="1"/>
  <c r="M138" i="15" s="1"/>
  <c r="L138" i="15" a="1"/>
  <c r="L138" i="15" s="1"/>
  <c r="K138" i="15" a="1"/>
  <c r="K138" i="15" s="1"/>
  <c r="S137" i="15"/>
  <c r="P137" i="15"/>
  <c r="P137" i="15" a="1"/>
  <c r="O137" i="15"/>
  <c r="R137" i="15" s="1"/>
  <c r="O137" i="15" a="1"/>
  <c r="N137" i="15"/>
  <c r="N137" i="15" a="1"/>
  <c r="M137" i="15" a="1"/>
  <c r="M137" i="15" s="1"/>
  <c r="U137" i="15" s="1"/>
  <c r="L137" i="15" a="1"/>
  <c r="L137" i="15" s="1"/>
  <c r="K137" i="15" a="1"/>
  <c r="K137" i="15" s="1"/>
  <c r="R136" i="15"/>
  <c r="P136" i="15" a="1"/>
  <c r="P136" i="15" s="1"/>
  <c r="S136" i="15" s="1"/>
  <c r="O136" i="15"/>
  <c r="O136" i="15" a="1"/>
  <c r="N136" i="15"/>
  <c r="N136" i="15" a="1"/>
  <c r="M136" i="15" a="1"/>
  <c r="M136" i="15" s="1"/>
  <c r="V136" i="15" s="1"/>
  <c r="L136" i="15"/>
  <c r="L136" i="15" a="1"/>
  <c r="K136" i="15" a="1"/>
  <c r="K136" i="15" s="1"/>
  <c r="P135" i="15" a="1"/>
  <c r="P135" i="15" s="1"/>
  <c r="O135" i="15"/>
  <c r="O135" i="15" a="1"/>
  <c r="N135" i="15" a="1"/>
  <c r="N135" i="15" s="1"/>
  <c r="M135" i="15" a="1"/>
  <c r="M135" i="15" s="1"/>
  <c r="L135" i="15"/>
  <c r="L135" i="15" a="1"/>
  <c r="K135" i="15"/>
  <c r="K135" i="15" a="1"/>
  <c r="P134" i="15" a="1"/>
  <c r="P134" i="15" s="1"/>
  <c r="O134" i="15"/>
  <c r="O134" i="15" a="1"/>
  <c r="N134" i="15" a="1"/>
  <c r="N134" i="15" s="1"/>
  <c r="M134" i="15" a="1"/>
  <c r="M134" i="15" s="1"/>
  <c r="L134" i="15" a="1"/>
  <c r="L134" i="15" s="1"/>
  <c r="K134" i="15"/>
  <c r="K134" i="15" a="1"/>
  <c r="P133" i="15"/>
  <c r="P133" i="15" a="1"/>
  <c r="O133" i="15"/>
  <c r="O133" i="15" a="1"/>
  <c r="N133" i="15" a="1"/>
  <c r="N133" i="15" s="1"/>
  <c r="M133" i="15" a="1"/>
  <c r="M133" i="15" s="1"/>
  <c r="L133" i="15"/>
  <c r="V133" i="15" s="1"/>
  <c r="L133" i="15" a="1"/>
  <c r="K133" i="15" a="1"/>
  <c r="K133" i="15" s="1"/>
  <c r="P132" i="15" a="1"/>
  <c r="P132" i="15" s="1"/>
  <c r="S132" i="15" s="1"/>
  <c r="O132" i="15"/>
  <c r="R132" i="15" s="1"/>
  <c r="O132" i="15" a="1"/>
  <c r="N132" i="15"/>
  <c r="N132" i="15" a="1"/>
  <c r="M132" i="15" a="1"/>
  <c r="M132" i="15" s="1"/>
  <c r="V132" i="15" s="1"/>
  <c r="L132" i="15"/>
  <c r="L132" i="15" a="1"/>
  <c r="K132" i="15" a="1"/>
  <c r="K132" i="15" s="1"/>
  <c r="P131" i="15" a="1"/>
  <c r="P131" i="15" s="1"/>
  <c r="O131" i="15"/>
  <c r="O131" i="15" a="1"/>
  <c r="N131" i="15" a="1"/>
  <c r="N131" i="15" s="1"/>
  <c r="M131" i="15" a="1"/>
  <c r="M131" i="15" s="1"/>
  <c r="L131" i="15"/>
  <c r="L131" i="15" a="1"/>
  <c r="K131" i="15"/>
  <c r="K131" i="15" a="1"/>
  <c r="P130" i="15" a="1"/>
  <c r="P130" i="15" s="1"/>
  <c r="O130" i="15"/>
  <c r="O130" i="15" a="1"/>
  <c r="N130" i="15" a="1"/>
  <c r="N130" i="15" s="1"/>
  <c r="R130" i="15" s="1"/>
  <c r="M130" i="15" a="1"/>
  <c r="M130" i="15" s="1"/>
  <c r="L130" i="15" a="1"/>
  <c r="L130" i="15" s="1"/>
  <c r="K130" i="15"/>
  <c r="K130" i="15" a="1"/>
  <c r="P129" i="15" a="1"/>
  <c r="P129" i="15" s="1"/>
  <c r="O129" i="15"/>
  <c r="O129" i="15" a="1"/>
  <c r="N129" i="15" a="1"/>
  <c r="N129" i="15" s="1"/>
  <c r="M129" i="15" a="1"/>
  <c r="M129" i="15" s="1"/>
  <c r="L129" i="15" a="1"/>
  <c r="L129" i="15" s="1"/>
  <c r="K129" i="15" a="1"/>
  <c r="K129" i="15" s="1"/>
  <c r="P128" i="15"/>
  <c r="S128" i="15" s="1"/>
  <c r="P128" i="15" a="1"/>
  <c r="O128" i="15"/>
  <c r="O128" i="15" a="1"/>
  <c r="N128" i="15"/>
  <c r="R128" i="15" s="1"/>
  <c r="N128" i="15" a="1"/>
  <c r="M128" i="15" a="1"/>
  <c r="M128" i="15" s="1"/>
  <c r="V128" i="15" s="1"/>
  <c r="L128" i="15"/>
  <c r="L128" i="15" a="1"/>
  <c r="K128" i="15" a="1"/>
  <c r="K128" i="15" s="1"/>
  <c r="R127" i="15"/>
  <c r="P127" i="15" a="1"/>
  <c r="P127" i="15" s="1"/>
  <c r="S127" i="15" s="1"/>
  <c r="O127" i="15"/>
  <c r="O127" i="15" a="1"/>
  <c r="N127" i="15"/>
  <c r="N127" i="15" a="1"/>
  <c r="M127" i="15" a="1"/>
  <c r="M127" i="15" s="1"/>
  <c r="L127" i="15" a="1"/>
  <c r="L127" i="15" s="1"/>
  <c r="K127" i="15"/>
  <c r="K127" i="15" a="1"/>
  <c r="P126" i="15" a="1"/>
  <c r="P126" i="15" s="1"/>
  <c r="S126" i="15" s="1"/>
  <c r="O126" i="15"/>
  <c r="O126" i="15" a="1"/>
  <c r="N126" i="15" a="1"/>
  <c r="N126" i="15" s="1"/>
  <c r="M126" i="15" a="1"/>
  <c r="M126" i="15" s="1"/>
  <c r="L126" i="15"/>
  <c r="L126" i="15" a="1"/>
  <c r="K126" i="15"/>
  <c r="K126" i="15" a="1"/>
  <c r="P125" i="15"/>
  <c r="S125" i="15" s="1"/>
  <c r="P125" i="15" a="1"/>
  <c r="O125" i="15"/>
  <c r="O125" i="15" a="1"/>
  <c r="N125" i="15" a="1"/>
  <c r="N125" i="15" s="1"/>
  <c r="R125" i="15" s="1"/>
  <c r="M125" i="15" a="1"/>
  <c r="M125" i="15" s="1"/>
  <c r="V125" i="15" s="1"/>
  <c r="L125" i="15" a="1"/>
  <c r="L125" i="15" s="1"/>
  <c r="K125" i="15"/>
  <c r="K125" i="15" a="1"/>
  <c r="P124" i="15" a="1"/>
  <c r="P124" i="15" s="1"/>
  <c r="O124" i="15" a="1"/>
  <c r="O124" i="15" s="1"/>
  <c r="N124" i="15" a="1"/>
  <c r="N124" i="15" s="1"/>
  <c r="M124" i="15" a="1"/>
  <c r="M124" i="15" s="1"/>
  <c r="V124" i="15" s="1"/>
  <c r="L124" i="15"/>
  <c r="L124" i="15" a="1"/>
  <c r="K124" i="15"/>
  <c r="U124" i="15" s="1"/>
  <c r="K124" i="15" a="1"/>
  <c r="P123" i="15" a="1"/>
  <c r="P123" i="15" s="1"/>
  <c r="O123" i="15" a="1"/>
  <c r="O123" i="15" s="1"/>
  <c r="N123" i="15" a="1"/>
  <c r="N123" i="15" s="1"/>
  <c r="M123" i="15" a="1"/>
  <c r="M123" i="15" s="1"/>
  <c r="V123" i="15" s="1"/>
  <c r="L123" i="15" a="1"/>
  <c r="L123" i="15" s="1"/>
  <c r="K123" i="15" a="1"/>
  <c r="K123" i="15" s="1"/>
  <c r="R122" i="15"/>
  <c r="P122" i="15" a="1"/>
  <c r="P122" i="15" s="1"/>
  <c r="S122" i="15" s="1"/>
  <c r="O122" i="15"/>
  <c r="O122" i="15" a="1"/>
  <c r="N122" i="15" a="1"/>
  <c r="N122" i="15" s="1"/>
  <c r="M122" i="15" a="1"/>
  <c r="M122" i="15" s="1"/>
  <c r="U122" i="15" s="1"/>
  <c r="L122" i="15" a="1"/>
  <c r="L122" i="15" s="1"/>
  <c r="V122" i="15" s="1"/>
  <c r="K122" i="15" a="1"/>
  <c r="K122" i="15" s="1"/>
  <c r="P121" i="15" a="1"/>
  <c r="P121" i="15" s="1"/>
  <c r="S121" i="15" s="1"/>
  <c r="O121" i="15" a="1"/>
  <c r="O121" i="15" s="1"/>
  <c r="R121" i="15" s="1"/>
  <c r="N121" i="15" a="1"/>
  <c r="N121" i="15" s="1"/>
  <c r="M121" i="15" a="1"/>
  <c r="M121" i="15" s="1"/>
  <c r="L121" i="15"/>
  <c r="L121" i="15" a="1"/>
  <c r="K121" i="15" a="1"/>
  <c r="K121" i="15" s="1"/>
  <c r="U121" i="15" s="1"/>
  <c r="S120" i="15"/>
  <c r="P120" i="15"/>
  <c r="P120" i="15" a="1"/>
  <c r="O120" i="15" a="1"/>
  <c r="O120" i="15" s="1"/>
  <c r="N120" i="15" a="1"/>
  <c r="N120" i="15" s="1"/>
  <c r="M120" i="15" a="1"/>
  <c r="M120" i="15" s="1"/>
  <c r="V120" i="15" s="1"/>
  <c r="Y120" i="15" s="1"/>
  <c r="L120" i="15"/>
  <c r="L120" i="15" a="1"/>
  <c r="K120" i="15"/>
  <c r="K120" i="15" a="1"/>
  <c r="P119" i="15" a="1"/>
  <c r="P119" i="15" s="1"/>
  <c r="S119" i="15" s="1"/>
  <c r="O119" i="15"/>
  <c r="R119" i="15" s="1"/>
  <c r="O119" i="15" a="1"/>
  <c r="N119" i="15"/>
  <c r="N119" i="15" a="1"/>
  <c r="M119" i="15" a="1"/>
  <c r="M119" i="15" s="1"/>
  <c r="L119" i="15" a="1"/>
  <c r="L119" i="15" s="1"/>
  <c r="K119" i="15" a="1"/>
  <c r="K119" i="15" s="1"/>
  <c r="R118" i="15"/>
  <c r="P118" i="15"/>
  <c r="S118" i="15" s="1"/>
  <c r="P118" i="15" a="1"/>
  <c r="O118" i="15"/>
  <c r="O118" i="15" a="1"/>
  <c r="N118" i="15"/>
  <c r="N118" i="15" a="1"/>
  <c r="M118" i="15" a="1"/>
  <c r="M118" i="15" s="1"/>
  <c r="L118" i="15" a="1"/>
  <c r="L118" i="15" s="1"/>
  <c r="K118" i="15"/>
  <c r="K118" i="15" a="1"/>
  <c r="P117" i="15" a="1"/>
  <c r="P117" i="15" s="1"/>
  <c r="O117" i="15" a="1"/>
  <c r="O117" i="15" s="1"/>
  <c r="N117" i="15" a="1"/>
  <c r="N117" i="15" s="1"/>
  <c r="M117" i="15" a="1"/>
  <c r="M117" i="15" s="1"/>
  <c r="L117" i="15" a="1"/>
  <c r="L117" i="15" s="1"/>
  <c r="K117" i="15"/>
  <c r="K117" i="15" a="1"/>
  <c r="R116" i="15"/>
  <c r="P116" i="15" a="1"/>
  <c r="P116" i="15" s="1"/>
  <c r="S116" i="15" s="1"/>
  <c r="O116" i="15" a="1"/>
  <c r="O116" i="15" s="1"/>
  <c r="N116" i="15" a="1"/>
  <c r="N116" i="15" s="1"/>
  <c r="M116" i="15" a="1"/>
  <c r="M116" i="15" s="1"/>
  <c r="V116" i="15" s="1"/>
  <c r="L116" i="15"/>
  <c r="L116" i="15" a="1"/>
  <c r="K116" i="15" a="1"/>
  <c r="K116" i="15" s="1"/>
  <c r="P115" i="15" a="1"/>
  <c r="P115" i="15" s="1"/>
  <c r="S115" i="15" s="1"/>
  <c r="O115" i="15"/>
  <c r="R115" i="15" s="1"/>
  <c r="O115" i="15" a="1"/>
  <c r="N115" i="15" a="1"/>
  <c r="N115" i="15" s="1"/>
  <c r="M115" i="15" a="1"/>
  <c r="M115" i="15" s="1"/>
  <c r="L115" i="15" a="1"/>
  <c r="L115" i="15" s="1"/>
  <c r="V115" i="15" s="1"/>
  <c r="K115" i="15" a="1"/>
  <c r="K115" i="15" s="1"/>
  <c r="U115" i="15" s="1"/>
  <c r="P114" i="15" a="1"/>
  <c r="P114" i="15" s="1"/>
  <c r="O114" i="15" a="1"/>
  <c r="O114" i="15" s="1"/>
  <c r="N114" i="15" a="1"/>
  <c r="N114" i="15" s="1"/>
  <c r="M114" i="15" a="1"/>
  <c r="M114" i="15" s="1"/>
  <c r="L114" i="15" a="1"/>
  <c r="L114" i="15" s="1"/>
  <c r="K114" i="15"/>
  <c r="K114" i="15" a="1"/>
  <c r="P113" i="15" a="1"/>
  <c r="P113" i="15" s="1"/>
  <c r="S113" i="15" s="1"/>
  <c r="O113" i="15"/>
  <c r="R113" i="15" s="1"/>
  <c r="O113" i="15" a="1"/>
  <c r="N113" i="15"/>
  <c r="N113" i="15" a="1"/>
  <c r="M113" i="15" a="1"/>
  <c r="M113" i="15" s="1"/>
  <c r="L113" i="15" a="1"/>
  <c r="L113" i="15" s="1"/>
  <c r="K113" i="15"/>
  <c r="K113" i="15" a="1"/>
  <c r="P112" i="15" a="1"/>
  <c r="P112" i="15" s="1"/>
  <c r="O112" i="15" a="1"/>
  <c r="O112" i="15" s="1"/>
  <c r="N112" i="15" a="1"/>
  <c r="N112" i="15" s="1"/>
  <c r="M112" i="15" a="1"/>
  <c r="M112" i="15" s="1"/>
  <c r="L112" i="15" a="1"/>
  <c r="L112" i="15" s="1"/>
  <c r="V112" i="15" s="1"/>
  <c r="K112" i="15"/>
  <c r="U112" i="15" s="1"/>
  <c r="K112" i="15" a="1"/>
  <c r="P111" i="15" a="1"/>
  <c r="P111" i="15" s="1"/>
  <c r="S111" i="15" s="1"/>
  <c r="O111" i="15" a="1"/>
  <c r="O111" i="15" s="1"/>
  <c r="R111" i="15" s="1"/>
  <c r="N111" i="15" a="1"/>
  <c r="N111" i="15" s="1"/>
  <c r="M111" i="15" a="1"/>
  <c r="M111" i="15" s="1"/>
  <c r="V111" i="15" s="1"/>
  <c r="L111" i="15"/>
  <c r="L111" i="15" a="1"/>
  <c r="K111" i="15"/>
  <c r="K111" i="15" a="1"/>
  <c r="P110" i="15" a="1"/>
  <c r="P110" i="15" s="1"/>
  <c r="S110" i="15" s="1"/>
  <c r="O110" i="15" a="1"/>
  <c r="O110" i="15" s="1"/>
  <c r="R110" i="15" s="1"/>
  <c r="N110" i="15"/>
  <c r="N110" i="15" a="1"/>
  <c r="M110" i="15" a="1"/>
  <c r="M110" i="15" s="1"/>
  <c r="U110" i="15" s="1"/>
  <c r="L110" i="15"/>
  <c r="L110" i="15" a="1"/>
  <c r="K110" i="15"/>
  <c r="K110" i="15" a="1"/>
  <c r="S109" i="15"/>
  <c r="R109" i="15"/>
  <c r="P109" i="15"/>
  <c r="P109" i="15" a="1"/>
  <c r="O109" i="15"/>
  <c r="O109" i="15" a="1"/>
  <c r="N109" i="15" a="1"/>
  <c r="N109" i="15" s="1"/>
  <c r="M109" i="15" a="1"/>
  <c r="M109" i="15" s="1"/>
  <c r="V109" i="15" s="1"/>
  <c r="L109" i="15" a="1"/>
  <c r="L109" i="15" s="1"/>
  <c r="K109" i="15" a="1"/>
  <c r="K109" i="15" s="1"/>
  <c r="P108" i="15" a="1"/>
  <c r="P108" i="15" s="1"/>
  <c r="S108" i="15" s="1"/>
  <c r="O108" i="15" a="1"/>
  <c r="O108" i="15" s="1"/>
  <c r="N108" i="15" a="1"/>
  <c r="N108" i="15" s="1"/>
  <c r="M108" i="15" a="1"/>
  <c r="M108" i="15" s="1"/>
  <c r="L108" i="15" a="1"/>
  <c r="L108" i="15" s="1"/>
  <c r="V108" i="15" s="1"/>
  <c r="K108" i="15" a="1"/>
  <c r="K108" i="15" s="1"/>
  <c r="U108" i="15" s="1"/>
  <c r="R107" i="15"/>
  <c r="P107" i="15" a="1"/>
  <c r="P107" i="15" s="1"/>
  <c r="S107" i="15" s="1"/>
  <c r="O107" i="15" a="1"/>
  <c r="O107" i="15" s="1"/>
  <c r="N107" i="15" a="1"/>
  <c r="N107" i="15" s="1"/>
  <c r="M107" i="15" a="1"/>
  <c r="M107" i="15" s="1"/>
  <c r="L107" i="15"/>
  <c r="L107" i="15" a="1"/>
  <c r="K107" i="15"/>
  <c r="K107" i="15" a="1"/>
  <c r="P106" i="15" a="1"/>
  <c r="P106" i="15" s="1"/>
  <c r="O106" i="15" a="1"/>
  <c r="O106" i="15" s="1"/>
  <c r="N106" i="15" a="1"/>
  <c r="N106" i="15" s="1"/>
  <c r="S106" i="15" s="1"/>
  <c r="M106" i="15" a="1"/>
  <c r="M106" i="15" s="1"/>
  <c r="L106" i="15" a="1"/>
  <c r="L106" i="15" s="1"/>
  <c r="V106" i="15" s="1"/>
  <c r="K106" i="15"/>
  <c r="K106" i="15" a="1"/>
  <c r="P105" i="15" a="1"/>
  <c r="P105" i="15" s="1"/>
  <c r="O105" i="15"/>
  <c r="O105" i="15" a="1"/>
  <c r="N105" i="15" a="1"/>
  <c r="N105" i="15" s="1"/>
  <c r="M105" i="15" a="1"/>
  <c r="M105" i="15" s="1"/>
  <c r="L105" i="15" a="1"/>
  <c r="L105" i="15" s="1"/>
  <c r="K105" i="15" a="1"/>
  <c r="K105" i="15" s="1"/>
  <c r="R104" i="15"/>
  <c r="P104" i="15" a="1"/>
  <c r="P104" i="15" s="1"/>
  <c r="S104" i="15" s="1"/>
  <c r="O104" i="15" a="1"/>
  <c r="O104" i="15" s="1"/>
  <c r="N104" i="15" a="1"/>
  <c r="N104" i="15" s="1"/>
  <c r="M104" i="15" a="1"/>
  <c r="M104" i="15" s="1"/>
  <c r="L104" i="15" a="1"/>
  <c r="L104" i="15" s="1"/>
  <c r="K104" i="15"/>
  <c r="K104" i="15" a="1"/>
  <c r="P103" i="15" a="1"/>
  <c r="P103" i="15" s="1"/>
  <c r="S103" i="15" s="1"/>
  <c r="O103" i="15"/>
  <c r="R103" i="15" s="1"/>
  <c r="O103" i="15" a="1"/>
  <c r="N103" i="15"/>
  <c r="N103" i="15" a="1"/>
  <c r="M103" i="15" a="1"/>
  <c r="M103" i="15" s="1"/>
  <c r="V103" i="15" s="1"/>
  <c r="L103" i="15"/>
  <c r="L103" i="15" a="1"/>
  <c r="K103" i="15"/>
  <c r="K103" i="15" a="1"/>
  <c r="P102" i="15" a="1"/>
  <c r="P102" i="15" s="1"/>
  <c r="O102" i="15"/>
  <c r="O102" i="15" a="1"/>
  <c r="N102" i="15" a="1"/>
  <c r="N102" i="15" s="1"/>
  <c r="M102" i="15" a="1"/>
  <c r="M102" i="15" s="1"/>
  <c r="L102" i="15"/>
  <c r="L102" i="15" a="1"/>
  <c r="K102" i="15" a="1"/>
  <c r="K102" i="15" s="1"/>
  <c r="P101" i="15"/>
  <c r="S101" i="15" s="1"/>
  <c r="P101" i="15" a="1"/>
  <c r="O101" i="15"/>
  <c r="O101" i="15" a="1"/>
  <c r="N101" i="15" a="1"/>
  <c r="N101" i="15" s="1"/>
  <c r="R101" i="15" s="1"/>
  <c r="M101" i="15" a="1"/>
  <c r="M101" i="15" s="1"/>
  <c r="L101" i="15" a="1"/>
  <c r="L101" i="15" s="1"/>
  <c r="K101" i="15"/>
  <c r="K101" i="15" a="1"/>
  <c r="P100" i="15"/>
  <c r="S100" i="15" s="1"/>
  <c r="P100" i="15" a="1"/>
  <c r="O100" i="15"/>
  <c r="R100" i="15" s="1"/>
  <c r="O100" i="15" a="1"/>
  <c r="N100" i="15"/>
  <c r="N100" i="15" a="1"/>
  <c r="M100" i="15" a="1"/>
  <c r="M100" i="15" s="1"/>
  <c r="L100" i="15" a="1"/>
  <c r="L100" i="15" s="1"/>
  <c r="K100" i="15" a="1"/>
  <c r="K100" i="15" s="1"/>
  <c r="P99" i="15" a="1"/>
  <c r="P99" i="15" s="1"/>
  <c r="O99" i="15" a="1"/>
  <c r="O99" i="15" s="1"/>
  <c r="N99" i="15" a="1"/>
  <c r="N99" i="15" s="1"/>
  <c r="M99" i="15" a="1"/>
  <c r="M99" i="15" s="1"/>
  <c r="L99" i="15"/>
  <c r="L99" i="15" a="1"/>
  <c r="K99" i="15" a="1"/>
  <c r="K99" i="15" s="1"/>
  <c r="P98" i="15" a="1"/>
  <c r="P98" i="15" s="1"/>
  <c r="O98" i="15" a="1"/>
  <c r="O98" i="15" s="1"/>
  <c r="R98" i="15" s="1"/>
  <c r="N98" i="15" a="1"/>
  <c r="N98" i="15" s="1"/>
  <c r="M98" i="15" a="1"/>
  <c r="M98" i="15" s="1"/>
  <c r="L98" i="15"/>
  <c r="L98" i="15" a="1"/>
  <c r="K98" i="15" a="1"/>
  <c r="K98" i="15" s="1"/>
  <c r="P97" i="15"/>
  <c r="S97" i="15" s="1"/>
  <c r="P97" i="15" a="1"/>
  <c r="O97" i="15"/>
  <c r="O97" i="15" a="1"/>
  <c r="N97" i="15"/>
  <c r="N97" i="15" a="1"/>
  <c r="M97" i="15" a="1"/>
  <c r="M97" i="15" s="1"/>
  <c r="L97" i="15" a="1"/>
  <c r="L97" i="15" s="1"/>
  <c r="K97" i="15"/>
  <c r="K97" i="15" a="1"/>
  <c r="P96" i="15" a="1"/>
  <c r="P96" i="15" s="1"/>
  <c r="O96" i="15" a="1"/>
  <c r="O96" i="15" s="1"/>
  <c r="N96" i="15" a="1"/>
  <c r="N96" i="15" s="1"/>
  <c r="M96" i="15" a="1"/>
  <c r="M96" i="15" s="1"/>
  <c r="V96" i="15" s="1"/>
  <c r="L96" i="15" a="1"/>
  <c r="L96" i="15" s="1"/>
  <c r="K96" i="15"/>
  <c r="K96" i="15" a="1"/>
  <c r="R95" i="15"/>
  <c r="P95" i="15" a="1"/>
  <c r="P95" i="15" s="1"/>
  <c r="S95" i="15" s="1"/>
  <c r="O95" i="15" a="1"/>
  <c r="O95" i="15" s="1"/>
  <c r="N95" i="15" a="1"/>
  <c r="N95" i="15" s="1"/>
  <c r="M95" i="15" a="1"/>
  <c r="M95" i="15" s="1"/>
  <c r="L95" i="15" a="1"/>
  <c r="L95" i="15" s="1"/>
  <c r="K95" i="15" a="1"/>
  <c r="K95" i="15" s="1"/>
  <c r="P94" i="15" a="1"/>
  <c r="P94" i="15" s="1"/>
  <c r="S94" i="15" s="1"/>
  <c r="O94" i="15"/>
  <c r="R94" i="15" s="1"/>
  <c r="O94" i="15" a="1"/>
  <c r="N94" i="15"/>
  <c r="N94" i="15" a="1"/>
  <c r="M94" i="15" a="1"/>
  <c r="M94" i="15" s="1"/>
  <c r="L94" i="15" a="1"/>
  <c r="L94" i="15" s="1"/>
  <c r="K94" i="15" a="1"/>
  <c r="K94" i="15" s="1"/>
  <c r="P93" i="15" a="1"/>
  <c r="P93" i="15" s="1"/>
  <c r="S93" i="15" s="1"/>
  <c r="O93" i="15" a="1"/>
  <c r="O93" i="15" s="1"/>
  <c r="N93" i="15" a="1"/>
  <c r="N93" i="15" s="1"/>
  <c r="M93" i="15" a="1"/>
  <c r="M93" i="15" s="1"/>
  <c r="L93" i="15" a="1"/>
  <c r="L93" i="15" s="1"/>
  <c r="K93" i="15" a="1"/>
  <c r="K93" i="15" s="1"/>
  <c r="S92" i="15"/>
  <c r="P92" i="15"/>
  <c r="P92" i="15" a="1"/>
  <c r="O92" i="15"/>
  <c r="R92" i="15" s="1"/>
  <c r="O92" i="15" a="1"/>
  <c r="N92" i="15" a="1"/>
  <c r="N92" i="15" s="1"/>
  <c r="M92" i="15" a="1"/>
  <c r="M92" i="15" s="1"/>
  <c r="U92" i="15" s="1"/>
  <c r="L92" i="15" a="1"/>
  <c r="L92" i="15" s="1"/>
  <c r="K92" i="15"/>
  <c r="K92" i="15" a="1"/>
  <c r="P91" i="15"/>
  <c r="S91" i="15" s="1"/>
  <c r="P91" i="15" a="1"/>
  <c r="O91" i="15" a="1"/>
  <c r="O91" i="15" s="1"/>
  <c r="N91" i="15" a="1"/>
  <c r="N91" i="15" s="1"/>
  <c r="M91" i="15" a="1"/>
  <c r="M91" i="15" s="1"/>
  <c r="L91" i="15" a="1"/>
  <c r="L91" i="15" s="1"/>
  <c r="K91" i="15"/>
  <c r="K91" i="15" a="1"/>
  <c r="P90" i="15" a="1"/>
  <c r="P90" i="15" s="1"/>
  <c r="S90" i="15" s="1"/>
  <c r="O90" i="15" a="1"/>
  <c r="O90" i="15" s="1"/>
  <c r="R90" i="15" s="1"/>
  <c r="N90" i="15"/>
  <c r="N90" i="15" a="1"/>
  <c r="M90" i="15" a="1"/>
  <c r="M90" i="15" s="1"/>
  <c r="V90" i="15" s="1"/>
  <c r="L90" i="15"/>
  <c r="L90" i="15" a="1"/>
  <c r="K90" i="15" a="1"/>
  <c r="K90" i="15" s="1"/>
  <c r="P89" i="15" a="1"/>
  <c r="P89" i="15" s="1"/>
  <c r="O89" i="15" a="1"/>
  <c r="O89" i="15" s="1"/>
  <c r="N89" i="15" a="1"/>
  <c r="N89" i="15" s="1"/>
  <c r="M89" i="15" a="1"/>
  <c r="M89" i="15" s="1"/>
  <c r="L89" i="15" a="1"/>
  <c r="L89" i="15" s="1"/>
  <c r="V89" i="15" s="1"/>
  <c r="K89" i="15" a="1"/>
  <c r="K89" i="15" s="1"/>
  <c r="P88" i="15" a="1"/>
  <c r="P88" i="15" s="1"/>
  <c r="S88" i="15" s="1"/>
  <c r="O88" i="15" a="1"/>
  <c r="O88" i="15" s="1"/>
  <c r="R88" i="15" s="1"/>
  <c r="N88" i="15" a="1"/>
  <c r="N88" i="15" s="1"/>
  <c r="M88" i="15" a="1"/>
  <c r="M88" i="15" s="1"/>
  <c r="L88" i="15" a="1"/>
  <c r="L88" i="15" s="1"/>
  <c r="K88" i="15"/>
  <c r="K88" i="15" a="1"/>
  <c r="P87" i="15" a="1"/>
  <c r="P87" i="15" s="1"/>
  <c r="O87" i="15" a="1"/>
  <c r="O87" i="15" s="1"/>
  <c r="N87" i="15" a="1"/>
  <c r="N87" i="15" s="1"/>
  <c r="S87" i="15" s="1"/>
  <c r="M87" i="15" a="1"/>
  <c r="M87" i="15" s="1"/>
  <c r="L87" i="15" a="1"/>
  <c r="L87" i="15" s="1"/>
  <c r="K87" i="15" a="1"/>
  <c r="K87" i="15" s="1"/>
  <c r="P86" i="15" a="1"/>
  <c r="P86" i="15" s="1"/>
  <c r="S86" i="15" s="1"/>
  <c r="O86" i="15" a="1"/>
  <c r="O86" i="15" s="1"/>
  <c r="R86" i="15" s="1"/>
  <c r="N86" i="15"/>
  <c r="N86" i="15" a="1"/>
  <c r="M86" i="15" a="1"/>
  <c r="M86" i="15" s="1"/>
  <c r="L86" i="15"/>
  <c r="L86" i="15" a="1"/>
  <c r="K86" i="15" a="1"/>
  <c r="K86" i="15" s="1"/>
  <c r="P85" i="15" a="1"/>
  <c r="P85" i="15" s="1"/>
  <c r="O85" i="15" a="1"/>
  <c r="O85" i="15" s="1"/>
  <c r="R85" i="15" s="1"/>
  <c r="N85" i="15" a="1"/>
  <c r="N85" i="15" s="1"/>
  <c r="M85" i="15" a="1"/>
  <c r="M85" i="15" s="1"/>
  <c r="L85" i="15" a="1"/>
  <c r="L85" i="15" s="1"/>
  <c r="K85" i="15" a="1"/>
  <c r="K85" i="15" s="1"/>
  <c r="P84" i="15"/>
  <c r="P84" i="15" a="1"/>
  <c r="O84" i="15" a="1"/>
  <c r="O84" i="15" s="1"/>
  <c r="R84" i="15" s="1"/>
  <c r="N84" i="15"/>
  <c r="N84" i="15" a="1"/>
  <c r="M84" i="15" a="1"/>
  <c r="M84" i="15" s="1"/>
  <c r="L84" i="15"/>
  <c r="L84" i="15" a="1"/>
  <c r="K84" i="15"/>
  <c r="K84" i="15" a="1"/>
  <c r="S83" i="15"/>
  <c r="P83" i="15" a="1"/>
  <c r="P83" i="15" s="1"/>
  <c r="O83" i="15" a="1"/>
  <c r="O83" i="15" s="1"/>
  <c r="N83" i="15"/>
  <c r="R83" i="15" s="1"/>
  <c r="N83" i="15" a="1"/>
  <c r="M83" i="15" a="1"/>
  <c r="M83" i="15" s="1"/>
  <c r="V83" i="15" s="1"/>
  <c r="L83" i="15" a="1"/>
  <c r="L83" i="15" s="1"/>
  <c r="K83" i="15" a="1"/>
  <c r="K83" i="15" s="1"/>
  <c r="U83" i="15" s="1"/>
  <c r="X83" i="15" s="1"/>
  <c r="P82" i="15" a="1"/>
  <c r="P82" i="15" s="1"/>
  <c r="S82" i="15" s="1"/>
  <c r="O82" i="15" a="1"/>
  <c r="O82" i="15" s="1"/>
  <c r="R82" i="15" s="1"/>
  <c r="N82" i="15"/>
  <c r="N82" i="15" a="1"/>
  <c r="M82" i="15" a="1"/>
  <c r="M82" i="15" s="1"/>
  <c r="V82" i="15" s="1"/>
  <c r="L82" i="15"/>
  <c r="L82" i="15" a="1"/>
  <c r="K82" i="15" a="1"/>
  <c r="K82" i="15" s="1"/>
  <c r="P81" i="15"/>
  <c r="P81" i="15" a="1"/>
  <c r="O81" i="15" a="1"/>
  <c r="O81" i="15" s="1"/>
  <c r="N81" i="15" a="1"/>
  <c r="N81" i="15" s="1"/>
  <c r="M81" i="15" a="1"/>
  <c r="M81" i="15" s="1"/>
  <c r="L81" i="15" a="1"/>
  <c r="L81" i="15" s="1"/>
  <c r="K81" i="15" a="1"/>
  <c r="K81" i="15" s="1"/>
  <c r="P80" i="15" a="1"/>
  <c r="P80" i="15" s="1"/>
  <c r="O80" i="15" a="1"/>
  <c r="O80" i="15" s="1"/>
  <c r="N80" i="15" a="1"/>
  <c r="N80" i="15" s="1"/>
  <c r="M80" i="15" a="1"/>
  <c r="M80" i="15" s="1"/>
  <c r="L80" i="15" a="1"/>
  <c r="L80" i="15" s="1"/>
  <c r="K80" i="15"/>
  <c r="K80" i="15" a="1"/>
  <c r="P79" i="15"/>
  <c r="S79" i="15" s="1"/>
  <c r="P79" i="15" a="1"/>
  <c r="O79" i="15" a="1"/>
  <c r="O79" i="15" s="1"/>
  <c r="R79" i="15" s="1"/>
  <c r="N79" i="15"/>
  <c r="N79" i="15" a="1"/>
  <c r="M79" i="15" a="1"/>
  <c r="M79" i="15" s="1"/>
  <c r="L79" i="15" a="1"/>
  <c r="L79" i="15" s="1"/>
  <c r="K79" i="15" a="1"/>
  <c r="K79" i="15" s="1"/>
  <c r="P78" i="15" a="1"/>
  <c r="P78" i="15" s="1"/>
  <c r="S78" i="15" s="1"/>
  <c r="O78" i="15" a="1"/>
  <c r="O78" i="15" s="1"/>
  <c r="R78" i="15" s="1"/>
  <c r="N78" i="15"/>
  <c r="N78" i="15" a="1"/>
  <c r="M78" i="15" a="1"/>
  <c r="M78" i="15" s="1"/>
  <c r="L78" i="15" a="1"/>
  <c r="L78" i="15" s="1"/>
  <c r="K78" i="15" a="1"/>
  <c r="K78" i="15" s="1"/>
  <c r="R77" i="15"/>
  <c r="P77" i="15" a="1"/>
  <c r="P77" i="15" s="1"/>
  <c r="S77" i="15" s="1"/>
  <c r="O77" i="15" a="1"/>
  <c r="O77" i="15" s="1"/>
  <c r="N77" i="15" a="1"/>
  <c r="N77" i="15" s="1"/>
  <c r="M77" i="15" a="1"/>
  <c r="M77" i="15" s="1"/>
  <c r="U77" i="15" s="1"/>
  <c r="L77" i="15" a="1"/>
  <c r="L77" i="15" s="1"/>
  <c r="K77" i="15" a="1"/>
  <c r="K77" i="15" s="1"/>
  <c r="P76" i="15" a="1"/>
  <c r="P76" i="15" s="1"/>
  <c r="O76" i="15" a="1"/>
  <c r="O76" i="15" s="1"/>
  <c r="N76" i="15" a="1"/>
  <c r="N76" i="15" s="1"/>
  <c r="M76" i="15" a="1"/>
  <c r="M76" i="15" s="1"/>
  <c r="U76" i="15" s="1"/>
  <c r="L76" i="15"/>
  <c r="L76" i="15" a="1"/>
  <c r="K76" i="15"/>
  <c r="K76" i="15" a="1"/>
  <c r="P75" i="15" a="1"/>
  <c r="P75" i="15" s="1"/>
  <c r="O75" i="15" a="1"/>
  <c r="O75" i="15" s="1"/>
  <c r="N75" i="15" a="1"/>
  <c r="N75" i="15" s="1"/>
  <c r="M75" i="15" a="1"/>
  <c r="M75" i="15" s="1"/>
  <c r="U75" i="15" s="1"/>
  <c r="L75" i="15" a="1"/>
  <c r="L75" i="15" s="1"/>
  <c r="K75" i="15"/>
  <c r="K75" i="15" a="1"/>
  <c r="P74" i="15" a="1"/>
  <c r="P74" i="15" s="1"/>
  <c r="S74" i="15" s="1"/>
  <c r="O74" i="15"/>
  <c r="R74" i="15" s="1"/>
  <c r="O74" i="15" a="1"/>
  <c r="N74" i="15"/>
  <c r="N74" i="15" a="1"/>
  <c r="M74" i="15" a="1"/>
  <c r="M74" i="15" s="1"/>
  <c r="L74" i="15" a="1"/>
  <c r="L74" i="15" s="1"/>
  <c r="K74" i="15" a="1"/>
  <c r="K74" i="15" s="1"/>
  <c r="S73" i="15"/>
  <c r="P73" i="15" a="1"/>
  <c r="P73" i="15" s="1"/>
  <c r="O73" i="15"/>
  <c r="R73" i="15" s="1"/>
  <c r="O73" i="15" a="1"/>
  <c r="N73" i="15" a="1"/>
  <c r="N73" i="15" s="1"/>
  <c r="M73" i="15" a="1"/>
  <c r="M73" i="15" s="1"/>
  <c r="L73" i="15" a="1"/>
  <c r="L73" i="15" s="1"/>
  <c r="K73" i="15" a="1"/>
  <c r="K73" i="15" s="1"/>
  <c r="S72" i="15"/>
  <c r="P72" i="15" a="1"/>
  <c r="P72" i="15" s="1"/>
  <c r="O72" i="15" a="1"/>
  <c r="O72" i="15" s="1"/>
  <c r="N72" i="15" a="1"/>
  <c r="N72" i="15" s="1"/>
  <c r="M72" i="15" a="1"/>
  <c r="M72" i="15" s="1"/>
  <c r="V72" i="15" s="1"/>
  <c r="L72" i="15" a="1"/>
  <c r="L72" i="15" s="1"/>
  <c r="K72" i="15" a="1"/>
  <c r="K72" i="15" s="1"/>
  <c r="P71" i="15" a="1"/>
  <c r="P71" i="15" s="1"/>
  <c r="S71" i="15" s="1"/>
  <c r="O71" i="15"/>
  <c r="R71" i="15" s="1"/>
  <c r="O71" i="15" a="1"/>
  <c r="N71" i="15"/>
  <c r="N71" i="15" a="1"/>
  <c r="M71" i="15" a="1"/>
  <c r="M71" i="15" s="1"/>
  <c r="L71" i="15" a="1"/>
  <c r="L71" i="15" s="1"/>
  <c r="K71" i="15" a="1"/>
  <c r="K71" i="15" s="1"/>
  <c r="P70" i="15" a="1"/>
  <c r="P70" i="15" s="1"/>
  <c r="O70" i="15" a="1"/>
  <c r="O70" i="15" s="1"/>
  <c r="N70" i="15" a="1"/>
  <c r="N70" i="15" s="1"/>
  <c r="M70" i="15" a="1"/>
  <c r="M70" i="15" s="1"/>
  <c r="U70" i="15" s="1"/>
  <c r="L70" i="15" a="1"/>
  <c r="L70" i="15" s="1"/>
  <c r="K70" i="15" a="1"/>
  <c r="K70" i="15" s="1"/>
  <c r="P69" i="15"/>
  <c r="P69" i="15" a="1"/>
  <c r="O69" i="15" a="1"/>
  <c r="O69" i="15" s="1"/>
  <c r="N69" i="15" a="1"/>
  <c r="N69" i="15" s="1"/>
  <c r="M69" i="15" a="1"/>
  <c r="M69" i="15" s="1"/>
  <c r="L69" i="15"/>
  <c r="L69" i="15" a="1"/>
  <c r="K69" i="15"/>
  <c r="K69" i="15" a="1"/>
  <c r="S68" i="15"/>
  <c r="P68" i="15" a="1"/>
  <c r="P68" i="15" s="1"/>
  <c r="O68" i="15" a="1"/>
  <c r="O68" i="15" s="1"/>
  <c r="R68" i="15" s="1"/>
  <c r="N68" i="15" a="1"/>
  <c r="N68" i="15" s="1"/>
  <c r="M68" i="15" a="1"/>
  <c r="M68" i="15" s="1"/>
  <c r="L68" i="15" a="1"/>
  <c r="L68" i="15" s="1"/>
  <c r="K68" i="15" a="1"/>
  <c r="K68" i="15" s="1"/>
  <c r="P67" i="15"/>
  <c r="S67" i="15" s="1"/>
  <c r="P67" i="15" a="1"/>
  <c r="O67" i="15"/>
  <c r="R67" i="15" s="1"/>
  <c r="O67" i="15" a="1"/>
  <c r="N67" i="15"/>
  <c r="N67" i="15" a="1"/>
  <c r="M67" i="15" a="1"/>
  <c r="M67" i="15" s="1"/>
  <c r="L67" i="15" a="1"/>
  <c r="L67" i="15" s="1"/>
  <c r="K67" i="15" a="1"/>
  <c r="K67" i="15" s="1"/>
  <c r="P66" i="15" a="1"/>
  <c r="P66" i="15" s="1"/>
  <c r="S66" i="15" s="1"/>
  <c r="O66" i="15"/>
  <c r="R66" i="15" s="1"/>
  <c r="O66" i="15" a="1"/>
  <c r="N66" i="15"/>
  <c r="N66" i="15" a="1"/>
  <c r="M66" i="15" a="1"/>
  <c r="M66" i="15" s="1"/>
  <c r="U66" i="15" s="1"/>
  <c r="L66" i="15" a="1"/>
  <c r="L66" i="15" s="1"/>
  <c r="K66" i="15" a="1"/>
  <c r="K66" i="15" s="1"/>
  <c r="V65" i="15"/>
  <c r="P65" i="15"/>
  <c r="S65" i="15" s="1"/>
  <c r="P65" i="15" a="1"/>
  <c r="O65" i="15" a="1"/>
  <c r="O65" i="15" s="1"/>
  <c r="R65" i="15" s="1"/>
  <c r="N65" i="15"/>
  <c r="N65" i="15" a="1"/>
  <c r="M65" i="15" a="1"/>
  <c r="M65" i="15" s="1"/>
  <c r="L65" i="15"/>
  <c r="L65" i="15" a="1"/>
  <c r="K65" i="15"/>
  <c r="K65" i="15" a="1"/>
  <c r="P64" i="15" a="1"/>
  <c r="P64" i="15" s="1"/>
  <c r="S64" i="15" s="1"/>
  <c r="O64" i="15" a="1"/>
  <c r="O64" i="15" s="1"/>
  <c r="R64" i="15" s="1"/>
  <c r="N64" i="15" a="1"/>
  <c r="N64" i="15" s="1"/>
  <c r="M64" i="15" a="1"/>
  <c r="M64" i="15" s="1"/>
  <c r="L64" i="15"/>
  <c r="L64" i="15" a="1"/>
  <c r="K64" i="15" a="1"/>
  <c r="K64" i="15" s="1"/>
  <c r="P63" i="15" a="1"/>
  <c r="P63" i="15" s="1"/>
  <c r="S63" i="15" s="1"/>
  <c r="O63" i="15"/>
  <c r="R63" i="15" s="1"/>
  <c r="O63" i="15" a="1"/>
  <c r="N63" i="15"/>
  <c r="N63" i="15" a="1"/>
  <c r="M63" i="15" a="1"/>
  <c r="M63" i="15" s="1"/>
  <c r="L63" i="15" a="1"/>
  <c r="L63" i="15" s="1"/>
  <c r="K63" i="15" a="1"/>
  <c r="K63" i="15" s="1"/>
  <c r="P62" i="15" a="1"/>
  <c r="P62" i="15" s="1"/>
  <c r="O62" i="15" a="1"/>
  <c r="O62" i="15" s="1"/>
  <c r="N62" i="15" a="1"/>
  <c r="N62" i="15" s="1"/>
  <c r="M62" i="15" a="1"/>
  <c r="M62" i="15" s="1"/>
  <c r="U62" i="15" s="1"/>
  <c r="L62" i="15" a="1"/>
  <c r="L62" i="15" s="1"/>
  <c r="K62" i="15" a="1"/>
  <c r="K62" i="15" s="1"/>
  <c r="P61" i="15"/>
  <c r="P61" i="15" a="1"/>
  <c r="O61" i="15" a="1"/>
  <c r="O61" i="15" s="1"/>
  <c r="N61" i="15" a="1"/>
  <c r="N61" i="15" s="1"/>
  <c r="M61" i="15" a="1"/>
  <c r="M61" i="15" s="1"/>
  <c r="V61" i="15" s="1"/>
  <c r="L61" i="15"/>
  <c r="L61" i="15" a="1"/>
  <c r="K61" i="15"/>
  <c r="K61" i="15" a="1"/>
  <c r="P60" i="15" a="1"/>
  <c r="P60" i="15" s="1"/>
  <c r="O60" i="15" a="1"/>
  <c r="O60" i="15" s="1"/>
  <c r="N60" i="15" a="1"/>
  <c r="N60" i="15" s="1"/>
  <c r="R60" i="15" s="1"/>
  <c r="M60" i="15" a="1"/>
  <c r="M60" i="15" s="1"/>
  <c r="L60" i="15" a="1"/>
  <c r="L60" i="15" s="1"/>
  <c r="V60" i="15" s="1"/>
  <c r="K60" i="15" a="1"/>
  <c r="K60" i="15" s="1"/>
  <c r="U60" i="15" s="1"/>
  <c r="P59" i="15"/>
  <c r="S59" i="15" s="1"/>
  <c r="P59" i="15" a="1"/>
  <c r="O59" i="15"/>
  <c r="R59" i="15" s="1"/>
  <c r="O59" i="15" a="1"/>
  <c r="N59" i="15"/>
  <c r="N59" i="15" a="1"/>
  <c r="M59" i="15" a="1"/>
  <c r="M59" i="15" s="1"/>
  <c r="L59" i="15"/>
  <c r="L59" i="15" a="1"/>
  <c r="K59" i="15" a="1"/>
  <c r="K59" i="15" s="1"/>
  <c r="U58" i="15"/>
  <c r="P58" i="15" a="1"/>
  <c r="P58" i="15" s="1"/>
  <c r="O58" i="15" a="1"/>
  <c r="O58" i="15" s="1"/>
  <c r="R58" i="15" s="1"/>
  <c r="N58" i="15"/>
  <c r="N58" i="15" a="1"/>
  <c r="M58" i="15" a="1"/>
  <c r="M58" i="15" s="1"/>
  <c r="L58" i="15" a="1"/>
  <c r="L58" i="15" s="1"/>
  <c r="K58" i="15" a="1"/>
  <c r="K58" i="15" s="1"/>
  <c r="P57" i="15"/>
  <c r="P57" i="15" a="1"/>
  <c r="O57" i="15" a="1"/>
  <c r="O57" i="15" s="1"/>
  <c r="N57" i="15"/>
  <c r="N57" i="15" a="1"/>
  <c r="M57" i="15" a="1"/>
  <c r="M57" i="15" s="1"/>
  <c r="V57" i="15" s="1"/>
  <c r="L57" i="15"/>
  <c r="L57" i="15" a="1"/>
  <c r="K57" i="15"/>
  <c r="K57" i="15" a="1"/>
  <c r="P56" i="15" a="1"/>
  <c r="P56" i="15" s="1"/>
  <c r="O56" i="15" a="1"/>
  <c r="O56" i="15" s="1"/>
  <c r="N56" i="15" a="1"/>
  <c r="N56" i="15" s="1"/>
  <c r="M56" i="15" a="1"/>
  <c r="M56" i="15" s="1"/>
  <c r="L56" i="15"/>
  <c r="L56" i="15" a="1"/>
  <c r="K56" i="15" a="1"/>
  <c r="K56" i="15" s="1"/>
  <c r="R55" i="15"/>
  <c r="P55" i="15" a="1"/>
  <c r="P55" i="15" s="1"/>
  <c r="S55" i="15" s="1"/>
  <c r="O55" i="15"/>
  <c r="O55" i="15" a="1"/>
  <c r="N55" i="15"/>
  <c r="N55" i="15" a="1"/>
  <c r="M55" i="15" a="1"/>
  <c r="M55" i="15" s="1"/>
  <c r="L55" i="15" a="1"/>
  <c r="L55" i="15" s="1"/>
  <c r="K55" i="15" a="1"/>
  <c r="K55" i="15" s="1"/>
  <c r="P54" i="15" a="1"/>
  <c r="P54" i="15" s="1"/>
  <c r="O54" i="15" a="1"/>
  <c r="O54" i="15" s="1"/>
  <c r="N54" i="15" a="1"/>
  <c r="N54" i="15" s="1"/>
  <c r="R54" i="15" s="1"/>
  <c r="M54" i="15" a="1"/>
  <c r="M54" i="15" s="1"/>
  <c r="L54" i="15" a="1"/>
  <c r="L54" i="15" s="1"/>
  <c r="V54" i="15" s="1"/>
  <c r="K54" i="15"/>
  <c r="K54" i="15" a="1"/>
  <c r="P53" i="15" a="1"/>
  <c r="P53" i="15" s="1"/>
  <c r="S53" i="15" s="1"/>
  <c r="O53" i="15"/>
  <c r="R53" i="15" s="1"/>
  <c r="O53" i="15" a="1"/>
  <c r="N53" i="15"/>
  <c r="N53" i="15" a="1"/>
  <c r="M53" i="15" a="1"/>
  <c r="M53" i="15" s="1"/>
  <c r="V53" i="15" s="1"/>
  <c r="L53" i="15"/>
  <c r="L53" i="15" a="1"/>
  <c r="K53" i="15"/>
  <c r="K53" i="15" a="1"/>
  <c r="S52" i="15"/>
  <c r="P52" i="15" a="1"/>
  <c r="P52" i="15" s="1"/>
  <c r="O52" i="15" a="1"/>
  <c r="O52" i="15" s="1"/>
  <c r="R52" i="15" s="1"/>
  <c r="N52" i="15" a="1"/>
  <c r="N52" i="15" s="1"/>
  <c r="M52" i="15" a="1"/>
  <c r="M52" i="15" s="1"/>
  <c r="L52" i="15" a="1"/>
  <c r="L52" i="15" s="1"/>
  <c r="K52" i="15" a="1"/>
  <c r="K52" i="15" s="1"/>
  <c r="P51" i="15" a="1"/>
  <c r="P51" i="15" s="1"/>
  <c r="S51" i="15" s="1"/>
  <c r="O51" i="15"/>
  <c r="R51" i="15" s="1"/>
  <c r="O51" i="15" a="1"/>
  <c r="N51" i="15"/>
  <c r="N51" i="15" a="1"/>
  <c r="M51" i="15" a="1"/>
  <c r="M51" i="15" s="1"/>
  <c r="L51" i="15" a="1"/>
  <c r="L51" i="15" s="1"/>
  <c r="K51" i="15" a="1"/>
  <c r="K51" i="15" s="1"/>
  <c r="P50" i="15"/>
  <c r="S50" i="15" s="1"/>
  <c r="P50" i="15" a="1"/>
  <c r="O50" i="15" a="1"/>
  <c r="O50" i="15" s="1"/>
  <c r="N50" i="15" a="1"/>
  <c r="N50" i="15" s="1"/>
  <c r="M50" i="15" a="1"/>
  <c r="M50" i="15" s="1"/>
  <c r="L50" i="15" a="1"/>
  <c r="L50" i="15" s="1"/>
  <c r="V50" i="15" s="1"/>
  <c r="K50" i="15" a="1"/>
  <c r="K50" i="15" s="1"/>
  <c r="U50" i="15" s="1"/>
  <c r="P49" i="15" a="1"/>
  <c r="P49" i="15" s="1"/>
  <c r="S49" i="15" s="1"/>
  <c r="O49" i="15" a="1"/>
  <c r="O49" i="15" s="1"/>
  <c r="R49" i="15" s="1"/>
  <c r="N49" i="15"/>
  <c r="N49" i="15" a="1"/>
  <c r="M49" i="15" a="1"/>
  <c r="M49" i="15" s="1"/>
  <c r="L49" i="15"/>
  <c r="L49" i="15" a="1"/>
  <c r="K49" i="15"/>
  <c r="K49" i="15" a="1"/>
  <c r="R48" i="15"/>
  <c r="P48" i="15" a="1"/>
  <c r="P48" i="15" s="1"/>
  <c r="O48" i="15" a="1"/>
  <c r="O48" i="15" s="1"/>
  <c r="N48" i="15" a="1"/>
  <c r="N48" i="15" s="1"/>
  <c r="S48" i="15" s="1"/>
  <c r="M48" i="15" a="1"/>
  <c r="M48" i="15" s="1"/>
  <c r="L48" i="15" a="1"/>
  <c r="L48" i="15" s="1"/>
  <c r="K48" i="15"/>
  <c r="K48" i="15" a="1"/>
  <c r="P47" i="15" a="1"/>
  <c r="P47" i="15" s="1"/>
  <c r="S47" i="15" s="1"/>
  <c r="O47" i="15"/>
  <c r="R47" i="15" s="1"/>
  <c r="O47" i="15" a="1"/>
  <c r="N47" i="15"/>
  <c r="N47" i="15" a="1"/>
  <c r="M47" i="15" a="1"/>
  <c r="M47" i="15" s="1"/>
  <c r="L47" i="15" a="1"/>
  <c r="L47" i="15" s="1"/>
  <c r="V47" i="15" s="1"/>
  <c r="K47" i="15" a="1"/>
  <c r="K47" i="15" s="1"/>
  <c r="U47" i="15" s="1"/>
  <c r="X47" i="15" s="1"/>
  <c r="S46" i="15"/>
  <c r="P46" i="15" a="1"/>
  <c r="P46" i="15" s="1"/>
  <c r="O46" i="15" a="1"/>
  <c r="O46" i="15" s="1"/>
  <c r="N46" i="15" a="1"/>
  <c r="N46" i="15" s="1"/>
  <c r="M46" i="15" a="1"/>
  <c r="M46" i="15" s="1"/>
  <c r="L46" i="15" a="1"/>
  <c r="L46" i="15" s="1"/>
  <c r="K46" i="15" a="1"/>
  <c r="K46" i="15" s="1"/>
  <c r="P45" i="15" a="1"/>
  <c r="P45" i="15" s="1"/>
  <c r="S45" i="15" s="1"/>
  <c r="O45" i="15" a="1"/>
  <c r="O45" i="15" s="1"/>
  <c r="R45" i="15" s="1"/>
  <c r="N45" i="15"/>
  <c r="N45" i="15" a="1"/>
  <c r="M45" i="15" a="1"/>
  <c r="M45" i="15" s="1"/>
  <c r="V45" i="15" s="1"/>
  <c r="L45" i="15"/>
  <c r="L45" i="15" a="1"/>
  <c r="K45" i="15"/>
  <c r="K45" i="15" a="1"/>
  <c r="P44" i="15" a="1"/>
  <c r="P44" i="15" s="1"/>
  <c r="O44" i="15" a="1"/>
  <c r="O44" i="15" s="1"/>
  <c r="R44" i="15" s="1"/>
  <c r="N44" i="15" a="1"/>
  <c r="N44" i="15" s="1"/>
  <c r="M44" i="15" a="1"/>
  <c r="M44" i="15" s="1"/>
  <c r="L44" i="15" a="1"/>
  <c r="L44" i="15" s="1"/>
  <c r="V44" i="15" s="1"/>
  <c r="K44" i="15" a="1"/>
  <c r="K44" i="15" s="1"/>
  <c r="U44" i="15" s="1"/>
  <c r="X44" i="15" s="1"/>
  <c r="V43" i="15"/>
  <c r="P43" i="15" a="1"/>
  <c r="P43" i="15" s="1"/>
  <c r="S43" i="15" s="1"/>
  <c r="O43" i="15"/>
  <c r="R43" i="15" s="1"/>
  <c r="O43" i="15" a="1"/>
  <c r="N43" i="15"/>
  <c r="N43" i="15" a="1"/>
  <c r="M43" i="15" a="1"/>
  <c r="M43" i="15" s="1"/>
  <c r="L43" i="15"/>
  <c r="L43" i="15" a="1"/>
  <c r="K43" i="15" a="1"/>
  <c r="K43" i="15" s="1"/>
  <c r="U43" i="15" s="1"/>
  <c r="S42" i="15"/>
  <c r="R42" i="15"/>
  <c r="P42" i="15" a="1"/>
  <c r="P42" i="15" s="1"/>
  <c r="O42" i="15"/>
  <c r="O42" i="15" a="1"/>
  <c r="N42" i="15" a="1"/>
  <c r="N42" i="15" s="1"/>
  <c r="M42" i="15" a="1"/>
  <c r="M42" i="15" s="1"/>
  <c r="L42" i="15" a="1"/>
  <c r="L42" i="15" s="1"/>
  <c r="K42" i="15" a="1"/>
  <c r="K42" i="15" s="1"/>
  <c r="P41" i="15" a="1"/>
  <c r="P41" i="15" s="1"/>
  <c r="O41" i="15" a="1"/>
  <c r="O41" i="15" s="1"/>
  <c r="N41" i="15" a="1"/>
  <c r="N41" i="15" s="1"/>
  <c r="M41" i="15" a="1"/>
  <c r="M41" i="15" s="1"/>
  <c r="V41" i="15" s="1"/>
  <c r="L41" i="15"/>
  <c r="L41" i="15" a="1"/>
  <c r="K41" i="15"/>
  <c r="K41" i="15" a="1"/>
  <c r="P40" i="15" a="1"/>
  <c r="P40" i="15" s="1"/>
  <c r="O40" i="15" a="1"/>
  <c r="O40" i="15" s="1"/>
  <c r="N40" i="15" a="1"/>
  <c r="N40" i="15" s="1"/>
  <c r="S40" i="15" s="1"/>
  <c r="M40" i="15" a="1"/>
  <c r="M40" i="15" s="1"/>
  <c r="L40" i="15" a="1"/>
  <c r="L40" i="15" s="1"/>
  <c r="K40" i="15" a="1"/>
  <c r="K40" i="15" s="1"/>
  <c r="P39" i="15" a="1"/>
  <c r="P39" i="15" s="1"/>
  <c r="S39" i="15" s="1"/>
  <c r="O39" i="15"/>
  <c r="R39" i="15" s="1"/>
  <c r="O39" i="15" a="1"/>
  <c r="N39" i="15"/>
  <c r="N39" i="15" a="1"/>
  <c r="M39" i="15" a="1"/>
  <c r="M39" i="15" s="1"/>
  <c r="U39" i="15" s="1"/>
  <c r="L39" i="15" a="1"/>
  <c r="L39" i="15" s="1"/>
  <c r="K39" i="15" a="1"/>
  <c r="K39" i="15" s="1"/>
  <c r="S38" i="15"/>
  <c r="P38" i="15" a="1"/>
  <c r="P38" i="15" s="1"/>
  <c r="O38" i="15"/>
  <c r="O38" i="15" a="1"/>
  <c r="N38" i="15" a="1"/>
  <c r="N38" i="15" s="1"/>
  <c r="R38" i="15" s="1"/>
  <c r="M38" i="15" a="1"/>
  <c r="M38" i="15" s="1"/>
  <c r="L38" i="15" a="1"/>
  <c r="L38" i="15" s="1"/>
  <c r="K38" i="15" a="1"/>
  <c r="K38" i="15" s="1"/>
  <c r="P37" i="15" a="1"/>
  <c r="P37" i="15" s="1"/>
  <c r="O37" i="15"/>
  <c r="O37" i="15" a="1"/>
  <c r="N37" i="15" a="1"/>
  <c r="N37" i="15" s="1"/>
  <c r="M37" i="15" a="1"/>
  <c r="M37" i="15" s="1"/>
  <c r="L37" i="15"/>
  <c r="L37" i="15" a="1"/>
  <c r="K37" i="15"/>
  <c r="K37" i="15" a="1"/>
  <c r="P36" i="15"/>
  <c r="P36" i="15" a="1"/>
  <c r="O36" i="15" a="1"/>
  <c r="O36" i="15" s="1"/>
  <c r="N36" i="15" a="1"/>
  <c r="N36" i="15" s="1"/>
  <c r="M36" i="15" a="1"/>
  <c r="M36" i="15" s="1"/>
  <c r="U36" i="15" s="1"/>
  <c r="L36" i="15"/>
  <c r="L36" i="15" a="1"/>
  <c r="K36" i="15"/>
  <c r="K36" i="15" a="1"/>
  <c r="P35" i="15" a="1"/>
  <c r="P35" i="15" s="1"/>
  <c r="S35" i="15" s="1"/>
  <c r="O35" i="15"/>
  <c r="R35" i="15" s="1"/>
  <c r="O35" i="15" a="1"/>
  <c r="N35" i="15"/>
  <c r="N35" i="15" a="1"/>
  <c r="M35" i="15" a="1"/>
  <c r="M35" i="15" s="1"/>
  <c r="L35" i="15" a="1"/>
  <c r="L35" i="15" s="1"/>
  <c r="K35" i="15" a="1"/>
  <c r="K35" i="15" s="1"/>
  <c r="U35" i="15" s="1"/>
  <c r="P34" i="15" a="1"/>
  <c r="P34" i="15" s="1"/>
  <c r="O34" i="15" a="1"/>
  <c r="O34" i="15" s="1"/>
  <c r="R34" i="15" s="1"/>
  <c r="N34" i="15"/>
  <c r="N34" i="15" a="1"/>
  <c r="M34" i="15" a="1"/>
  <c r="M34" i="15" s="1"/>
  <c r="U34" i="15" s="1"/>
  <c r="L34" i="15" a="1"/>
  <c r="L34" i="15" s="1"/>
  <c r="K34" i="15"/>
  <c r="K34" i="15" a="1"/>
  <c r="P33" i="15" a="1"/>
  <c r="P33" i="15" s="1"/>
  <c r="S33" i="15" s="1"/>
  <c r="O33" i="15"/>
  <c r="R33" i="15" s="1"/>
  <c r="O33" i="15" a="1"/>
  <c r="N33" i="15" a="1"/>
  <c r="N33" i="15" s="1"/>
  <c r="M33" i="15" a="1"/>
  <c r="M33" i="15" s="1"/>
  <c r="U33" i="15" s="1"/>
  <c r="X33" i="15" s="1"/>
  <c r="L33" i="15" a="1"/>
  <c r="L33" i="15" s="1"/>
  <c r="K33" i="15"/>
  <c r="K33" i="15" a="1"/>
  <c r="R32" i="15"/>
  <c r="P32" i="15"/>
  <c r="S32" i="15" s="1"/>
  <c r="P32" i="15" a="1"/>
  <c r="O32" i="15" a="1"/>
  <c r="O32" i="15" s="1"/>
  <c r="N32" i="15" a="1"/>
  <c r="N32" i="15" s="1"/>
  <c r="M32" i="15" a="1"/>
  <c r="M32" i="15" s="1"/>
  <c r="L32" i="15" a="1"/>
  <c r="L32" i="15" s="1"/>
  <c r="K32" i="15" a="1"/>
  <c r="K32" i="15" s="1"/>
  <c r="S31" i="15"/>
  <c r="P31" i="15" a="1"/>
  <c r="P31" i="15" s="1"/>
  <c r="O31" i="15" a="1"/>
  <c r="O31" i="15" s="1"/>
  <c r="R31" i="15" s="1"/>
  <c r="N31" i="15"/>
  <c r="N31" i="15" a="1"/>
  <c r="M31" i="15" a="1"/>
  <c r="M31" i="15" s="1"/>
  <c r="L31" i="15" a="1"/>
  <c r="L31" i="15" s="1"/>
  <c r="K31" i="15"/>
  <c r="K31" i="15" a="1"/>
  <c r="P30" i="15" a="1"/>
  <c r="P30" i="15" s="1"/>
  <c r="O30" i="15" a="1"/>
  <c r="O30" i="15" s="1"/>
  <c r="N30" i="15" a="1"/>
  <c r="N30" i="15" s="1"/>
  <c r="S30" i="15" s="1"/>
  <c r="M30" i="15" a="1"/>
  <c r="M30" i="15" s="1"/>
  <c r="L30" i="15" a="1"/>
  <c r="L30" i="15" s="1"/>
  <c r="K30" i="15"/>
  <c r="K30" i="15" a="1"/>
  <c r="P29" i="15" a="1"/>
  <c r="P29" i="15" s="1"/>
  <c r="S29" i="15" s="1"/>
  <c r="O29" i="15" a="1"/>
  <c r="O29" i="15" s="1"/>
  <c r="R29" i="15" s="1"/>
  <c r="N29" i="15"/>
  <c r="N29" i="15" a="1"/>
  <c r="M29" i="15" a="1"/>
  <c r="M29" i="15" s="1"/>
  <c r="L29" i="15" a="1"/>
  <c r="L29" i="15" s="1"/>
  <c r="V29" i="15" s="1"/>
  <c r="K29" i="15" a="1"/>
  <c r="K29" i="15" s="1"/>
  <c r="U29" i="15" s="1"/>
  <c r="P28" i="15" a="1"/>
  <c r="P28" i="15" s="1"/>
  <c r="S28" i="15" s="1"/>
  <c r="O28" i="15" a="1"/>
  <c r="O28" i="15" s="1"/>
  <c r="R28" i="15" s="1"/>
  <c r="N28" i="15"/>
  <c r="N28" i="15" a="1"/>
  <c r="M28" i="15" a="1"/>
  <c r="M28" i="15" s="1"/>
  <c r="L28" i="15" a="1"/>
  <c r="L28" i="15" s="1"/>
  <c r="K28" i="15" a="1"/>
  <c r="K28" i="15" s="1"/>
  <c r="P27" i="15" a="1"/>
  <c r="P27" i="15" s="1"/>
  <c r="O27" i="15" a="1"/>
  <c r="O27" i="15" s="1"/>
  <c r="N27" i="15" a="1"/>
  <c r="N27" i="15" s="1"/>
  <c r="M27" i="15" a="1"/>
  <c r="M27" i="15" s="1"/>
  <c r="L27" i="15" a="1"/>
  <c r="L27" i="15" s="1"/>
  <c r="K27" i="15"/>
  <c r="K27" i="15" a="1"/>
  <c r="P26" i="15" a="1"/>
  <c r="P26" i="15" s="1"/>
  <c r="S26" i="15" s="1"/>
  <c r="O26" i="15" a="1"/>
  <c r="O26" i="15" s="1"/>
  <c r="N26" i="15" a="1"/>
  <c r="N26" i="15" s="1"/>
  <c r="M26" i="15" a="1"/>
  <c r="M26" i="15" s="1"/>
  <c r="V26" i="15" s="1"/>
  <c r="L26" i="15"/>
  <c r="L26" i="15" a="1"/>
  <c r="K26" i="15"/>
  <c r="K26" i="15" a="1"/>
  <c r="P25" i="15" a="1"/>
  <c r="P25" i="15" s="1"/>
  <c r="S25" i="15" s="1"/>
  <c r="O25" i="15" a="1"/>
  <c r="O25" i="15" s="1"/>
  <c r="R25" i="15" s="1"/>
  <c r="N25" i="15"/>
  <c r="N25" i="15" a="1"/>
  <c r="M25" i="15" a="1"/>
  <c r="M25" i="15" s="1"/>
  <c r="L25" i="15" a="1"/>
  <c r="L25" i="15" s="1"/>
  <c r="K25" i="15" a="1"/>
  <c r="K25" i="15" s="1"/>
  <c r="P24" i="15" a="1"/>
  <c r="P24" i="15" s="1"/>
  <c r="S24" i="15" s="1"/>
  <c r="O24" i="15"/>
  <c r="R24" i="15" s="1"/>
  <c r="O24" i="15" a="1"/>
  <c r="N24" i="15"/>
  <c r="N24" i="15" a="1"/>
  <c r="M24" i="15" a="1"/>
  <c r="M24" i="15" s="1"/>
  <c r="L24" i="15" a="1"/>
  <c r="L24" i="15" s="1"/>
  <c r="V24" i="15" s="1"/>
  <c r="K24" i="15" a="1"/>
  <c r="K24" i="15" s="1"/>
  <c r="U24" i="15" s="1"/>
  <c r="P23" i="15" a="1"/>
  <c r="P23" i="15" s="1"/>
  <c r="O23" i="15" a="1"/>
  <c r="O23" i="15" s="1"/>
  <c r="N23" i="15" a="1"/>
  <c r="N23" i="15" s="1"/>
  <c r="S23" i="15" s="1"/>
  <c r="M23" i="15" a="1"/>
  <c r="M23" i="15" s="1"/>
  <c r="L23" i="15" a="1"/>
  <c r="L23" i="15" s="1"/>
  <c r="K23" i="15"/>
  <c r="K23" i="15" a="1"/>
  <c r="P22" i="15" a="1"/>
  <c r="P22" i="15" s="1"/>
  <c r="O22" i="15" a="1"/>
  <c r="O22" i="15" s="1"/>
  <c r="N22" i="15" a="1"/>
  <c r="N22" i="15" s="1"/>
  <c r="S22" i="15" s="1"/>
  <c r="M22" i="15" a="1"/>
  <c r="M22" i="15" s="1"/>
  <c r="L22" i="15" a="1"/>
  <c r="L22" i="15" s="1"/>
  <c r="V22" i="15" s="1"/>
  <c r="K22" i="15"/>
  <c r="K22" i="15" a="1"/>
  <c r="P21" i="15" a="1"/>
  <c r="P21" i="15" s="1"/>
  <c r="S21" i="15" s="1"/>
  <c r="O21" i="15" a="1"/>
  <c r="O21" i="15" s="1"/>
  <c r="R21" i="15" s="1"/>
  <c r="N21" i="15"/>
  <c r="N21" i="15" a="1"/>
  <c r="M21" i="15" a="1"/>
  <c r="M21" i="15" s="1"/>
  <c r="L21" i="15" a="1"/>
  <c r="L21" i="15" s="1"/>
  <c r="V21" i="15" s="1"/>
  <c r="K21" i="15" a="1"/>
  <c r="K21" i="15" s="1"/>
  <c r="U21" i="15" s="1"/>
  <c r="P20" i="15" a="1"/>
  <c r="P20" i="15" s="1"/>
  <c r="S20" i="15" s="1"/>
  <c r="O20" i="15" a="1"/>
  <c r="O20" i="15" s="1"/>
  <c r="R20" i="15" s="1"/>
  <c r="N20" i="15"/>
  <c r="N20" i="15" a="1"/>
  <c r="M20" i="15" a="1"/>
  <c r="M20" i="15" s="1"/>
  <c r="L20" i="15" a="1"/>
  <c r="L20" i="15" s="1"/>
  <c r="K20" i="15" a="1"/>
  <c r="K20" i="15" s="1"/>
  <c r="E156" i="14"/>
  <c r="E155" i="14"/>
  <c r="E154" i="14"/>
  <c r="E153" i="14"/>
  <c r="E152" i="14"/>
  <c r="E151" i="14"/>
  <c r="E150" i="14"/>
  <c r="E149" i="14"/>
  <c r="E148" i="14"/>
  <c r="E147" i="14"/>
  <c r="E146" i="14"/>
  <c r="E145" i="14"/>
  <c r="E144" i="14"/>
  <c r="E143" i="14"/>
  <c r="E142" i="14"/>
  <c r="E141" i="14"/>
  <c r="E140" i="14"/>
  <c r="E139" i="14"/>
  <c r="E138" i="14"/>
  <c r="E137" i="14"/>
  <c r="E136" i="14"/>
  <c r="E135" i="14"/>
  <c r="E134" i="14"/>
  <c r="E133" i="14"/>
  <c r="E132" i="14"/>
  <c r="E131" i="14"/>
  <c r="E130" i="14"/>
  <c r="E129" i="14"/>
  <c r="E128" i="14"/>
  <c r="E127" i="14"/>
  <c r="E126" i="14"/>
  <c r="E125" i="14"/>
  <c r="E124" i="14"/>
  <c r="E123" i="14"/>
  <c r="E122" i="14"/>
  <c r="E121" i="14"/>
  <c r="E120" i="14"/>
  <c r="E119" i="14"/>
  <c r="E118" i="14"/>
  <c r="E117" i="14"/>
  <c r="E116" i="14"/>
  <c r="E115" i="14"/>
  <c r="E114" i="14"/>
  <c r="E113" i="14"/>
  <c r="E112" i="14"/>
  <c r="E111" i="14"/>
  <c r="E110" i="14"/>
  <c r="E109" i="14"/>
  <c r="E108" i="14"/>
  <c r="E107" i="14"/>
  <c r="E106" i="14"/>
  <c r="E105" i="14"/>
  <c r="E104" i="14"/>
  <c r="E103" i="14"/>
  <c r="E102" i="14"/>
  <c r="E101" i="14"/>
  <c r="E100" i="14"/>
  <c r="E99" i="14"/>
  <c r="E98" i="14"/>
  <c r="E97" i="14"/>
  <c r="E96" i="14"/>
  <c r="E95" i="14"/>
  <c r="E94" i="14"/>
  <c r="E93" i="14"/>
  <c r="E92" i="14"/>
  <c r="E91" i="14"/>
  <c r="E90" i="14"/>
  <c r="E89" i="14"/>
  <c r="E88" i="14"/>
  <c r="E87" i="14"/>
  <c r="E86" i="14"/>
  <c r="E85" i="14"/>
  <c r="E84" i="14"/>
  <c r="E83" i="14"/>
  <c r="E82" i="14"/>
  <c r="E81" i="14"/>
  <c r="E80" i="14"/>
  <c r="E79" i="14"/>
  <c r="E78" i="14"/>
  <c r="E77" i="14"/>
  <c r="E76" i="14"/>
  <c r="E75" i="14"/>
  <c r="E74" i="14"/>
  <c r="E73" i="14"/>
  <c r="E72" i="14"/>
  <c r="E71" i="14"/>
  <c r="E70" i="14"/>
  <c r="E69" i="14"/>
  <c r="E68" i="14"/>
  <c r="E67" i="14"/>
  <c r="E66" i="14"/>
  <c r="E65" i="14"/>
  <c r="E64" i="14"/>
  <c r="E63" i="14"/>
  <c r="E62" i="14"/>
  <c r="E61" i="14"/>
  <c r="E60" i="14"/>
  <c r="E59" i="14"/>
  <c r="E58" i="14"/>
  <c r="E57" i="14"/>
  <c r="E56" i="14"/>
  <c r="E55" i="14"/>
  <c r="E54" i="14"/>
  <c r="E53" i="14"/>
  <c r="E52" i="14"/>
  <c r="E51" i="14"/>
  <c r="E50" i="14"/>
  <c r="E49" i="14"/>
  <c r="E48" i="14"/>
  <c r="E47" i="14"/>
  <c r="E46" i="14"/>
  <c r="E45" i="14"/>
  <c r="E44" i="14"/>
  <c r="E43" i="14"/>
  <c r="E42" i="14"/>
  <c r="E41" i="14"/>
  <c r="E40" i="14"/>
  <c r="E39" i="14"/>
  <c r="E38" i="14"/>
  <c r="E37" i="14"/>
  <c r="E36" i="14"/>
  <c r="E35" i="14"/>
  <c r="E34" i="14"/>
  <c r="E33" i="14"/>
  <c r="E32" i="14"/>
  <c r="E31" i="14"/>
  <c r="E30" i="14"/>
  <c r="E29" i="14"/>
  <c r="E28" i="14"/>
  <c r="E27" i="14"/>
  <c r="E26" i="14"/>
  <c r="E25" i="14"/>
  <c r="E24" i="14"/>
  <c r="E23" i="14"/>
  <c r="E22" i="14"/>
  <c r="E21" i="14"/>
  <c r="E20" i="14"/>
  <c r="E19" i="14"/>
  <c r="E18" i="14"/>
  <c r="E17" i="14"/>
  <c r="E16" i="14"/>
  <c r="E15" i="14"/>
  <c r="E14" i="14"/>
  <c r="E13" i="14"/>
  <c r="E12" i="14"/>
  <c r="E11" i="14"/>
  <c r="E10" i="14"/>
  <c r="E9" i="14"/>
  <c r="E8" i="14"/>
  <c r="E7" i="14"/>
  <c r="E6" i="14"/>
  <c r="H5" i="14"/>
  <c r="E5" i="14"/>
  <c r="H4" i="14"/>
  <c r="E4" i="14"/>
  <c r="H3" i="14"/>
  <c r="E3" i="14"/>
  <c r="H2" i="14"/>
  <c r="E2" i="14"/>
  <c r="H4" i="7"/>
  <c r="H2" i="8"/>
  <c r="E2" i="8"/>
  <c r="V68" i="15" l="1"/>
  <c r="Y68" i="15" s="1"/>
  <c r="U72" i="15"/>
  <c r="Y83" i="15"/>
  <c r="U117" i="15"/>
  <c r="U98" i="15"/>
  <c r="Y109" i="15"/>
  <c r="V117" i="15"/>
  <c r="V33" i="15"/>
  <c r="Y33" i="15" s="1"/>
  <c r="Z33" i="15" s="1"/>
  <c r="AA33" i="15" s="1" a="1"/>
  <c r="AA33" i="15" s="1"/>
  <c r="U109" i="15"/>
  <c r="V36" i="15"/>
  <c r="U54" i="15"/>
  <c r="X54" i="15" s="1"/>
  <c r="Y65" i="15"/>
  <c r="Z65" i="15" s="1"/>
  <c r="AA65" i="15" s="1" a="1"/>
  <c r="AA65" i="15" s="1"/>
  <c r="U89" i="15"/>
  <c r="U100" i="15"/>
  <c r="X100" i="15" s="1"/>
  <c r="U65" i="15"/>
  <c r="X65" i="15" s="1"/>
  <c r="V66" i="15"/>
  <c r="U96" i="15"/>
  <c r="X137" i="15"/>
  <c r="X35" i="15"/>
  <c r="U40" i="15"/>
  <c r="V56" i="15"/>
  <c r="X92" i="15"/>
  <c r="U97" i="15"/>
  <c r="V100" i="15"/>
  <c r="Y100" i="15" s="1"/>
  <c r="V40" i="15"/>
  <c r="Y40" i="15" s="1"/>
  <c r="U46" i="15"/>
  <c r="U55" i="15"/>
  <c r="X55" i="15" s="1"/>
  <c r="V62" i="15"/>
  <c r="V75" i="15"/>
  <c r="U80" i="15"/>
  <c r="V97" i="15"/>
  <c r="Y97" i="15" s="1"/>
  <c r="X58" i="15"/>
  <c r="U42" i="15"/>
  <c r="X42" i="15" s="1"/>
  <c r="V46" i="15"/>
  <c r="V52" i="15"/>
  <c r="Y52" i="15" s="1"/>
  <c r="V55" i="15"/>
  <c r="Y55" i="15" s="1"/>
  <c r="X121" i="15"/>
  <c r="U130" i="15"/>
  <c r="X130" i="15" s="1"/>
  <c r="V134" i="15"/>
  <c r="V166" i="15"/>
  <c r="Y166" i="15" s="1"/>
  <c r="V177" i="15"/>
  <c r="Y177" i="15" s="1"/>
  <c r="Z177" i="15" s="1"/>
  <c r="AA177" i="15" s="1" a="1"/>
  <c r="AA177" i="15" s="1"/>
  <c r="V180" i="15"/>
  <c r="Y180" i="15" s="1"/>
  <c r="Z180" i="15" s="1"/>
  <c r="AA180" i="15" s="1" a="1"/>
  <c r="AA180" i="15" s="1"/>
  <c r="Y66" i="15"/>
  <c r="Z66" i="15" s="1"/>
  <c r="AA66" i="15" s="1" a="1"/>
  <c r="AA66" i="15" s="1"/>
  <c r="V77" i="15"/>
  <c r="Y77" i="15" s="1"/>
  <c r="V88" i="15"/>
  <c r="Y88" i="15" s="1"/>
  <c r="U113" i="15"/>
  <c r="X113" i="15" s="1"/>
  <c r="V130" i="15"/>
  <c r="U154" i="15"/>
  <c r="U165" i="15"/>
  <c r="X165" i="15" s="1"/>
  <c r="U168" i="15"/>
  <c r="U176" i="15"/>
  <c r="X176" i="15" s="1"/>
  <c r="X66" i="15"/>
  <c r="U68" i="15"/>
  <c r="X68" i="15" s="1"/>
  <c r="Y72" i="15"/>
  <c r="U125" i="15"/>
  <c r="X125" i="15" s="1"/>
  <c r="V137" i="15"/>
  <c r="Y137" i="15" s="1"/>
  <c r="Z137" i="15" s="1"/>
  <c r="AA137" i="15" s="1" a="1"/>
  <c r="AA137" i="15" s="1"/>
  <c r="V141" i="15"/>
  <c r="U144" i="15"/>
  <c r="X144" i="15" s="1"/>
  <c r="V154" i="15"/>
  <c r="V159" i="15"/>
  <c r="V165" i="15"/>
  <c r="V78" i="15"/>
  <c r="Y78" i="15" s="1"/>
  <c r="U78" i="15"/>
  <c r="V127" i="15"/>
  <c r="Y127" i="15" s="1"/>
  <c r="U127" i="15"/>
  <c r="X127" i="15" s="1"/>
  <c r="U90" i="15"/>
  <c r="X90" i="15" s="1"/>
  <c r="U63" i="15"/>
  <c r="X63" i="15" s="1"/>
  <c r="U139" i="15"/>
  <c r="Y26" i="15"/>
  <c r="U94" i="15"/>
  <c r="X94" i="15" s="1"/>
  <c r="U67" i="15"/>
  <c r="X67" i="15" s="1"/>
  <c r="Y45" i="15"/>
  <c r="V59" i="15"/>
  <c r="X78" i="15"/>
  <c r="V110" i="15"/>
  <c r="Y110" i="15" s="1"/>
  <c r="Y132" i="15"/>
  <c r="Y136" i="15"/>
  <c r="Y144" i="15"/>
  <c r="V91" i="15"/>
  <c r="Y91" i="15" s="1"/>
  <c r="V63" i="15"/>
  <c r="Y63" i="15" s="1"/>
  <c r="Z63" i="15" s="1"/>
  <c r="AA63" i="15" s="1" a="1"/>
  <c r="AA63" i="15" s="1"/>
  <c r="V94" i="15"/>
  <c r="Y94" i="15" s="1"/>
  <c r="U101" i="15"/>
  <c r="X101" i="15" s="1"/>
  <c r="Y111" i="15"/>
  <c r="Y82" i="15"/>
  <c r="X24" i="15"/>
  <c r="V42" i="15"/>
  <c r="Y42" i="15" s="1"/>
  <c r="Y47" i="15"/>
  <c r="Z47" i="15" s="1"/>
  <c r="AA47" i="15" s="1" a="1"/>
  <c r="AA47" i="15" s="1"/>
  <c r="Y108" i="15"/>
  <c r="X169" i="15"/>
  <c r="X172" i="15"/>
  <c r="V32" i="15"/>
  <c r="Y32" i="15" s="1"/>
  <c r="Y24" i="15"/>
  <c r="U28" i="15"/>
  <c r="X28" i="15" s="1"/>
  <c r="V49" i="15"/>
  <c r="Y49" i="15" s="1"/>
  <c r="Y50" i="15"/>
  <c r="V80" i="15"/>
  <c r="Y90" i="15"/>
  <c r="U103" i="15"/>
  <c r="X103" i="15" s="1"/>
  <c r="U104" i="15"/>
  <c r="X104" i="15" s="1"/>
  <c r="X115" i="15"/>
  <c r="Y140" i="15"/>
  <c r="Z140" i="15" s="1"/>
  <c r="AA140" i="15" s="1" a="1"/>
  <c r="AA140" i="15" s="1"/>
  <c r="Y169" i="15"/>
  <c r="Z169" i="15" s="1"/>
  <c r="AA169" i="15" s="1" a="1"/>
  <c r="AA169" i="15" s="1"/>
  <c r="Y172" i="15"/>
  <c r="Z172" i="15" s="1"/>
  <c r="AA172" i="15" s="1" a="1"/>
  <c r="AA172" i="15" s="1"/>
  <c r="Y178" i="15"/>
  <c r="Z178" i="15" s="1"/>
  <c r="AA178" i="15" s="1" a="1"/>
  <c r="AA178" i="15" s="1"/>
  <c r="U118" i="15"/>
  <c r="X118" i="15" s="1"/>
  <c r="V101" i="15"/>
  <c r="U59" i="15"/>
  <c r="X59" i="15" s="1"/>
  <c r="Y103" i="15"/>
  <c r="V39" i="15"/>
  <c r="Y39" i="15" s="1"/>
  <c r="U20" i="15"/>
  <c r="X20" i="15" s="1"/>
  <c r="U25" i="15"/>
  <c r="X25" i="15" s="1"/>
  <c r="V28" i="15"/>
  <c r="Y28" i="15" s="1"/>
  <c r="Y29" i="15"/>
  <c r="U38" i="15"/>
  <c r="X38" i="15" s="1"/>
  <c r="U51" i="15"/>
  <c r="X51" i="15" s="1"/>
  <c r="V58" i="15"/>
  <c r="V76" i="15"/>
  <c r="U82" i="15"/>
  <c r="X82" i="15" s="1"/>
  <c r="U99" i="15"/>
  <c r="V104" i="15"/>
  <c r="Y104" i="15" s="1"/>
  <c r="Y115" i="15"/>
  <c r="Y122" i="15"/>
  <c r="Y128" i="15"/>
  <c r="Y147" i="15"/>
  <c r="V156" i="15"/>
  <c r="X166" i="15"/>
  <c r="X34" i="15"/>
  <c r="V118" i="15"/>
  <c r="V67" i="15"/>
  <c r="Y67" i="15" s="1"/>
  <c r="Y116" i="15"/>
  <c r="Z116" i="15" s="1"/>
  <c r="AA116" i="15" s="1" a="1"/>
  <c r="AA116" i="15" s="1"/>
  <c r="V20" i="15"/>
  <c r="Y20" i="15" s="1"/>
  <c r="Y21" i="15"/>
  <c r="V25" i="15"/>
  <c r="Y25" i="15" s="1"/>
  <c r="X32" i="15"/>
  <c r="V38" i="15"/>
  <c r="Y38" i="15" s="1"/>
  <c r="X43" i="15"/>
  <c r="V51" i="15"/>
  <c r="Y51" i="15" s="1"/>
  <c r="Y53" i="15"/>
  <c r="U64" i="15"/>
  <c r="X64" i="15" s="1"/>
  <c r="X77" i="15"/>
  <c r="V114" i="15"/>
  <c r="U116" i="15"/>
  <c r="V121" i="15"/>
  <c r="Y121" i="15" s="1"/>
  <c r="U129" i="15"/>
  <c r="U132" i="15"/>
  <c r="X132" i="15" s="1"/>
  <c r="U136" i="15"/>
  <c r="X136" i="15" s="1"/>
  <c r="Z136" i="15" s="1"/>
  <c r="AA136" i="15" s="1" a="1"/>
  <c r="AA136" i="15" s="1"/>
  <c r="U145" i="15"/>
  <c r="X145" i="15" s="1"/>
  <c r="V158" i="15"/>
  <c r="V161" i="15"/>
  <c r="V173" i="15"/>
  <c r="Y173" i="15" s="1"/>
  <c r="V176" i="15"/>
  <c r="Y176" i="15" s="1"/>
  <c r="U179" i="15"/>
  <c r="V71" i="15"/>
  <c r="Y71" i="15" s="1"/>
  <c r="U32" i="15"/>
  <c r="V37" i="15"/>
  <c r="Y59" i="15"/>
  <c r="U74" i="15"/>
  <c r="X74" i="15" s="1"/>
  <c r="V74" i="15"/>
  <c r="Y74" i="15" s="1"/>
  <c r="Z74" i="15" s="1"/>
  <c r="AA74" i="15" s="1" a="1"/>
  <c r="AA74" i="15" s="1"/>
  <c r="X116" i="15"/>
  <c r="Y43" i="15"/>
  <c r="Y46" i="15"/>
  <c r="U57" i="15"/>
  <c r="V69" i="15"/>
  <c r="U71" i="15"/>
  <c r="X71" i="15" s="1"/>
  <c r="V79" i="15"/>
  <c r="Y79" i="15" s="1"/>
  <c r="U88" i="15"/>
  <c r="X88" i="15" s="1"/>
  <c r="V95" i="15"/>
  <c r="Y95" i="15" s="1"/>
  <c r="V99" i="15"/>
  <c r="Y118" i="15"/>
  <c r="Y125" i="15"/>
  <c r="U128" i="15"/>
  <c r="X128" i="15" s="1"/>
  <c r="V129" i="15"/>
  <c r="U160" i="15"/>
  <c r="X177" i="15"/>
  <c r="U22" i="15"/>
  <c r="V30" i="15"/>
  <c r="S27" i="15"/>
  <c r="X29" i="15"/>
  <c r="Y30" i="15"/>
  <c r="Y22" i="15"/>
  <c r="X21" i="15"/>
  <c r="X60" i="15"/>
  <c r="U30" i="15"/>
  <c r="V48" i="15"/>
  <c r="Y48" i="15" s="1"/>
  <c r="S41" i="15"/>
  <c r="Y41" i="15" s="1"/>
  <c r="R26" i="15"/>
  <c r="R27" i="15"/>
  <c r="V27" i="15"/>
  <c r="R41" i="15"/>
  <c r="X109" i="15"/>
  <c r="Z109" i="15" s="1"/>
  <c r="AA109" i="15" s="1" a="1"/>
  <c r="AA109" i="15" s="1"/>
  <c r="U56" i="15"/>
  <c r="V70" i="15"/>
  <c r="V86" i="15"/>
  <c r="Y86" i="15" s="1"/>
  <c r="V102" i="15"/>
  <c r="S124" i="15"/>
  <c r="Y124" i="15" s="1"/>
  <c r="Z83" i="15"/>
  <c r="AA83" i="15" s="1" a="1"/>
  <c r="AA83" i="15" s="1"/>
  <c r="R62" i="15"/>
  <c r="X62" i="15" s="1"/>
  <c r="S34" i="15"/>
  <c r="U52" i="15"/>
  <c r="X52" i="15" s="1"/>
  <c r="U31" i="15"/>
  <c r="X31" i="15" s="1"/>
  <c r="U41" i="15"/>
  <c r="R61" i="15"/>
  <c r="R56" i="15"/>
  <c r="R57" i="15"/>
  <c r="X57" i="15" s="1"/>
  <c r="S58" i="15"/>
  <c r="S60" i="15"/>
  <c r="Y60" i="15" s="1"/>
  <c r="Y106" i="15"/>
  <c r="R123" i="15"/>
  <c r="R151" i="15"/>
  <c r="X151" i="15" s="1"/>
  <c r="U48" i="15"/>
  <c r="X48" i="15" s="1"/>
  <c r="R70" i="15"/>
  <c r="X70" i="15" s="1"/>
  <c r="U26" i="15"/>
  <c r="S70" i="15"/>
  <c r="S36" i="15"/>
  <c r="Y36" i="15" s="1"/>
  <c r="S56" i="15"/>
  <c r="R80" i="15"/>
  <c r="R106" i="15"/>
  <c r="U23" i="15"/>
  <c r="R124" i="15"/>
  <c r="X124" i="15" s="1"/>
  <c r="V23" i="15"/>
  <c r="Y23" i="15" s="1"/>
  <c r="V31" i="15"/>
  <c r="Y31" i="15" s="1"/>
  <c r="R22" i="15"/>
  <c r="X22" i="15" s="1"/>
  <c r="R30" i="15"/>
  <c r="R40" i="15"/>
  <c r="X40" i="15" s="1"/>
  <c r="S57" i="15"/>
  <c r="Y57" i="15" s="1"/>
  <c r="Z57" i="15" s="1"/>
  <c r="AA57" i="15" s="1" a="1"/>
  <c r="AA57" i="15" s="1"/>
  <c r="V64" i="15"/>
  <c r="Y64" i="15" s="1"/>
  <c r="R69" i="15"/>
  <c r="S80" i="15"/>
  <c r="U87" i="15"/>
  <c r="V113" i="15"/>
  <c r="Y113" i="15" s="1"/>
  <c r="R114" i="15"/>
  <c r="S62" i="15"/>
  <c r="R37" i="15"/>
  <c r="R50" i="15"/>
  <c r="X50" i="15" s="1"/>
  <c r="Z50" i="15" s="1"/>
  <c r="AA50" i="15" s="1" a="1"/>
  <c r="AA50" i="15" s="1"/>
  <c r="S54" i="15"/>
  <c r="Y54" i="15" s="1"/>
  <c r="S85" i="15"/>
  <c r="V87" i="15"/>
  <c r="Y87" i="15" s="1"/>
  <c r="R36" i="15"/>
  <c r="X36" i="15" s="1"/>
  <c r="R76" i="15"/>
  <c r="X76" i="15" s="1"/>
  <c r="R23" i="15"/>
  <c r="U27" i="15"/>
  <c r="V35" i="15"/>
  <c r="Y35" i="15" s="1"/>
  <c r="Z35" i="15" s="1"/>
  <c r="AA35" i="15" s="1" a="1"/>
  <c r="AA35" i="15" s="1"/>
  <c r="S37" i="15"/>
  <c r="X39" i="15"/>
  <c r="Z39" i="15" s="1"/>
  <c r="AA39" i="15" s="1" a="1"/>
  <c r="AA39" i="15" s="1"/>
  <c r="S44" i="15"/>
  <c r="Y44" i="15" s="1"/>
  <c r="Z44" i="15" s="1"/>
  <c r="AA44" i="15" s="1" a="1"/>
  <c r="AA44" i="15" s="1"/>
  <c r="R46" i="15"/>
  <c r="X46" i="15" s="1"/>
  <c r="U61" i="15"/>
  <c r="U86" i="15"/>
  <c r="X86" i="15" s="1"/>
  <c r="X110" i="15"/>
  <c r="R146" i="15"/>
  <c r="R81" i="15"/>
  <c r="R75" i="15"/>
  <c r="X75" i="15" s="1"/>
  <c r="U91" i="15"/>
  <c r="U95" i="15"/>
  <c r="X95" i="15" s="1"/>
  <c r="V98" i="15"/>
  <c r="S123" i="15"/>
  <c r="Y123" i="15" s="1"/>
  <c r="S84" i="15"/>
  <c r="U53" i="15"/>
  <c r="X53" i="15" s="1"/>
  <c r="U73" i="15"/>
  <c r="X73" i="15" s="1"/>
  <c r="S75" i="15"/>
  <c r="S81" i="15"/>
  <c r="U93" i="15"/>
  <c r="R99" i="15"/>
  <c r="R102" i="15"/>
  <c r="X122" i="15"/>
  <c r="V126" i="15"/>
  <c r="Y126" i="15" s="1"/>
  <c r="U49" i="15"/>
  <c r="X49" i="15" s="1"/>
  <c r="S61" i="15"/>
  <c r="Y61" i="15" s="1"/>
  <c r="U69" i="15"/>
  <c r="U84" i="15"/>
  <c r="X84" i="15" s="1"/>
  <c r="R87" i="15"/>
  <c r="V93" i="15"/>
  <c r="Y93" i="15" s="1"/>
  <c r="U107" i="15"/>
  <c r="X107" i="15" s="1"/>
  <c r="R117" i="15"/>
  <c r="X117" i="15" s="1"/>
  <c r="S145" i="15"/>
  <c r="Y145" i="15" s="1"/>
  <c r="S69" i="15"/>
  <c r="Y69" i="15" s="1"/>
  <c r="U37" i="15"/>
  <c r="U45" i="15"/>
  <c r="X45" i="15" s="1"/>
  <c r="U79" i="15"/>
  <c r="X79" i="15" s="1"/>
  <c r="R89" i="15"/>
  <c r="V92" i="15"/>
  <c r="Y92" i="15" s="1"/>
  <c r="Z92" i="15" s="1"/>
  <c r="AA92" i="15" s="1" a="1"/>
  <c r="AA92" i="15" s="1"/>
  <c r="R134" i="15"/>
  <c r="S89" i="15"/>
  <c r="Y89" i="15" s="1"/>
  <c r="X98" i="15"/>
  <c r="V107" i="15"/>
  <c r="Y107" i="15" s="1"/>
  <c r="S112" i="15"/>
  <c r="Y112" i="15" s="1"/>
  <c r="U114" i="15"/>
  <c r="R72" i="15"/>
  <c r="U81" i="15"/>
  <c r="U85" i="15"/>
  <c r="X85" i="15" s="1"/>
  <c r="R96" i="15"/>
  <c r="S98" i="15"/>
  <c r="R143" i="15"/>
  <c r="R148" i="15"/>
  <c r="X148" i="15" s="1"/>
  <c r="U150" i="15"/>
  <c r="X150" i="15" s="1"/>
  <c r="V84" i="15"/>
  <c r="Y101" i="15"/>
  <c r="V34" i="15"/>
  <c r="S76" i="15"/>
  <c r="V81" i="15"/>
  <c r="R91" i="15"/>
  <c r="R93" i="15"/>
  <c r="S96" i="15"/>
  <c r="Y96" i="15" s="1"/>
  <c r="R97" i="15"/>
  <c r="X97" i="15" s="1"/>
  <c r="U102" i="15"/>
  <c r="U106" i="15"/>
  <c r="R108" i="15"/>
  <c r="X108" i="15" s="1"/>
  <c r="S148" i="15"/>
  <c r="Y148" i="15" s="1"/>
  <c r="R168" i="15"/>
  <c r="X168" i="15" s="1"/>
  <c r="V170" i="15"/>
  <c r="R105" i="15"/>
  <c r="R112" i="15"/>
  <c r="X112" i="15" s="1"/>
  <c r="U119" i="15"/>
  <c r="X119" i="15" s="1"/>
  <c r="U120" i="15"/>
  <c r="S134" i="15"/>
  <c r="S143" i="15"/>
  <c r="S146" i="15"/>
  <c r="R157" i="15"/>
  <c r="X157" i="15" s="1"/>
  <c r="R160" i="15"/>
  <c r="U162" i="15"/>
  <c r="X162" i="15" s="1"/>
  <c r="V167" i="15"/>
  <c r="R171" i="15"/>
  <c r="S105" i="15"/>
  <c r="V119" i="15"/>
  <c r="Y119" i="15" s="1"/>
  <c r="R131" i="15"/>
  <c r="V139" i="15"/>
  <c r="Y139" i="15" s="1"/>
  <c r="R154" i="15"/>
  <c r="S157" i="15"/>
  <c r="Y157" i="15" s="1"/>
  <c r="Z157" i="15" s="1"/>
  <c r="AA157" i="15" s="1" a="1"/>
  <c r="AA157" i="15" s="1"/>
  <c r="S160" i="15"/>
  <c r="Y160" i="15" s="1"/>
  <c r="V85" i="15"/>
  <c r="S130" i="15"/>
  <c r="S131" i="15"/>
  <c r="R133" i="15"/>
  <c r="U135" i="15"/>
  <c r="R140" i="15"/>
  <c r="X140" i="15" s="1"/>
  <c r="V152" i="15"/>
  <c r="S154" i="15"/>
  <c r="V162" i="15"/>
  <c r="Y162" i="15" s="1"/>
  <c r="S102" i="15"/>
  <c r="S114" i="15"/>
  <c r="S117" i="15"/>
  <c r="V135" i="15"/>
  <c r="Y150" i="15"/>
  <c r="R156" i="15"/>
  <c r="X156" i="15" s="1"/>
  <c r="R159" i="15"/>
  <c r="U161" i="15"/>
  <c r="R173" i="15"/>
  <c r="X173" i="15" s="1"/>
  <c r="V73" i="15"/>
  <c r="Y73" i="15" s="1"/>
  <c r="S99" i="15"/>
  <c r="U105" i="15"/>
  <c r="R120" i="15"/>
  <c r="S129" i="15"/>
  <c r="R139" i="15"/>
  <c r="R149" i="15"/>
  <c r="Y153" i="15"/>
  <c r="V155" i="15"/>
  <c r="S156" i="15"/>
  <c r="X163" i="15"/>
  <c r="V105" i="15"/>
  <c r="U134" i="15"/>
  <c r="U141" i="15"/>
  <c r="V146" i="15"/>
  <c r="V138" i="15"/>
  <c r="Y138" i="15" s="1"/>
  <c r="Y142" i="15"/>
  <c r="Z142" i="15" s="1"/>
  <c r="AA142" i="15" s="1" a="1"/>
  <c r="AA142" i="15" s="1"/>
  <c r="U152" i="15"/>
  <c r="U158" i="15"/>
  <c r="S149" i="15"/>
  <c r="Y149" i="15" s="1"/>
  <c r="R152" i="15"/>
  <c r="U123" i="15"/>
  <c r="R126" i="15"/>
  <c r="X126" i="15" s="1"/>
  <c r="V131" i="15"/>
  <c r="S133" i="15"/>
  <c r="Y133" i="15" s="1"/>
  <c r="V143" i="15"/>
  <c r="S152" i="15"/>
  <c r="R155" i="15"/>
  <c r="R158" i="15"/>
  <c r="R161" i="15"/>
  <c r="R164" i="15"/>
  <c r="R167" i="15"/>
  <c r="S168" i="15"/>
  <c r="Y168" i="15" s="1"/>
  <c r="S170" i="15"/>
  <c r="Y170" i="15" s="1"/>
  <c r="U174" i="15"/>
  <c r="X174" i="15" s="1"/>
  <c r="U111" i="15"/>
  <c r="X111" i="15" s="1"/>
  <c r="R129" i="15"/>
  <c r="S158" i="15"/>
  <c r="S161" i="15"/>
  <c r="S164" i="15"/>
  <c r="Y164" i="15" s="1"/>
  <c r="R135" i="15"/>
  <c r="R141" i="15"/>
  <c r="U146" i="15"/>
  <c r="U147" i="15"/>
  <c r="X147" i="15" s="1"/>
  <c r="S151" i="15"/>
  <c r="Y151" i="15" s="1"/>
  <c r="X153" i="15"/>
  <c r="U171" i="15"/>
  <c r="V174" i="15"/>
  <c r="Y174" i="15" s="1"/>
  <c r="U133" i="15"/>
  <c r="S135" i="15"/>
  <c r="S141" i="15"/>
  <c r="Y141" i="15" s="1"/>
  <c r="S163" i="15"/>
  <c r="Y163" i="15" s="1"/>
  <c r="Y165" i="15"/>
  <c r="R181" i="15"/>
  <c r="X181" i="15" s="1"/>
  <c r="U126" i="15"/>
  <c r="U138" i="15"/>
  <c r="X138" i="15" s="1"/>
  <c r="U149" i="15"/>
  <c r="U159" i="15"/>
  <c r="U170" i="15"/>
  <c r="X170" i="15" s="1"/>
  <c r="V171" i="15"/>
  <c r="R175" i="15"/>
  <c r="X175" i="15" s="1"/>
  <c r="S181" i="15"/>
  <c r="Y181" i="15" s="1"/>
  <c r="S159" i="15"/>
  <c r="Y159" i="15" s="1"/>
  <c r="U164" i="15"/>
  <c r="S175" i="15"/>
  <c r="Y175" i="15" s="1"/>
  <c r="R179" i="15"/>
  <c r="U151" i="15"/>
  <c r="U163" i="15"/>
  <c r="S155" i="15"/>
  <c r="Y155" i="15" s="1"/>
  <c r="S167" i="15"/>
  <c r="U131" i="15"/>
  <c r="U143" i="15"/>
  <c r="U155" i="15"/>
  <c r="U167" i="15"/>
  <c r="S171" i="15"/>
  <c r="H6" i="14"/>
  <c r="H9" i="14" s="1"/>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E8" i="8"/>
  <c r="E7" i="8"/>
  <c r="E6" i="8"/>
  <c r="H5" i="8"/>
  <c r="E5" i="8"/>
  <c r="H4" i="8"/>
  <c r="E4" i="8"/>
  <c r="H3" i="8"/>
  <c r="E3" i="8"/>
  <c r="E141" i="7"/>
  <c r="E140" i="7"/>
  <c r="E139" i="7"/>
  <c r="E138" i="7"/>
  <c r="E137" i="7"/>
  <c r="E136" i="7"/>
  <c r="E135" i="7"/>
  <c r="E134" i="7"/>
  <c r="E133" i="7"/>
  <c r="E132" i="7"/>
  <c r="E131" i="7"/>
  <c r="E130" i="7"/>
  <c r="E129" i="7"/>
  <c r="E128" i="7"/>
  <c r="E127" i="7"/>
  <c r="E126" i="7"/>
  <c r="E125" i="7"/>
  <c r="E124" i="7"/>
  <c r="E123" i="7"/>
  <c r="E122" i="7"/>
  <c r="E121" i="7"/>
  <c r="E120" i="7"/>
  <c r="E119" i="7"/>
  <c r="E118" i="7"/>
  <c r="E117" i="7"/>
  <c r="E116" i="7"/>
  <c r="E115" i="7"/>
  <c r="E114" i="7"/>
  <c r="E113" i="7"/>
  <c r="E112" i="7"/>
  <c r="E111" i="7"/>
  <c r="E110" i="7"/>
  <c r="E109" i="7"/>
  <c r="E108" i="7"/>
  <c r="E107" i="7"/>
  <c r="E106" i="7"/>
  <c r="E105" i="7"/>
  <c r="E104" i="7"/>
  <c r="E103" i="7"/>
  <c r="E102" i="7"/>
  <c r="E101" i="7"/>
  <c r="E100" i="7"/>
  <c r="E99" i="7"/>
  <c r="E98" i="7"/>
  <c r="E97" i="7"/>
  <c r="E96" i="7"/>
  <c r="E95" i="7"/>
  <c r="E94" i="7"/>
  <c r="E93" i="7"/>
  <c r="E92" i="7"/>
  <c r="E91" i="7"/>
  <c r="E90" i="7"/>
  <c r="E89" i="7"/>
  <c r="E88" i="7"/>
  <c r="E87" i="7"/>
  <c r="E86" i="7"/>
  <c r="E85" i="7"/>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E11" i="7"/>
  <c r="E10" i="7"/>
  <c r="E9" i="7"/>
  <c r="E8" i="7"/>
  <c r="E7" i="7"/>
  <c r="E6" i="7"/>
  <c r="H5" i="7"/>
  <c r="E5" i="7"/>
  <c r="H6" i="7"/>
  <c r="E4" i="7"/>
  <c r="H3" i="7"/>
  <c r="E3" i="7"/>
  <c r="H2" i="7"/>
  <c r="E2" i="7"/>
  <c r="Y154" i="15" l="1"/>
  <c r="X154" i="15"/>
  <c r="Z121" i="15"/>
  <c r="AA121" i="15" s="1" a="1"/>
  <c r="AA121" i="15" s="1"/>
  <c r="Y158" i="15"/>
  <c r="X89" i="15"/>
  <c r="Z89" i="15" s="1"/>
  <c r="AA89" i="15" s="1" a="1"/>
  <c r="AA89" i="15" s="1"/>
  <c r="Z125" i="15"/>
  <c r="AA125" i="15" s="1" a="1"/>
  <c r="AA125" i="15" s="1"/>
  <c r="X72" i="15"/>
  <c r="Z101" i="15"/>
  <c r="AA101" i="15" s="1" a="1"/>
  <c r="AA101" i="15" s="1"/>
  <c r="Z42" i="15"/>
  <c r="AA42" i="15" s="1" a="1"/>
  <c r="AA42" i="15" s="1"/>
  <c r="Z51" i="15"/>
  <c r="AA51" i="15" s="1" a="1"/>
  <c r="AA51" i="15" s="1"/>
  <c r="Y161" i="15"/>
  <c r="Z161" i="15" s="1"/>
  <c r="AA161" i="15" s="1" a="1"/>
  <c r="AA161" i="15" s="1"/>
  <c r="Z52" i="15"/>
  <c r="AA52" i="15" s="1" a="1"/>
  <c r="AA52" i="15" s="1"/>
  <c r="Z21" i="15"/>
  <c r="AA21" i="15" s="1" a="1"/>
  <c r="AA21" i="15" s="1"/>
  <c r="Z112" i="15"/>
  <c r="AA112" i="15" s="1" a="1"/>
  <c r="AA112" i="15" s="1"/>
  <c r="Y130" i="15"/>
  <c r="Z166" i="15"/>
  <c r="AA166" i="15" s="1" a="1"/>
  <c r="AA166" i="15" s="1"/>
  <c r="Z43" i="15"/>
  <c r="AA43" i="15" s="1" a="1"/>
  <c r="AA43" i="15" s="1"/>
  <c r="Z122" i="15"/>
  <c r="AA122" i="15" s="1" a="1"/>
  <c r="AA122" i="15" s="1"/>
  <c r="Z108" i="15"/>
  <c r="AA108" i="15" s="1" a="1"/>
  <c r="AA108" i="15" s="1"/>
  <c r="Z55" i="15"/>
  <c r="AA55" i="15" s="1" a="1"/>
  <c r="AA55" i="15" s="1"/>
  <c r="Z46" i="15"/>
  <c r="AA46" i="15" s="1" a="1"/>
  <c r="AA46" i="15" s="1"/>
  <c r="Z128" i="15"/>
  <c r="AA128" i="15" s="1" a="1"/>
  <c r="AA128" i="15" s="1"/>
  <c r="Z126" i="15"/>
  <c r="AA126" i="15" s="1" a="1"/>
  <c r="AA126" i="15" s="1"/>
  <c r="Z88" i="15"/>
  <c r="AA88" i="15" s="1" a="1"/>
  <c r="AA88" i="15" s="1"/>
  <c r="Y129" i="15"/>
  <c r="Z129" i="15" s="1"/>
  <c r="AA129" i="15" s="1" a="1"/>
  <c r="AA129" i="15" s="1"/>
  <c r="Y117" i="15"/>
  <c r="Y80" i="15"/>
  <c r="Z24" i="15"/>
  <c r="AA24" i="15" s="1" a="1"/>
  <c r="AA24" i="15" s="1"/>
  <c r="Z71" i="15"/>
  <c r="AA71" i="15" s="1" a="1"/>
  <c r="AA71" i="15" s="1"/>
  <c r="Z176" i="15"/>
  <c r="AA176" i="15" s="1" a="1"/>
  <c r="AA176" i="15" s="1"/>
  <c r="X164" i="15"/>
  <c r="Z164" i="15" s="1"/>
  <c r="AA164" i="15" s="1" a="1"/>
  <c r="AA164" i="15" s="1"/>
  <c r="Z68" i="15"/>
  <c r="AA68" i="15" s="1" a="1"/>
  <c r="AA68" i="15" s="1"/>
  <c r="X41" i="15"/>
  <c r="Z29" i="15"/>
  <c r="AA29" i="15" s="1" a="1"/>
  <c r="AA29" i="15" s="1"/>
  <c r="Z28" i="15"/>
  <c r="AA28" i="15" s="1" a="1"/>
  <c r="AA28" i="15" s="1"/>
  <c r="Y34" i="15"/>
  <c r="Z34" i="15" s="1"/>
  <c r="AA34" i="15" s="1" a="1"/>
  <c r="AA34" i="15" s="1"/>
  <c r="Z173" i="15"/>
  <c r="AA173" i="15" s="1" a="1"/>
  <c r="AA173" i="15" s="1"/>
  <c r="Z20" i="15"/>
  <c r="AA20" i="15" s="1" a="1"/>
  <c r="AA20" i="15" s="1"/>
  <c r="Z127" i="15"/>
  <c r="AA127" i="15" s="1" a="1"/>
  <c r="AA127" i="15" s="1"/>
  <c r="Z162" i="15"/>
  <c r="AA162" i="15" s="1" a="1"/>
  <c r="AA162" i="15" s="1"/>
  <c r="Z25" i="15"/>
  <c r="AA25" i="15" s="1" a="1"/>
  <c r="AA25" i="15" s="1"/>
  <c r="X93" i="15"/>
  <c r="Z93" i="15" s="1"/>
  <c r="AA93" i="15" s="1" a="1"/>
  <c r="AA93" i="15" s="1"/>
  <c r="X96" i="15"/>
  <c r="Z96" i="15" s="1"/>
  <c r="AA96" i="15" s="1" a="1"/>
  <c r="AA96" i="15" s="1"/>
  <c r="Y75" i="15"/>
  <c r="Z32" i="15"/>
  <c r="AA32" i="15" s="1" a="1"/>
  <c r="AA32" i="15" s="1"/>
  <c r="Y134" i="15"/>
  <c r="Z134" i="15" s="1"/>
  <c r="AA134" i="15" s="1" a="1"/>
  <c r="AA134" i="15" s="1"/>
  <c r="Z115" i="15"/>
  <c r="AA115" i="15" s="1" a="1"/>
  <c r="AA115" i="15" s="1"/>
  <c r="Y156" i="15"/>
  <c r="Z156" i="15" s="1"/>
  <c r="AA156" i="15" s="1" a="1"/>
  <c r="AA156" i="15" s="1"/>
  <c r="Z100" i="15"/>
  <c r="AA100" i="15" s="1" a="1"/>
  <c r="AA100" i="15" s="1"/>
  <c r="Z78" i="15"/>
  <c r="AA78" i="15" s="1" a="1"/>
  <c r="AA78" i="15" s="1"/>
  <c r="Y99" i="15"/>
  <c r="X129" i="15"/>
  <c r="Z97" i="15"/>
  <c r="AA97" i="15" s="1" a="1"/>
  <c r="AA97" i="15" s="1"/>
  <c r="Z168" i="15"/>
  <c r="AA168" i="15" s="1" a="1"/>
  <c r="AA168" i="15" s="1"/>
  <c r="X69" i="15"/>
  <c r="Z69" i="15" s="1"/>
  <c r="AA69" i="15" s="1" a="1"/>
  <c r="AA69" i="15" s="1"/>
  <c r="X80" i="15"/>
  <c r="Z80" i="15" s="1"/>
  <c r="AA80" i="15" s="1" a="1"/>
  <c r="AA80" i="15" s="1"/>
  <c r="Z82" i="15"/>
  <c r="AA82" i="15" s="1" a="1"/>
  <c r="AA82" i="15" s="1"/>
  <c r="Z59" i="15"/>
  <c r="AA59" i="15" s="1" a="1"/>
  <c r="AA59" i="15" s="1"/>
  <c r="Z144" i="15"/>
  <c r="AA144" i="15" s="1" a="1"/>
  <c r="AA144" i="15" s="1"/>
  <c r="Y62" i="15"/>
  <c r="Z62" i="15" s="1"/>
  <c r="AA62" i="15" s="1" a="1"/>
  <c r="AA62" i="15" s="1"/>
  <c r="Z111" i="15"/>
  <c r="AA111" i="15" s="1" a="1"/>
  <c r="AA111" i="15" s="1"/>
  <c r="Y167" i="15"/>
  <c r="Z147" i="15"/>
  <c r="AA147" i="15" s="1" a="1"/>
  <c r="AA147" i="15" s="1"/>
  <c r="Y76" i="15"/>
  <c r="Z76" i="15" s="1"/>
  <c r="AA76" i="15" s="1" a="1"/>
  <c r="AA76" i="15" s="1"/>
  <c r="Z72" i="15"/>
  <c r="AA72" i="15" s="1" a="1"/>
  <c r="AA72" i="15" s="1"/>
  <c r="Z45" i="15"/>
  <c r="AA45" i="15" s="1" a="1"/>
  <c r="AA45" i="15" s="1"/>
  <c r="Y56" i="15"/>
  <c r="Z56" i="15" s="1"/>
  <c r="AA56" i="15" s="1" a="1"/>
  <c r="AA56" i="15" s="1"/>
  <c r="Y58" i="15"/>
  <c r="Z58" i="15" s="1"/>
  <c r="AA58" i="15" s="1" a="1"/>
  <c r="AA58" i="15" s="1"/>
  <c r="Z22" i="15"/>
  <c r="AA22" i="15" s="1" a="1"/>
  <c r="AA22" i="15" s="1"/>
  <c r="Z77" i="15"/>
  <c r="AA77" i="15" s="1" a="1"/>
  <c r="AA77" i="15" s="1"/>
  <c r="Z90" i="15"/>
  <c r="AA90" i="15" s="1" a="1"/>
  <c r="AA90" i="15" s="1"/>
  <c r="Y146" i="15"/>
  <c r="Y143" i="15"/>
  <c r="Z104" i="15"/>
  <c r="AA104" i="15" s="1" a="1"/>
  <c r="AA104" i="15" s="1"/>
  <c r="Z132" i="15"/>
  <c r="AA132" i="15" s="1" a="1"/>
  <c r="AA132" i="15" s="1"/>
  <c r="Z107" i="15"/>
  <c r="AA107" i="15" s="1" a="1"/>
  <c r="AA107" i="15" s="1"/>
  <c r="Z103" i="15"/>
  <c r="AA103" i="15" s="1" a="1"/>
  <c r="AA103" i="15" s="1"/>
  <c r="Z38" i="15"/>
  <c r="AA38" i="15" s="1" a="1"/>
  <c r="AA38" i="15" s="1"/>
  <c r="Z86" i="15"/>
  <c r="AA86" i="15" s="1" a="1"/>
  <c r="AA86" i="15" s="1"/>
  <c r="X133" i="15"/>
  <c r="Z133" i="15" s="1"/>
  <c r="AA133" i="15" s="1" a="1"/>
  <c r="AA133" i="15" s="1"/>
  <c r="X105" i="15"/>
  <c r="X99" i="15"/>
  <c r="Z67" i="15"/>
  <c r="AA67" i="15" s="1" a="1"/>
  <c r="AA67" i="15" s="1"/>
  <c r="Z145" i="15"/>
  <c r="AA145" i="15" s="1" a="1"/>
  <c r="AA145" i="15" s="1"/>
  <c r="Z64" i="15"/>
  <c r="AA64" i="15" s="1" a="1"/>
  <c r="AA64" i="15" s="1"/>
  <c r="Z151" i="15"/>
  <c r="AA151" i="15" s="1" a="1"/>
  <c r="AA151" i="15" s="1"/>
  <c r="X167" i="15"/>
  <c r="Z167" i="15" s="1"/>
  <c r="AA167" i="15" s="1" a="1"/>
  <c r="AA167" i="15" s="1"/>
  <c r="X91" i="15"/>
  <c r="Z91" i="15" s="1"/>
  <c r="AA91" i="15" s="1" a="1"/>
  <c r="AA91" i="15" s="1"/>
  <c r="X81" i="15"/>
  <c r="Y37" i="15"/>
  <c r="Z37" i="15" s="1"/>
  <c r="AA37" i="15" s="1" a="1"/>
  <c r="AA37" i="15" s="1"/>
  <c r="Z54" i="15"/>
  <c r="AA54" i="15" s="1" a="1"/>
  <c r="AA54" i="15" s="1"/>
  <c r="Z154" i="15"/>
  <c r="AA154" i="15" s="1" a="1"/>
  <c r="AA154" i="15" s="1"/>
  <c r="Z94" i="15"/>
  <c r="AA94" i="15" s="1" a="1"/>
  <c r="AA94" i="15" s="1"/>
  <c r="Z119" i="15"/>
  <c r="AA119" i="15" s="1" a="1"/>
  <c r="AA119" i="15" s="1"/>
  <c r="X152" i="15"/>
  <c r="X179" i="15"/>
  <c r="Z179" i="15" s="1"/>
  <c r="AA179" i="15" s="1" a="1"/>
  <c r="AA179" i="15" s="1"/>
  <c r="Z95" i="15"/>
  <c r="AA95" i="15" s="1" a="1"/>
  <c r="AA95" i="15" s="1"/>
  <c r="Z118" i="15"/>
  <c r="AA118" i="15" s="1" a="1"/>
  <c r="AA118" i="15" s="1"/>
  <c r="Z175" i="15"/>
  <c r="AA175" i="15" s="1" a="1"/>
  <c r="AA175" i="15" s="1"/>
  <c r="Z79" i="15"/>
  <c r="AA79" i="15" s="1" a="1"/>
  <c r="AA79" i="15" s="1"/>
  <c r="X23" i="15"/>
  <c r="Z23" i="15" s="1"/>
  <c r="AA23" i="15" s="1" a="1"/>
  <c r="AA23" i="15" s="1"/>
  <c r="Z31" i="15"/>
  <c r="AA31" i="15" s="1" a="1"/>
  <c r="AA31" i="15" s="1"/>
  <c r="X139" i="15"/>
  <c r="Z139" i="15" s="1"/>
  <c r="AA139" i="15" s="1" a="1"/>
  <c r="AA139" i="15" s="1"/>
  <c r="X160" i="15"/>
  <c r="Z160" i="15" s="1"/>
  <c r="AA160" i="15" s="1" a="1"/>
  <c r="AA160" i="15" s="1"/>
  <c r="X155" i="15"/>
  <c r="Z155" i="15" s="1"/>
  <c r="AA155" i="15" s="1" a="1"/>
  <c r="AA155" i="15" s="1"/>
  <c r="Y114" i="15"/>
  <c r="Z49" i="15"/>
  <c r="AA49" i="15" s="1" a="1"/>
  <c r="AA49" i="15" s="1"/>
  <c r="Z53" i="15"/>
  <c r="AA53" i="15" s="1" a="1"/>
  <c r="AA53" i="15" s="1"/>
  <c r="Y27" i="15"/>
  <c r="Z73" i="15"/>
  <c r="AA73" i="15" s="1" a="1"/>
  <c r="AA73" i="15" s="1"/>
  <c r="Z174" i="15"/>
  <c r="AA174" i="15" s="1" a="1"/>
  <c r="AA174" i="15" s="1"/>
  <c r="Z40" i="15"/>
  <c r="AA40" i="15" s="1" a="1"/>
  <c r="AA40" i="15" s="1"/>
  <c r="Y84" i="15"/>
  <c r="Z84" i="15" s="1"/>
  <c r="AA84" i="15" s="1" a="1"/>
  <c r="AA84" i="15" s="1"/>
  <c r="Z138" i="15"/>
  <c r="AA138" i="15" s="1" a="1"/>
  <c r="AA138" i="15" s="1"/>
  <c r="X106" i="15"/>
  <c r="Z106" i="15" s="1"/>
  <c r="AA106" i="15" s="1" a="1"/>
  <c r="AA106" i="15" s="1"/>
  <c r="X123" i="15"/>
  <c r="Z123" i="15" s="1"/>
  <c r="AA123" i="15" s="1" a="1"/>
  <c r="AA123" i="15" s="1"/>
  <c r="Z110" i="15"/>
  <c r="AA110" i="15" s="1" a="1"/>
  <c r="AA110" i="15" s="1"/>
  <c r="X37" i="15"/>
  <c r="X143" i="15"/>
  <c r="Z36" i="15"/>
  <c r="AA36" i="15" s="1" a="1"/>
  <c r="AA36" i="15" s="1"/>
  <c r="Y105" i="15"/>
  <c r="X30" i="15"/>
  <c r="X27" i="15"/>
  <c r="Z165" i="15"/>
  <c r="AA165" i="15" s="1" a="1"/>
  <c r="AA165" i="15" s="1"/>
  <c r="X149" i="15"/>
  <c r="Y131" i="15"/>
  <c r="X102" i="15"/>
  <c r="X26" i="15"/>
  <c r="Z26" i="15" s="1"/>
  <c r="AA26" i="15" s="1" a="1"/>
  <c r="AA26" i="15" s="1"/>
  <c r="X131" i="15"/>
  <c r="Z113" i="15"/>
  <c r="AA113" i="15" s="1" a="1"/>
  <c r="AA113" i="15" s="1"/>
  <c r="Z163" i="15"/>
  <c r="AA163" i="15" s="1" a="1"/>
  <c r="AA163" i="15" s="1"/>
  <c r="X135" i="15"/>
  <c r="X158" i="15"/>
  <c r="Z130" i="15"/>
  <c r="AA130" i="15" s="1" a="1"/>
  <c r="AA130" i="15" s="1"/>
  <c r="Y98" i="15"/>
  <c r="Z98" i="15" s="1"/>
  <c r="AA98" i="15" s="1" a="1"/>
  <c r="AA98" i="15" s="1"/>
  <c r="Z30" i="15"/>
  <c r="AA30" i="15" s="1" a="1"/>
  <c r="AA30" i="15" s="1"/>
  <c r="Z170" i="15"/>
  <c r="AA170" i="15" s="1" a="1"/>
  <c r="AA170" i="15" s="1"/>
  <c r="X159" i="15"/>
  <c r="Z159" i="15" s="1"/>
  <c r="AA159" i="15" s="1" a="1"/>
  <c r="AA159" i="15" s="1"/>
  <c r="Z153" i="15"/>
  <c r="AA153" i="15" s="1" a="1"/>
  <c r="AA153" i="15" s="1"/>
  <c r="Z117" i="15"/>
  <c r="AA117" i="15" s="1" a="1"/>
  <c r="AA117" i="15" s="1"/>
  <c r="X134" i="15"/>
  <c r="X87" i="15"/>
  <c r="Z87" i="15" s="1"/>
  <c r="AA87" i="15" s="1" a="1"/>
  <c r="AA87" i="15" s="1"/>
  <c r="X56" i="15"/>
  <c r="Z41" i="15"/>
  <c r="AA41" i="15" s="1" a="1"/>
  <c r="AA41" i="15" s="1"/>
  <c r="Z143" i="15"/>
  <c r="AA143" i="15" s="1" a="1"/>
  <c r="AA143" i="15" s="1"/>
  <c r="Z149" i="15"/>
  <c r="AA149" i="15" s="1" a="1"/>
  <c r="AA149" i="15" s="1"/>
  <c r="Y70" i="15"/>
  <c r="Z70" i="15" s="1"/>
  <c r="AA70" i="15" s="1" a="1"/>
  <c r="AA70" i="15" s="1"/>
  <c r="X161" i="15"/>
  <c r="Y171" i="15"/>
  <c r="Z181" i="15"/>
  <c r="AA181" i="15" s="1" a="1"/>
  <c r="AA181" i="15" s="1"/>
  <c r="Y135" i="15"/>
  <c r="Z135" i="15" s="1"/>
  <c r="AA135" i="15" s="1" a="1"/>
  <c r="AA135" i="15" s="1"/>
  <c r="Y152" i="15"/>
  <c r="X120" i="15"/>
  <c r="Z120" i="15" s="1"/>
  <c r="AA120" i="15" s="1" a="1"/>
  <c r="AA120" i="15" s="1"/>
  <c r="Z148" i="15"/>
  <c r="AA148" i="15" s="1" a="1"/>
  <c r="AA148" i="15" s="1"/>
  <c r="Y81" i="15"/>
  <c r="Y85" i="15"/>
  <c r="Z85" i="15" s="1"/>
  <c r="AA85" i="15" s="1" a="1"/>
  <c r="AA85" i="15" s="1"/>
  <c r="X114" i="15"/>
  <c r="X61" i="15"/>
  <c r="Z61" i="15" s="1"/>
  <c r="AA61" i="15" s="1" a="1"/>
  <c r="AA61" i="15" s="1"/>
  <c r="Z150" i="15"/>
  <c r="AA150" i="15" s="1" a="1"/>
  <c r="AA150" i="15" s="1"/>
  <c r="Z60" i="15"/>
  <c r="AA60" i="15" s="1" a="1"/>
  <c r="AA60" i="15" s="1"/>
  <c r="X141" i="15"/>
  <c r="X171" i="15"/>
  <c r="Z141" i="15"/>
  <c r="AA141" i="15" s="1" a="1"/>
  <c r="AA141" i="15" s="1"/>
  <c r="Z158" i="15"/>
  <c r="AA158" i="15" s="1" a="1"/>
  <c r="AA158" i="15" s="1"/>
  <c r="Y102" i="15"/>
  <c r="Z75" i="15"/>
  <c r="AA75" i="15" s="1" a="1"/>
  <c r="AA75" i="15" s="1"/>
  <c r="X146" i="15"/>
  <c r="Z146" i="15" s="1"/>
  <c r="AA146" i="15" s="1" a="1"/>
  <c r="AA146" i="15" s="1"/>
  <c r="Z124" i="15"/>
  <c r="AA124" i="15" s="1" a="1"/>
  <c r="AA124" i="15" s="1"/>
  <c r="Z48" i="15"/>
  <c r="AA48" i="15" s="1" a="1"/>
  <c r="AA48" i="15" s="1"/>
  <c r="H10" i="14"/>
  <c r="M2" i="14" s="1"/>
  <c r="H10" i="7"/>
  <c r="M2" i="7" s="1"/>
  <c r="H6" i="8"/>
  <c r="H10" i="8" s="1"/>
  <c r="M2" i="8" s="1"/>
  <c r="H9" i="7"/>
  <c r="Z99" i="15" l="1"/>
  <c r="AA99" i="15" s="1" a="1"/>
  <c r="AA99" i="15" s="1"/>
  <c r="Z152" i="15"/>
  <c r="AA152" i="15" s="1" a="1"/>
  <c r="AA152" i="15" s="1"/>
  <c r="Z27" i="15"/>
  <c r="AA27" i="15" s="1" a="1"/>
  <c r="AA27" i="15" s="1"/>
  <c r="Z114" i="15"/>
  <c r="AA114" i="15" s="1" a="1"/>
  <c r="AA114" i="15" s="1"/>
  <c r="Z81" i="15"/>
  <c r="AA81" i="15" s="1" a="1"/>
  <c r="AA81" i="15" s="1"/>
  <c r="Z102" i="15"/>
  <c r="AA102" i="15" s="1" a="1"/>
  <c r="AA102" i="15" s="1"/>
  <c r="Z105" i="15"/>
  <c r="AA105" i="15" s="1" a="1"/>
  <c r="AA105" i="15" s="1"/>
  <c r="H9" i="15"/>
  <c r="H7" i="15"/>
  <c r="H8" i="15"/>
  <c r="I8" i="15"/>
  <c r="I10" i="15"/>
  <c r="I7" i="15"/>
  <c r="Z131" i="15"/>
  <c r="AA131" i="15" s="1" a="1"/>
  <c r="AA131" i="15" s="1"/>
  <c r="I9" i="15"/>
  <c r="Z171" i="15"/>
  <c r="AA171" i="15" s="1" a="1"/>
  <c r="AA171" i="15" s="1"/>
  <c r="H10" i="15"/>
  <c r="H9" i="8"/>
  <c r="J6" i="8" s="1"/>
  <c r="J6" i="14"/>
  <c r="M3" i="14" s="1"/>
  <c r="J6" i="7"/>
  <c r="M3" i="7" s="1"/>
  <c r="M4" i="7" s="1"/>
  <c r="M3" i="8"/>
  <c r="M4" i="8" s="1"/>
  <c r="N2" i="7"/>
  <c r="M4" i="14" l="1"/>
  <c r="N3" i="14"/>
  <c r="O3" i="14" s="1"/>
  <c r="N2" i="14"/>
  <c r="N3" i="8"/>
  <c r="O3" i="8" s="1"/>
  <c r="N2" i="8"/>
  <c r="O2" i="7"/>
  <c r="M5" i="7"/>
  <c r="N3" i="7"/>
  <c r="O3" i="7" s="1"/>
  <c r="O2" i="14" l="1"/>
  <c r="M5" i="14"/>
  <c r="N4" i="14"/>
  <c r="O4" i="14" s="1"/>
  <c r="O2" i="8"/>
  <c r="M5" i="8"/>
  <c r="N4" i="8" s="1"/>
  <c r="O4" i="8" s="1"/>
  <c r="M6" i="7"/>
  <c r="N6" i="7" s="1"/>
  <c r="O6" i="7" s="1"/>
  <c r="N4" i="7"/>
  <c r="O4" i="7" s="1"/>
  <c r="M6" i="14" l="1"/>
  <c r="N6" i="14" s="1"/>
  <c r="O6" i="14" s="1"/>
  <c r="M6" i="8"/>
  <c r="N6" i="8" s="1"/>
  <c r="O6" i="8" s="1"/>
  <c r="N5" i="7"/>
  <c r="O5" i="7" s="1"/>
  <c r="N5" i="14" l="1"/>
  <c r="N5" i="8"/>
  <c r="O5" i="8" s="1"/>
  <c r="O5" i="14" l="1"/>
  <c r="J2" i="3"/>
  <c r="I2" i="3"/>
  <c r="J3" i="3" l="1"/>
  <c r="J4" i="3" s="1"/>
  <c r="I3" i="3"/>
  <c r="I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<sst xmlns="http://schemas.openxmlformats.org/spreadsheetml/2006/main" count="1474" uniqueCount="361">
  <si>
    <t>ICVI calculations, round values at each step</t>
  </si>
  <si>
    <t>Vulnerability score</t>
  </si>
  <si>
    <t>Vulnerability score description</t>
  </si>
  <si>
    <t>Factor</t>
  </si>
  <si>
    <t>Rounding thresholds</t>
  </si>
  <si>
    <t>1 = Low</t>
  </si>
  <si>
    <t>FWI</t>
  </si>
  <si>
    <t>2 = Low to moderate</t>
  </si>
  <si>
    <t>MBH</t>
  </si>
  <si>
    <t>3  = Moderate to high</t>
  </si>
  <si>
    <t>4 = High</t>
  </si>
  <si>
    <t>FID</t>
  </si>
  <si>
    <t>pop_2020</t>
  </si>
  <si>
    <t>pop_2100</t>
  </si>
  <si>
    <t>mbh_percov</t>
  </si>
  <si>
    <t>pop2020_vul</t>
  </si>
  <si>
    <t>pop2100_vul</t>
  </si>
  <si>
    <t>mbh_vul</t>
  </si>
  <si>
    <t>fwi2023_vul</t>
  </si>
  <si>
    <t>fwi2100_vul</t>
  </si>
  <si>
    <t>s2_pvi2023</t>
  </si>
  <si>
    <t>s2_svi2023</t>
  </si>
  <si>
    <t>s2_pvi2100</t>
  </si>
  <si>
    <t>s2_svi2100</t>
  </si>
  <si>
    <t>s2_icvi2023</t>
  </si>
  <si>
    <t>s2_icvi2100</t>
  </si>
  <si>
    <t>s2_2100-2023</t>
  </si>
  <si>
    <t>s2_change</t>
  </si>
  <si>
    <t>Agulhas Bank</t>
  </si>
  <si>
    <t>South Africa</t>
  </si>
  <si>
    <t>Aleutian Islands</t>
  </si>
  <si>
    <t>USA</t>
  </si>
  <si>
    <t>Amazonia</t>
  </si>
  <si>
    <t>Brazil</t>
  </si>
  <si>
    <t>Andaman Sea Coral Coast</t>
  </si>
  <si>
    <t>India</t>
  </si>
  <si>
    <t>Arabian (Persian) Gulf</t>
  </si>
  <si>
    <t>Iran</t>
  </si>
  <si>
    <t>Araucanian</t>
  </si>
  <si>
    <t>Chile</t>
  </si>
  <si>
    <t>Arnhem Coast to Gulf of Carpenteria</t>
  </si>
  <si>
    <t>Australia</t>
  </si>
  <si>
    <t>Arafura Sea</t>
  </si>
  <si>
    <t>Indonesia</t>
  </si>
  <si>
    <t>Baffin Bay - Davis Strait</t>
  </si>
  <si>
    <t>Canada</t>
  </si>
  <si>
    <t>Bahamian</t>
  </si>
  <si>
    <t>Bahamas</t>
  </si>
  <si>
    <t>Baltic Sea</t>
  </si>
  <si>
    <t>Sweden</t>
  </si>
  <si>
    <t>Banda Sea</t>
  </si>
  <si>
    <t>Bassian</t>
  </si>
  <si>
    <t>Beaufort-Amundsen-Viscount Melville-Queen Maud</t>
  </si>
  <si>
    <t>Beaufort Sea - continental coast and shelf</t>
  </si>
  <si>
    <t>Bismarck Sea</t>
  </si>
  <si>
    <t>Papua New Guinea</t>
  </si>
  <si>
    <t>Black Sea</t>
  </si>
  <si>
    <t>Turkey</t>
  </si>
  <si>
    <t>Bonaparte Coast</t>
  </si>
  <si>
    <t>Cape Howe</t>
  </si>
  <si>
    <t>Carolinian</t>
  </si>
  <si>
    <t>Celtic Seas</t>
  </si>
  <si>
    <t>UK</t>
  </si>
  <si>
    <t>Central Chile</t>
  </si>
  <si>
    <t>Central Kuroshio Current</t>
  </si>
  <si>
    <t>Japan</t>
  </si>
  <si>
    <t>Central New Zealand</t>
  </si>
  <si>
    <t>New Zealand</t>
  </si>
  <si>
    <t>Central Peru</t>
  </si>
  <si>
    <t>Peru</t>
  </si>
  <si>
    <t>Central Somali Coast</t>
  </si>
  <si>
    <t>Somalia</t>
  </si>
  <si>
    <t>Channels and Fjords of Southern Chile</t>
  </si>
  <si>
    <t>Chiapas-Nicaragua</t>
  </si>
  <si>
    <t>Mexico</t>
  </si>
  <si>
    <t>Chiloense</t>
  </si>
  <si>
    <t>Chukchi Sea</t>
  </si>
  <si>
    <t>Cortezian</t>
  </si>
  <si>
    <t>Delagoa</t>
  </si>
  <si>
    <t>Mozambique</t>
  </si>
  <si>
    <t>East China Sea</t>
  </si>
  <si>
    <t>China</t>
  </si>
  <si>
    <t>East Greenland Shelf</t>
  </si>
  <si>
    <t>Greenland</t>
  </si>
  <si>
    <t>East Siberian Sea</t>
  </si>
  <si>
    <t>Russia</t>
  </si>
  <si>
    <t>Eastern Bering Sea</t>
  </si>
  <si>
    <t>Eastern Brazil</t>
  </si>
  <si>
    <t>Eastern India</t>
  </si>
  <si>
    <t>Eastern Philippines</t>
  </si>
  <si>
    <t>Philippines</t>
  </si>
  <si>
    <t>Exmouth to Broome</t>
  </si>
  <si>
    <t>Fiji Islands</t>
  </si>
  <si>
    <t>Fiji</t>
  </si>
  <si>
    <t>Floridian</t>
  </si>
  <si>
    <t>Great Australian Bight</t>
  </si>
  <si>
    <t>Guayaquil</t>
  </si>
  <si>
    <t>Ecuador</t>
  </si>
  <si>
    <t>Guianan</t>
  </si>
  <si>
    <t>Venezuela</t>
  </si>
  <si>
    <t>Gulf of Aden</t>
  </si>
  <si>
    <t>Yemen</t>
  </si>
  <si>
    <t>Gulf of Alaska</t>
  </si>
  <si>
    <t>Gulf of Guinea Central</t>
  </si>
  <si>
    <t>Nigeria</t>
  </si>
  <si>
    <t>Gulf of Guinea Upwelling</t>
  </si>
  <si>
    <t>Cote D'Ivoire</t>
  </si>
  <si>
    <t>Gulf of Guinea West</t>
  </si>
  <si>
    <t>Liberia</t>
  </si>
  <si>
    <t>Gulf of Maine/Bay of Fundy</t>
  </si>
  <si>
    <t>Gulf of Oman</t>
  </si>
  <si>
    <t>Gulf of Papua</t>
  </si>
  <si>
    <t>Gulf of St. Lawrence - Eastern Scotian Shelf</t>
  </si>
  <si>
    <t>Gulf of Thailand</t>
  </si>
  <si>
    <t>Thailand</t>
  </si>
  <si>
    <t>Gulf of Tonkin</t>
  </si>
  <si>
    <t>Vietnam</t>
  </si>
  <si>
    <t>Halmahera</t>
  </si>
  <si>
    <t>Hawaii</t>
  </si>
  <si>
    <t>Houtman</t>
  </si>
  <si>
    <t>Hudson Complex</t>
  </si>
  <si>
    <t>Humboldtian</t>
  </si>
  <si>
    <t>Kamchatka Shelf and Coast</t>
  </si>
  <si>
    <t>Kara Sea</t>
  </si>
  <si>
    <t>Lancaster Sound</t>
  </si>
  <si>
    <t>Laptev Sea</t>
  </si>
  <si>
    <t>Leeuwin</t>
  </si>
  <si>
    <t>Lesser Sunda</t>
  </si>
  <si>
    <t>Magdalena Transition</t>
  </si>
  <si>
    <t>Malacca Strait</t>
  </si>
  <si>
    <t>Malvinas/Falklands</t>
  </si>
  <si>
    <t>Falkland Islands</t>
  </si>
  <si>
    <t>Manning-Hawkesbury</t>
  </si>
  <si>
    <t>Mexican Tropical Pacific</t>
  </si>
  <si>
    <t>Namaqua</t>
  </si>
  <si>
    <t>Namib</t>
  </si>
  <si>
    <t>Namibia</t>
  </si>
  <si>
    <t>Natal</t>
  </si>
  <si>
    <t>New Caledonia</t>
  </si>
  <si>
    <t>Nicoya</t>
  </si>
  <si>
    <t>Costa Rica</t>
  </si>
  <si>
    <t>Ningaloo</t>
  </si>
  <si>
    <t>North American Pacific Fijordland</t>
  </si>
  <si>
    <t>North Greenland</t>
  </si>
  <si>
    <t>North Patagonian Gulfs</t>
  </si>
  <si>
    <t>Argentina</t>
  </si>
  <si>
    <t>Northeast Sulawesi</t>
  </si>
  <si>
    <t>Northeastern Brazil</t>
  </si>
  <si>
    <t>Northeastern Honshu</t>
  </si>
  <si>
    <t>Northeastern New Zealand</t>
  </si>
  <si>
    <t>Northern and Central Red Sea</t>
  </si>
  <si>
    <t>Saudi Arabia</t>
  </si>
  <si>
    <t>Northern Bay of Bengal</t>
  </si>
  <si>
    <t>Burma</t>
  </si>
  <si>
    <t>Northern California</t>
  </si>
  <si>
    <t>Northern Grand Banks - Southern Labrador</t>
  </si>
  <si>
    <t>Northern Gulf of Mexico</t>
  </si>
  <si>
    <t>Northern Labrador</t>
  </si>
  <si>
    <t>Oregon, Washington, Vancouver Coast and Shelf</t>
  </si>
  <si>
    <t>Oyashio Current</t>
  </si>
  <si>
    <t>Palawan/North Borneo</t>
  </si>
  <si>
    <t>Panama Bight</t>
  </si>
  <si>
    <t>Colombia</t>
  </si>
  <si>
    <t>Papua</t>
  </si>
  <si>
    <t>Patagonian Shelf</t>
  </si>
  <si>
    <t>Puget Trough/Georgia Basin</t>
  </si>
  <si>
    <t>Rio de la Plata</t>
  </si>
  <si>
    <t>Uruguay</t>
  </si>
  <si>
    <t>Rio Grande</t>
  </si>
  <si>
    <t>Saharan Upwelling</t>
  </si>
  <si>
    <t>Morocco</t>
  </si>
  <si>
    <t>Scotian Shelf</t>
  </si>
  <si>
    <t>Sea of Japan</t>
  </si>
  <si>
    <t>Sea of Okhotsk</t>
  </si>
  <si>
    <t>Shark Bay</t>
  </si>
  <si>
    <t>Solomon Archipelago</t>
  </si>
  <si>
    <t>Solomon Islands</t>
  </si>
  <si>
    <t>Solomon Sea</t>
  </si>
  <si>
    <t>South Australian Gulfs</t>
  </si>
  <si>
    <t>South European Atlantic Shelf</t>
  </si>
  <si>
    <t>France</t>
  </si>
  <si>
    <t>South India and Sri Lanka</t>
  </si>
  <si>
    <t>Sri Lanka</t>
  </si>
  <si>
    <t>South Kuroshio</t>
  </si>
  <si>
    <t>Southeast Madagascar</t>
  </si>
  <si>
    <t>Madagascar</t>
  </si>
  <si>
    <t>Southeast Papua New Guinea</t>
  </si>
  <si>
    <t>Southeastern Brazil</t>
  </si>
  <si>
    <t>Southern California Bight</t>
  </si>
  <si>
    <t>Southern Caribbean</t>
  </si>
  <si>
    <t>Southern China</t>
  </si>
  <si>
    <t>Southern Grand Banks - South Newfoundland</t>
  </si>
  <si>
    <t>Southern Gulf of Mexico</t>
  </si>
  <si>
    <t>Southern New Zealand</t>
  </si>
  <si>
    <t>Southern Red Sea</t>
  </si>
  <si>
    <t>Southern Vietnam</t>
  </si>
  <si>
    <t>Southwestern Caribbean</t>
  </si>
  <si>
    <t>Sulawesi Sea/Makassar Strait</t>
  </si>
  <si>
    <t>East African Coral Coast</t>
  </si>
  <si>
    <t>Tanzania</t>
  </si>
  <si>
    <t>Northern Monsoon Current Coast</t>
  </si>
  <si>
    <t>Bight of Sofala/Swamp Coast</t>
  </si>
  <si>
    <t>Three Kings-North Cape</t>
  </si>
  <si>
    <t>Tweed-Moreton</t>
  </si>
  <si>
    <t>Uruguay-Buenos Aires Shelf</t>
  </si>
  <si>
    <t>Vanuatu</t>
  </si>
  <si>
    <t>Virginian</t>
  </si>
  <si>
    <t>West Greenland Shelf</t>
  </si>
  <si>
    <t>Western and Northern Madagascar</t>
  </si>
  <si>
    <t>Western Arabian Sea</t>
  </si>
  <si>
    <t>Oman</t>
  </si>
  <si>
    <t>Western Bassian</t>
  </si>
  <si>
    <t>Western Caribbean</t>
  </si>
  <si>
    <t>Western India</t>
  </si>
  <si>
    <t>Yellow Sea</t>
  </si>
  <si>
    <t>Southern Java</t>
  </si>
  <si>
    <t>Western Sumatra</t>
  </si>
  <si>
    <t>Torres Strait Northern Great Barrier Reef</t>
  </si>
  <si>
    <t>Central and Southern Great Barrier Reef</t>
  </si>
  <si>
    <t>Sunda Shelf/Java Sea</t>
  </si>
  <si>
    <t>North and East Iceland</t>
  </si>
  <si>
    <t>Iceland</t>
  </si>
  <si>
    <t>South and West Iceland</t>
  </si>
  <si>
    <t>North Sea</t>
  </si>
  <si>
    <t>Southern Norway</t>
  </si>
  <si>
    <t>Norway</t>
  </si>
  <si>
    <t>Northern Norway and Finnmark</t>
  </si>
  <si>
    <t>North and East Barents Sea</t>
  </si>
  <si>
    <t>White Sea</t>
  </si>
  <si>
    <t>Greater Antilles</t>
  </si>
  <si>
    <t>Cuba</t>
  </si>
  <si>
    <t>Gulf of Guinea South</t>
  </si>
  <si>
    <t>Gabon</t>
  </si>
  <si>
    <t>Angolan</t>
  </si>
  <si>
    <t>Angola</t>
  </si>
  <si>
    <t>Sahelian Upwelling</t>
  </si>
  <si>
    <t>Mauritania</t>
  </si>
  <si>
    <t>Adriatic Sea</t>
  </si>
  <si>
    <t>Italy</t>
  </si>
  <si>
    <t>Levantine Sea</t>
  </si>
  <si>
    <t>Egypt</t>
  </si>
  <si>
    <t>Tunisian Plateau/Gulf of Sidra</t>
  </si>
  <si>
    <t>Libya</t>
  </si>
  <si>
    <t>Ionian Sea</t>
  </si>
  <si>
    <t>Aegean Sea</t>
  </si>
  <si>
    <t>Greece</t>
  </si>
  <si>
    <t>Alboran Sea</t>
  </si>
  <si>
    <t>Spain</t>
  </si>
  <si>
    <t>Western Mediterranean</t>
  </si>
  <si>
    <t>POP group limit*</t>
  </si>
  <si>
    <t>POP</t>
  </si>
  <si>
    <t>COMFISH</t>
  </si>
  <si>
    <t>comfish_vul</t>
  </si>
  <si>
    <t>comfish</t>
  </si>
  <si>
    <t>Year 2100</t>
  </si>
  <si>
    <t>Year 2023</t>
  </si>
  <si>
    <t>0 to 1,000</t>
  </si>
  <si>
    <t>1,000 to 2,500</t>
  </si>
  <si>
    <t>&gt;5,000</t>
  </si>
  <si>
    <t>2,500 to 5,000</t>
  </si>
  <si>
    <t>Indigenous seafood consumption grouping</t>
  </si>
  <si>
    <t>0% to 25%</t>
  </si>
  <si>
    <t>25% to 50%</t>
  </si>
  <si>
    <t>50% to 75%</t>
  </si>
  <si>
    <t># ICVI 3-4</t>
  </si>
  <si>
    <t># ecoregions with INSFD &gt;1000</t>
  </si>
  <si>
    <t>% ecoregions with INSFD &gt;1000</t>
  </si>
  <si>
    <t>sum FWI group limit*</t>
  </si>
  <si>
    <t>% scen 2 2023</t>
  </si>
  <si>
    <t>% scen 2 2100</t>
  </si>
  <si>
    <t>fwi2023sum</t>
  </si>
  <si>
    <t>fwi2100sum</t>
  </si>
  <si>
    <t>FWI = fire weather index</t>
  </si>
  <si>
    <t>COMFISH = commercial fishing</t>
  </si>
  <si>
    <t>MBH = marine biodiversity hotspots</t>
  </si>
  <si>
    <t>POP = popultation count</t>
  </si>
  <si>
    <t>INSEA = indigenous seafood consumption</t>
  </si>
  <si>
    <t>MPA = marine protected area</t>
  </si>
  <si>
    <t>COMFISH group limit</t>
  </si>
  <si>
    <t>MBH group limit</t>
  </si>
  <si>
    <t>Ecoregion</t>
  </si>
  <si>
    <t>Primary_country</t>
  </si>
  <si>
    <t>Total # ecoregions</t>
  </si>
  <si>
    <t>Factors - original data</t>
  </si>
  <si>
    <t>Vulnerability scores for each factor</t>
  </si>
  <si>
    <t>PVI calculations</t>
  </si>
  <si>
    <t>SVI calculations</t>
  </si>
  <si>
    <t>ICVI calculations</t>
  </si>
  <si>
    <t>Indigenous seafood consumption "vulnerability score"</t>
  </si>
  <si>
    <t>Fire weather index year 2023 summed by marine ecoregion</t>
  </si>
  <si>
    <t>Quartile label</t>
  </si>
  <si>
    <t>Quartile calculation</t>
  </si>
  <si>
    <t>Vulnerability scores</t>
  </si>
  <si>
    <t>Grouping for vulnerability score</t>
  </si>
  <si>
    <t>Groups divisions</t>
  </si>
  <si>
    <t>Number of pixels in each group</t>
  </si>
  <si>
    <t>% pixels in each group</t>
  </si>
  <si>
    <t># desired bins</t>
  </si>
  <si>
    <t>1 = Very Low</t>
  </si>
  <si>
    <t>2 = Low</t>
  </si>
  <si>
    <t>bin width</t>
  </si>
  <si>
    <t xml:space="preserve">3  = High </t>
  </si>
  <si>
    <t>IQR</t>
  </si>
  <si>
    <t>4 = Very High</t>
  </si>
  <si>
    <t>Outlier thresholds</t>
  </si>
  <si>
    <t>Upper bound</t>
  </si>
  <si>
    <t>Lower bound</t>
  </si>
  <si>
    <t>0 to 75,343</t>
  </si>
  <si>
    <t>75,343 to 218,607</t>
  </si>
  <si>
    <t>218,607 to 361,871</t>
  </si>
  <si>
    <t>361,871+</t>
  </si>
  <si>
    <t>Table of contents</t>
  </si>
  <si>
    <t>Marine ecoregion FID</t>
  </si>
  <si>
    <t>Unique FWI 2023 sum values</t>
  </si>
  <si>
    <t>Number of marine ecoregions containing the associated FWI sum</t>
  </si>
  <si>
    <t>Number of raster pixels in each group</t>
  </si>
  <si>
    <t>75% to 100%</t>
  </si>
  <si>
    <t>1 to 2</t>
  </si>
  <si>
    <t>No change</t>
  </si>
  <si>
    <t>2 to 3</t>
  </si>
  <si>
    <t>3 to 4</t>
  </si>
  <si>
    <t>3 to 2</t>
  </si>
  <si>
    <t>2 to 1</t>
  </si>
  <si>
    <t>4 to 3</t>
  </si>
  <si>
    <t>Bordering country</t>
  </si>
  <si>
    <t>Marine ecoregion of the world</t>
  </si>
  <si>
    <t>Commercial demersal fishing sum (tons fish/tons C/km2)</t>
  </si>
  <si>
    <t>2100 population count sum (number of persons)</t>
  </si>
  <si>
    <t>Percent cover marine biodiversity hotspot</t>
  </si>
  <si>
    <t>ICVI 2023</t>
  </si>
  <si>
    <t>ICVI 2100</t>
  </si>
  <si>
    <t>Change in ICVI between 2023 and 2100</t>
  </si>
  <si>
    <t>2023 fire weather index sum</t>
  </si>
  <si>
    <t>2100 fire weather index sum</t>
  </si>
  <si>
    <t>Coastal indigenous seafood consumption sum (tons/year)</t>
  </si>
  <si>
    <t>Coastal indigenous seafood consumption data grouping (tons/year)</t>
  </si>
  <si>
    <t>Vulnerability score classes</t>
  </si>
  <si>
    <t>1. Data summarized per marineecoregion of the world including fire weather index sums for years 2023 and 2100, percent cover marine biodiversity hotspots, global population count totals for years 2023 and 2100, commercial demersal fishing sums, and coastal indigenous seafood consumption sums</t>
  </si>
  <si>
    <t>2. Fire weather index data sorting into 4 groups for vulnerability score classification</t>
  </si>
  <si>
    <t>Global population count year 2020 summed by marine ecoregion</t>
  </si>
  <si>
    <t>Unique population 2020 sum values</t>
  </si>
  <si>
    <t>Number of marine ecoregions containing the associated population sum</t>
  </si>
  <si>
    <t>2020 population count sum (number of persons)</t>
  </si>
  <si>
    <t>Commercial demersal fishing summed by marine ecoregion</t>
  </si>
  <si>
    <t>Unique fishing sum values</t>
  </si>
  <si>
    <t>Number of marine ecoregions containing the associated fishing sum</t>
  </si>
  <si>
    <t>0 to 306,630</t>
  </si>
  <si>
    <t>306,630 to 887,968</t>
  </si>
  <si>
    <t>887,968 to 1,469,306</t>
  </si>
  <si>
    <t>1,469,306+</t>
  </si>
  <si>
    <t>0 to 190,693</t>
  </si>
  <si>
    <t>190,693 to 514,818</t>
  </si>
  <si>
    <t>514,818 to 838,944</t>
  </si>
  <si>
    <t>838,944+</t>
  </si>
  <si>
    <t>*Grouping determined by quartile binning of 2023 FWI and 2020 population data, same vulnerability score thresholds held constant for 2100 data</t>
  </si>
  <si>
    <t>Weight</t>
  </si>
  <si>
    <t>3. Global population count data sorting into 4 groups for vulnerability score classification</t>
  </si>
  <si>
    <t>5. Marine biodiversity hotspots percent cover data sorting into 4 groups for vulnerability score classification</t>
  </si>
  <si>
    <t>4. Commercial demersal fishing data sorting into 4 groups for vulnerability score classification</t>
  </si>
  <si>
    <t>6. ICVI calculations including overview of all datasets, their respective vulnerability scores, the PVI and SVI calculations</t>
  </si>
  <si>
    <t>7. ICVI results compared with coastal indigenous seafood consumption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</si>
</sst>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family val="2"/>
      <scheme val="minor"/>
    </font>
    <font>
      <sz val="11"/>
      <color theme="1"/>
      <name val="Aptos Narrow"/>
      <family val="2"/>
      <scheme val="minor"/>
    </font>
    <font>
      <b/>
      <sz val="11"/>
      <color theme="1"/>
      <name val="Aptos Narrow"/>
      <family val="2"/>
      <scheme val="minor"/>
    </font>
    <font>
      <b/>
      <i/>
      <sz val="11"/>
      <color theme="1"/>
      <name val="Aptos Narrow"/>
      <family val="2"/>
      <scheme val="minor"/>
    </font>
    <font>
      <sz val="11"/>
      <color theme="1"/>
      <name val="Aptos Narrow"/>
      <scheme val="minor"/>
    </font>
    <font>
      <b/>
      <sz val="11"/>
      <color theme="1"/>
      <name val="Aptos Narrow"/>
      <scheme val="minor"/>
    </font>
    <font>
      <b/>
      <sz val="11"/>
      <name val="Aptos Narrow"/>
      <scheme val="minor"/>
    </font>
  </fonts>
  <fills count="3">
    <fill>
      <patternFill patternType="none"/>
    </fill>
    <fill>
      <patternFill patternType="gray125"/>
    </fill>
    <fill>
      <patternFill patternType="solid">
        <fgColor theme="1" tint="0.499984740745262"/>
        <bgColor indexed="64"/>
      </patternFill>
    </fill>
  </fills>
  <borders count="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33">
    <xf numFmtId="0" fontId="0" fillId="0" borderId="0" xfId="0"/>
    <xf numFmtId="0" fontId="0" fillId="0" borderId="0" xfId="0" applyAlignment="1">
      <alignment horizontal="left"/>
    </xf>
    <xf numFmtId="0" fontId="2" fillId="0" borderId="0" xfId="0" applyFont="1" applyAlignment="1">
      <alignment horizontal="left"/>
    </xf>
    <xf numFmtId="2" fontId="0" fillId="0" borderId="0" xfId="0" applyNumberFormat="1" applyAlignment="1">
      <alignment horizontal="left"/>
    </xf>
    <xf numFmtId="9" fontId="0" fillId="0" borderId="0" xfId="1" applyFont="1"/>
    <xf numFmtId="0" fontId="3" fillId="0" borderId="0" xfId="0" applyFont="1"/>
    <xf numFmtId="0" fontId="2" fillId="0" borderId="0" xfId="0" applyFont="1" applyAlignment="1">
      <alignment horizontal="left" vertical="top"/>
    </xf>
    <xf numFmtId="0" fontId="0" fillId="0" borderId="0" xfId="0" applyAlignment="1">
      <alignment horizontal="center"/>
    </xf>
    <xf numFmtId="0" fontId="0" fillId="2" borderId="0" xfId="0" applyFill="1" applyAlignment="1">
      <alignment horizontal="left"/>
    </xf>
    <xf numFmtId="0" fontId="0" fillId="2" borderId="0" xfId="0" applyFill="1"/>
    <xf numFmtId="0" fontId="2" fillId="0" borderId="0" xfId="0" applyFont="1" applyAlignment="1">
      <alignment horizontal="left" vertical="top" wrapText="1"/>
    </xf>
    <xf numFmtId="0" fontId="0" fillId="0" borderId="0" xfId="0" applyAlignment="1">
      <alignment horizontal="left" vertical="top" wrapText="1"/>
    </xf>
    <xf numFmtId="1" fontId="0" fillId="0" borderId="0" xfId="0" applyNumberFormat="1" applyAlignment="1">
      <alignment horizontal="left"/>
    </xf>
    <xf numFmtId="10" fontId="0" fillId="0" borderId="0" xfId="0" applyNumberFormat="1" applyAlignment="1">
      <alignment horizontal="left"/>
    </xf>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0" fillId="0" borderId="0" xfId="0" applyFill="1"/>
    <xf numFmtId="0" fontId="0" fillId="0" borderId="0" xfId="0" applyFill="1" applyAlignment="1">
      <alignment horizontal="left"/>
    </xf>
    <xf numFmtId="0" fontId="2" fillId="0" borderId="0" xfId="0" applyFont="1" applyFill="1" applyAlignment="1">
      <alignment horizontal="left" vertical="top" wrapText="1"/>
    </xf>
    <xf numFmtId="0" fontId="0" fillId="0" borderId="0" xfId="0" applyFill="1" applyAlignment="1">
      <alignment horizontal="left" vertical="top" wrapText="1"/>
    </xf>
    <xf numFmtId="0" fontId="0" fillId="0" borderId="0" xfId="0" applyFill="1" applyBorder="1"/>
    <xf numFmtId="0" fontId="0" fillId="0" borderId="0" xfId="0" applyBorder="1" applyAlignment="1">
      <alignment horizontal="left"/>
    </xf>
    <xf numFmtId="0" fontId="2" fillId="0" borderId="0" xfId="0" applyFont="1" applyBorder="1" applyAlignment="1">
      <alignment horizontal="left" vertical="top" wrapText="1"/>
    </xf>
    <xf numFmtId="0" fontId="0" fillId="0" borderId="0" xfId="0" applyBorder="1"/>
    <xf numFmtId="0" fontId="4" fillId="0" borderId="0" xfId="0" applyFont="1" applyAlignment="1">
      <alignment horizontal="left"/>
    </xf>
    <xf numFmtId="0" fontId="5" fillId="0" borderId="0" xfId="0" applyFont="1" applyAlignment="1">
      <alignment horizontal="left"/>
    </xf>
    <xf numFmtId="0" fontId="5" fillId="0" borderId="0" xfId="0" applyFont="1"/>
    <xf numFmtId="0" fontId="0" fillId="0" borderId="0" xfId="0" applyBorder="1" applyAlignment="1"/>
    <xf numFmtId="0" fontId="0" fillId="0" borderId="0" xfId="0" applyFill="1" applyBorder="1" applyAlignment="1"/>
    <xf numFmtId="0" fontId="6" fillId="0" borderId="0" xfId="0" applyFont="1" applyAlignment="1">
      <alignment horizontal="left" vertical="top" wrapText="1"/>
    </xf>
    <xf numFmtId="0" fontId="6" fillId="0" borderId="0" xfId="0" applyFont="1" applyAlignment="1">
      <alignment vertical="top" wrapText="1"/>
    </xf>
    <xf numFmtId="0" fontId="5" fillId="0" borderId="0" xfId="0" applyFont="1" applyAlignment="1">
      <alignment vertical="top" wrapText="1"/>
    </xf>
  </cellXfs>
  <cellStyles count="2">
    <cellStyle name="Normal" xfId="0" builtinId="0"/>
    <cellStyle name="Percent" xfId="1" builtinId="5"/>
  </cellStyles>
  <dxfs count="17">
    <dxf>
      <font>
        <b/>
        <i val="0"/>
        <color rgb="FFC00000"/>
      </font>
      <fill>
        <patternFill>
          <bgColor rgb="FFFFCCCC"/>
        </patternFill>
      </fill>
    </dxf>
    <dxf>
      <font>
        <b/>
        <i val="0"/>
        <color theme="5" tint="-0.24994659260841701"/>
      </font>
      <fill>
        <patternFill>
          <bgColor theme="5" tint="0.39994506668294322"/>
        </patternFill>
      </fill>
    </dxf>
    <dxf>
      <font>
        <b/>
        <i val="0"/>
        <color rgb="FFCC9900"/>
      </font>
      <fill>
        <patternFill>
          <bgColor rgb="FFFFFFCC"/>
        </patternFill>
      </fill>
    </dxf>
    <dxf>
      <font>
        <b/>
        <i val="0"/>
        <color theme="6"/>
      </font>
      <fill>
        <patternFill>
          <bgColor theme="6" tint="0.79998168889431442"/>
        </patternFill>
      </fill>
    </dxf>
    <dxf>
      <font>
        <color theme="0" tint="-0.499984740745262"/>
      </font>
    </dxf>
    <dxf>
      <font>
        <b/>
        <i val="0"/>
        <color theme="7"/>
      </font>
    </dxf>
    <dxf>
      <font>
        <b/>
        <i val="0"/>
        <color theme="8"/>
      </font>
    </dxf>
    <dxf>
      <font>
        <color rgb="FF9C0006"/>
      </font>
      <fill>
        <patternFill>
          <bgColor rgb="FFFFC7CE"/>
        </patternFill>
      </fill>
    </dxf>
    <dxf>
      <font>
        <color rgb="FF9C0006"/>
      </font>
      <fill>
        <patternFill>
          <bgColor rgb="FFFFC7CE"/>
        </patternFill>
      </fill>
    </dxf>
    <dxf>
      <font>
        <b/>
        <i val="0"/>
        <color rgb="FFC00000"/>
      </font>
      <fill>
        <patternFill>
          <bgColor rgb="FFFFCCCC"/>
        </patternFill>
      </fill>
    </dxf>
    <dxf>
      <font>
        <b/>
        <i val="0"/>
        <color theme="5" tint="-0.24994659260841701"/>
      </font>
      <fill>
        <patternFill>
          <bgColor theme="5" tint="0.39994506668294322"/>
        </patternFill>
      </fill>
    </dxf>
    <dxf>
      <font>
        <b/>
        <i val="0"/>
        <color rgb="FFCC9900"/>
      </font>
      <fill>
        <patternFill>
          <bgColor rgb="FFFFFFCC"/>
        </patternFill>
      </fill>
    </dxf>
    <dxf>
      <font>
        <b/>
        <i val="0"/>
        <color theme="6"/>
      </font>
      <fill>
        <patternFill>
          <bgColor theme="6" tint="0.79998168889431442"/>
        </patternFill>
      </fill>
    </dxf>
    <dxf>
      <font>
        <color rgb="FF9C0006"/>
      </font>
      <fill>
        <patternFill>
          <bgColor rgb="FFFFC7CE"/>
        </patternFill>
      </fill>
    </dxf>
    <dxf>
      <font>
        <color auto="1"/>
      </font>
      <fill>
        <patternFill>
          <bgColor rgb="FFCCFFCC"/>
        </patternFill>
      </fill>
    </dxf>
    <dxf>
      <font>
        <color auto="1"/>
      </font>
      <fill>
        <patternFill>
          <bgColor rgb="FFCCFFCC"/>
        </patternFill>
      </fill>
    </dxf>
    <dxf>
      <font>
        <color auto="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627FC-DA21-C34D-9CDB-593B039C7DBA}">
  <dimension ref="A1:A8"/>
  <sheetViews>
    <sheetView tabSelected="1" workbookViewId="0">
      <selection activeCell="A9" sqref="A9"/>
    </sheetView>
  </sheetViews>
  <sheetFormatPr baseColWidth="10" defaultRowHeight="15" x14ac:dyDescent="0.2"/>
  <sheetData>
    <row r="1" spans="1:1" x14ac:dyDescent="0.2">
      <c r="A1" s="27" t="s">
        <v>311</v>
      </c>
    </row>
    <row r="2" spans="1:1" x14ac:dyDescent="0.2">
      <c r="A2" t="s">
        <v>337</v>
      </c>
    </row>
    <row r="3" spans="1:1" x14ac:dyDescent="0.2">
      <c r="A3" t="s">
        <v>338</v>
      </c>
    </row>
    <row r="4" spans="1:1" x14ac:dyDescent="0.2">
      <c r="A4" t="s">
        <v>356</v>
      </c>
    </row>
    <row r="5" spans="1:1" x14ac:dyDescent="0.2">
      <c r="A5" t="s">
        <v>358</v>
      </c>
    </row>
    <row r="6" spans="1:1" x14ac:dyDescent="0.2">
      <c r="A6" t="s">
        <v>357</v>
      </c>
    </row>
    <row r="7" spans="1:1" x14ac:dyDescent="0.2">
      <c r="A7" t="s">
        <v>359</v>
      </c>
    </row>
    <row r="8" spans="1:1" x14ac:dyDescent="0.2">
      <c r="A8" t="s">
        <v>360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F1E49-7BCB-F942-819B-CC5C10851E00}">
  <dimension ref="A1:N163"/>
  <sheetViews>
    <sheetView workbookViewId="0">
      <selection activeCell="L35" sqref="L35"/>
    </sheetView>
  </sheetViews>
  <sheetFormatPr baseColWidth="10" defaultRowHeight="15" x14ac:dyDescent="0.2"/>
  <cols>
    <col min="1" max="1" width="13.1640625" style="1" customWidth="1"/>
    <col min="2" max="2" width="18" style="1" customWidth="1"/>
    <col min="3" max="3" width="13.6640625" style="1" customWidth="1"/>
    <col min="4" max="5" width="15.83203125" style="1" customWidth="1"/>
    <col min="6" max="9" width="20.83203125" style="1" customWidth="1"/>
    <col min="10" max="11" width="10.83203125" style="1"/>
    <col min="12" max="14" width="20.83203125" style="1" customWidth="1"/>
  </cols>
  <sheetData>
    <row r="1" spans="1:14" ht="48" x14ac:dyDescent="0.2">
      <c r="A1" s="31" t="s">
        <v>312</v>
      </c>
      <c r="B1" s="32" t="s">
        <v>325</v>
      </c>
      <c r="C1" s="32" t="s">
        <v>324</v>
      </c>
      <c r="D1" s="32" t="s">
        <v>332</v>
      </c>
      <c r="E1" s="32" t="s">
        <v>333</v>
      </c>
      <c r="F1" s="32" t="s">
        <v>328</v>
      </c>
      <c r="G1" s="32" t="s">
        <v>342</v>
      </c>
      <c r="H1" s="32" t="s">
        <v>327</v>
      </c>
      <c r="I1" s="32" t="s">
        <v>326</v>
      </c>
      <c r="J1" s="32" t="s">
        <v>329</v>
      </c>
      <c r="K1" s="32" t="s">
        <v>330</v>
      </c>
      <c r="L1" s="32" t="s">
        <v>331</v>
      </c>
      <c r="M1" s="32" t="s">
        <v>334</v>
      </c>
      <c r="N1" s="32" t="s">
        <v>335</v>
      </c>
    </row>
    <row r="2" spans="1:14" x14ac:dyDescent="0.2">
      <c r="A2" s="25">
        <v>0</v>
      </c>
      <c r="B2" s="25" t="s">
        <v>28</v>
      </c>
      <c r="C2" s="25" t="s">
        <v>29</v>
      </c>
      <c r="D2" s="25">
        <v>45722</v>
      </c>
      <c r="E2" s="25">
        <v>80929</v>
      </c>
      <c r="F2" s="25">
        <v>0</v>
      </c>
      <c r="G2" s="25">
        <v>182434</v>
      </c>
      <c r="H2" s="25">
        <v>137622</v>
      </c>
      <c r="I2" s="25">
        <v>29161</v>
      </c>
      <c r="J2" s="25">
        <v>1</v>
      </c>
      <c r="K2" s="25">
        <v>2</v>
      </c>
      <c r="L2" s="25" t="s">
        <v>317</v>
      </c>
      <c r="M2" s="25">
        <v>0</v>
      </c>
      <c r="N2" s="25" t="s">
        <v>256</v>
      </c>
    </row>
    <row r="3" spans="1:14" x14ac:dyDescent="0.2">
      <c r="A3" s="25">
        <v>1</v>
      </c>
      <c r="B3" s="25" t="s">
        <v>30</v>
      </c>
      <c r="C3" s="25" t="s">
        <v>31</v>
      </c>
      <c r="D3" s="25">
        <v>0</v>
      </c>
      <c r="E3" s="25">
        <v>71</v>
      </c>
      <c r="F3" s="25">
        <v>0</v>
      </c>
      <c r="G3" s="25">
        <v>1692</v>
      </c>
      <c r="H3" s="25">
        <v>15</v>
      </c>
      <c r="I3" s="25">
        <v>154104</v>
      </c>
      <c r="J3" s="25">
        <v>1</v>
      </c>
      <c r="K3" s="25">
        <v>1</v>
      </c>
      <c r="L3" s="25" t="s">
        <v>318</v>
      </c>
      <c r="M3" s="25">
        <v>32</v>
      </c>
      <c r="N3" s="25" t="s">
        <v>256</v>
      </c>
    </row>
    <row r="4" spans="1:14" x14ac:dyDescent="0.2">
      <c r="A4" s="25">
        <v>2</v>
      </c>
      <c r="B4" s="25" t="s">
        <v>32</v>
      </c>
      <c r="C4" s="25" t="s">
        <v>33</v>
      </c>
      <c r="D4" s="25">
        <v>88586</v>
      </c>
      <c r="E4" s="25">
        <v>320431</v>
      </c>
      <c r="F4" s="25">
        <v>0</v>
      </c>
      <c r="G4" s="25">
        <v>577312</v>
      </c>
      <c r="H4" s="25">
        <v>1116290</v>
      </c>
      <c r="I4" s="25">
        <v>245698</v>
      </c>
      <c r="J4" s="25">
        <v>2</v>
      </c>
      <c r="K4" s="25">
        <v>3</v>
      </c>
      <c r="L4" s="25" t="s">
        <v>319</v>
      </c>
      <c r="M4" s="25">
        <v>0</v>
      </c>
      <c r="N4" s="25" t="s">
        <v>256</v>
      </c>
    </row>
    <row r="5" spans="1:14" x14ac:dyDescent="0.2">
      <c r="A5" s="25">
        <v>3</v>
      </c>
      <c r="B5" s="25" t="s">
        <v>34</v>
      </c>
      <c r="C5" s="25" t="s">
        <v>35</v>
      </c>
      <c r="D5" s="25">
        <v>121893</v>
      </c>
      <c r="E5" s="25">
        <v>368473</v>
      </c>
      <c r="F5" s="25">
        <v>96.351791000000006</v>
      </c>
      <c r="G5" s="25">
        <v>587522</v>
      </c>
      <c r="H5" s="25">
        <v>315210</v>
      </c>
      <c r="I5" s="25">
        <v>1194916</v>
      </c>
      <c r="J5" s="25">
        <v>3</v>
      </c>
      <c r="K5" s="25">
        <v>4</v>
      </c>
      <c r="L5" s="25" t="s">
        <v>320</v>
      </c>
      <c r="M5" s="25">
        <v>0</v>
      </c>
      <c r="N5" s="25" t="s">
        <v>256</v>
      </c>
    </row>
    <row r="6" spans="1:14" x14ac:dyDescent="0.2">
      <c r="A6" s="25">
        <v>4</v>
      </c>
      <c r="B6" s="25" t="s">
        <v>36</v>
      </c>
      <c r="C6" s="25" t="s">
        <v>37</v>
      </c>
      <c r="D6" s="25">
        <v>2046799</v>
      </c>
      <c r="E6" s="25">
        <v>2355597</v>
      </c>
      <c r="F6" s="25">
        <v>0</v>
      </c>
      <c r="G6" s="25">
        <v>2330441</v>
      </c>
      <c r="H6" s="25">
        <v>2692759</v>
      </c>
      <c r="I6" s="25">
        <v>142801</v>
      </c>
      <c r="J6" s="25">
        <v>3</v>
      </c>
      <c r="K6" s="25">
        <v>3</v>
      </c>
      <c r="L6" s="25" t="s">
        <v>318</v>
      </c>
      <c r="M6" s="25">
        <v>2447</v>
      </c>
      <c r="N6" s="25" t="s">
        <v>257</v>
      </c>
    </row>
    <row r="7" spans="1:14" x14ac:dyDescent="0.2">
      <c r="A7" s="25">
        <v>5</v>
      </c>
      <c r="B7" s="25" t="s">
        <v>38</v>
      </c>
      <c r="C7" s="25" t="s">
        <v>39</v>
      </c>
      <c r="D7" s="25">
        <v>47106</v>
      </c>
      <c r="E7" s="25">
        <v>92975</v>
      </c>
      <c r="F7" s="25">
        <v>98.860005000000001</v>
      </c>
      <c r="G7" s="25">
        <v>183921</v>
      </c>
      <c r="H7" s="25">
        <v>153924</v>
      </c>
      <c r="I7" s="25">
        <v>28453</v>
      </c>
      <c r="J7" s="25">
        <v>2</v>
      </c>
      <c r="K7" s="25">
        <v>2</v>
      </c>
      <c r="L7" s="25" t="s">
        <v>318</v>
      </c>
      <c r="M7" s="25">
        <v>6480</v>
      </c>
      <c r="N7" s="25" t="s">
        <v>258</v>
      </c>
    </row>
    <row r="8" spans="1:14" x14ac:dyDescent="0.2">
      <c r="A8" s="25">
        <v>6</v>
      </c>
      <c r="B8" s="25" t="s">
        <v>40</v>
      </c>
      <c r="C8" s="25" t="s">
        <v>41</v>
      </c>
      <c r="D8" s="25">
        <v>711384</v>
      </c>
      <c r="E8" s="25">
        <v>1002369</v>
      </c>
      <c r="F8" s="25">
        <v>8.8800000000000004E-2</v>
      </c>
      <c r="G8" s="25">
        <v>10734</v>
      </c>
      <c r="H8" s="25">
        <v>1463</v>
      </c>
      <c r="I8" s="25">
        <v>220250</v>
      </c>
      <c r="J8" s="25">
        <v>3</v>
      </c>
      <c r="K8" s="25">
        <v>3</v>
      </c>
      <c r="L8" s="25" t="s">
        <v>318</v>
      </c>
      <c r="M8" s="25">
        <v>1899</v>
      </c>
      <c r="N8" s="25" t="s">
        <v>257</v>
      </c>
    </row>
    <row r="9" spans="1:14" x14ac:dyDescent="0.2">
      <c r="A9" s="25">
        <v>7</v>
      </c>
      <c r="B9" s="25" t="s">
        <v>42</v>
      </c>
      <c r="C9" s="25" t="s">
        <v>43</v>
      </c>
      <c r="D9" s="25">
        <v>11540</v>
      </c>
      <c r="E9" s="25">
        <v>42568</v>
      </c>
      <c r="F9" s="25">
        <v>0.779254</v>
      </c>
      <c r="G9" s="25">
        <v>29730</v>
      </c>
      <c r="H9" s="25">
        <v>23430</v>
      </c>
      <c r="I9" s="25">
        <v>843586</v>
      </c>
      <c r="J9" s="25">
        <v>2</v>
      </c>
      <c r="K9" s="25">
        <v>2</v>
      </c>
      <c r="L9" s="25" t="s">
        <v>318</v>
      </c>
      <c r="M9" s="25">
        <v>0</v>
      </c>
      <c r="N9" s="25" t="s">
        <v>256</v>
      </c>
    </row>
    <row r="10" spans="1:14" x14ac:dyDescent="0.2">
      <c r="A10" s="25">
        <v>8</v>
      </c>
      <c r="B10" s="25" t="s">
        <v>44</v>
      </c>
      <c r="C10" s="25" t="s">
        <v>45</v>
      </c>
      <c r="D10" s="25">
        <v>989</v>
      </c>
      <c r="E10" s="25">
        <v>59792</v>
      </c>
      <c r="F10" s="25">
        <v>0</v>
      </c>
      <c r="G10" s="25">
        <v>89</v>
      </c>
      <c r="H10" s="25">
        <v>106</v>
      </c>
      <c r="I10" s="25">
        <v>93154</v>
      </c>
      <c r="J10" s="25">
        <v>1</v>
      </c>
      <c r="K10" s="25">
        <v>1</v>
      </c>
      <c r="L10" s="25" t="s">
        <v>318</v>
      </c>
      <c r="M10" s="25">
        <v>107</v>
      </c>
      <c r="N10" s="25" t="s">
        <v>256</v>
      </c>
    </row>
    <row r="11" spans="1:14" x14ac:dyDescent="0.2">
      <c r="A11" s="25">
        <v>9</v>
      </c>
      <c r="B11" s="25" t="s">
        <v>46</v>
      </c>
      <c r="C11" s="25" t="s">
        <v>47</v>
      </c>
      <c r="D11" s="25">
        <v>172326</v>
      </c>
      <c r="E11" s="25">
        <v>341649</v>
      </c>
      <c r="F11" s="25">
        <v>69.895636999999994</v>
      </c>
      <c r="G11" s="25">
        <v>168376</v>
      </c>
      <c r="H11" s="25">
        <v>131779</v>
      </c>
      <c r="I11" s="25">
        <v>45791</v>
      </c>
      <c r="J11" s="25">
        <v>2</v>
      </c>
      <c r="K11" s="25">
        <v>2</v>
      </c>
      <c r="L11" s="25" t="s">
        <v>318</v>
      </c>
      <c r="M11" s="25">
        <v>0</v>
      </c>
      <c r="N11" s="25" t="s">
        <v>256</v>
      </c>
    </row>
    <row r="12" spans="1:14" x14ac:dyDescent="0.2">
      <c r="A12" s="25">
        <v>10</v>
      </c>
      <c r="B12" s="25" t="s">
        <v>48</v>
      </c>
      <c r="C12" s="25" t="s">
        <v>49</v>
      </c>
      <c r="D12" s="25">
        <v>93795</v>
      </c>
      <c r="E12" s="25">
        <v>386542</v>
      </c>
      <c r="F12" s="25">
        <v>0</v>
      </c>
      <c r="G12" s="25">
        <v>1117218</v>
      </c>
      <c r="H12" s="25">
        <v>1154089</v>
      </c>
      <c r="I12" s="25">
        <v>19221</v>
      </c>
      <c r="J12" s="25">
        <v>2</v>
      </c>
      <c r="K12" s="25">
        <v>3</v>
      </c>
      <c r="L12" s="25" t="s">
        <v>319</v>
      </c>
      <c r="M12" s="25">
        <v>0</v>
      </c>
      <c r="N12" s="25" t="s">
        <v>256</v>
      </c>
    </row>
    <row r="13" spans="1:14" x14ac:dyDescent="0.2">
      <c r="A13" s="25">
        <v>11</v>
      </c>
      <c r="B13" s="25" t="s">
        <v>50</v>
      </c>
      <c r="C13" s="25" t="s">
        <v>43</v>
      </c>
      <c r="D13" s="25">
        <v>106043</v>
      </c>
      <c r="E13" s="25">
        <v>437893</v>
      </c>
      <c r="F13" s="25">
        <v>97.660675999999995</v>
      </c>
      <c r="G13" s="25">
        <v>793245</v>
      </c>
      <c r="H13" s="25">
        <v>689775</v>
      </c>
      <c r="I13" s="25">
        <v>983802</v>
      </c>
      <c r="J13" s="25">
        <v>3</v>
      </c>
      <c r="K13" s="25">
        <v>4</v>
      </c>
      <c r="L13" s="25" t="s">
        <v>320</v>
      </c>
      <c r="M13" s="25">
        <v>32</v>
      </c>
      <c r="N13" s="25" t="s">
        <v>256</v>
      </c>
    </row>
    <row r="14" spans="1:14" x14ac:dyDescent="0.2">
      <c r="A14" s="25">
        <v>12</v>
      </c>
      <c r="B14" s="25" t="s">
        <v>51</v>
      </c>
      <c r="C14" s="25" t="s">
        <v>41</v>
      </c>
      <c r="D14" s="25">
        <v>45932</v>
      </c>
      <c r="E14" s="25">
        <v>118913</v>
      </c>
      <c r="F14" s="25">
        <v>0</v>
      </c>
      <c r="G14" s="25">
        <v>174888</v>
      </c>
      <c r="H14" s="25">
        <v>251290</v>
      </c>
      <c r="I14" s="25">
        <v>24878</v>
      </c>
      <c r="J14" s="25">
        <v>1</v>
      </c>
      <c r="K14" s="25">
        <v>2</v>
      </c>
      <c r="L14" s="25" t="s">
        <v>317</v>
      </c>
      <c r="M14" s="25">
        <v>0</v>
      </c>
      <c r="N14" s="25" t="s">
        <v>256</v>
      </c>
    </row>
    <row r="15" spans="1:14" x14ac:dyDescent="0.2">
      <c r="A15" s="25">
        <v>13</v>
      </c>
      <c r="B15" s="25" t="s">
        <v>52</v>
      </c>
      <c r="C15" s="25" t="s">
        <v>45</v>
      </c>
      <c r="D15" s="25">
        <v>9668</v>
      </c>
      <c r="E15" s="25">
        <v>416970</v>
      </c>
      <c r="F15" s="25">
        <v>0</v>
      </c>
      <c r="G15" s="25">
        <v>1846</v>
      </c>
      <c r="H15" s="25">
        <v>215</v>
      </c>
      <c r="I15" s="25">
        <v>146</v>
      </c>
      <c r="J15" s="25">
        <v>1</v>
      </c>
      <c r="K15" s="25">
        <v>2</v>
      </c>
      <c r="L15" s="25" t="s">
        <v>317</v>
      </c>
      <c r="M15" s="25">
        <v>285</v>
      </c>
      <c r="N15" s="25" t="s">
        <v>256</v>
      </c>
    </row>
    <row r="16" spans="1:14" x14ac:dyDescent="0.2">
      <c r="A16" s="25">
        <v>14</v>
      </c>
      <c r="B16" s="25" t="s">
        <v>53</v>
      </c>
      <c r="C16" s="25" t="s">
        <v>31</v>
      </c>
      <c r="D16" s="25">
        <v>18396</v>
      </c>
      <c r="E16" s="25">
        <v>81287</v>
      </c>
      <c r="F16" s="25">
        <v>0</v>
      </c>
      <c r="G16" s="25">
        <v>388</v>
      </c>
      <c r="H16" s="25">
        <v>2</v>
      </c>
      <c r="I16" s="25">
        <v>45</v>
      </c>
      <c r="J16" s="25">
        <v>1</v>
      </c>
      <c r="K16" s="25">
        <v>2</v>
      </c>
      <c r="L16" s="25" t="s">
        <v>317</v>
      </c>
      <c r="M16" s="25">
        <v>352</v>
      </c>
      <c r="N16" s="25" t="s">
        <v>256</v>
      </c>
    </row>
    <row r="17" spans="1:14" x14ac:dyDescent="0.2">
      <c r="A17" s="25">
        <v>15</v>
      </c>
      <c r="B17" s="25" t="s">
        <v>54</v>
      </c>
      <c r="C17" s="25" t="s">
        <v>55</v>
      </c>
      <c r="D17" s="25">
        <v>0</v>
      </c>
      <c r="E17" s="25">
        <v>49419</v>
      </c>
      <c r="F17" s="25">
        <v>57.862431999999998</v>
      </c>
      <c r="G17" s="25">
        <v>134789</v>
      </c>
      <c r="H17" s="25">
        <v>109904</v>
      </c>
      <c r="I17" s="25">
        <v>31593</v>
      </c>
      <c r="J17" s="25">
        <v>2</v>
      </c>
      <c r="K17" s="25">
        <v>2</v>
      </c>
      <c r="L17" s="25" t="s">
        <v>318</v>
      </c>
      <c r="M17" s="25">
        <v>1</v>
      </c>
      <c r="N17" s="25" t="s">
        <v>256</v>
      </c>
    </row>
    <row r="18" spans="1:14" x14ac:dyDescent="0.2">
      <c r="A18" s="25">
        <v>16</v>
      </c>
      <c r="B18" s="25" t="s">
        <v>56</v>
      </c>
      <c r="C18" s="25" t="s">
        <v>57</v>
      </c>
      <c r="D18" s="25">
        <v>174903</v>
      </c>
      <c r="E18" s="25">
        <v>489120</v>
      </c>
      <c r="F18" s="25">
        <v>0</v>
      </c>
      <c r="G18" s="25">
        <v>471140</v>
      </c>
      <c r="H18" s="25">
        <v>741704</v>
      </c>
      <c r="I18" s="25">
        <v>21052</v>
      </c>
      <c r="J18" s="25">
        <v>2</v>
      </c>
      <c r="K18" s="25">
        <v>3</v>
      </c>
      <c r="L18" s="25" t="s">
        <v>319</v>
      </c>
      <c r="M18" s="25">
        <v>7611</v>
      </c>
      <c r="N18" s="25" t="s">
        <v>258</v>
      </c>
    </row>
    <row r="19" spans="1:14" x14ac:dyDescent="0.2">
      <c r="A19" s="25">
        <v>17</v>
      </c>
      <c r="B19" s="25" t="s">
        <v>58</v>
      </c>
      <c r="C19" s="25" t="s">
        <v>41</v>
      </c>
      <c r="D19" s="25">
        <v>701803</v>
      </c>
      <c r="E19" s="25">
        <v>942225</v>
      </c>
      <c r="F19" s="25">
        <v>8.3850999999999996</v>
      </c>
      <c r="G19" s="25">
        <v>8932</v>
      </c>
      <c r="H19" s="25">
        <v>19533</v>
      </c>
      <c r="I19" s="25">
        <v>331185</v>
      </c>
      <c r="J19" s="25">
        <v>3</v>
      </c>
      <c r="K19" s="25">
        <v>3</v>
      </c>
      <c r="L19" s="25" t="s">
        <v>318</v>
      </c>
      <c r="M19" s="25">
        <v>667</v>
      </c>
      <c r="N19" s="25" t="s">
        <v>256</v>
      </c>
    </row>
    <row r="20" spans="1:14" x14ac:dyDescent="0.2">
      <c r="A20" s="25">
        <v>18</v>
      </c>
      <c r="B20" s="25" t="s">
        <v>59</v>
      </c>
      <c r="C20" s="25" t="s">
        <v>41</v>
      </c>
      <c r="D20" s="25">
        <v>35740</v>
      </c>
      <c r="E20" s="25">
        <v>85585</v>
      </c>
      <c r="F20" s="25">
        <v>0</v>
      </c>
      <c r="G20" s="25">
        <v>27133</v>
      </c>
      <c r="H20" s="25">
        <v>12153</v>
      </c>
      <c r="I20" s="25">
        <v>19378</v>
      </c>
      <c r="J20" s="25">
        <v>1</v>
      </c>
      <c r="K20" s="25">
        <v>2</v>
      </c>
      <c r="L20" s="25" t="s">
        <v>317</v>
      </c>
      <c r="M20" s="25">
        <v>36</v>
      </c>
      <c r="N20" s="25" t="s">
        <v>256</v>
      </c>
    </row>
    <row r="21" spans="1:14" x14ac:dyDescent="0.2">
      <c r="A21" s="25">
        <v>19</v>
      </c>
      <c r="B21" s="25" t="s">
        <v>60</v>
      </c>
      <c r="C21" s="25" t="s">
        <v>31</v>
      </c>
      <c r="D21" s="25">
        <v>11170</v>
      </c>
      <c r="E21" s="25">
        <v>31389</v>
      </c>
      <c r="F21" s="25">
        <v>0</v>
      </c>
      <c r="G21" s="25">
        <v>135206</v>
      </c>
      <c r="H21" s="25">
        <v>185628</v>
      </c>
      <c r="I21" s="25">
        <v>93465</v>
      </c>
      <c r="J21" s="25">
        <v>1</v>
      </c>
      <c r="K21" s="25">
        <v>1</v>
      </c>
      <c r="L21" s="25" t="s">
        <v>318</v>
      </c>
      <c r="M21" s="25">
        <v>155</v>
      </c>
      <c r="N21" s="25" t="s">
        <v>256</v>
      </c>
    </row>
    <row r="22" spans="1:14" x14ac:dyDescent="0.2">
      <c r="A22" s="25">
        <v>20</v>
      </c>
      <c r="B22" s="25" t="s">
        <v>61</v>
      </c>
      <c r="C22" s="25" t="s">
        <v>62</v>
      </c>
      <c r="D22" s="25">
        <v>15356</v>
      </c>
      <c r="E22" s="25">
        <v>96232</v>
      </c>
      <c r="F22" s="25">
        <v>0</v>
      </c>
      <c r="G22" s="25">
        <v>836225</v>
      </c>
      <c r="H22" s="25">
        <v>1228508</v>
      </c>
      <c r="I22" s="25">
        <v>1167917</v>
      </c>
      <c r="J22" s="25">
        <v>2</v>
      </c>
      <c r="K22" s="25">
        <v>3</v>
      </c>
      <c r="L22" s="25" t="s">
        <v>319</v>
      </c>
      <c r="M22" s="25">
        <v>0</v>
      </c>
      <c r="N22" s="25" t="s">
        <v>256</v>
      </c>
    </row>
    <row r="23" spans="1:14" x14ac:dyDescent="0.2">
      <c r="A23" s="25">
        <v>21</v>
      </c>
      <c r="B23" s="25" t="s">
        <v>63</v>
      </c>
      <c r="C23" s="25" t="s">
        <v>39</v>
      </c>
      <c r="D23" s="25">
        <v>185937</v>
      </c>
      <c r="E23" s="25">
        <v>256922</v>
      </c>
      <c r="F23" s="25">
        <v>98.683115000000001</v>
      </c>
      <c r="G23" s="25">
        <v>41226</v>
      </c>
      <c r="H23" s="25">
        <v>90897</v>
      </c>
      <c r="I23" s="25">
        <v>18749</v>
      </c>
      <c r="J23" s="25">
        <v>2</v>
      </c>
      <c r="K23" s="25">
        <v>2</v>
      </c>
      <c r="L23" s="25" t="s">
        <v>318</v>
      </c>
      <c r="M23" s="25">
        <v>0</v>
      </c>
      <c r="N23" s="25" t="s">
        <v>256</v>
      </c>
    </row>
    <row r="24" spans="1:14" x14ac:dyDescent="0.2">
      <c r="A24" s="25">
        <v>22</v>
      </c>
      <c r="B24" s="25" t="s">
        <v>64</v>
      </c>
      <c r="C24" s="25" t="s">
        <v>65</v>
      </c>
      <c r="D24" s="25">
        <v>14061</v>
      </c>
      <c r="E24" s="25">
        <v>105589</v>
      </c>
      <c r="F24" s="25">
        <v>3.8000000000000002E-5</v>
      </c>
      <c r="G24" s="25">
        <v>3136265</v>
      </c>
      <c r="H24" s="25">
        <v>1609514</v>
      </c>
      <c r="I24" s="25">
        <v>521574</v>
      </c>
      <c r="J24" s="25">
        <v>3</v>
      </c>
      <c r="K24" s="25">
        <v>3</v>
      </c>
      <c r="L24" s="25" t="s">
        <v>318</v>
      </c>
      <c r="M24" s="25">
        <v>0</v>
      </c>
      <c r="N24" s="25" t="s">
        <v>256</v>
      </c>
    </row>
    <row r="25" spans="1:14" x14ac:dyDescent="0.2">
      <c r="A25" s="25">
        <v>23</v>
      </c>
      <c r="B25" s="25" t="s">
        <v>66</v>
      </c>
      <c r="C25" s="25" t="s">
        <v>67</v>
      </c>
      <c r="D25" s="25">
        <v>22986</v>
      </c>
      <c r="E25" s="25">
        <v>54533</v>
      </c>
      <c r="F25" s="25">
        <v>98.039917000000003</v>
      </c>
      <c r="G25" s="25">
        <v>136020</v>
      </c>
      <c r="H25" s="25">
        <v>185996</v>
      </c>
      <c r="I25" s="25">
        <v>282304</v>
      </c>
      <c r="J25" s="25">
        <v>2</v>
      </c>
      <c r="K25" s="25">
        <v>2</v>
      </c>
      <c r="L25" s="25" t="s">
        <v>318</v>
      </c>
      <c r="M25" s="25">
        <v>42734</v>
      </c>
      <c r="N25" s="25" t="s">
        <v>258</v>
      </c>
    </row>
    <row r="26" spans="1:14" x14ac:dyDescent="0.2">
      <c r="A26" s="25">
        <v>24</v>
      </c>
      <c r="B26" s="25" t="s">
        <v>68</v>
      </c>
      <c r="C26" s="25" t="s">
        <v>69</v>
      </c>
      <c r="D26" s="25">
        <v>73638</v>
      </c>
      <c r="E26" s="25">
        <v>78305</v>
      </c>
      <c r="F26" s="25">
        <v>0</v>
      </c>
      <c r="G26" s="25">
        <v>671495</v>
      </c>
      <c r="H26" s="25">
        <v>317091</v>
      </c>
      <c r="I26" s="25">
        <v>98026</v>
      </c>
      <c r="J26" s="25">
        <v>2</v>
      </c>
      <c r="K26" s="25">
        <v>2</v>
      </c>
      <c r="L26" s="25" t="s">
        <v>318</v>
      </c>
      <c r="M26" s="25">
        <v>70</v>
      </c>
      <c r="N26" s="25" t="s">
        <v>256</v>
      </c>
    </row>
    <row r="27" spans="1:14" x14ac:dyDescent="0.2">
      <c r="A27" s="25">
        <v>25</v>
      </c>
      <c r="B27" s="25" t="s">
        <v>70</v>
      </c>
      <c r="C27" s="25" t="s">
        <v>71</v>
      </c>
      <c r="D27" s="25">
        <v>243524</v>
      </c>
      <c r="E27" s="25">
        <v>270154</v>
      </c>
      <c r="F27" s="25">
        <v>6.6653289999999998</v>
      </c>
      <c r="G27" s="25">
        <v>2742</v>
      </c>
      <c r="H27" s="25">
        <v>5786</v>
      </c>
      <c r="I27" s="25">
        <v>20495</v>
      </c>
      <c r="J27" s="25">
        <v>2</v>
      </c>
      <c r="K27" s="25">
        <v>2</v>
      </c>
      <c r="L27" s="25" t="s">
        <v>318</v>
      </c>
      <c r="M27" s="25">
        <v>0</v>
      </c>
      <c r="N27" s="25" t="s">
        <v>256</v>
      </c>
    </row>
    <row r="28" spans="1:14" x14ac:dyDescent="0.2">
      <c r="A28" s="25">
        <v>26</v>
      </c>
      <c r="B28" s="25" t="s">
        <v>72</v>
      </c>
      <c r="C28" s="25" t="s">
        <v>39</v>
      </c>
      <c r="D28" s="25">
        <v>15667</v>
      </c>
      <c r="E28" s="25">
        <v>66291</v>
      </c>
      <c r="F28" s="25">
        <v>0.76425799999999999</v>
      </c>
      <c r="G28" s="25">
        <v>14852</v>
      </c>
      <c r="H28" s="25">
        <v>683</v>
      </c>
      <c r="I28" s="25">
        <v>231098</v>
      </c>
      <c r="J28" s="25">
        <v>2</v>
      </c>
      <c r="K28" s="25">
        <v>2</v>
      </c>
      <c r="L28" s="25" t="s">
        <v>318</v>
      </c>
      <c r="M28" s="25">
        <v>291</v>
      </c>
      <c r="N28" s="25" t="s">
        <v>256</v>
      </c>
    </row>
    <row r="29" spans="1:14" x14ac:dyDescent="0.2">
      <c r="A29" s="25">
        <v>27</v>
      </c>
      <c r="B29" s="25" t="s">
        <v>73</v>
      </c>
      <c r="C29" s="25" t="s">
        <v>74</v>
      </c>
      <c r="D29" s="25">
        <v>85307</v>
      </c>
      <c r="E29" s="25">
        <v>147940</v>
      </c>
      <c r="F29" s="25">
        <v>98.919791000000004</v>
      </c>
      <c r="G29" s="25">
        <v>186299</v>
      </c>
      <c r="H29" s="25">
        <v>213515</v>
      </c>
      <c r="I29" s="25">
        <v>116234</v>
      </c>
      <c r="J29" s="25">
        <v>2</v>
      </c>
      <c r="K29" s="25">
        <v>2</v>
      </c>
      <c r="L29" s="25" t="s">
        <v>318</v>
      </c>
      <c r="M29" s="25">
        <v>5360</v>
      </c>
      <c r="N29" s="25" t="s">
        <v>258</v>
      </c>
    </row>
    <row r="30" spans="1:14" x14ac:dyDescent="0.2">
      <c r="A30" s="25">
        <v>28</v>
      </c>
      <c r="B30" s="25" t="s">
        <v>75</v>
      </c>
      <c r="C30" s="25" t="s">
        <v>39</v>
      </c>
      <c r="D30" s="25">
        <v>0</v>
      </c>
      <c r="E30" s="25">
        <v>47109</v>
      </c>
      <c r="F30" s="25">
        <v>78.023151999999996</v>
      </c>
      <c r="G30" s="25">
        <v>65269</v>
      </c>
      <c r="H30" s="25">
        <v>38732</v>
      </c>
      <c r="I30" s="25">
        <v>131434</v>
      </c>
      <c r="J30" s="25">
        <v>2</v>
      </c>
      <c r="K30" s="25">
        <v>2</v>
      </c>
      <c r="L30" s="25" t="s">
        <v>318</v>
      </c>
      <c r="M30" s="25">
        <v>1163</v>
      </c>
      <c r="N30" s="25" t="s">
        <v>257</v>
      </c>
    </row>
    <row r="31" spans="1:14" x14ac:dyDescent="0.2">
      <c r="A31" s="25">
        <v>29</v>
      </c>
      <c r="B31" s="25" t="s">
        <v>76</v>
      </c>
      <c r="C31" s="25" t="s">
        <v>31</v>
      </c>
      <c r="D31" s="25">
        <v>964</v>
      </c>
      <c r="E31" s="25">
        <v>63006</v>
      </c>
      <c r="F31" s="25">
        <v>0</v>
      </c>
      <c r="G31" s="25">
        <v>554</v>
      </c>
      <c r="H31" s="25">
        <v>2</v>
      </c>
      <c r="I31" s="25">
        <v>120</v>
      </c>
      <c r="J31" s="25">
        <v>1</v>
      </c>
      <c r="K31" s="25">
        <v>1</v>
      </c>
      <c r="L31" s="25" t="s">
        <v>318</v>
      </c>
      <c r="M31" s="25">
        <v>1279</v>
      </c>
      <c r="N31" s="25" t="s">
        <v>257</v>
      </c>
    </row>
    <row r="32" spans="1:14" x14ac:dyDescent="0.2">
      <c r="A32" s="25">
        <v>30</v>
      </c>
      <c r="B32" s="25" t="s">
        <v>77</v>
      </c>
      <c r="C32" s="25" t="s">
        <v>74</v>
      </c>
      <c r="D32" s="25">
        <v>899359</v>
      </c>
      <c r="E32" s="25">
        <v>1174207</v>
      </c>
      <c r="F32" s="25">
        <v>25.216785000000002</v>
      </c>
      <c r="G32" s="25">
        <v>331910</v>
      </c>
      <c r="H32" s="25">
        <v>122216</v>
      </c>
      <c r="I32" s="25">
        <v>90000</v>
      </c>
      <c r="J32" s="25">
        <v>3</v>
      </c>
      <c r="K32" s="25">
        <v>3</v>
      </c>
      <c r="L32" s="25" t="s">
        <v>318</v>
      </c>
      <c r="M32" s="25">
        <v>2968</v>
      </c>
      <c r="N32" s="25" t="s">
        <v>259</v>
      </c>
    </row>
    <row r="33" spans="1:14" x14ac:dyDescent="0.2">
      <c r="A33" s="25">
        <v>31</v>
      </c>
      <c r="B33" s="25" t="s">
        <v>78</v>
      </c>
      <c r="C33" s="25" t="s">
        <v>79</v>
      </c>
      <c r="D33" s="25">
        <v>52934</v>
      </c>
      <c r="E33" s="25">
        <v>122993</v>
      </c>
      <c r="F33" s="25">
        <v>0</v>
      </c>
      <c r="G33" s="25">
        <v>133338</v>
      </c>
      <c r="H33" s="25">
        <v>376567</v>
      </c>
      <c r="I33" s="25">
        <v>34904</v>
      </c>
      <c r="J33" s="25">
        <v>1</v>
      </c>
      <c r="K33" s="25">
        <v>2</v>
      </c>
      <c r="L33" s="25" t="s">
        <v>317</v>
      </c>
      <c r="M33" s="25">
        <v>0</v>
      </c>
      <c r="N33" s="25" t="s">
        <v>256</v>
      </c>
    </row>
    <row r="34" spans="1:14" x14ac:dyDescent="0.2">
      <c r="A34" s="25">
        <v>32</v>
      </c>
      <c r="B34" s="25" t="s">
        <v>80</v>
      </c>
      <c r="C34" s="25" t="s">
        <v>81</v>
      </c>
      <c r="D34" s="25">
        <v>57449</v>
      </c>
      <c r="E34" s="25">
        <v>214859</v>
      </c>
      <c r="F34" s="25">
        <v>41.933726</v>
      </c>
      <c r="G34" s="25">
        <v>10851110</v>
      </c>
      <c r="H34" s="25">
        <v>4412854</v>
      </c>
      <c r="I34" s="25">
        <v>4392014</v>
      </c>
      <c r="J34" s="25">
        <v>3</v>
      </c>
      <c r="K34" s="25">
        <v>3</v>
      </c>
      <c r="L34" s="25" t="s">
        <v>318</v>
      </c>
      <c r="M34" s="25">
        <v>0</v>
      </c>
      <c r="N34" s="25" t="s">
        <v>256</v>
      </c>
    </row>
    <row r="35" spans="1:14" x14ac:dyDescent="0.2">
      <c r="A35" s="25">
        <v>33</v>
      </c>
      <c r="B35" s="25" t="s">
        <v>82</v>
      </c>
      <c r="C35" s="25" t="s">
        <v>83</v>
      </c>
      <c r="D35" s="25">
        <v>56</v>
      </c>
      <c r="E35" s="25">
        <v>73890</v>
      </c>
      <c r="F35" s="25">
        <v>0</v>
      </c>
      <c r="G35" s="25">
        <v>781</v>
      </c>
      <c r="H35" s="25">
        <v>0</v>
      </c>
      <c r="I35" s="25">
        <v>189408</v>
      </c>
      <c r="J35" s="25">
        <v>1</v>
      </c>
      <c r="K35" s="25">
        <v>1</v>
      </c>
      <c r="L35" s="25" t="s">
        <v>318</v>
      </c>
      <c r="M35" s="25">
        <v>486</v>
      </c>
      <c r="N35" s="25" t="s">
        <v>256</v>
      </c>
    </row>
    <row r="36" spans="1:14" x14ac:dyDescent="0.2">
      <c r="A36" s="25">
        <v>34</v>
      </c>
      <c r="B36" s="25" t="s">
        <v>84</v>
      </c>
      <c r="C36" s="25" t="s">
        <v>85</v>
      </c>
      <c r="D36" s="25">
        <v>303</v>
      </c>
      <c r="E36" s="25">
        <v>37750</v>
      </c>
      <c r="F36" s="25">
        <v>0</v>
      </c>
      <c r="G36" s="25">
        <v>0</v>
      </c>
      <c r="H36" s="25">
        <v>0</v>
      </c>
      <c r="I36" s="25">
        <v>2</v>
      </c>
      <c r="J36" s="25">
        <v>1</v>
      </c>
      <c r="K36" s="25">
        <v>1</v>
      </c>
      <c r="L36" s="25" t="s">
        <v>318</v>
      </c>
      <c r="M36" s="25">
        <v>0</v>
      </c>
      <c r="N36" s="25" t="s">
        <v>256</v>
      </c>
    </row>
    <row r="37" spans="1:14" x14ac:dyDescent="0.2">
      <c r="A37" s="25">
        <v>35</v>
      </c>
      <c r="B37" s="25" t="s">
        <v>86</v>
      </c>
      <c r="C37" s="25" t="s">
        <v>31</v>
      </c>
      <c r="D37" s="25">
        <v>0</v>
      </c>
      <c r="E37" s="25">
        <v>66557</v>
      </c>
      <c r="F37" s="25">
        <v>0</v>
      </c>
      <c r="G37" s="25">
        <v>6715</v>
      </c>
      <c r="H37" s="25">
        <v>561</v>
      </c>
      <c r="I37" s="25">
        <v>5358271</v>
      </c>
      <c r="J37" s="25">
        <v>2</v>
      </c>
      <c r="K37" s="25">
        <v>2</v>
      </c>
      <c r="L37" s="25" t="s">
        <v>318</v>
      </c>
      <c r="M37" s="25">
        <v>644</v>
      </c>
      <c r="N37" s="25" t="s">
        <v>256</v>
      </c>
    </row>
    <row r="38" spans="1:14" x14ac:dyDescent="0.2">
      <c r="A38" s="25">
        <v>36</v>
      </c>
      <c r="B38" s="25" t="s">
        <v>87</v>
      </c>
      <c r="C38" s="25" t="s">
        <v>33</v>
      </c>
      <c r="D38" s="25">
        <v>9219</v>
      </c>
      <c r="E38" s="25">
        <v>56754</v>
      </c>
      <c r="F38" s="25">
        <v>0</v>
      </c>
      <c r="G38" s="25">
        <v>1333710</v>
      </c>
      <c r="H38" s="25">
        <v>2655428</v>
      </c>
      <c r="I38" s="25">
        <v>286373</v>
      </c>
      <c r="J38" s="25">
        <v>2</v>
      </c>
      <c r="K38" s="25">
        <v>2</v>
      </c>
      <c r="L38" s="25" t="s">
        <v>318</v>
      </c>
      <c r="M38" s="25">
        <v>473</v>
      </c>
      <c r="N38" s="25" t="s">
        <v>256</v>
      </c>
    </row>
    <row r="39" spans="1:14" x14ac:dyDescent="0.2">
      <c r="A39" s="25">
        <v>37</v>
      </c>
      <c r="B39" s="25" t="s">
        <v>88</v>
      </c>
      <c r="C39" s="25" t="s">
        <v>35</v>
      </c>
      <c r="D39" s="25">
        <v>141072</v>
      </c>
      <c r="E39" s="25">
        <v>194481</v>
      </c>
      <c r="F39" s="25">
        <v>0</v>
      </c>
      <c r="G39" s="25">
        <v>639635</v>
      </c>
      <c r="H39" s="25">
        <v>1984781</v>
      </c>
      <c r="I39" s="25">
        <v>827983</v>
      </c>
      <c r="J39" s="25">
        <v>3</v>
      </c>
      <c r="K39" s="25">
        <v>3</v>
      </c>
      <c r="L39" s="25" t="s">
        <v>318</v>
      </c>
      <c r="M39" s="25">
        <v>189</v>
      </c>
      <c r="N39" s="25" t="s">
        <v>256</v>
      </c>
    </row>
    <row r="40" spans="1:14" x14ac:dyDescent="0.2">
      <c r="A40" s="25">
        <v>38</v>
      </c>
      <c r="B40" s="25" t="s">
        <v>89</v>
      </c>
      <c r="C40" s="25" t="s">
        <v>90</v>
      </c>
      <c r="D40" s="25">
        <v>109570</v>
      </c>
      <c r="E40" s="25">
        <v>545987</v>
      </c>
      <c r="F40" s="25">
        <v>68.453704000000002</v>
      </c>
      <c r="G40" s="25">
        <v>8380233</v>
      </c>
      <c r="H40" s="25">
        <v>6929735</v>
      </c>
      <c r="I40" s="25">
        <v>926653</v>
      </c>
      <c r="J40" s="25">
        <v>3</v>
      </c>
      <c r="K40" s="25">
        <v>4</v>
      </c>
      <c r="L40" s="25" t="s">
        <v>320</v>
      </c>
      <c r="M40" s="25">
        <v>855</v>
      </c>
      <c r="N40" s="25" t="s">
        <v>256</v>
      </c>
    </row>
    <row r="41" spans="1:14" x14ac:dyDescent="0.2">
      <c r="A41" s="25">
        <v>39</v>
      </c>
      <c r="B41" s="25" t="s">
        <v>91</v>
      </c>
      <c r="C41" s="25" t="s">
        <v>41</v>
      </c>
      <c r="D41" s="25">
        <v>628645</v>
      </c>
      <c r="E41" s="25">
        <v>813934</v>
      </c>
      <c r="F41" s="25">
        <v>2.0226760000000001</v>
      </c>
      <c r="G41" s="25">
        <v>20369</v>
      </c>
      <c r="H41" s="25">
        <v>357</v>
      </c>
      <c r="I41" s="25">
        <v>231834</v>
      </c>
      <c r="J41" s="25">
        <v>3</v>
      </c>
      <c r="K41" s="25">
        <v>3</v>
      </c>
      <c r="L41" s="25" t="s">
        <v>318</v>
      </c>
      <c r="M41" s="25">
        <v>508</v>
      </c>
      <c r="N41" s="25" t="s">
        <v>256</v>
      </c>
    </row>
    <row r="42" spans="1:14" x14ac:dyDescent="0.2">
      <c r="A42" s="25">
        <v>40</v>
      </c>
      <c r="B42" s="25" t="s">
        <v>92</v>
      </c>
      <c r="C42" s="25" t="s">
        <v>93</v>
      </c>
      <c r="D42" s="25">
        <v>48132</v>
      </c>
      <c r="E42" s="25">
        <v>110024</v>
      </c>
      <c r="F42" s="25">
        <v>75.365555000000001</v>
      </c>
      <c r="G42" s="25">
        <v>98444</v>
      </c>
      <c r="H42" s="25">
        <v>52492</v>
      </c>
      <c r="I42" s="25">
        <v>14210</v>
      </c>
      <c r="J42" s="25">
        <v>2</v>
      </c>
      <c r="K42" s="25">
        <v>2</v>
      </c>
      <c r="L42" s="25" t="s">
        <v>318</v>
      </c>
      <c r="M42" s="25">
        <v>25239</v>
      </c>
      <c r="N42" s="25" t="s">
        <v>258</v>
      </c>
    </row>
    <row r="43" spans="1:14" x14ac:dyDescent="0.2">
      <c r="A43" s="25">
        <v>41</v>
      </c>
      <c r="B43" s="25" t="s">
        <v>94</v>
      </c>
      <c r="C43" s="25" t="s">
        <v>31</v>
      </c>
      <c r="D43" s="25">
        <v>46198</v>
      </c>
      <c r="E43" s="25">
        <v>93720</v>
      </c>
      <c r="F43" s="25">
        <v>0</v>
      </c>
      <c r="G43" s="25">
        <v>782643</v>
      </c>
      <c r="H43" s="25">
        <v>1075033</v>
      </c>
      <c r="I43" s="25">
        <v>87968</v>
      </c>
      <c r="J43" s="25">
        <v>2</v>
      </c>
      <c r="K43" s="25">
        <v>2</v>
      </c>
      <c r="L43" s="25" t="s">
        <v>318</v>
      </c>
      <c r="M43" s="25">
        <v>2087</v>
      </c>
      <c r="N43" s="25" t="s">
        <v>257</v>
      </c>
    </row>
    <row r="44" spans="1:14" x14ac:dyDescent="0.2">
      <c r="A44" s="25">
        <v>42</v>
      </c>
      <c r="B44" s="25" t="s">
        <v>95</v>
      </c>
      <c r="C44" s="25" t="s">
        <v>41</v>
      </c>
      <c r="D44" s="25">
        <v>190193</v>
      </c>
      <c r="E44" s="25">
        <v>269565</v>
      </c>
      <c r="F44" s="25">
        <v>0</v>
      </c>
      <c r="G44" s="25">
        <v>880</v>
      </c>
      <c r="H44" s="25">
        <v>0</v>
      </c>
      <c r="I44" s="25">
        <v>34957</v>
      </c>
      <c r="J44" s="25">
        <v>2</v>
      </c>
      <c r="K44" s="25">
        <v>2</v>
      </c>
      <c r="L44" s="25" t="s">
        <v>318</v>
      </c>
      <c r="M44" s="25">
        <v>0</v>
      </c>
      <c r="N44" s="25" t="s">
        <v>256</v>
      </c>
    </row>
    <row r="45" spans="1:14" x14ac:dyDescent="0.2">
      <c r="A45" s="25">
        <v>43</v>
      </c>
      <c r="B45" s="25" t="s">
        <v>96</v>
      </c>
      <c r="C45" s="25" t="s">
        <v>97</v>
      </c>
      <c r="D45" s="25">
        <v>47826</v>
      </c>
      <c r="E45" s="25">
        <v>56621</v>
      </c>
      <c r="F45" s="25">
        <v>68.941220999999999</v>
      </c>
      <c r="G45" s="25">
        <v>535461</v>
      </c>
      <c r="H45" s="25">
        <v>139299</v>
      </c>
      <c r="I45" s="25">
        <v>134735</v>
      </c>
      <c r="J45" s="25">
        <v>2</v>
      </c>
      <c r="K45" s="25">
        <v>2</v>
      </c>
      <c r="L45" s="25" t="s">
        <v>318</v>
      </c>
      <c r="M45" s="25">
        <v>0</v>
      </c>
      <c r="N45" s="25" t="s">
        <v>256</v>
      </c>
    </row>
    <row r="46" spans="1:14" x14ac:dyDescent="0.2">
      <c r="A46" s="25">
        <v>44</v>
      </c>
      <c r="B46" s="25" t="s">
        <v>98</v>
      </c>
      <c r="C46" s="25" t="s">
        <v>99</v>
      </c>
      <c r="D46" s="25">
        <v>17167</v>
      </c>
      <c r="E46" s="25">
        <v>140022</v>
      </c>
      <c r="F46" s="25">
        <v>0</v>
      </c>
      <c r="G46" s="25">
        <v>157572</v>
      </c>
      <c r="H46" s="25">
        <v>77066</v>
      </c>
      <c r="I46" s="25">
        <v>100634</v>
      </c>
      <c r="J46" s="25">
        <v>1</v>
      </c>
      <c r="K46" s="25">
        <v>2</v>
      </c>
      <c r="L46" s="25" t="s">
        <v>317</v>
      </c>
      <c r="M46" s="25">
        <v>4860</v>
      </c>
      <c r="N46" s="25" t="s">
        <v>259</v>
      </c>
    </row>
    <row r="47" spans="1:14" x14ac:dyDescent="0.2">
      <c r="A47" s="25">
        <v>45</v>
      </c>
      <c r="B47" s="25" t="s">
        <v>100</v>
      </c>
      <c r="C47" s="25" t="s">
        <v>101</v>
      </c>
      <c r="D47" s="25">
        <v>676532</v>
      </c>
      <c r="E47" s="25">
        <v>752122</v>
      </c>
      <c r="F47" s="25">
        <v>65.788188000000005</v>
      </c>
      <c r="G47" s="25">
        <v>452749</v>
      </c>
      <c r="H47" s="25">
        <v>535899</v>
      </c>
      <c r="I47" s="25">
        <v>148686</v>
      </c>
      <c r="J47" s="25">
        <v>3</v>
      </c>
      <c r="K47" s="25">
        <v>3</v>
      </c>
      <c r="L47" s="25" t="s">
        <v>318</v>
      </c>
      <c r="M47" s="25">
        <v>83</v>
      </c>
      <c r="N47" s="25" t="s">
        <v>256</v>
      </c>
    </row>
    <row r="48" spans="1:14" x14ac:dyDescent="0.2">
      <c r="A48" s="25">
        <v>46</v>
      </c>
      <c r="B48" s="25" t="s">
        <v>102</v>
      </c>
      <c r="C48" s="25" t="s">
        <v>31</v>
      </c>
      <c r="D48" s="25">
        <v>0</v>
      </c>
      <c r="E48" s="25">
        <v>8271</v>
      </c>
      <c r="F48" s="25">
        <v>0</v>
      </c>
      <c r="G48" s="25">
        <v>1389</v>
      </c>
      <c r="H48" s="25">
        <v>1709</v>
      </c>
      <c r="I48" s="25">
        <v>299219</v>
      </c>
      <c r="J48" s="25">
        <v>2</v>
      </c>
      <c r="K48" s="25">
        <v>2</v>
      </c>
      <c r="L48" s="25" t="s">
        <v>318</v>
      </c>
      <c r="M48" s="25">
        <v>299</v>
      </c>
      <c r="N48" s="25" t="s">
        <v>256</v>
      </c>
    </row>
    <row r="49" spans="1:14" x14ac:dyDescent="0.2">
      <c r="A49" s="25">
        <v>47</v>
      </c>
      <c r="B49" s="25" t="s">
        <v>103</v>
      </c>
      <c r="C49" s="25" t="s">
        <v>104</v>
      </c>
      <c r="D49" s="25">
        <v>10921</v>
      </c>
      <c r="E49" s="25">
        <v>40113</v>
      </c>
      <c r="F49" s="25">
        <v>0</v>
      </c>
      <c r="G49" s="25">
        <v>2084795</v>
      </c>
      <c r="H49" s="25">
        <v>4827466</v>
      </c>
      <c r="I49" s="25">
        <v>341522</v>
      </c>
      <c r="J49" s="25">
        <v>2</v>
      </c>
      <c r="K49" s="25">
        <v>2</v>
      </c>
      <c r="L49" s="25" t="s">
        <v>318</v>
      </c>
      <c r="M49" s="25">
        <v>237029</v>
      </c>
      <c r="N49" s="25" t="s">
        <v>258</v>
      </c>
    </row>
    <row r="50" spans="1:14" x14ac:dyDescent="0.2">
      <c r="A50" s="25">
        <v>48</v>
      </c>
      <c r="B50" s="25" t="s">
        <v>105</v>
      </c>
      <c r="C50" s="25" t="s">
        <v>106</v>
      </c>
      <c r="D50" s="25">
        <v>4296</v>
      </c>
      <c r="E50" s="25">
        <v>17388</v>
      </c>
      <c r="F50" s="25">
        <v>0</v>
      </c>
      <c r="G50" s="25">
        <v>1036415</v>
      </c>
      <c r="H50" s="25">
        <v>872517</v>
      </c>
      <c r="I50" s="25">
        <v>131689</v>
      </c>
      <c r="J50" s="25">
        <v>2</v>
      </c>
      <c r="K50" s="25">
        <v>2</v>
      </c>
      <c r="L50" s="25" t="s">
        <v>318</v>
      </c>
      <c r="M50" s="25">
        <v>72715</v>
      </c>
      <c r="N50" s="25" t="s">
        <v>258</v>
      </c>
    </row>
    <row r="51" spans="1:14" x14ac:dyDescent="0.2">
      <c r="A51" s="25">
        <v>49</v>
      </c>
      <c r="B51" s="25" t="s">
        <v>107</v>
      </c>
      <c r="C51" s="25" t="s">
        <v>108</v>
      </c>
      <c r="D51" s="25">
        <v>241730</v>
      </c>
      <c r="E51" s="25">
        <v>322894</v>
      </c>
      <c r="F51" s="25">
        <v>0</v>
      </c>
      <c r="G51" s="25">
        <v>500728</v>
      </c>
      <c r="H51" s="25">
        <v>450251</v>
      </c>
      <c r="I51" s="25">
        <v>138921</v>
      </c>
      <c r="J51" s="25">
        <v>3</v>
      </c>
      <c r="K51" s="25">
        <v>3</v>
      </c>
      <c r="L51" s="25" t="s">
        <v>318</v>
      </c>
      <c r="M51" s="25">
        <v>112637</v>
      </c>
      <c r="N51" s="25" t="s">
        <v>258</v>
      </c>
    </row>
    <row r="52" spans="1:14" x14ac:dyDescent="0.2">
      <c r="A52" s="25">
        <v>50</v>
      </c>
      <c r="B52" s="25" t="s">
        <v>109</v>
      </c>
      <c r="C52" s="25" t="s">
        <v>31</v>
      </c>
      <c r="D52" s="25">
        <v>3063</v>
      </c>
      <c r="E52" s="25">
        <v>35799</v>
      </c>
      <c r="F52" s="25">
        <v>0</v>
      </c>
      <c r="G52" s="25">
        <v>208946</v>
      </c>
      <c r="H52" s="25">
        <v>308845</v>
      </c>
      <c r="I52" s="25">
        <v>228137</v>
      </c>
      <c r="J52" s="25">
        <v>2</v>
      </c>
      <c r="K52" s="25">
        <v>2</v>
      </c>
      <c r="L52" s="25" t="s">
        <v>318</v>
      </c>
      <c r="M52" s="25">
        <v>673</v>
      </c>
      <c r="N52" s="25" t="s">
        <v>256</v>
      </c>
    </row>
    <row r="53" spans="1:14" x14ac:dyDescent="0.2">
      <c r="A53" s="25">
        <v>51</v>
      </c>
      <c r="B53" s="25" t="s">
        <v>110</v>
      </c>
      <c r="C53" s="25" t="s">
        <v>37</v>
      </c>
      <c r="D53" s="25">
        <v>439855</v>
      </c>
      <c r="E53" s="25">
        <v>515418</v>
      </c>
      <c r="F53" s="25">
        <v>0</v>
      </c>
      <c r="G53" s="25">
        <v>35829</v>
      </c>
      <c r="H53" s="25">
        <v>57994</v>
      </c>
      <c r="I53" s="25">
        <v>183943</v>
      </c>
      <c r="J53" s="25">
        <v>2</v>
      </c>
      <c r="K53" s="25">
        <v>2</v>
      </c>
      <c r="L53" s="25" t="s">
        <v>318</v>
      </c>
      <c r="M53" s="25">
        <v>0</v>
      </c>
      <c r="N53" s="25" t="s">
        <v>256</v>
      </c>
    </row>
    <row r="54" spans="1:14" x14ac:dyDescent="0.2">
      <c r="A54" s="25">
        <v>52</v>
      </c>
      <c r="B54" s="25" t="s">
        <v>111</v>
      </c>
      <c r="C54" s="25" t="s">
        <v>55</v>
      </c>
      <c r="D54" s="25">
        <v>883</v>
      </c>
      <c r="E54" s="25">
        <v>12643</v>
      </c>
      <c r="F54" s="25">
        <v>0</v>
      </c>
      <c r="G54" s="25">
        <v>3091</v>
      </c>
      <c r="H54" s="25">
        <v>6887</v>
      </c>
      <c r="I54" s="25">
        <v>6642</v>
      </c>
      <c r="J54" s="25">
        <v>1</v>
      </c>
      <c r="K54" s="25">
        <v>1</v>
      </c>
      <c r="L54" s="25" t="s">
        <v>318</v>
      </c>
      <c r="M54" s="25">
        <v>55932</v>
      </c>
      <c r="N54" s="25" t="s">
        <v>258</v>
      </c>
    </row>
    <row r="55" spans="1:14" x14ac:dyDescent="0.2">
      <c r="A55" s="25">
        <v>53</v>
      </c>
      <c r="B55" s="25" t="s">
        <v>112</v>
      </c>
      <c r="C55" s="25" t="s">
        <v>45</v>
      </c>
      <c r="D55" s="25">
        <v>13223</v>
      </c>
      <c r="E55" s="25">
        <v>46349</v>
      </c>
      <c r="F55" s="25">
        <v>0</v>
      </c>
      <c r="G55" s="25">
        <v>139070</v>
      </c>
      <c r="H55" s="25">
        <v>137619</v>
      </c>
      <c r="I55" s="25">
        <v>265785</v>
      </c>
      <c r="J55" s="25">
        <v>2</v>
      </c>
      <c r="K55" s="25">
        <v>2</v>
      </c>
      <c r="L55" s="25" t="s">
        <v>318</v>
      </c>
      <c r="M55" s="25">
        <v>4358</v>
      </c>
      <c r="N55" s="25" t="s">
        <v>259</v>
      </c>
    </row>
    <row r="56" spans="1:14" x14ac:dyDescent="0.2">
      <c r="A56" s="25">
        <v>54</v>
      </c>
      <c r="B56" s="25" t="s">
        <v>113</v>
      </c>
      <c r="C56" s="25" t="s">
        <v>114</v>
      </c>
      <c r="D56" s="25">
        <v>73234</v>
      </c>
      <c r="E56" s="25">
        <v>218610</v>
      </c>
      <c r="F56" s="25">
        <v>96.011669999999995</v>
      </c>
      <c r="G56" s="25">
        <v>813496</v>
      </c>
      <c r="H56" s="25">
        <v>417503</v>
      </c>
      <c r="I56" s="25">
        <v>913081</v>
      </c>
      <c r="J56" s="25">
        <v>3</v>
      </c>
      <c r="K56" s="25">
        <v>3</v>
      </c>
      <c r="L56" s="25" t="s">
        <v>318</v>
      </c>
      <c r="M56" s="25">
        <v>36110</v>
      </c>
      <c r="N56" s="25" t="s">
        <v>258</v>
      </c>
    </row>
    <row r="57" spans="1:14" x14ac:dyDescent="0.2">
      <c r="A57" s="25">
        <v>55</v>
      </c>
      <c r="B57" s="25" t="s">
        <v>115</v>
      </c>
      <c r="C57" s="25" t="s">
        <v>116</v>
      </c>
      <c r="D57" s="25">
        <v>57793</v>
      </c>
      <c r="E57" s="25">
        <v>171326</v>
      </c>
      <c r="F57" s="25">
        <v>96.263892999999996</v>
      </c>
      <c r="G57" s="25">
        <v>2988433</v>
      </c>
      <c r="H57" s="25">
        <v>1509174</v>
      </c>
      <c r="I57" s="25">
        <v>1424961</v>
      </c>
      <c r="J57" s="25">
        <v>3</v>
      </c>
      <c r="K57" s="25">
        <v>4</v>
      </c>
      <c r="L57" s="25" t="s">
        <v>320</v>
      </c>
      <c r="M57" s="25">
        <v>29546</v>
      </c>
      <c r="N57" s="25" t="s">
        <v>258</v>
      </c>
    </row>
    <row r="58" spans="1:14" x14ac:dyDescent="0.2">
      <c r="A58" s="25">
        <v>56</v>
      </c>
      <c r="B58" s="25" t="s">
        <v>117</v>
      </c>
      <c r="C58" s="25" t="s">
        <v>43</v>
      </c>
      <c r="D58" s="25">
        <v>3352</v>
      </c>
      <c r="E58" s="25">
        <v>100054</v>
      </c>
      <c r="F58" s="25">
        <v>77.005182000000005</v>
      </c>
      <c r="G58" s="25">
        <v>397241</v>
      </c>
      <c r="H58" s="25">
        <v>259691</v>
      </c>
      <c r="I58" s="25">
        <v>195155</v>
      </c>
      <c r="J58" s="25">
        <v>2</v>
      </c>
      <c r="K58" s="25">
        <v>3</v>
      </c>
      <c r="L58" s="25" t="s">
        <v>319</v>
      </c>
      <c r="M58" s="25">
        <v>22621</v>
      </c>
      <c r="N58" s="25" t="s">
        <v>258</v>
      </c>
    </row>
    <row r="59" spans="1:14" x14ac:dyDescent="0.2">
      <c r="A59" s="25">
        <v>57</v>
      </c>
      <c r="B59" s="25" t="s">
        <v>118</v>
      </c>
      <c r="C59" s="25" t="s">
        <v>31</v>
      </c>
      <c r="D59" s="25">
        <v>27486</v>
      </c>
      <c r="E59" s="25">
        <v>57843</v>
      </c>
      <c r="F59" s="25">
        <v>86.566631000000001</v>
      </c>
      <c r="G59" s="25">
        <v>132371</v>
      </c>
      <c r="H59" s="25">
        <v>157894</v>
      </c>
      <c r="I59" s="25">
        <v>13260</v>
      </c>
      <c r="J59" s="25">
        <v>2</v>
      </c>
      <c r="K59" s="25">
        <v>2</v>
      </c>
      <c r="L59" s="25" t="s">
        <v>318</v>
      </c>
      <c r="M59" s="25">
        <v>10464</v>
      </c>
      <c r="N59" s="25" t="s">
        <v>258</v>
      </c>
    </row>
    <row r="60" spans="1:14" x14ac:dyDescent="0.2">
      <c r="A60" s="25">
        <v>58</v>
      </c>
      <c r="B60" s="25" t="s">
        <v>119</v>
      </c>
      <c r="C60" s="25" t="s">
        <v>41</v>
      </c>
      <c r="D60" s="25">
        <v>80234</v>
      </c>
      <c r="E60" s="25">
        <v>116849</v>
      </c>
      <c r="F60" s="25">
        <v>0</v>
      </c>
      <c r="G60" s="25">
        <v>1292</v>
      </c>
      <c r="H60" s="25">
        <v>2960</v>
      </c>
      <c r="I60" s="25">
        <v>6211</v>
      </c>
      <c r="J60" s="25">
        <v>2</v>
      </c>
      <c r="K60" s="25">
        <v>2</v>
      </c>
      <c r="L60" s="25" t="s">
        <v>318</v>
      </c>
      <c r="M60" s="25">
        <v>28</v>
      </c>
      <c r="N60" s="25" t="s">
        <v>256</v>
      </c>
    </row>
    <row r="61" spans="1:14" x14ac:dyDescent="0.2">
      <c r="A61" s="25">
        <v>59</v>
      </c>
      <c r="B61" s="25" t="s">
        <v>120</v>
      </c>
      <c r="C61" s="25" t="s">
        <v>45</v>
      </c>
      <c r="D61" s="25">
        <v>753</v>
      </c>
      <c r="E61" s="25">
        <v>281350</v>
      </c>
      <c r="F61" s="25">
        <v>0</v>
      </c>
      <c r="G61" s="25">
        <v>10194</v>
      </c>
      <c r="H61" s="25">
        <v>3858</v>
      </c>
      <c r="I61" s="25">
        <v>2788</v>
      </c>
      <c r="J61" s="25">
        <v>1</v>
      </c>
      <c r="K61" s="25">
        <v>2</v>
      </c>
      <c r="L61" s="25" t="s">
        <v>317</v>
      </c>
      <c r="M61" s="25">
        <v>1559</v>
      </c>
      <c r="N61" s="25" t="s">
        <v>257</v>
      </c>
    </row>
    <row r="62" spans="1:14" x14ac:dyDescent="0.2">
      <c r="A62" s="25">
        <v>60</v>
      </c>
      <c r="B62" s="25" t="s">
        <v>121</v>
      </c>
      <c r="C62" s="25" t="s">
        <v>69</v>
      </c>
      <c r="D62" s="25">
        <v>280530</v>
      </c>
      <c r="E62" s="25">
        <v>330036</v>
      </c>
      <c r="F62" s="25">
        <v>89.380785000000003</v>
      </c>
      <c r="G62" s="25">
        <v>600558</v>
      </c>
      <c r="H62" s="25">
        <v>697982</v>
      </c>
      <c r="I62" s="25">
        <v>150316</v>
      </c>
      <c r="J62" s="25">
        <v>3</v>
      </c>
      <c r="K62" s="25">
        <v>3</v>
      </c>
      <c r="L62" s="25" t="s">
        <v>318</v>
      </c>
      <c r="M62" s="25">
        <v>155</v>
      </c>
      <c r="N62" s="25" t="s">
        <v>256</v>
      </c>
    </row>
    <row r="63" spans="1:14" x14ac:dyDescent="0.2">
      <c r="A63" s="25">
        <v>61</v>
      </c>
      <c r="B63" s="25" t="s">
        <v>122</v>
      </c>
      <c r="C63" s="25" t="s">
        <v>85</v>
      </c>
      <c r="D63" s="25">
        <v>0</v>
      </c>
      <c r="E63" s="25">
        <v>9078</v>
      </c>
      <c r="F63" s="25">
        <v>0</v>
      </c>
      <c r="G63" s="25">
        <v>2243</v>
      </c>
      <c r="H63" s="25">
        <v>0</v>
      </c>
      <c r="I63" s="25">
        <v>298512</v>
      </c>
      <c r="J63" s="25">
        <v>2</v>
      </c>
      <c r="K63" s="25">
        <v>2</v>
      </c>
      <c r="L63" s="25" t="s">
        <v>318</v>
      </c>
      <c r="M63" s="25">
        <v>731</v>
      </c>
      <c r="N63" s="25" t="s">
        <v>256</v>
      </c>
    </row>
    <row r="64" spans="1:14" x14ac:dyDescent="0.2">
      <c r="A64" s="25">
        <v>62</v>
      </c>
      <c r="B64" s="25" t="s">
        <v>123</v>
      </c>
      <c r="C64" s="25" t="s">
        <v>85</v>
      </c>
      <c r="D64" s="25">
        <v>0</v>
      </c>
      <c r="E64" s="25">
        <v>106941</v>
      </c>
      <c r="F64" s="25">
        <v>0</v>
      </c>
      <c r="G64" s="25">
        <v>0</v>
      </c>
      <c r="H64" s="25">
        <v>0</v>
      </c>
      <c r="I64" s="25">
        <v>111</v>
      </c>
      <c r="J64" s="25">
        <v>1</v>
      </c>
      <c r="K64" s="25">
        <v>2</v>
      </c>
      <c r="L64" s="25" t="s">
        <v>317</v>
      </c>
      <c r="M64" s="25">
        <v>22</v>
      </c>
      <c r="N64" s="25" t="s">
        <v>256</v>
      </c>
    </row>
    <row r="65" spans="1:14" x14ac:dyDescent="0.2">
      <c r="A65" s="25">
        <v>63</v>
      </c>
      <c r="B65" s="25" t="s">
        <v>124</v>
      </c>
      <c r="C65" s="25" t="s">
        <v>45</v>
      </c>
      <c r="D65" s="25">
        <v>0</v>
      </c>
      <c r="E65" s="25">
        <v>133175</v>
      </c>
      <c r="F65" s="25">
        <v>0</v>
      </c>
      <c r="G65" s="25">
        <v>0</v>
      </c>
      <c r="H65" s="25">
        <v>18</v>
      </c>
      <c r="I65" s="25">
        <v>1649</v>
      </c>
      <c r="J65" s="25">
        <v>1</v>
      </c>
      <c r="K65" s="25">
        <v>2</v>
      </c>
      <c r="L65" s="25" t="s">
        <v>317</v>
      </c>
      <c r="M65" s="25">
        <v>76</v>
      </c>
      <c r="N65" s="25" t="s">
        <v>256</v>
      </c>
    </row>
    <row r="66" spans="1:14" x14ac:dyDescent="0.2">
      <c r="A66" s="25">
        <v>64</v>
      </c>
      <c r="B66" s="25" t="s">
        <v>125</v>
      </c>
      <c r="C66" s="25" t="s">
        <v>85</v>
      </c>
      <c r="D66" s="25">
        <v>0</v>
      </c>
      <c r="E66" s="25">
        <v>68354</v>
      </c>
      <c r="F66" s="25">
        <v>0</v>
      </c>
      <c r="G66" s="25">
        <v>0</v>
      </c>
      <c r="H66" s="25">
        <v>0</v>
      </c>
      <c r="I66" s="25">
        <v>0</v>
      </c>
      <c r="J66" s="25">
        <v>1</v>
      </c>
      <c r="K66" s="25">
        <v>1</v>
      </c>
      <c r="L66" s="25" t="s">
        <v>318</v>
      </c>
      <c r="M66" s="25">
        <v>2712</v>
      </c>
      <c r="N66" s="25" t="s">
        <v>259</v>
      </c>
    </row>
    <row r="67" spans="1:14" x14ac:dyDescent="0.2">
      <c r="A67" s="25">
        <v>65</v>
      </c>
      <c r="B67" s="25" t="s">
        <v>126</v>
      </c>
      <c r="C67" s="25" t="s">
        <v>41</v>
      </c>
      <c r="D67" s="25">
        <v>164884</v>
      </c>
      <c r="E67" s="25">
        <v>273294</v>
      </c>
      <c r="F67" s="25">
        <v>0</v>
      </c>
      <c r="G67" s="25">
        <v>83361</v>
      </c>
      <c r="H67" s="25">
        <v>54108</v>
      </c>
      <c r="I67" s="25">
        <v>18579</v>
      </c>
      <c r="J67" s="25">
        <v>2</v>
      </c>
      <c r="K67" s="25">
        <v>2</v>
      </c>
      <c r="L67" s="25" t="s">
        <v>318</v>
      </c>
      <c r="M67" s="25">
        <v>7</v>
      </c>
      <c r="N67" s="25" t="s">
        <v>256</v>
      </c>
    </row>
    <row r="68" spans="1:14" x14ac:dyDescent="0.2">
      <c r="A68" s="25">
        <v>66</v>
      </c>
      <c r="B68" s="25" t="s">
        <v>127</v>
      </c>
      <c r="C68" s="25" t="s">
        <v>43</v>
      </c>
      <c r="D68" s="25">
        <v>239621</v>
      </c>
      <c r="E68" s="25">
        <v>575849</v>
      </c>
      <c r="F68" s="25">
        <v>65.065855999999997</v>
      </c>
      <c r="G68" s="25">
        <v>1173864</v>
      </c>
      <c r="H68" s="25">
        <v>822390</v>
      </c>
      <c r="I68" s="25">
        <v>507320</v>
      </c>
      <c r="J68" s="25">
        <v>3</v>
      </c>
      <c r="K68" s="25">
        <v>3</v>
      </c>
      <c r="L68" s="25" t="s">
        <v>318</v>
      </c>
      <c r="M68" s="25">
        <v>12495</v>
      </c>
      <c r="N68" s="25" t="s">
        <v>258</v>
      </c>
    </row>
    <row r="69" spans="1:14" x14ac:dyDescent="0.2">
      <c r="A69" s="25">
        <v>67</v>
      </c>
      <c r="B69" s="25" t="s">
        <v>128</v>
      </c>
      <c r="C69" s="25" t="s">
        <v>74</v>
      </c>
      <c r="D69" s="25">
        <v>148943</v>
      </c>
      <c r="E69" s="25">
        <v>186242</v>
      </c>
      <c r="F69" s="25">
        <v>0</v>
      </c>
      <c r="G69" s="25">
        <v>5481</v>
      </c>
      <c r="H69" s="25">
        <v>1215</v>
      </c>
      <c r="I69" s="25">
        <v>21655</v>
      </c>
      <c r="J69" s="25">
        <v>2</v>
      </c>
      <c r="K69" s="25">
        <v>2</v>
      </c>
      <c r="L69" s="25" t="s">
        <v>318</v>
      </c>
      <c r="M69" s="25">
        <v>0</v>
      </c>
      <c r="N69" s="25" t="s">
        <v>256</v>
      </c>
    </row>
    <row r="70" spans="1:14" x14ac:dyDescent="0.2">
      <c r="A70" s="25">
        <v>68</v>
      </c>
      <c r="B70" s="25" t="s">
        <v>129</v>
      </c>
      <c r="C70" s="25" t="s">
        <v>43</v>
      </c>
      <c r="D70" s="25">
        <v>614</v>
      </c>
      <c r="E70" s="25">
        <v>24460</v>
      </c>
      <c r="F70" s="25">
        <v>91.583355999999995</v>
      </c>
      <c r="G70" s="25">
        <v>3294455</v>
      </c>
      <c r="H70" s="25">
        <v>2368961</v>
      </c>
      <c r="I70" s="25">
        <v>985984</v>
      </c>
      <c r="J70" s="25">
        <v>3</v>
      </c>
      <c r="K70" s="25">
        <v>3</v>
      </c>
      <c r="L70" s="25" t="s">
        <v>318</v>
      </c>
      <c r="M70" s="25">
        <v>0</v>
      </c>
      <c r="N70" s="25" t="s">
        <v>256</v>
      </c>
    </row>
    <row r="71" spans="1:14" x14ac:dyDescent="0.2">
      <c r="A71" s="25">
        <v>69</v>
      </c>
      <c r="B71" s="25" t="s">
        <v>130</v>
      </c>
      <c r="C71" s="25" t="s">
        <v>131</v>
      </c>
      <c r="D71" s="25">
        <v>20162</v>
      </c>
      <c r="E71" s="25">
        <v>41485</v>
      </c>
      <c r="F71" s="25">
        <v>0</v>
      </c>
      <c r="G71" s="25">
        <v>105</v>
      </c>
      <c r="H71" s="25">
        <v>3</v>
      </c>
      <c r="I71" s="25">
        <v>164175</v>
      </c>
      <c r="J71" s="25">
        <v>1</v>
      </c>
      <c r="K71" s="25">
        <v>1</v>
      </c>
      <c r="L71" s="25" t="s">
        <v>318</v>
      </c>
      <c r="M71" s="25">
        <v>0</v>
      </c>
      <c r="N71" s="25" t="s">
        <v>256</v>
      </c>
    </row>
    <row r="72" spans="1:14" x14ac:dyDescent="0.2">
      <c r="A72" s="25">
        <v>70</v>
      </c>
      <c r="B72" s="25" t="s">
        <v>132</v>
      </c>
      <c r="C72" s="25" t="s">
        <v>41</v>
      </c>
      <c r="D72" s="25">
        <v>6859</v>
      </c>
      <c r="E72" s="25">
        <v>20859</v>
      </c>
      <c r="F72" s="25">
        <v>0</v>
      </c>
      <c r="G72" s="25">
        <v>114456</v>
      </c>
      <c r="H72" s="25">
        <v>99421</v>
      </c>
      <c r="I72" s="25">
        <v>21246</v>
      </c>
      <c r="J72" s="25">
        <v>1</v>
      </c>
      <c r="K72" s="25">
        <v>1</v>
      </c>
      <c r="L72" s="25" t="s">
        <v>318</v>
      </c>
      <c r="M72" s="25">
        <v>63</v>
      </c>
      <c r="N72" s="25" t="s">
        <v>256</v>
      </c>
    </row>
    <row r="73" spans="1:14" x14ac:dyDescent="0.2">
      <c r="A73" s="25">
        <v>71</v>
      </c>
      <c r="B73" s="25" t="s">
        <v>133</v>
      </c>
      <c r="C73" s="25" t="s">
        <v>74</v>
      </c>
      <c r="D73" s="25">
        <v>78138</v>
      </c>
      <c r="E73" s="25">
        <v>120465</v>
      </c>
      <c r="F73" s="25">
        <v>92.983442999999994</v>
      </c>
      <c r="G73" s="25">
        <v>326994</v>
      </c>
      <c r="H73" s="25">
        <v>95554</v>
      </c>
      <c r="I73" s="25">
        <v>118684</v>
      </c>
      <c r="J73" s="25">
        <v>3</v>
      </c>
      <c r="K73" s="25">
        <v>2</v>
      </c>
      <c r="L73" s="25" t="s">
        <v>321</v>
      </c>
      <c r="M73" s="25">
        <v>3359</v>
      </c>
      <c r="N73" s="25" t="s">
        <v>259</v>
      </c>
    </row>
    <row r="74" spans="1:14" x14ac:dyDescent="0.2">
      <c r="A74" s="25">
        <v>72</v>
      </c>
      <c r="B74" s="25" t="s">
        <v>134</v>
      </c>
      <c r="C74" s="25" t="s">
        <v>29</v>
      </c>
      <c r="D74" s="25">
        <v>202987</v>
      </c>
      <c r="E74" s="25">
        <v>259837</v>
      </c>
      <c r="F74" s="25">
        <v>0</v>
      </c>
      <c r="G74" s="25">
        <v>40483</v>
      </c>
      <c r="H74" s="25">
        <v>23502</v>
      </c>
      <c r="I74" s="25">
        <v>27883</v>
      </c>
      <c r="J74" s="25">
        <v>2</v>
      </c>
      <c r="K74" s="25">
        <v>2</v>
      </c>
      <c r="L74" s="25" t="s">
        <v>318</v>
      </c>
      <c r="M74" s="25">
        <v>0</v>
      </c>
      <c r="N74" s="25" t="s">
        <v>256</v>
      </c>
    </row>
    <row r="75" spans="1:14" x14ac:dyDescent="0.2">
      <c r="A75" s="25">
        <v>73</v>
      </c>
      <c r="B75" s="25" t="s">
        <v>135</v>
      </c>
      <c r="C75" s="25" t="s">
        <v>136</v>
      </c>
      <c r="D75" s="25">
        <v>252389</v>
      </c>
      <c r="E75" s="25">
        <v>306045</v>
      </c>
      <c r="F75" s="25">
        <v>0</v>
      </c>
      <c r="G75" s="25">
        <v>3398</v>
      </c>
      <c r="H75" s="25">
        <v>4589</v>
      </c>
      <c r="I75" s="25">
        <v>56924</v>
      </c>
      <c r="J75" s="25">
        <v>2</v>
      </c>
      <c r="K75" s="25">
        <v>2</v>
      </c>
      <c r="L75" s="25" t="s">
        <v>318</v>
      </c>
      <c r="M75" s="25">
        <v>0</v>
      </c>
      <c r="N75" s="25" t="s">
        <v>256</v>
      </c>
    </row>
    <row r="76" spans="1:14" x14ac:dyDescent="0.2">
      <c r="A76" s="25">
        <v>74</v>
      </c>
      <c r="B76" s="25" t="s">
        <v>137</v>
      </c>
      <c r="C76" s="25" t="s">
        <v>29</v>
      </c>
      <c r="D76" s="25">
        <v>20848</v>
      </c>
      <c r="E76" s="25">
        <v>41159</v>
      </c>
      <c r="F76" s="25">
        <v>0</v>
      </c>
      <c r="G76" s="25">
        <v>174256</v>
      </c>
      <c r="H76" s="25">
        <v>167568</v>
      </c>
      <c r="I76" s="25">
        <v>18443</v>
      </c>
      <c r="J76" s="25">
        <v>1</v>
      </c>
      <c r="K76" s="25">
        <v>1</v>
      </c>
      <c r="L76" s="25" t="s">
        <v>318</v>
      </c>
      <c r="M76" s="25">
        <v>29</v>
      </c>
      <c r="N76" s="25" t="s">
        <v>256</v>
      </c>
    </row>
    <row r="77" spans="1:14" x14ac:dyDescent="0.2">
      <c r="A77" s="25">
        <v>75</v>
      </c>
      <c r="B77" s="25" t="s">
        <v>138</v>
      </c>
      <c r="C77" s="25" t="s">
        <v>138</v>
      </c>
      <c r="D77" s="25">
        <v>66843</v>
      </c>
      <c r="E77" s="25">
        <v>110851</v>
      </c>
      <c r="F77" s="25">
        <v>32.476505000000003</v>
      </c>
      <c r="G77" s="25">
        <v>43075</v>
      </c>
      <c r="H77" s="25">
        <v>54289</v>
      </c>
      <c r="I77" s="25">
        <v>16222</v>
      </c>
      <c r="J77" s="25">
        <v>1</v>
      </c>
      <c r="K77" s="25">
        <v>2</v>
      </c>
      <c r="L77" s="25" t="s">
        <v>317</v>
      </c>
      <c r="M77" s="25">
        <v>4322</v>
      </c>
      <c r="N77" s="25" t="s">
        <v>259</v>
      </c>
    </row>
    <row r="78" spans="1:14" x14ac:dyDescent="0.2">
      <c r="A78" s="25">
        <v>76</v>
      </c>
      <c r="B78" s="25" t="s">
        <v>139</v>
      </c>
      <c r="C78" s="25" t="s">
        <v>140</v>
      </c>
      <c r="D78" s="25">
        <v>10405</v>
      </c>
      <c r="E78" s="25">
        <v>44387</v>
      </c>
      <c r="F78" s="25">
        <v>98.938474999999997</v>
      </c>
      <c r="G78" s="25">
        <v>42340</v>
      </c>
      <c r="H78" s="25">
        <v>66807</v>
      </c>
      <c r="I78" s="25">
        <v>103323</v>
      </c>
      <c r="J78" s="25">
        <v>2</v>
      </c>
      <c r="K78" s="25">
        <v>2</v>
      </c>
      <c r="L78" s="25" t="s">
        <v>318</v>
      </c>
      <c r="M78" s="25">
        <v>0</v>
      </c>
      <c r="N78" s="25" t="s">
        <v>256</v>
      </c>
    </row>
    <row r="79" spans="1:14" x14ac:dyDescent="0.2">
      <c r="A79" s="25">
        <v>77</v>
      </c>
      <c r="B79" s="25" t="s">
        <v>141</v>
      </c>
      <c r="C79" s="25" t="s">
        <v>41</v>
      </c>
      <c r="D79" s="25">
        <v>43592</v>
      </c>
      <c r="E79" s="25">
        <v>59319</v>
      </c>
      <c r="F79" s="25">
        <v>0</v>
      </c>
      <c r="G79" s="25">
        <v>164</v>
      </c>
      <c r="H79" s="25">
        <v>0</v>
      </c>
      <c r="I79" s="25">
        <v>3390</v>
      </c>
      <c r="J79" s="25">
        <v>1</v>
      </c>
      <c r="K79" s="25">
        <v>1</v>
      </c>
      <c r="L79" s="25" t="s">
        <v>318</v>
      </c>
      <c r="M79" s="25">
        <v>0</v>
      </c>
      <c r="N79" s="25" t="s">
        <v>256</v>
      </c>
    </row>
    <row r="80" spans="1:14" x14ac:dyDescent="0.2">
      <c r="A80" s="25">
        <v>78</v>
      </c>
      <c r="B80" s="25" t="s">
        <v>142</v>
      </c>
      <c r="C80" s="25" t="s">
        <v>45</v>
      </c>
      <c r="D80" s="25">
        <v>0</v>
      </c>
      <c r="E80" s="25">
        <v>6421</v>
      </c>
      <c r="F80" s="25">
        <v>0</v>
      </c>
      <c r="G80" s="25">
        <v>20566</v>
      </c>
      <c r="H80" s="25">
        <v>28892</v>
      </c>
      <c r="I80" s="25">
        <v>89227</v>
      </c>
      <c r="J80" s="25">
        <v>1</v>
      </c>
      <c r="K80" s="25">
        <v>1</v>
      </c>
      <c r="L80" s="25" t="s">
        <v>318</v>
      </c>
      <c r="M80" s="25">
        <v>2169</v>
      </c>
      <c r="N80" s="25" t="s">
        <v>257</v>
      </c>
    </row>
    <row r="81" spans="1:14" x14ac:dyDescent="0.2">
      <c r="A81" s="25">
        <v>79</v>
      </c>
      <c r="B81" s="25" t="s">
        <v>143</v>
      </c>
      <c r="C81" s="25" t="s">
        <v>83</v>
      </c>
      <c r="D81" s="25">
        <v>11730</v>
      </c>
      <c r="E81" s="25">
        <v>134942</v>
      </c>
      <c r="F81" s="25">
        <v>0</v>
      </c>
      <c r="G81" s="25">
        <v>0</v>
      </c>
      <c r="H81" s="25">
        <v>0</v>
      </c>
      <c r="I81" s="25">
        <v>116866</v>
      </c>
      <c r="J81" s="25">
        <v>1</v>
      </c>
      <c r="K81" s="25">
        <v>2</v>
      </c>
      <c r="L81" s="25" t="s">
        <v>317</v>
      </c>
      <c r="M81" s="25">
        <v>130</v>
      </c>
      <c r="N81" s="25" t="s">
        <v>256</v>
      </c>
    </row>
    <row r="82" spans="1:14" x14ac:dyDescent="0.2">
      <c r="A82" s="25">
        <v>80</v>
      </c>
      <c r="B82" s="25" t="s">
        <v>144</v>
      </c>
      <c r="C82" s="25" t="s">
        <v>145</v>
      </c>
      <c r="D82" s="25">
        <v>236296</v>
      </c>
      <c r="E82" s="25">
        <v>325697</v>
      </c>
      <c r="F82" s="25">
        <v>0</v>
      </c>
      <c r="G82" s="25">
        <v>8582</v>
      </c>
      <c r="H82" s="25">
        <v>3396</v>
      </c>
      <c r="I82" s="25">
        <v>278512</v>
      </c>
      <c r="J82" s="25">
        <v>3</v>
      </c>
      <c r="K82" s="25">
        <v>3</v>
      </c>
      <c r="L82" s="25" t="s">
        <v>318</v>
      </c>
      <c r="M82" s="25">
        <v>0</v>
      </c>
      <c r="N82" s="25" t="s">
        <v>256</v>
      </c>
    </row>
    <row r="83" spans="1:14" x14ac:dyDescent="0.2">
      <c r="A83" s="25">
        <v>81</v>
      </c>
      <c r="B83" s="25" t="s">
        <v>146</v>
      </c>
      <c r="C83" s="25" t="s">
        <v>43</v>
      </c>
      <c r="D83" s="25">
        <v>3534</v>
      </c>
      <c r="E83" s="25">
        <v>52947</v>
      </c>
      <c r="F83" s="25">
        <v>89.848860000000002</v>
      </c>
      <c r="G83" s="25">
        <v>121948</v>
      </c>
      <c r="H83" s="25">
        <v>71827</v>
      </c>
      <c r="I83" s="25">
        <v>123324</v>
      </c>
      <c r="J83" s="25">
        <v>2</v>
      </c>
      <c r="K83" s="25">
        <v>2</v>
      </c>
      <c r="L83" s="25" t="s">
        <v>318</v>
      </c>
      <c r="M83" s="25">
        <v>0</v>
      </c>
      <c r="N83" s="25" t="s">
        <v>256</v>
      </c>
    </row>
    <row r="84" spans="1:14" x14ac:dyDescent="0.2">
      <c r="A84" s="25">
        <v>82</v>
      </c>
      <c r="B84" s="25" t="s">
        <v>147</v>
      </c>
      <c r="C84" s="25" t="s">
        <v>33</v>
      </c>
      <c r="D84" s="25">
        <v>97519</v>
      </c>
      <c r="E84" s="25">
        <v>179388</v>
      </c>
      <c r="F84" s="25">
        <v>0</v>
      </c>
      <c r="G84" s="25">
        <v>1020079</v>
      </c>
      <c r="H84" s="25">
        <v>1042269</v>
      </c>
      <c r="I84" s="25">
        <v>517296</v>
      </c>
      <c r="J84" s="25">
        <v>3</v>
      </c>
      <c r="K84" s="25">
        <v>3</v>
      </c>
      <c r="L84" s="25" t="s">
        <v>318</v>
      </c>
      <c r="M84" s="25">
        <v>12</v>
      </c>
      <c r="N84" s="25" t="s">
        <v>256</v>
      </c>
    </row>
    <row r="85" spans="1:14" x14ac:dyDescent="0.2">
      <c r="A85" s="25">
        <v>83</v>
      </c>
      <c r="B85" s="25" t="s">
        <v>148</v>
      </c>
      <c r="C85" s="25" t="s">
        <v>65</v>
      </c>
      <c r="D85" s="25">
        <v>0</v>
      </c>
      <c r="E85" s="25">
        <v>7186</v>
      </c>
      <c r="F85" s="25">
        <v>48.14284</v>
      </c>
      <c r="G85" s="25">
        <v>152053</v>
      </c>
      <c r="H85" s="25">
        <v>77097</v>
      </c>
      <c r="I85" s="25">
        <v>132495</v>
      </c>
      <c r="J85" s="25">
        <v>1</v>
      </c>
      <c r="K85" s="25">
        <v>1</v>
      </c>
      <c r="L85" s="25" t="s">
        <v>318</v>
      </c>
      <c r="M85" s="25">
        <v>0</v>
      </c>
      <c r="N85" s="25" t="s">
        <v>256</v>
      </c>
    </row>
    <row r="86" spans="1:14" x14ac:dyDescent="0.2">
      <c r="A86" s="25">
        <v>84</v>
      </c>
      <c r="B86" s="25" t="s">
        <v>149</v>
      </c>
      <c r="C86" s="25" t="s">
        <v>67</v>
      </c>
      <c r="D86" s="25">
        <v>21637</v>
      </c>
      <c r="E86" s="25">
        <v>43564</v>
      </c>
      <c r="F86" s="25">
        <v>98.540908000000002</v>
      </c>
      <c r="G86" s="25">
        <v>90027</v>
      </c>
      <c r="H86" s="25">
        <v>89735</v>
      </c>
      <c r="I86" s="25">
        <v>26001</v>
      </c>
      <c r="J86" s="25">
        <v>2</v>
      </c>
      <c r="K86" s="25">
        <v>2</v>
      </c>
      <c r="L86" s="25" t="s">
        <v>318</v>
      </c>
      <c r="M86" s="25">
        <v>0</v>
      </c>
      <c r="N86" s="25" t="s">
        <v>256</v>
      </c>
    </row>
    <row r="87" spans="1:14" x14ac:dyDescent="0.2">
      <c r="A87" s="25">
        <v>85</v>
      </c>
      <c r="B87" s="25" t="s">
        <v>150</v>
      </c>
      <c r="C87" s="25" t="s">
        <v>151</v>
      </c>
      <c r="D87" s="25">
        <v>1805658</v>
      </c>
      <c r="E87" s="25">
        <v>2034842</v>
      </c>
      <c r="F87" s="25">
        <v>7.9990079999999999</v>
      </c>
      <c r="G87" s="25">
        <v>271009</v>
      </c>
      <c r="H87" s="25">
        <v>83819</v>
      </c>
      <c r="I87" s="25">
        <v>134106</v>
      </c>
      <c r="J87" s="25">
        <v>2</v>
      </c>
      <c r="K87" s="25">
        <v>2</v>
      </c>
      <c r="L87" s="25" t="s">
        <v>318</v>
      </c>
      <c r="M87" s="25">
        <v>0</v>
      </c>
      <c r="N87" s="25" t="s">
        <v>256</v>
      </c>
    </row>
    <row r="88" spans="1:14" x14ac:dyDescent="0.2">
      <c r="A88" s="25">
        <v>86</v>
      </c>
      <c r="B88" s="25" t="s">
        <v>152</v>
      </c>
      <c r="C88" s="25" t="s">
        <v>153</v>
      </c>
      <c r="D88" s="25">
        <v>338717</v>
      </c>
      <c r="E88" s="25">
        <v>525128</v>
      </c>
      <c r="F88" s="25">
        <v>32.649554000000002</v>
      </c>
      <c r="G88" s="25">
        <v>2851835</v>
      </c>
      <c r="H88" s="25">
        <v>2568617</v>
      </c>
      <c r="I88" s="25">
        <v>1102572</v>
      </c>
      <c r="J88" s="25">
        <v>4</v>
      </c>
      <c r="K88" s="25">
        <v>4</v>
      </c>
      <c r="L88" s="25" t="s">
        <v>318</v>
      </c>
      <c r="M88" s="25">
        <v>77755</v>
      </c>
      <c r="N88" s="25" t="s">
        <v>258</v>
      </c>
    </row>
    <row r="89" spans="1:14" x14ac:dyDescent="0.2">
      <c r="A89" s="25">
        <v>87</v>
      </c>
      <c r="B89" s="25" t="s">
        <v>154</v>
      </c>
      <c r="C89" s="25" t="s">
        <v>31</v>
      </c>
      <c r="D89" s="25">
        <v>95618</v>
      </c>
      <c r="E89" s="25">
        <v>142917</v>
      </c>
      <c r="F89" s="25">
        <v>39.231546000000002</v>
      </c>
      <c r="G89" s="25">
        <v>381150</v>
      </c>
      <c r="H89" s="25">
        <v>570723</v>
      </c>
      <c r="I89" s="25">
        <v>136353</v>
      </c>
      <c r="J89" s="25">
        <v>2</v>
      </c>
      <c r="K89" s="25">
        <v>2</v>
      </c>
      <c r="L89" s="25" t="s">
        <v>318</v>
      </c>
      <c r="M89" s="25">
        <v>60</v>
      </c>
      <c r="N89" s="25" t="s">
        <v>256</v>
      </c>
    </row>
    <row r="90" spans="1:14" x14ac:dyDescent="0.2">
      <c r="A90" s="25">
        <v>88</v>
      </c>
      <c r="B90" s="25" t="s">
        <v>155</v>
      </c>
      <c r="C90" s="25" t="s">
        <v>45</v>
      </c>
      <c r="D90" s="25">
        <v>0</v>
      </c>
      <c r="E90" s="25">
        <v>20240</v>
      </c>
      <c r="F90" s="25">
        <v>0</v>
      </c>
      <c r="G90" s="25">
        <v>36156</v>
      </c>
      <c r="H90" s="25">
        <v>42123</v>
      </c>
      <c r="I90" s="25">
        <v>508163</v>
      </c>
      <c r="J90" s="25">
        <v>2</v>
      </c>
      <c r="K90" s="25">
        <v>2</v>
      </c>
      <c r="L90" s="25" t="s">
        <v>318</v>
      </c>
      <c r="M90" s="25">
        <v>164</v>
      </c>
      <c r="N90" s="25" t="s">
        <v>256</v>
      </c>
    </row>
    <row r="91" spans="1:14" x14ac:dyDescent="0.2">
      <c r="A91" s="25">
        <v>89</v>
      </c>
      <c r="B91" s="25" t="s">
        <v>156</v>
      </c>
      <c r="C91" s="25" t="s">
        <v>31</v>
      </c>
      <c r="D91" s="25">
        <v>129343</v>
      </c>
      <c r="E91" s="25">
        <v>304352</v>
      </c>
      <c r="F91" s="25">
        <v>0.15406900000000001</v>
      </c>
      <c r="G91" s="25">
        <v>369443</v>
      </c>
      <c r="H91" s="25">
        <v>546167</v>
      </c>
      <c r="I91" s="25">
        <v>156207</v>
      </c>
      <c r="J91" s="25">
        <v>2</v>
      </c>
      <c r="K91" s="25">
        <v>3</v>
      </c>
      <c r="L91" s="25" t="s">
        <v>319</v>
      </c>
      <c r="M91" s="25">
        <v>1428</v>
      </c>
      <c r="N91" s="25" t="s">
        <v>257</v>
      </c>
    </row>
    <row r="92" spans="1:14" x14ac:dyDescent="0.2">
      <c r="A92" s="25">
        <v>90</v>
      </c>
      <c r="B92" s="25" t="s">
        <v>157</v>
      </c>
      <c r="C92" s="25" t="s">
        <v>45</v>
      </c>
      <c r="D92" s="25">
        <v>0</v>
      </c>
      <c r="E92" s="25">
        <v>28144</v>
      </c>
      <c r="F92" s="25">
        <v>0</v>
      </c>
      <c r="G92" s="25">
        <v>256</v>
      </c>
      <c r="H92" s="25">
        <v>75</v>
      </c>
      <c r="I92" s="25">
        <v>282541</v>
      </c>
      <c r="J92" s="25">
        <v>2</v>
      </c>
      <c r="K92" s="25">
        <v>2</v>
      </c>
      <c r="L92" s="25" t="s">
        <v>318</v>
      </c>
      <c r="M92" s="25">
        <v>423</v>
      </c>
      <c r="N92" s="25" t="s">
        <v>256</v>
      </c>
    </row>
    <row r="93" spans="1:14" x14ac:dyDescent="0.2">
      <c r="A93" s="25">
        <v>91</v>
      </c>
      <c r="B93" s="25" t="s">
        <v>158</v>
      </c>
      <c r="C93" s="25" t="s">
        <v>31</v>
      </c>
      <c r="D93" s="25">
        <v>23113</v>
      </c>
      <c r="E93" s="25">
        <v>56274</v>
      </c>
      <c r="F93" s="25">
        <v>3.1823800000000002</v>
      </c>
      <c r="G93" s="25">
        <v>147459</v>
      </c>
      <c r="H93" s="25">
        <v>151449</v>
      </c>
      <c r="I93" s="25">
        <v>50832</v>
      </c>
      <c r="J93" s="25">
        <v>1</v>
      </c>
      <c r="K93" s="25">
        <v>1</v>
      </c>
      <c r="L93" s="25" t="s">
        <v>318</v>
      </c>
      <c r="M93" s="25">
        <v>1900</v>
      </c>
      <c r="N93" s="25" t="s">
        <v>257</v>
      </c>
    </row>
    <row r="94" spans="1:14" x14ac:dyDescent="0.2">
      <c r="A94" s="25">
        <v>92</v>
      </c>
      <c r="B94" s="25" t="s">
        <v>159</v>
      </c>
      <c r="C94" s="25" t="s">
        <v>85</v>
      </c>
      <c r="D94" s="25">
        <v>0</v>
      </c>
      <c r="E94" s="25">
        <v>13856</v>
      </c>
      <c r="F94" s="25">
        <v>2.8591530000000001</v>
      </c>
      <c r="G94" s="25">
        <v>7754</v>
      </c>
      <c r="H94" s="25">
        <v>3737</v>
      </c>
      <c r="I94" s="25">
        <v>771605</v>
      </c>
      <c r="J94" s="25">
        <v>2</v>
      </c>
      <c r="K94" s="25">
        <v>2</v>
      </c>
      <c r="L94" s="25" t="s">
        <v>318</v>
      </c>
      <c r="M94" s="25">
        <v>0</v>
      </c>
      <c r="N94" s="25" t="s">
        <v>256</v>
      </c>
    </row>
    <row r="95" spans="1:14" x14ac:dyDescent="0.2">
      <c r="A95" s="25">
        <v>93</v>
      </c>
      <c r="B95" s="25" t="s">
        <v>160</v>
      </c>
      <c r="C95" s="25" t="s">
        <v>90</v>
      </c>
      <c r="D95" s="25">
        <v>64568</v>
      </c>
      <c r="E95" s="25">
        <v>337792</v>
      </c>
      <c r="F95" s="25">
        <v>0</v>
      </c>
      <c r="G95" s="25">
        <v>1853299</v>
      </c>
      <c r="H95" s="25">
        <v>1699692</v>
      </c>
      <c r="I95" s="25">
        <v>1204541</v>
      </c>
      <c r="J95" s="25">
        <v>3</v>
      </c>
      <c r="K95" s="25">
        <v>4</v>
      </c>
      <c r="L95" s="25" t="s">
        <v>320</v>
      </c>
      <c r="M95" s="25">
        <v>1795</v>
      </c>
      <c r="N95" s="25" t="s">
        <v>257</v>
      </c>
    </row>
    <row r="96" spans="1:14" x14ac:dyDescent="0.2">
      <c r="A96" s="25">
        <v>94</v>
      </c>
      <c r="B96" s="25" t="s">
        <v>161</v>
      </c>
      <c r="C96" s="25" t="s">
        <v>162</v>
      </c>
      <c r="D96" s="25">
        <v>573</v>
      </c>
      <c r="E96" s="25">
        <v>14960</v>
      </c>
      <c r="F96" s="25">
        <v>98.382444000000007</v>
      </c>
      <c r="G96" s="25">
        <v>121420</v>
      </c>
      <c r="H96" s="25">
        <v>74008</v>
      </c>
      <c r="I96" s="25">
        <v>141672</v>
      </c>
      <c r="J96" s="25">
        <v>2</v>
      </c>
      <c r="K96" s="25">
        <v>2</v>
      </c>
      <c r="L96" s="25" t="s">
        <v>318</v>
      </c>
      <c r="M96" s="25">
        <v>294</v>
      </c>
      <c r="N96" s="25" t="s">
        <v>256</v>
      </c>
    </row>
    <row r="97" spans="1:14" x14ac:dyDescent="0.2">
      <c r="A97" s="25">
        <v>95</v>
      </c>
      <c r="B97" s="25" t="s">
        <v>163</v>
      </c>
      <c r="C97" s="25" t="s">
        <v>43</v>
      </c>
      <c r="D97" s="25">
        <v>0</v>
      </c>
      <c r="E97" s="25">
        <v>50407</v>
      </c>
      <c r="F97" s="25">
        <v>0.49807200000000001</v>
      </c>
      <c r="G97" s="25">
        <v>115467</v>
      </c>
      <c r="H97" s="25">
        <v>60929</v>
      </c>
      <c r="I97" s="25">
        <v>388658</v>
      </c>
      <c r="J97" s="25">
        <v>2</v>
      </c>
      <c r="K97" s="25">
        <v>2</v>
      </c>
      <c r="L97" s="25" t="s">
        <v>318</v>
      </c>
      <c r="M97" s="25">
        <v>380</v>
      </c>
      <c r="N97" s="25" t="s">
        <v>256</v>
      </c>
    </row>
    <row r="98" spans="1:14" x14ac:dyDescent="0.2">
      <c r="A98" s="25">
        <v>96</v>
      </c>
      <c r="B98" s="25" t="s">
        <v>164</v>
      </c>
      <c r="C98" s="25" t="s">
        <v>145</v>
      </c>
      <c r="D98" s="25">
        <v>61123</v>
      </c>
      <c r="E98" s="25">
        <v>109535</v>
      </c>
      <c r="F98" s="25">
        <v>0</v>
      </c>
      <c r="G98" s="25">
        <v>2053</v>
      </c>
      <c r="H98" s="25">
        <v>458</v>
      </c>
      <c r="I98" s="25">
        <v>1072844</v>
      </c>
      <c r="J98" s="25">
        <v>2</v>
      </c>
      <c r="K98" s="25">
        <v>3</v>
      </c>
      <c r="L98" s="25" t="s">
        <v>319</v>
      </c>
      <c r="M98" s="25">
        <v>0</v>
      </c>
      <c r="N98" s="25" t="s">
        <v>256</v>
      </c>
    </row>
    <row r="99" spans="1:14" x14ac:dyDescent="0.2">
      <c r="A99" s="25">
        <v>97</v>
      </c>
      <c r="B99" s="25" t="s">
        <v>165</v>
      </c>
      <c r="C99" s="25" t="s">
        <v>45</v>
      </c>
      <c r="D99" s="25">
        <v>12479</v>
      </c>
      <c r="E99" s="25">
        <v>62126</v>
      </c>
      <c r="F99" s="25">
        <v>0</v>
      </c>
      <c r="G99" s="25">
        <v>433758</v>
      </c>
      <c r="H99" s="25">
        <v>691436</v>
      </c>
      <c r="I99" s="25">
        <v>4401</v>
      </c>
      <c r="J99" s="25">
        <v>2</v>
      </c>
      <c r="K99" s="25">
        <v>2</v>
      </c>
      <c r="L99" s="25" t="s">
        <v>318</v>
      </c>
      <c r="M99" s="25">
        <v>2570</v>
      </c>
      <c r="N99" s="25" t="s">
        <v>259</v>
      </c>
    </row>
    <row r="100" spans="1:14" x14ac:dyDescent="0.2">
      <c r="A100" s="25">
        <v>98</v>
      </c>
      <c r="B100" s="25" t="s">
        <v>166</v>
      </c>
      <c r="C100" s="25" t="s">
        <v>167</v>
      </c>
      <c r="D100" s="25">
        <v>17133</v>
      </c>
      <c r="E100" s="25">
        <v>39561</v>
      </c>
      <c r="F100" s="25">
        <v>0</v>
      </c>
      <c r="G100" s="25">
        <v>513151</v>
      </c>
      <c r="H100" s="25">
        <v>86965</v>
      </c>
      <c r="I100" s="25">
        <v>19656</v>
      </c>
      <c r="J100" s="25">
        <v>2</v>
      </c>
      <c r="K100" s="25">
        <v>1</v>
      </c>
      <c r="L100" s="25" t="s">
        <v>322</v>
      </c>
      <c r="M100" s="25">
        <v>0</v>
      </c>
      <c r="N100" s="25" t="s">
        <v>256</v>
      </c>
    </row>
    <row r="101" spans="1:14" x14ac:dyDescent="0.2">
      <c r="A101" s="25">
        <v>99</v>
      </c>
      <c r="B101" s="25" t="s">
        <v>168</v>
      </c>
      <c r="C101" s="25" t="s">
        <v>33</v>
      </c>
      <c r="D101" s="25">
        <v>1304</v>
      </c>
      <c r="E101" s="25">
        <v>12243</v>
      </c>
      <c r="F101" s="25">
        <v>0</v>
      </c>
      <c r="G101" s="25">
        <v>285972</v>
      </c>
      <c r="H101" s="25">
        <v>201371</v>
      </c>
      <c r="I101" s="25">
        <v>73042</v>
      </c>
      <c r="J101" s="25">
        <v>1</v>
      </c>
      <c r="K101" s="25">
        <v>1</v>
      </c>
      <c r="L101" s="25" t="s">
        <v>318</v>
      </c>
      <c r="M101" s="25">
        <v>11916</v>
      </c>
      <c r="N101" s="25" t="s">
        <v>258</v>
      </c>
    </row>
    <row r="102" spans="1:14" x14ac:dyDescent="0.2">
      <c r="A102" s="25">
        <v>100</v>
      </c>
      <c r="B102" s="25" t="s">
        <v>169</v>
      </c>
      <c r="C102" s="25" t="s">
        <v>170</v>
      </c>
      <c r="D102" s="25">
        <v>476557</v>
      </c>
      <c r="E102" s="25">
        <v>586954</v>
      </c>
      <c r="F102" s="25">
        <v>70.150161999999995</v>
      </c>
      <c r="G102" s="25">
        <v>676980</v>
      </c>
      <c r="H102" s="25">
        <v>701059</v>
      </c>
      <c r="I102" s="25">
        <v>294845</v>
      </c>
      <c r="J102" s="25">
        <v>3</v>
      </c>
      <c r="K102" s="25">
        <v>3</v>
      </c>
      <c r="L102" s="25" t="s">
        <v>318</v>
      </c>
      <c r="M102" s="25">
        <v>0</v>
      </c>
      <c r="N102" s="25" t="s">
        <v>256</v>
      </c>
    </row>
    <row r="103" spans="1:14" x14ac:dyDescent="0.2">
      <c r="A103" s="25">
        <v>101</v>
      </c>
      <c r="B103" s="25" t="s">
        <v>171</v>
      </c>
      <c r="C103" s="25" t="s">
        <v>45</v>
      </c>
      <c r="D103" s="25">
        <v>3342</v>
      </c>
      <c r="E103" s="25">
        <v>17136</v>
      </c>
      <c r="F103" s="25">
        <v>0</v>
      </c>
      <c r="G103" s="25">
        <v>50387</v>
      </c>
      <c r="H103" s="25">
        <v>59268</v>
      </c>
      <c r="I103" s="25">
        <v>145580</v>
      </c>
      <c r="J103" s="25">
        <v>1</v>
      </c>
      <c r="K103" s="25">
        <v>1</v>
      </c>
      <c r="L103" s="25" t="s">
        <v>318</v>
      </c>
      <c r="M103" s="25">
        <v>93</v>
      </c>
      <c r="N103" s="25" t="s">
        <v>256</v>
      </c>
    </row>
    <row r="104" spans="1:14" x14ac:dyDescent="0.2">
      <c r="A104" s="25">
        <v>102</v>
      </c>
      <c r="B104" s="25" t="s">
        <v>172</v>
      </c>
      <c r="C104" s="25" t="s">
        <v>85</v>
      </c>
      <c r="D104" s="25">
        <v>13062</v>
      </c>
      <c r="E104" s="25">
        <v>93792</v>
      </c>
      <c r="F104" s="25">
        <v>32.504860999999998</v>
      </c>
      <c r="G104" s="25">
        <v>914997</v>
      </c>
      <c r="H104" s="25">
        <v>663781</v>
      </c>
      <c r="I104" s="25">
        <v>1295666</v>
      </c>
      <c r="J104" s="25">
        <v>3</v>
      </c>
      <c r="K104" s="25">
        <v>3</v>
      </c>
      <c r="L104" s="25" t="s">
        <v>318</v>
      </c>
      <c r="M104" s="25">
        <v>3117</v>
      </c>
      <c r="N104" s="25" t="s">
        <v>259</v>
      </c>
    </row>
    <row r="105" spans="1:14" x14ac:dyDescent="0.2">
      <c r="A105" s="25">
        <v>103</v>
      </c>
      <c r="B105" s="25" t="s">
        <v>173</v>
      </c>
      <c r="C105" s="25" t="s">
        <v>85</v>
      </c>
      <c r="D105" s="25">
        <v>709</v>
      </c>
      <c r="E105" s="25">
        <v>51262</v>
      </c>
      <c r="F105" s="25">
        <v>2.8001999999999998</v>
      </c>
      <c r="G105" s="25">
        <v>11355</v>
      </c>
      <c r="H105" s="25">
        <v>5737</v>
      </c>
      <c r="I105" s="25">
        <v>6249191</v>
      </c>
      <c r="J105" s="25">
        <v>2</v>
      </c>
      <c r="K105" s="25">
        <v>2</v>
      </c>
      <c r="L105" s="25" t="s">
        <v>318</v>
      </c>
      <c r="M105" s="25">
        <v>7048</v>
      </c>
      <c r="N105" s="25" t="s">
        <v>258</v>
      </c>
    </row>
    <row r="106" spans="1:14" x14ac:dyDescent="0.2">
      <c r="A106" s="25">
        <v>104</v>
      </c>
      <c r="B106" s="25" t="s">
        <v>174</v>
      </c>
      <c r="C106" s="25" t="s">
        <v>41</v>
      </c>
      <c r="D106" s="25">
        <v>268432</v>
      </c>
      <c r="E106" s="25">
        <v>356676</v>
      </c>
      <c r="F106" s="25">
        <v>0</v>
      </c>
      <c r="G106" s="25">
        <v>0</v>
      </c>
      <c r="H106" s="25">
        <v>0</v>
      </c>
      <c r="I106" s="25">
        <v>7253</v>
      </c>
      <c r="J106" s="25">
        <v>2</v>
      </c>
      <c r="K106" s="25">
        <v>2</v>
      </c>
      <c r="L106" s="25" t="s">
        <v>318</v>
      </c>
      <c r="M106" s="25">
        <v>6</v>
      </c>
      <c r="N106" s="25" t="s">
        <v>256</v>
      </c>
    </row>
    <row r="107" spans="1:14" x14ac:dyDescent="0.2">
      <c r="A107" s="25">
        <v>105</v>
      </c>
      <c r="B107" s="25" t="s">
        <v>175</v>
      </c>
      <c r="C107" s="25" t="s">
        <v>176</v>
      </c>
      <c r="D107" s="25">
        <v>0</v>
      </c>
      <c r="E107" s="25">
        <v>41433</v>
      </c>
      <c r="F107" s="25">
        <v>61.389223999999999</v>
      </c>
      <c r="G107" s="25">
        <v>222442</v>
      </c>
      <c r="H107" s="25">
        <v>195172</v>
      </c>
      <c r="I107" s="25">
        <v>38493</v>
      </c>
      <c r="J107" s="25">
        <v>2</v>
      </c>
      <c r="K107" s="25">
        <v>2</v>
      </c>
      <c r="L107" s="25" t="s">
        <v>318</v>
      </c>
      <c r="M107" s="25">
        <v>11002</v>
      </c>
      <c r="N107" s="25" t="s">
        <v>258</v>
      </c>
    </row>
    <row r="108" spans="1:14" x14ac:dyDescent="0.2">
      <c r="A108" s="25">
        <v>106</v>
      </c>
      <c r="B108" s="25" t="s">
        <v>177</v>
      </c>
      <c r="C108" s="25" t="s">
        <v>55</v>
      </c>
      <c r="D108" s="25">
        <v>9924</v>
      </c>
      <c r="E108" s="25">
        <v>44514</v>
      </c>
      <c r="F108" s="25">
        <v>22.84826</v>
      </c>
      <c r="G108" s="25">
        <v>76421</v>
      </c>
      <c r="H108" s="25">
        <v>74748</v>
      </c>
      <c r="I108" s="25">
        <v>26993</v>
      </c>
      <c r="J108" s="25">
        <v>1</v>
      </c>
      <c r="K108" s="25">
        <v>1</v>
      </c>
      <c r="L108" s="25" t="s">
        <v>318</v>
      </c>
      <c r="M108" s="25">
        <v>0</v>
      </c>
      <c r="N108" s="25" t="s">
        <v>256</v>
      </c>
    </row>
    <row r="109" spans="1:14" x14ac:dyDescent="0.2">
      <c r="A109" s="25">
        <v>107</v>
      </c>
      <c r="B109" s="25" t="s">
        <v>178</v>
      </c>
      <c r="C109" s="25" t="s">
        <v>41</v>
      </c>
      <c r="D109" s="25">
        <v>278995</v>
      </c>
      <c r="E109" s="25">
        <v>432971</v>
      </c>
      <c r="F109" s="25">
        <v>0</v>
      </c>
      <c r="G109" s="25">
        <v>46294</v>
      </c>
      <c r="H109" s="25">
        <v>55015</v>
      </c>
      <c r="I109" s="25">
        <v>22528</v>
      </c>
      <c r="J109" s="25">
        <v>2</v>
      </c>
      <c r="K109" s="25">
        <v>2</v>
      </c>
      <c r="L109" s="25" t="s">
        <v>318</v>
      </c>
      <c r="M109" s="25">
        <v>0</v>
      </c>
      <c r="N109" s="25" t="s">
        <v>256</v>
      </c>
    </row>
    <row r="110" spans="1:14" x14ac:dyDescent="0.2">
      <c r="A110" s="25">
        <v>108</v>
      </c>
      <c r="B110" s="25" t="s">
        <v>179</v>
      </c>
      <c r="C110" s="25" t="s">
        <v>180</v>
      </c>
      <c r="D110" s="25">
        <v>86575</v>
      </c>
      <c r="E110" s="25">
        <v>232174</v>
      </c>
      <c r="F110" s="25">
        <v>27.939229999999998</v>
      </c>
      <c r="G110" s="25">
        <v>880531</v>
      </c>
      <c r="H110" s="25">
        <v>919609</v>
      </c>
      <c r="I110" s="25">
        <v>332596</v>
      </c>
      <c r="J110" s="25">
        <v>2</v>
      </c>
      <c r="K110" s="25">
        <v>3</v>
      </c>
      <c r="L110" s="25" t="s">
        <v>319</v>
      </c>
      <c r="M110" s="25">
        <v>0</v>
      </c>
      <c r="N110" s="25" t="s">
        <v>256</v>
      </c>
    </row>
    <row r="111" spans="1:14" x14ac:dyDescent="0.2">
      <c r="A111" s="25">
        <v>109</v>
      </c>
      <c r="B111" s="25" t="s">
        <v>181</v>
      </c>
      <c r="C111" s="25" t="s">
        <v>182</v>
      </c>
      <c r="D111" s="25">
        <v>112160</v>
      </c>
      <c r="E111" s="25">
        <v>171226</v>
      </c>
      <c r="F111" s="25">
        <v>0</v>
      </c>
      <c r="G111" s="25">
        <v>1089956</v>
      </c>
      <c r="H111" s="25">
        <v>1566670</v>
      </c>
      <c r="I111" s="25">
        <v>573440</v>
      </c>
      <c r="J111" s="25">
        <v>3</v>
      </c>
      <c r="K111" s="25">
        <v>3</v>
      </c>
      <c r="L111" s="25" t="s">
        <v>318</v>
      </c>
      <c r="M111" s="25">
        <v>0</v>
      </c>
      <c r="N111" s="25" t="s">
        <v>256</v>
      </c>
    </row>
    <row r="112" spans="1:14" x14ac:dyDescent="0.2">
      <c r="A112" s="25">
        <v>110</v>
      </c>
      <c r="B112" s="25" t="s">
        <v>183</v>
      </c>
      <c r="C112" s="25" t="s">
        <v>65</v>
      </c>
      <c r="D112" s="25">
        <v>28511</v>
      </c>
      <c r="E112" s="25">
        <v>76620</v>
      </c>
      <c r="F112" s="25">
        <v>64.199523999999997</v>
      </c>
      <c r="G112" s="25">
        <v>494844</v>
      </c>
      <c r="H112" s="25">
        <v>307338</v>
      </c>
      <c r="I112" s="25">
        <v>1121426</v>
      </c>
      <c r="J112" s="25">
        <v>3</v>
      </c>
      <c r="K112" s="25">
        <v>3</v>
      </c>
      <c r="L112" s="25" t="s">
        <v>318</v>
      </c>
      <c r="M112" s="25">
        <v>0</v>
      </c>
      <c r="N112" s="25" t="s">
        <v>256</v>
      </c>
    </row>
    <row r="113" spans="1:14" x14ac:dyDescent="0.2">
      <c r="A113" s="25">
        <v>111</v>
      </c>
      <c r="B113" s="25" t="s">
        <v>184</v>
      </c>
      <c r="C113" s="25" t="s">
        <v>185</v>
      </c>
      <c r="D113" s="25">
        <v>12178</v>
      </c>
      <c r="E113" s="25">
        <v>40138</v>
      </c>
      <c r="F113" s="25">
        <v>91.117312999999996</v>
      </c>
      <c r="G113" s="25">
        <v>32322</v>
      </c>
      <c r="H113" s="25">
        <v>76187</v>
      </c>
      <c r="I113" s="25">
        <v>83237</v>
      </c>
      <c r="J113" s="25">
        <v>2</v>
      </c>
      <c r="K113" s="25">
        <v>2</v>
      </c>
      <c r="L113" s="25" t="s">
        <v>318</v>
      </c>
      <c r="M113" s="25">
        <v>47141</v>
      </c>
      <c r="N113" s="25" t="s">
        <v>258</v>
      </c>
    </row>
    <row r="114" spans="1:14" x14ac:dyDescent="0.2">
      <c r="A114" s="25">
        <v>112</v>
      </c>
      <c r="B114" s="25" t="s">
        <v>186</v>
      </c>
      <c r="C114" s="25" t="s">
        <v>55</v>
      </c>
      <c r="D114" s="25">
        <v>820</v>
      </c>
      <c r="E114" s="25">
        <v>10155</v>
      </c>
      <c r="F114" s="25">
        <v>0</v>
      </c>
      <c r="G114" s="25">
        <v>50895</v>
      </c>
      <c r="H114" s="25">
        <v>67895</v>
      </c>
      <c r="I114" s="25">
        <v>3074</v>
      </c>
      <c r="J114" s="25">
        <v>1</v>
      </c>
      <c r="K114" s="25">
        <v>1</v>
      </c>
      <c r="L114" s="25" t="s">
        <v>318</v>
      </c>
      <c r="M114" s="25">
        <v>0</v>
      </c>
      <c r="N114" s="25" t="s">
        <v>256</v>
      </c>
    </row>
    <row r="115" spans="1:14" x14ac:dyDescent="0.2">
      <c r="A115" s="25">
        <v>113</v>
      </c>
      <c r="B115" s="25" t="s">
        <v>187</v>
      </c>
      <c r="C115" s="25" t="s">
        <v>33</v>
      </c>
      <c r="D115" s="25">
        <v>4243</v>
      </c>
      <c r="E115" s="25">
        <v>25166</v>
      </c>
      <c r="F115" s="25">
        <v>0</v>
      </c>
      <c r="G115" s="25">
        <v>1792891</v>
      </c>
      <c r="H115" s="25">
        <v>1712892</v>
      </c>
      <c r="I115" s="25">
        <v>143388</v>
      </c>
      <c r="J115" s="25">
        <v>2</v>
      </c>
      <c r="K115" s="25">
        <v>2</v>
      </c>
      <c r="L115" s="25" t="s">
        <v>318</v>
      </c>
      <c r="M115" s="25">
        <v>28</v>
      </c>
      <c r="N115" s="25" t="s">
        <v>256</v>
      </c>
    </row>
    <row r="116" spans="1:14" x14ac:dyDescent="0.2">
      <c r="A116" s="25">
        <v>114</v>
      </c>
      <c r="B116" s="25" t="s">
        <v>188</v>
      </c>
      <c r="C116" s="25" t="s">
        <v>74</v>
      </c>
      <c r="D116" s="25">
        <v>358284</v>
      </c>
      <c r="E116" s="25">
        <v>448374</v>
      </c>
      <c r="F116" s="25">
        <v>41.230504000000003</v>
      </c>
      <c r="G116" s="25">
        <v>321461</v>
      </c>
      <c r="H116" s="25">
        <v>508219</v>
      </c>
      <c r="I116" s="25">
        <v>61406</v>
      </c>
      <c r="J116" s="25">
        <v>3</v>
      </c>
      <c r="K116" s="25">
        <v>3</v>
      </c>
      <c r="L116" s="25" t="s">
        <v>318</v>
      </c>
      <c r="M116" s="25">
        <v>593</v>
      </c>
      <c r="N116" s="25" t="s">
        <v>256</v>
      </c>
    </row>
    <row r="117" spans="1:14" x14ac:dyDescent="0.2">
      <c r="A117" s="25">
        <v>115</v>
      </c>
      <c r="B117" s="25" t="s">
        <v>189</v>
      </c>
      <c r="C117" s="25" t="s">
        <v>99</v>
      </c>
      <c r="D117" s="25">
        <v>174583</v>
      </c>
      <c r="E117" s="25">
        <v>429160</v>
      </c>
      <c r="F117" s="25">
        <v>52.721041999999997</v>
      </c>
      <c r="G117" s="25">
        <v>444216</v>
      </c>
      <c r="H117" s="25">
        <v>431651</v>
      </c>
      <c r="I117" s="25">
        <v>94261</v>
      </c>
      <c r="J117" s="25">
        <v>2</v>
      </c>
      <c r="K117" s="25">
        <v>3</v>
      </c>
      <c r="L117" s="25" t="s">
        <v>319</v>
      </c>
      <c r="M117" s="25">
        <v>29774</v>
      </c>
      <c r="N117" s="25" t="s">
        <v>258</v>
      </c>
    </row>
    <row r="118" spans="1:14" x14ac:dyDescent="0.2">
      <c r="A118" s="25">
        <v>116</v>
      </c>
      <c r="B118" s="25" t="s">
        <v>190</v>
      </c>
      <c r="C118" s="25" t="s">
        <v>81</v>
      </c>
      <c r="D118" s="25">
        <v>59893</v>
      </c>
      <c r="E118" s="25">
        <v>162811</v>
      </c>
      <c r="F118" s="25">
        <v>62.272587999999999</v>
      </c>
      <c r="G118" s="25">
        <v>7710824</v>
      </c>
      <c r="H118" s="25">
        <v>4277447</v>
      </c>
      <c r="I118" s="25">
        <v>2257631</v>
      </c>
      <c r="J118" s="25">
        <v>3</v>
      </c>
      <c r="K118" s="25">
        <v>3</v>
      </c>
      <c r="L118" s="25" t="s">
        <v>318</v>
      </c>
      <c r="M118" s="25">
        <v>0</v>
      </c>
      <c r="N118" s="25" t="s">
        <v>256</v>
      </c>
    </row>
    <row r="119" spans="1:14" x14ac:dyDescent="0.2">
      <c r="A119" s="25">
        <v>117</v>
      </c>
      <c r="B119" s="25" t="s">
        <v>191</v>
      </c>
      <c r="C119" s="25" t="s">
        <v>45</v>
      </c>
      <c r="D119" s="25">
        <v>0</v>
      </c>
      <c r="E119" s="25">
        <v>7381</v>
      </c>
      <c r="F119" s="25">
        <v>0</v>
      </c>
      <c r="G119" s="25">
        <v>5771</v>
      </c>
      <c r="H119" s="25">
        <v>7675</v>
      </c>
      <c r="I119" s="25">
        <v>405544</v>
      </c>
      <c r="J119" s="25">
        <v>2</v>
      </c>
      <c r="K119" s="25">
        <v>2</v>
      </c>
      <c r="L119" s="25" t="s">
        <v>318</v>
      </c>
      <c r="M119" s="25">
        <v>202</v>
      </c>
      <c r="N119" s="25" t="s">
        <v>256</v>
      </c>
    </row>
    <row r="120" spans="1:14" x14ac:dyDescent="0.2">
      <c r="A120" s="25">
        <v>118</v>
      </c>
      <c r="B120" s="25" t="s">
        <v>192</v>
      </c>
      <c r="C120" s="25" t="s">
        <v>74</v>
      </c>
      <c r="D120" s="25">
        <v>51351</v>
      </c>
      <c r="E120" s="25">
        <v>144276</v>
      </c>
      <c r="F120" s="25">
        <v>22.108668999999999</v>
      </c>
      <c r="G120" s="25">
        <v>248356</v>
      </c>
      <c r="H120" s="25">
        <v>112123</v>
      </c>
      <c r="I120" s="25">
        <v>428012</v>
      </c>
      <c r="J120" s="25">
        <v>2</v>
      </c>
      <c r="K120" s="25">
        <v>2</v>
      </c>
      <c r="L120" s="25" t="s">
        <v>318</v>
      </c>
      <c r="M120" s="25">
        <v>20506</v>
      </c>
      <c r="N120" s="25" t="s">
        <v>258</v>
      </c>
    </row>
    <row r="121" spans="1:14" x14ac:dyDescent="0.2">
      <c r="A121" s="25">
        <v>119</v>
      </c>
      <c r="B121" s="25" t="s">
        <v>193</v>
      </c>
      <c r="C121" s="25" t="s">
        <v>67</v>
      </c>
      <c r="D121" s="25">
        <v>219</v>
      </c>
      <c r="E121" s="25">
        <v>1710</v>
      </c>
      <c r="F121" s="25">
        <v>98.767758000000001</v>
      </c>
      <c r="G121" s="25">
        <v>20862</v>
      </c>
      <c r="H121" s="25">
        <v>38189</v>
      </c>
      <c r="I121" s="25">
        <v>111393</v>
      </c>
      <c r="J121" s="25">
        <v>2</v>
      </c>
      <c r="K121" s="25">
        <v>2</v>
      </c>
      <c r="L121" s="25" t="s">
        <v>318</v>
      </c>
      <c r="M121" s="25">
        <v>0</v>
      </c>
      <c r="N121" s="25" t="s">
        <v>256</v>
      </c>
    </row>
    <row r="122" spans="1:14" x14ac:dyDescent="0.2">
      <c r="A122" s="25">
        <v>120</v>
      </c>
      <c r="B122" s="25" t="s">
        <v>194</v>
      </c>
      <c r="C122" s="25" t="s">
        <v>151</v>
      </c>
      <c r="D122" s="25">
        <v>1647635</v>
      </c>
      <c r="E122" s="25">
        <v>1896230</v>
      </c>
      <c r="F122" s="25">
        <v>90.141722000000001</v>
      </c>
      <c r="G122" s="25">
        <v>391313</v>
      </c>
      <c r="H122" s="25">
        <v>715555</v>
      </c>
      <c r="I122" s="25">
        <v>60362</v>
      </c>
      <c r="J122" s="25">
        <v>3</v>
      </c>
      <c r="K122" s="25">
        <v>3</v>
      </c>
      <c r="L122" s="25" t="s">
        <v>318</v>
      </c>
      <c r="M122" s="25">
        <v>25855</v>
      </c>
      <c r="N122" s="25" t="s">
        <v>258</v>
      </c>
    </row>
    <row r="123" spans="1:14" x14ac:dyDescent="0.2">
      <c r="A123" s="25">
        <v>121</v>
      </c>
      <c r="B123" s="25" t="s">
        <v>195</v>
      </c>
      <c r="C123" s="25" t="s">
        <v>116</v>
      </c>
      <c r="D123" s="25">
        <v>38101</v>
      </c>
      <c r="E123" s="25">
        <v>120809</v>
      </c>
      <c r="F123" s="25">
        <v>96.145099000000002</v>
      </c>
      <c r="G123" s="25">
        <v>1446311</v>
      </c>
      <c r="H123" s="25">
        <v>936124</v>
      </c>
      <c r="I123" s="25">
        <v>843090</v>
      </c>
      <c r="J123" s="25">
        <v>3</v>
      </c>
      <c r="K123" s="25">
        <v>4</v>
      </c>
      <c r="L123" s="25" t="s">
        <v>320</v>
      </c>
      <c r="M123" s="25">
        <v>0</v>
      </c>
      <c r="N123" s="25" t="s">
        <v>256</v>
      </c>
    </row>
    <row r="124" spans="1:14" x14ac:dyDescent="0.2">
      <c r="A124" s="25">
        <v>122</v>
      </c>
      <c r="B124" s="25" t="s">
        <v>196</v>
      </c>
      <c r="C124" s="25" t="s">
        <v>162</v>
      </c>
      <c r="D124" s="25">
        <v>26670</v>
      </c>
      <c r="E124" s="25">
        <v>101084</v>
      </c>
      <c r="F124" s="25">
        <v>38.711126</v>
      </c>
      <c r="G124" s="25">
        <v>506105</v>
      </c>
      <c r="H124" s="25">
        <v>241178</v>
      </c>
      <c r="I124" s="25">
        <v>75527</v>
      </c>
      <c r="J124" s="25">
        <v>2</v>
      </c>
      <c r="K124" s="25">
        <v>2</v>
      </c>
      <c r="L124" s="25" t="s">
        <v>318</v>
      </c>
      <c r="M124" s="25">
        <v>7435</v>
      </c>
      <c r="N124" s="25" t="s">
        <v>258</v>
      </c>
    </row>
    <row r="125" spans="1:14" x14ac:dyDescent="0.2">
      <c r="A125" s="25">
        <v>123</v>
      </c>
      <c r="B125" s="25" t="s">
        <v>197</v>
      </c>
      <c r="C125" s="25" t="s">
        <v>43</v>
      </c>
      <c r="D125" s="25">
        <v>38160</v>
      </c>
      <c r="E125" s="25">
        <v>211450</v>
      </c>
      <c r="F125" s="25">
        <v>0</v>
      </c>
      <c r="G125" s="25">
        <v>1107195</v>
      </c>
      <c r="H125" s="25">
        <v>739922</v>
      </c>
      <c r="I125" s="25">
        <v>1162878</v>
      </c>
      <c r="J125" s="25">
        <v>3</v>
      </c>
      <c r="K125" s="25">
        <v>3</v>
      </c>
      <c r="L125" s="25" t="s">
        <v>318</v>
      </c>
      <c r="M125" s="25">
        <v>3471</v>
      </c>
      <c r="N125" s="25" t="s">
        <v>259</v>
      </c>
    </row>
    <row r="126" spans="1:14" x14ac:dyDescent="0.2">
      <c r="A126" s="25">
        <v>124</v>
      </c>
      <c r="B126" s="25" t="s">
        <v>198</v>
      </c>
      <c r="C126" s="25" t="s">
        <v>199</v>
      </c>
      <c r="D126" s="25">
        <v>156800</v>
      </c>
      <c r="E126" s="25">
        <v>274022</v>
      </c>
      <c r="F126" s="25">
        <v>1.832857</v>
      </c>
      <c r="G126" s="25">
        <v>719235</v>
      </c>
      <c r="H126" s="25">
        <v>1707928</v>
      </c>
      <c r="I126" s="25">
        <v>103753</v>
      </c>
      <c r="J126" s="25">
        <v>2</v>
      </c>
      <c r="K126" s="25">
        <v>3</v>
      </c>
      <c r="L126" s="25" t="s">
        <v>319</v>
      </c>
      <c r="M126" s="25">
        <v>218186</v>
      </c>
      <c r="N126" s="25" t="s">
        <v>258</v>
      </c>
    </row>
    <row r="127" spans="1:14" x14ac:dyDescent="0.2">
      <c r="A127" s="25">
        <v>125</v>
      </c>
      <c r="B127" s="25" t="s">
        <v>200</v>
      </c>
      <c r="C127" s="25" t="s">
        <v>71</v>
      </c>
      <c r="D127" s="25">
        <v>83375</v>
      </c>
      <c r="E127" s="25">
        <v>104340</v>
      </c>
      <c r="F127" s="25">
        <v>0</v>
      </c>
      <c r="G127" s="25">
        <v>101931</v>
      </c>
      <c r="H127" s="25">
        <v>441924</v>
      </c>
      <c r="I127" s="25">
        <v>12195</v>
      </c>
      <c r="J127" s="25">
        <v>2</v>
      </c>
      <c r="K127" s="25">
        <v>2</v>
      </c>
      <c r="L127" s="25" t="s">
        <v>318</v>
      </c>
      <c r="M127" s="25">
        <v>6019</v>
      </c>
      <c r="N127" s="25" t="s">
        <v>258</v>
      </c>
    </row>
    <row r="128" spans="1:14" x14ac:dyDescent="0.2">
      <c r="A128" s="25">
        <v>126</v>
      </c>
      <c r="B128" s="25" t="s">
        <v>201</v>
      </c>
      <c r="C128" s="25" t="s">
        <v>79</v>
      </c>
      <c r="D128" s="25">
        <v>50875</v>
      </c>
      <c r="E128" s="25">
        <v>114917</v>
      </c>
      <c r="F128" s="25">
        <v>0</v>
      </c>
      <c r="G128" s="25">
        <v>116096</v>
      </c>
      <c r="H128" s="25">
        <v>208013</v>
      </c>
      <c r="I128" s="25">
        <v>45330</v>
      </c>
      <c r="J128" s="25">
        <v>1</v>
      </c>
      <c r="K128" s="25">
        <v>2</v>
      </c>
      <c r="L128" s="25" t="s">
        <v>317</v>
      </c>
      <c r="M128" s="25">
        <v>0</v>
      </c>
      <c r="N128" s="25" t="s">
        <v>256</v>
      </c>
    </row>
    <row r="129" spans="1:14" x14ac:dyDescent="0.2">
      <c r="A129" s="25">
        <v>127</v>
      </c>
      <c r="B129" s="25" t="s">
        <v>202</v>
      </c>
      <c r="C129" s="25" t="s">
        <v>67</v>
      </c>
      <c r="D129" s="25">
        <v>2419</v>
      </c>
      <c r="E129" s="25">
        <v>3611</v>
      </c>
      <c r="F129" s="25">
        <v>99.893253999999999</v>
      </c>
      <c r="G129" s="25">
        <v>0</v>
      </c>
      <c r="H129" s="25">
        <v>136</v>
      </c>
      <c r="I129" s="25">
        <v>20285</v>
      </c>
      <c r="J129" s="25">
        <v>2</v>
      </c>
      <c r="K129" s="25">
        <v>2</v>
      </c>
      <c r="L129" s="25" t="s">
        <v>318</v>
      </c>
      <c r="M129" s="25">
        <v>0</v>
      </c>
      <c r="N129" s="25" t="s">
        <v>256</v>
      </c>
    </row>
    <row r="130" spans="1:14" x14ac:dyDescent="0.2">
      <c r="A130" s="25">
        <v>128</v>
      </c>
      <c r="B130" s="25" t="s">
        <v>203</v>
      </c>
      <c r="C130" s="25" t="s">
        <v>41</v>
      </c>
      <c r="D130" s="25">
        <v>23412</v>
      </c>
      <c r="E130" s="25">
        <v>61232</v>
      </c>
      <c r="F130" s="25">
        <v>0</v>
      </c>
      <c r="G130" s="25">
        <v>180611</v>
      </c>
      <c r="H130" s="25">
        <v>258264</v>
      </c>
      <c r="I130" s="25">
        <v>23386</v>
      </c>
      <c r="J130" s="25">
        <v>1</v>
      </c>
      <c r="K130" s="25">
        <v>1</v>
      </c>
      <c r="L130" s="25" t="s">
        <v>318</v>
      </c>
      <c r="M130" s="25">
        <v>282</v>
      </c>
      <c r="N130" s="25" t="s">
        <v>256</v>
      </c>
    </row>
    <row r="131" spans="1:14" x14ac:dyDescent="0.2">
      <c r="A131" s="25">
        <v>129</v>
      </c>
      <c r="B131" s="25" t="s">
        <v>204</v>
      </c>
      <c r="C131" s="25" t="s">
        <v>145</v>
      </c>
      <c r="D131" s="25">
        <v>89207</v>
      </c>
      <c r="E131" s="25">
        <v>133948</v>
      </c>
      <c r="F131" s="25">
        <v>0</v>
      </c>
      <c r="G131" s="25">
        <v>10733</v>
      </c>
      <c r="H131" s="25">
        <v>10285</v>
      </c>
      <c r="I131" s="25">
        <v>359563</v>
      </c>
      <c r="J131" s="25">
        <v>2</v>
      </c>
      <c r="K131" s="25">
        <v>2</v>
      </c>
      <c r="L131" s="25" t="s">
        <v>318</v>
      </c>
      <c r="M131" s="25">
        <v>0</v>
      </c>
      <c r="N131" s="25" t="s">
        <v>256</v>
      </c>
    </row>
    <row r="132" spans="1:14" x14ac:dyDescent="0.2">
      <c r="A132" s="25">
        <v>130</v>
      </c>
      <c r="B132" s="25" t="s">
        <v>205</v>
      </c>
      <c r="C132" s="25" t="s">
        <v>205</v>
      </c>
      <c r="D132" s="25">
        <v>31321</v>
      </c>
      <c r="E132" s="25">
        <v>67051</v>
      </c>
      <c r="F132" s="25">
        <v>47.710304999999998</v>
      </c>
      <c r="G132" s="25">
        <v>103294</v>
      </c>
      <c r="H132" s="25">
        <v>77844</v>
      </c>
      <c r="I132" s="25">
        <v>9806</v>
      </c>
      <c r="J132" s="25">
        <v>1</v>
      </c>
      <c r="K132" s="25">
        <v>1</v>
      </c>
      <c r="L132" s="25" t="s">
        <v>318</v>
      </c>
      <c r="M132" s="25">
        <v>3773</v>
      </c>
      <c r="N132" s="25" t="s">
        <v>259</v>
      </c>
    </row>
    <row r="133" spans="1:14" x14ac:dyDescent="0.2">
      <c r="A133" s="25">
        <v>131</v>
      </c>
      <c r="B133" s="25" t="s">
        <v>206</v>
      </c>
      <c r="C133" s="25" t="s">
        <v>31</v>
      </c>
      <c r="D133" s="25">
        <v>28770</v>
      </c>
      <c r="E133" s="25">
        <v>100367</v>
      </c>
      <c r="F133" s="25">
        <v>0</v>
      </c>
      <c r="G133" s="25">
        <v>2181293</v>
      </c>
      <c r="H133" s="25">
        <v>3522022</v>
      </c>
      <c r="I133" s="25">
        <v>356500</v>
      </c>
      <c r="J133" s="25">
        <v>2</v>
      </c>
      <c r="K133" s="25">
        <v>3</v>
      </c>
      <c r="L133" s="25" t="s">
        <v>319</v>
      </c>
      <c r="M133" s="25">
        <v>712</v>
      </c>
      <c r="N133" s="25" t="s">
        <v>256</v>
      </c>
    </row>
    <row r="134" spans="1:14" x14ac:dyDescent="0.2">
      <c r="A134" s="25">
        <v>132</v>
      </c>
      <c r="B134" s="25" t="s">
        <v>207</v>
      </c>
      <c r="C134" s="25" t="s">
        <v>83</v>
      </c>
      <c r="D134" s="25">
        <v>0</v>
      </c>
      <c r="E134" s="25">
        <v>25432</v>
      </c>
      <c r="F134" s="25">
        <v>0</v>
      </c>
      <c r="G134" s="25">
        <v>7291</v>
      </c>
      <c r="H134" s="25">
        <v>3560</v>
      </c>
      <c r="I134" s="25">
        <v>619718</v>
      </c>
      <c r="J134" s="25">
        <v>2</v>
      </c>
      <c r="K134" s="25">
        <v>2</v>
      </c>
      <c r="L134" s="25" t="s">
        <v>318</v>
      </c>
      <c r="M134" s="25">
        <v>8100</v>
      </c>
      <c r="N134" s="25" t="s">
        <v>258</v>
      </c>
    </row>
    <row r="135" spans="1:14" x14ac:dyDescent="0.2">
      <c r="A135" s="25">
        <v>133</v>
      </c>
      <c r="B135" s="25" t="s">
        <v>208</v>
      </c>
      <c r="C135" s="25" t="s">
        <v>185</v>
      </c>
      <c r="D135" s="25">
        <v>214413</v>
      </c>
      <c r="E135" s="25">
        <v>399622</v>
      </c>
      <c r="F135" s="25">
        <v>88.262814000000006</v>
      </c>
      <c r="G135" s="25">
        <v>344257</v>
      </c>
      <c r="H135" s="25">
        <v>417012</v>
      </c>
      <c r="I135" s="25">
        <v>215156</v>
      </c>
      <c r="J135" s="25">
        <v>3</v>
      </c>
      <c r="K135" s="25">
        <v>3</v>
      </c>
      <c r="L135" s="25" t="s">
        <v>318</v>
      </c>
      <c r="M135" s="25">
        <v>43168</v>
      </c>
      <c r="N135" s="25" t="s">
        <v>258</v>
      </c>
    </row>
    <row r="136" spans="1:14" x14ac:dyDescent="0.2">
      <c r="A136" s="25">
        <v>134</v>
      </c>
      <c r="B136" s="25" t="s">
        <v>209</v>
      </c>
      <c r="C136" s="25" t="s">
        <v>210</v>
      </c>
      <c r="D136" s="25">
        <v>458299</v>
      </c>
      <c r="E136" s="25">
        <v>539795</v>
      </c>
      <c r="F136" s="25">
        <v>44.479432000000003</v>
      </c>
      <c r="G136" s="25">
        <v>27448</v>
      </c>
      <c r="H136" s="25">
        <v>34842</v>
      </c>
      <c r="I136" s="25">
        <v>79232</v>
      </c>
      <c r="J136" s="25">
        <v>3</v>
      </c>
      <c r="K136" s="25">
        <v>3</v>
      </c>
      <c r="L136" s="25" t="s">
        <v>318</v>
      </c>
      <c r="M136" s="25">
        <v>18</v>
      </c>
      <c r="N136" s="25" t="s">
        <v>256</v>
      </c>
    </row>
    <row r="137" spans="1:14" x14ac:dyDescent="0.2">
      <c r="A137" s="25">
        <v>135</v>
      </c>
      <c r="B137" s="25" t="s">
        <v>211</v>
      </c>
      <c r="C137" s="25" t="s">
        <v>41</v>
      </c>
      <c r="D137" s="25">
        <v>45609</v>
      </c>
      <c r="E137" s="25">
        <v>84991</v>
      </c>
      <c r="F137" s="25">
        <v>0</v>
      </c>
      <c r="G137" s="25">
        <v>2684</v>
      </c>
      <c r="H137" s="25">
        <v>4146</v>
      </c>
      <c r="I137" s="25">
        <v>24048</v>
      </c>
      <c r="J137" s="25">
        <v>1</v>
      </c>
      <c r="K137" s="25">
        <v>2</v>
      </c>
      <c r="L137" s="25" t="s">
        <v>317</v>
      </c>
      <c r="M137" s="25">
        <v>0</v>
      </c>
      <c r="N137" s="25" t="s">
        <v>256</v>
      </c>
    </row>
    <row r="138" spans="1:14" x14ac:dyDescent="0.2">
      <c r="A138" s="25">
        <v>136</v>
      </c>
      <c r="B138" s="25" t="s">
        <v>212</v>
      </c>
      <c r="C138" s="25" t="s">
        <v>74</v>
      </c>
      <c r="D138" s="25">
        <v>40971</v>
      </c>
      <c r="E138" s="25">
        <v>143440</v>
      </c>
      <c r="F138" s="25">
        <v>98.491485999999995</v>
      </c>
      <c r="G138" s="25">
        <v>177955</v>
      </c>
      <c r="H138" s="25">
        <v>141205</v>
      </c>
      <c r="I138" s="25">
        <v>141936</v>
      </c>
      <c r="J138" s="25">
        <v>2</v>
      </c>
      <c r="K138" s="25">
        <v>2</v>
      </c>
      <c r="L138" s="25" t="s">
        <v>318</v>
      </c>
      <c r="M138" s="25">
        <v>18494</v>
      </c>
      <c r="N138" s="25" t="s">
        <v>258</v>
      </c>
    </row>
    <row r="139" spans="1:14" x14ac:dyDescent="0.2">
      <c r="A139" s="25">
        <v>137</v>
      </c>
      <c r="B139" s="25" t="s">
        <v>213</v>
      </c>
      <c r="C139" s="25" t="s">
        <v>35</v>
      </c>
      <c r="D139" s="25">
        <v>557746</v>
      </c>
      <c r="E139" s="25">
        <v>655723</v>
      </c>
      <c r="F139" s="25">
        <v>0</v>
      </c>
      <c r="G139" s="25">
        <v>7689485</v>
      </c>
      <c r="H139" s="25">
        <v>8261492</v>
      </c>
      <c r="I139" s="25">
        <v>1693786</v>
      </c>
      <c r="J139" s="25">
        <v>4</v>
      </c>
      <c r="K139" s="25">
        <v>4</v>
      </c>
      <c r="L139" s="25" t="s">
        <v>318</v>
      </c>
      <c r="M139" s="25">
        <v>741427</v>
      </c>
      <c r="N139" s="25" t="s">
        <v>258</v>
      </c>
    </row>
    <row r="140" spans="1:14" x14ac:dyDescent="0.2">
      <c r="A140" s="25">
        <v>138</v>
      </c>
      <c r="B140" s="25" t="s">
        <v>214</v>
      </c>
      <c r="C140" s="25" t="s">
        <v>81</v>
      </c>
      <c r="D140" s="25">
        <v>212010</v>
      </c>
      <c r="E140" s="25">
        <v>456083</v>
      </c>
      <c r="F140" s="25">
        <v>0</v>
      </c>
      <c r="G140" s="25">
        <v>4294816</v>
      </c>
      <c r="H140" s="25">
        <v>1343009</v>
      </c>
      <c r="I140" s="25">
        <v>1716692</v>
      </c>
      <c r="J140" s="25">
        <v>3</v>
      </c>
      <c r="K140" s="25">
        <v>4</v>
      </c>
      <c r="L140" s="25" t="s">
        <v>320</v>
      </c>
      <c r="M140" s="25">
        <v>0</v>
      </c>
      <c r="N140" s="25" t="s">
        <v>256</v>
      </c>
    </row>
    <row r="141" spans="1:14" x14ac:dyDescent="0.2">
      <c r="A141" s="25">
        <v>139</v>
      </c>
      <c r="B141" s="25" t="s">
        <v>215</v>
      </c>
      <c r="C141" s="25" t="s">
        <v>43</v>
      </c>
      <c r="D141" s="25">
        <v>11018</v>
      </c>
      <c r="E141" s="25">
        <v>74107</v>
      </c>
      <c r="F141" s="25">
        <v>80.160622000000004</v>
      </c>
      <c r="G141" s="25">
        <v>1584173</v>
      </c>
      <c r="H141" s="25">
        <v>608823</v>
      </c>
      <c r="I141" s="25">
        <v>276485</v>
      </c>
      <c r="J141" s="25">
        <v>3</v>
      </c>
      <c r="K141" s="25">
        <v>2</v>
      </c>
      <c r="L141" s="25" t="s">
        <v>321</v>
      </c>
      <c r="M141" s="25">
        <v>553</v>
      </c>
      <c r="N141" s="25" t="s">
        <v>256</v>
      </c>
    </row>
    <row r="142" spans="1:14" x14ac:dyDescent="0.2">
      <c r="A142" s="25">
        <v>140</v>
      </c>
      <c r="B142" s="25" t="s">
        <v>216</v>
      </c>
      <c r="C142" s="25" t="s">
        <v>43</v>
      </c>
      <c r="D142" s="25">
        <v>4828</v>
      </c>
      <c r="E142" s="25">
        <v>38843</v>
      </c>
      <c r="F142" s="25">
        <v>86.336518999999996</v>
      </c>
      <c r="G142" s="25">
        <v>375717</v>
      </c>
      <c r="H142" s="25">
        <v>373956</v>
      </c>
      <c r="I142" s="25">
        <v>562447</v>
      </c>
      <c r="J142" s="25">
        <v>3</v>
      </c>
      <c r="K142" s="25">
        <v>3</v>
      </c>
      <c r="L142" s="25" t="s">
        <v>318</v>
      </c>
      <c r="M142" s="25">
        <v>45</v>
      </c>
      <c r="N142" s="25" t="s">
        <v>256</v>
      </c>
    </row>
    <row r="143" spans="1:14" x14ac:dyDescent="0.2">
      <c r="A143" s="25">
        <v>141</v>
      </c>
      <c r="B143" s="25" t="s">
        <v>217</v>
      </c>
      <c r="C143" s="25" t="s">
        <v>41</v>
      </c>
      <c r="D143" s="25">
        <v>118786</v>
      </c>
      <c r="E143" s="25">
        <v>184108</v>
      </c>
      <c r="F143" s="25">
        <v>0</v>
      </c>
      <c r="G143" s="25">
        <v>4345</v>
      </c>
      <c r="H143" s="25">
        <v>2395</v>
      </c>
      <c r="I143" s="25">
        <v>17032</v>
      </c>
      <c r="J143" s="25">
        <v>2</v>
      </c>
      <c r="K143" s="25">
        <v>2</v>
      </c>
      <c r="L143" s="25" t="s">
        <v>318</v>
      </c>
      <c r="M143" s="25">
        <v>345</v>
      </c>
      <c r="N143" s="25" t="s">
        <v>256</v>
      </c>
    </row>
    <row r="144" spans="1:14" x14ac:dyDescent="0.2">
      <c r="A144" s="25">
        <v>142</v>
      </c>
      <c r="B144" s="25" t="s">
        <v>218</v>
      </c>
      <c r="C144" s="25" t="s">
        <v>41</v>
      </c>
      <c r="D144" s="25">
        <v>162088</v>
      </c>
      <c r="E144" s="25">
        <v>342104</v>
      </c>
      <c r="F144" s="25">
        <v>0</v>
      </c>
      <c r="G144" s="25">
        <v>29068</v>
      </c>
      <c r="H144" s="25">
        <v>24877</v>
      </c>
      <c r="I144" s="25">
        <v>23945</v>
      </c>
      <c r="J144" s="25">
        <v>2</v>
      </c>
      <c r="K144" s="25">
        <v>2</v>
      </c>
      <c r="L144" s="25" t="s">
        <v>318</v>
      </c>
      <c r="M144" s="25">
        <v>625</v>
      </c>
      <c r="N144" s="25" t="s">
        <v>256</v>
      </c>
    </row>
    <row r="145" spans="1:14" x14ac:dyDescent="0.2">
      <c r="A145" s="25">
        <v>143</v>
      </c>
      <c r="B145" s="25" t="s">
        <v>219</v>
      </c>
      <c r="C145" s="25" t="s">
        <v>43</v>
      </c>
      <c r="D145" s="25">
        <v>33691</v>
      </c>
      <c r="E145" s="25">
        <v>287843</v>
      </c>
      <c r="F145" s="25">
        <v>0</v>
      </c>
      <c r="G145" s="25">
        <v>2740980</v>
      </c>
      <c r="H145" s="25">
        <v>2196146</v>
      </c>
      <c r="I145" s="25">
        <v>6946093</v>
      </c>
      <c r="J145" s="25">
        <v>3</v>
      </c>
      <c r="K145" s="25">
        <v>4</v>
      </c>
      <c r="L145" s="25" t="s">
        <v>320</v>
      </c>
      <c r="M145" s="25">
        <v>0</v>
      </c>
      <c r="N145" s="25" t="s">
        <v>256</v>
      </c>
    </row>
    <row r="146" spans="1:14" x14ac:dyDescent="0.2">
      <c r="A146" s="25">
        <v>144</v>
      </c>
      <c r="B146" s="25" t="s">
        <v>220</v>
      </c>
      <c r="C146" s="25" t="s">
        <v>221</v>
      </c>
      <c r="D146" s="25">
        <v>0</v>
      </c>
      <c r="E146" s="25">
        <v>3407</v>
      </c>
      <c r="F146" s="25">
        <v>0</v>
      </c>
      <c r="G146" s="25">
        <v>463</v>
      </c>
      <c r="H146" s="25">
        <v>27</v>
      </c>
      <c r="I146" s="25">
        <v>333989</v>
      </c>
      <c r="J146" s="25">
        <v>2</v>
      </c>
      <c r="K146" s="25">
        <v>2</v>
      </c>
      <c r="L146" s="25" t="s">
        <v>318</v>
      </c>
      <c r="M146" s="25">
        <v>0</v>
      </c>
      <c r="N146" s="25" t="s">
        <v>256</v>
      </c>
    </row>
    <row r="147" spans="1:14" x14ac:dyDescent="0.2">
      <c r="A147" s="25">
        <v>145</v>
      </c>
      <c r="B147" s="25" t="s">
        <v>222</v>
      </c>
      <c r="C147" s="25" t="s">
        <v>221</v>
      </c>
      <c r="D147" s="25">
        <v>0</v>
      </c>
      <c r="E147" s="25">
        <v>16386</v>
      </c>
      <c r="F147" s="25">
        <v>0</v>
      </c>
      <c r="G147" s="25">
        <v>19287</v>
      </c>
      <c r="H147" s="25">
        <v>32552</v>
      </c>
      <c r="I147" s="25">
        <v>670105</v>
      </c>
      <c r="J147" s="25">
        <v>2</v>
      </c>
      <c r="K147" s="25">
        <v>2</v>
      </c>
      <c r="L147" s="25" t="s">
        <v>318</v>
      </c>
      <c r="M147" s="25">
        <v>0</v>
      </c>
      <c r="N147" s="25" t="s">
        <v>256</v>
      </c>
    </row>
    <row r="148" spans="1:14" x14ac:dyDescent="0.2">
      <c r="A148" s="25">
        <v>146</v>
      </c>
      <c r="B148" s="25" t="s">
        <v>223</v>
      </c>
      <c r="C148" s="25" t="s">
        <v>62</v>
      </c>
      <c r="D148" s="25">
        <v>52134</v>
      </c>
      <c r="E148" s="25">
        <v>212191</v>
      </c>
      <c r="F148" s="25">
        <v>0</v>
      </c>
      <c r="G148" s="25">
        <v>1399563</v>
      </c>
      <c r="H148" s="25">
        <v>1685653</v>
      </c>
      <c r="I148" s="25">
        <v>1974488</v>
      </c>
      <c r="J148" s="25">
        <v>3</v>
      </c>
      <c r="K148" s="25">
        <v>3</v>
      </c>
      <c r="L148" s="25" t="s">
        <v>318</v>
      </c>
      <c r="M148" s="25">
        <v>0</v>
      </c>
      <c r="N148" s="25" t="s">
        <v>256</v>
      </c>
    </row>
    <row r="149" spans="1:14" x14ac:dyDescent="0.2">
      <c r="A149" s="25">
        <v>147</v>
      </c>
      <c r="B149" s="25" t="s">
        <v>224</v>
      </c>
      <c r="C149" s="25" t="s">
        <v>225</v>
      </c>
      <c r="D149" s="25">
        <v>0</v>
      </c>
      <c r="E149" s="25">
        <v>5956</v>
      </c>
      <c r="F149" s="25">
        <v>0</v>
      </c>
      <c r="G149" s="25">
        <v>206561</v>
      </c>
      <c r="H149" s="25">
        <v>271819</v>
      </c>
      <c r="I149" s="25">
        <v>468927</v>
      </c>
      <c r="J149" s="25">
        <v>2</v>
      </c>
      <c r="K149" s="25">
        <v>2</v>
      </c>
      <c r="L149" s="25" t="s">
        <v>318</v>
      </c>
      <c r="M149" s="25">
        <v>0</v>
      </c>
      <c r="N149" s="25" t="s">
        <v>256</v>
      </c>
    </row>
    <row r="150" spans="1:14" x14ac:dyDescent="0.2">
      <c r="A150" s="25">
        <v>148</v>
      </c>
      <c r="B150" s="25" t="s">
        <v>226</v>
      </c>
      <c r="C150" s="25" t="s">
        <v>225</v>
      </c>
      <c r="D150" s="25">
        <v>0</v>
      </c>
      <c r="E150" s="25">
        <v>21385</v>
      </c>
      <c r="F150" s="25">
        <v>0</v>
      </c>
      <c r="G150" s="25">
        <v>25593</v>
      </c>
      <c r="H150" s="25">
        <v>38189</v>
      </c>
      <c r="I150" s="25">
        <v>397325</v>
      </c>
      <c r="J150" s="25">
        <v>2</v>
      </c>
      <c r="K150" s="25">
        <v>2</v>
      </c>
      <c r="L150" s="25" t="s">
        <v>318</v>
      </c>
      <c r="M150" s="25">
        <v>9997</v>
      </c>
      <c r="N150" s="25" t="s">
        <v>258</v>
      </c>
    </row>
    <row r="151" spans="1:14" x14ac:dyDescent="0.2">
      <c r="A151" s="25">
        <v>149</v>
      </c>
      <c r="B151" s="25" t="s">
        <v>227</v>
      </c>
      <c r="C151" s="25" t="s">
        <v>85</v>
      </c>
      <c r="D151" s="25">
        <v>47</v>
      </c>
      <c r="E151" s="25">
        <v>158022</v>
      </c>
      <c r="F151" s="25">
        <v>0</v>
      </c>
      <c r="G151" s="25">
        <v>0</v>
      </c>
      <c r="H151" s="25">
        <v>0</v>
      </c>
      <c r="I151" s="25">
        <v>1595385</v>
      </c>
      <c r="J151" s="25">
        <v>2</v>
      </c>
      <c r="K151" s="25">
        <v>3</v>
      </c>
      <c r="L151" s="25" t="s">
        <v>319</v>
      </c>
      <c r="M151" s="25">
        <v>0</v>
      </c>
      <c r="N151" s="25" t="s">
        <v>256</v>
      </c>
    </row>
    <row r="152" spans="1:14" x14ac:dyDescent="0.2">
      <c r="A152" s="25">
        <v>150</v>
      </c>
      <c r="B152" s="25" t="s">
        <v>228</v>
      </c>
      <c r="C152" s="25" t="s">
        <v>85</v>
      </c>
      <c r="D152" s="25">
        <v>0</v>
      </c>
      <c r="E152" s="25">
        <v>39498</v>
      </c>
      <c r="F152" s="25">
        <v>0</v>
      </c>
      <c r="G152" s="25">
        <v>12434</v>
      </c>
      <c r="H152" s="25">
        <v>31</v>
      </c>
      <c r="I152" s="25">
        <v>19337</v>
      </c>
      <c r="J152" s="25">
        <v>1</v>
      </c>
      <c r="K152" s="25">
        <v>1</v>
      </c>
      <c r="L152" s="25" t="s">
        <v>318</v>
      </c>
      <c r="M152" s="25">
        <v>0</v>
      </c>
      <c r="N152" s="25" t="s">
        <v>256</v>
      </c>
    </row>
    <row r="153" spans="1:14" x14ac:dyDescent="0.2">
      <c r="A153" s="25">
        <v>151</v>
      </c>
      <c r="B153" s="25" t="s">
        <v>229</v>
      </c>
      <c r="C153" s="25" t="s">
        <v>230</v>
      </c>
      <c r="D153" s="25">
        <v>290747</v>
      </c>
      <c r="E153" s="25">
        <v>775977</v>
      </c>
      <c r="F153" s="25">
        <v>88.896324000000007</v>
      </c>
      <c r="G153" s="25">
        <v>1437830</v>
      </c>
      <c r="H153" s="25">
        <v>992653</v>
      </c>
      <c r="I153" s="25">
        <v>141851</v>
      </c>
      <c r="J153" s="25">
        <v>3</v>
      </c>
      <c r="K153" s="25">
        <v>3</v>
      </c>
      <c r="L153" s="25" t="s">
        <v>318</v>
      </c>
      <c r="M153" s="25">
        <v>0</v>
      </c>
      <c r="N153" s="25" t="s">
        <v>256</v>
      </c>
    </row>
    <row r="154" spans="1:14" x14ac:dyDescent="0.2">
      <c r="A154" s="25">
        <v>152</v>
      </c>
      <c r="B154" s="25" t="s">
        <v>231</v>
      </c>
      <c r="C154" s="25" t="s">
        <v>232</v>
      </c>
      <c r="D154" s="25">
        <v>21340</v>
      </c>
      <c r="E154" s="25">
        <v>40310</v>
      </c>
      <c r="F154" s="25">
        <v>0</v>
      </c>
      <c r="G154" s="25">
        <v>34569</v>
      </c>
      <c r="H154" s="25">
        <v>42760</v>
      </c>
      <c r="I154" s="25">
        <v>53263</v>
      </c>
      <c r="J154" s="25">
        <v>1</v>
      </c>
      <c r="K154" s="25">
        <v>1</v>
      </c>
      <c r="L154" s="25" t="s">
        <v>318</v>
      </c>
      <c r="M154" s="25">
        <v>0</v>
      </c>
      <c r="N154" s="25" t="s">
        <v>256</v>
      </c>
    </row>
    <row r="155" spans="1:14" x14ac:dyDescent="0.2">
      <c r="A155" s="25">
        <v>153</v>
      </c>
      <c r="B155" s="25" t="s">
        <v>233</v>
      </c>
      <c r="C155" s="25" t="s">
        <v>234</v>
      </c>
      <c r="D155" s="25">
        <v>93271</v>
      </c>
      <c r="E155" s="25">
        <v>128643</v>
      </c>
      <c r="F155" s="25">
        <v>0</v>
      </c>
      <c r="G155" s="25">
        <v>496663</v>
      </c>
      <c r="H155" s="25">
        <v>274577</v>
      </c>
      <c r="I155" s="25">
        <v>279442</v>
      </c>
      <c r="J155" s="25">
        <v>2</v>
      </c>
      <c r="K155" s="25">
        <v>2</v>
      </c>
      <c r="L155" s="25" t="s">
        <v>318</v>
      </c>
      <c r="M155" s="25">
        <v>7659</v>
      </c>
      <c r="N155" s="25" t="s">
        <v>258</v>
      </c>
    </row>
    <row r="156" spans="1:14" x14ac:dyDescent="0.2">
      <c r="A156" s="25">
        <v>154</v>
      </c>
      <c r="B156" s="25" t="s">
        <v>235</v>
      </c>
      <c r="C156" s="25" t="s">
        <v>236</v>
      </c>
      <c r="D156" s="25">
        <v>333464</v>
      </c>
      <c r="E156" s="25">
        <v>385051</v>
      </c>
      <c r="F156" s="25">
        <v>0</v>
      </c>
      <c r="G156" s="25">
        <v>351117</v>
      </c>
      <c r="H156" s="25">
        <v>855771</v>
      </c>
      <c r="I156" s="25">
        <v>102893</v>
      </c>
      <c r="J156" s="25">
        <v>3</v>
      </c>
      <c r="K156" s="25">
        <v>3</v>
      </c>
      <c r="L156" s="25" t="s">
        <v>318</v>
      </c>
      <c r="M156" s="25">
        <v>29580</v>
      </c>
      <c r="N156" s="25" t="s">
        <v>258</v>
      </c>
    </row>
    <row r="157" spans="1:14" x14ac:dyDescent="0.2">
      <c r="A157" s="25">
        <v>155</v>
      </c>
      <c r="B157" s="25" t="s">
        <v>237</v>
      </c>
      <c r="C157" s="25" t="s">
        <v>238</v>
      </c>
      <c r="D157" s="25">
        <v>90795</v>
      </c>
      <c r="E157" s="25">
        <v>301305</v>
      </c>
      <c r="F157" s="25">
        <v>93.665177</v>
      </c>
      <c r="G157" s="25">
        <v>782630</v>
      </c>
      <c r="H157" s="25">
        <v>429620</v>
      </c>
      <c r="I157" s="25">
        <v>129339</v>
      </c>
      <c r="J157" s="25">
        <v>3</v>
      </c>
      <c r="K157" s="25">
        <v>3</v>
      </c>
      <c r="L157" s="25" t="s">
        <v>318</v>
      </c>
      <c r="M157" s="25">
        <v>0</v>
      </c>
      <c r="N157" s="25" t="s">
        <v>256</v>
      </c>
    </row>
    <row r="158" spans="1:14" x14ac:dyDescent="0.2">
      <c r="A158" s="25">
        <v>156</v>
      </c>
      <c r="B158" s="25" t="s">
        <v>239</v>
      </c>
      <c r="C158" s="25" t="s">
        <v>240</v>
      </c>
      <c r="D158" s="25">
        <v>445264</v>
      </c>
      <c r="E158" s="25">
        <v>634512</v>
      </c>
      <c r="F158" s="25">
        <v>97.302974000000006</v>
      </c>
      <c r="G158" s="25">
        <v>2827621</v>
      </c>
      <c r="H158" s="25">
        <v>2677782</v>
      </c>
      <c r="I158" s="25">
        <v>88770</v>
      </c>
      <c r="J158" s="25">
        <v>4</v>
      </c>
      <c r="K158" s="25">
        <v>4</v>
      </c>
      <c r="L158" s="25" t="s">
        <v>318</v>
      </c>
      <c r="M158" s="25">
        <v>0</v>
      </c>
      <c r="N158" s="25" t="s">
        <v>256</v>
      </c>
    </row>
    <row r="159" spans="1:14" x14ac:dyDescent="0.2">
      <c r="A159" s="25">
        <v>157</v>
      </c>
      <c r="B159" s="25" t="s">
        <v>241</v>
      </c>
      <c r="C159" s="25" t="s">
        <v>242</v>
      </c>
      <c r="D159" s="25">
        <v>366965</v>
      </c>
      <c r="E159" s="25">
        <v>508421</v>
      </c>
      <c r="F159" s="25">
        <v>0</v>
      </c>
      <c r="G159" s="25">
        <v>403133</v>
      </c>
      <c r="H159" s="25">
        <v>306138</v>
      </c>
      <c r="I159" s="25">
        <v>80800</v>
      </c>
      <c r="J159" s="25">
        <v>3</v>
      </c>
      <c r="K159" s="25">
        <v>2</v>
      </c>
      <c r="L159" s="25" t="s">
        <v>321</v>
      </c>
      <c r="M159" s="25">
        <v>0</v>
      </c>
      <c r="N159" s="25" t="s">
        <v>256</v>
      </c>
    </row>
    <row r="160" spans="1:14" x14ac:dyDescent="0.2">
      <c r="A160" s="25">
        <v>158</v>
      </c>
      <c r="B160" s="25" t="s">
        <v>243</v>
      </c>
      <c r="C160" s="25" t="s">
        <v>238</v>
      </c>
      <c r="D160" s="25">
        <v>231722</v>
      </c>
      <c r="E160" s="25">
        <v>423866</v>
      </c>
      <c r="F160" s="25">
        <v>96.281391999999997</v>
      </c>
      <c r="G160" s="25">
        <v>381409</v>
      </c>
      <c r="H160" s="25">
        <v>157516</v>
      </c>
      <c r="I160" s="25">
        <v>93423</v>
      </c>
      <c r="J160" s="25">
        <v>3</v>
      </c>
      <c r="K160" s="25">
        <v>3</v>
      </c>
      <c r="L160" s="25" t="s">
        <v>318</v>
      </c>
      <c r="M160" s="25">
        <v>0</v>
      </c>
      <c r="N160" s="25" t="s">
        <v>256</v>
      </c>
    </row>
    <row r="161" spans="1:14" x14ac:dyDescent="0.2">
      <c r="A161" s="25">
        <v>159</v>
      </c>
      <c r="B161" s="25" t="s">
        <v>244</v>
      </c>
      <c r="C161" s="25" t="s">
        <v>245</v>
      </c>
      <c r="D161" s="25">
        <v>1048001</v>
      </c>
      <c r="E161" s="25">
        <v>1781435</v>
      </c>
      <c r="F161" s="25">
        <v>91.478682000000006</v>
      </c>
      <c r="G161" s="25">
        <v>1150992</v>
      </c>
      <c r="H161" s="25">
        <v>805357</v>
      </c>
      <c r="I161" s="25">
        <v>268804</v>
      </c>
      <c r="J161" s="25">
        <v>4</v>
      </c>
      <c r="K161" s="25">
        <v>3</v>
      </c>
      <c r="L161" s="25" t="s">
        <v>323</v>
      </c>
      <c r="M161" s="25">
        <v>0</v>
      </c>
      <c r="N161" s="25" t="s">
        <v>256</v>
      </c>
    </row>
    <row r="162" spans="1:14" x14ac:dyDescent="0.2">
      <c r="A162" s="25">
        <v>160</v>
      </c>
      <c r="B162" s="25" t="s">
        <v>246</v>
      </c>
      <c r="C162" s="25" t="s">
        <v>247</v>
      </c>
      <c r="D162" s="25">
        <v>114037</v>
      </c>
      <c r="E162" s="25">
        <v>201745</v>
      </c>
      <c r="F162" s="25">
        <v>86.592303000000001</v>
      </c>
      <c r="G162" s="25">
        <v>411935</v>
      </c>
      <c r="H162" s="25">
        <v>301819</v>
      </c>
      <c r="I162" s="25">
        <v>39053</v>
      </c>
      <c r="J162" s="25">
        <v>3</v>
      </c>
      <c r="K162" s="25">
        <v>2</v>
      </c>
      <c r="L162" s="25" t="s">
        <v>321</v>
      </c>
      <c r="M162" s="25">
        <v>0</v>
      </c>
      <c r="N162" s="25" t="s">
        <v>256</v>
      </c>
    </row>
    <row r="163" spans="1:14" x14ac:dyDescent="0.2">
      <c r="A163" s="25">
        <v>161</v>
      </c>
      <c r="B163" s="25" t="s">
        <v>248</v>
      </c>
      <c r="C163" s="25" t="s">
        <v>238</v>
      </c>
      <c r="D163" s="25">
        <v>369127</v>
      </c>
      <c r="E163" s="25">
        <v>761288</v>
      </c>
      <c r="F163" s="25">
        <v>96.321440999999993</v>
      </c>
      <c r="G163" s="25">
        <v>2851048</v>
      </c>
      <c r="H163" s="25">
        <v>2524769</v>
      </c>
      <c r="I163" s="25">
        <v>166631</v>
      </c>
      <c r="J163" s="25">
        <v>4</v>
      </c>
      <c r="K163" s="25">
        <v>4</v>
      </c>
      <c r="L163" s="25" t="s">
        <v>318</v>
      </c>
      <c r="M163" s="25">
        <v>0</v>
      </c>
      <c r="N163" s="25" t="s">
        <v>256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5FDDC-27C0-4361-ABB1-969923E782D2}">
  <dimension ref="A1:O163"/>
  <sheetViews>
    <sheetView zoomScaleNormal="100" workbookViewId="0">
      <selection activeCell="A5" sqref="A1:XFD5"/>
    </sheetView>
  </sheetViews>
  <sheetFormatPr baseColWidth="10" defaultColWidth="8.83203125" defaultRowHeight="15" x14ac:dyDescent="0.2"/>
  <cols>
    <col min="1" max="1" width="11.1640625" style="1" customWidth="1"/>
    <col min="2" max="2" width="30.6640625" style="1" customWidth="1"/>
    <col min="3" max="3" width="3.6640625" style="18" customWidth="1"/>
    <col min="4" max="4" width="15.33203125" style="18" customWidth="1"/>
    <col min="5" max="5" width="25" style="18" customWidth="1"/>
    <col min="6" max="6" width="3.6640625" style="18" customWidth="1"/>
    <col min="7" max="8" width="18.6640625" style="1" customWidth="1"/>
    <col min="9" max="9" width="3.6640625" style="18" customWidth="1"/>
    <col min="10" max="10" width="16.5" style="1" customWidth="1"/>
    <col min="11" max="15" width="17.6640625" style="1" customWidth="1"/>
  </cols>
  <sheetData>
    <row r="1" spans="1:15" ht="31.25" customHeight="1" x14ac:dyDescent="0.2">
      <c r="A1" s="10" t="s">
        <v>312</v>
      </c>
      <c r="B1" s="10" t="s">
        <v>289</v>
      </c>
      <c r="C1" s="19"/>
      <c r="D1" s="19" t="s">
        <v>313</v>
      </c>
      <c r="E1" s="19" t="s">
        <v>314</v>
      </c>
      <c r="F1" s="20"/>
      <c r="G1" s="10" t="s">
        <v>290</v>
      </c>
      <c r="H1" s="10" t="s">
        <v>291</v>
      </c>
      <c r="I1" s="20"/>
      <c r="J1" s="11"/>
      <c r="K1" s="23" t="s">
        <v>292</v>
      </c>
      <c r="L1" s="23" t="s">
        <v>293</v>
      </c>
      <c r="M1" s="10" t="s">
        <v>294</v>
      </c>
      <c r="N1" s="10" t="s">
        <v>315</v>
      </c>
      <c r="O1" s="10" t="s">
        <v>296</v>
      </c>
    </row>
    <row r="2" spans="1:15" x14ac:dyDescent="0.2">
      <c r="A2" s="1">
        <v>0</v>
      </c>
      <c r="B2" s="1">
        <v>45722</v>
      </c>
      <c r="D2" s="18">
        <v>45722</v>
      </c>
      <c r="E2" s="18">
        <f t="shared" ref="E2:E65" si="0">COUNTIF($B$2:$B$233,"="&amp;$D2)</f>
        <v>1</v>
      </c>
      <c r="G2" s="1">
        <v>1</v>
      </c>
      <c r="H2" s="3">
        <f>QUARTILE($B$2:$B$233,1)</f>
        <v>3711.25</v>
      </c>
      <c r="J2" s="2" t="s">
        <v>297</v>
      </c>
      <c r="K2" s="22"/>
      <c r="L2" s="22"/>
      <c r="M2" s="12">
        <f>H10</f>
        <v>-211184.75</v>
      </c>
      <c r="N2" s="1">
        <f>SUMIFS(E$2:E$292,$D$2:$D$292,"&gt;="&amp;$M2,$D$2:$D$292,"&lt;"&amp;$M3)</f>
        <v>0</v>
      </c>
      <c r="O2" s="13" t="e">
        <f>N2/$G$13</f>
        <v>#DIV/0!</v>
      </c>
    </row>
    <row r="3" spans="1:15" x14ac:dyDescent="0.2">
      <c r="A3" s="1">
        <v>1</v>
      </c>
      <c r="B3" s="1">
        <v>0</v>
      </c>
      <c r="D3" s="18">
        <v>0</v>
      </c>
      <c r="E3" s="18">
        <f t="shared" si="0"/>
        <v>23</v>
      </c>
      <c r="G3" s="1">
        <v>2</v>
      </c>
      <c r="H3" s="3">
        <f>QUARTILE($B$2:$B$233,2)</f>
        <v>42281.5</v>
      </c>
      <c r="J3" s="1">
        <v>4</v>
      </c>
      <c r="K3" s="22" t="s">
        <v>298</v>
      </c>
      <c r="L3" s="24" t="s">
        <v>307</v>
      </c>
      <c r="M3" s="12">
        <f>M2+$J$6</f>
        <v>-67920.75</v>
      </c>
      <c r="N3" s="1">
        <f>SUMIFS(E$2:E$143,$D$2:$D$143,"&gt;="&amp;$M3,$D$2:$D$143,"&lt;"&amp;$M4)</f>
        <v>101</v>
      </c>
      <c r="O3" s="13" t="e">
        <f>N3/$G$13</f>
        <v>#DIV/0!</v>
      </c>
    </row>
    <row r="4" spans="1:15" x14ac:dyDescent="0.2">
      <c r="A4" s="1">
        <v>2</v>
      </c>
      <c r="B4" s="1">
        <v>88586</v>
      </c>
      <c r="D4" s="18">
        <v>88586</v>
      </c>
      <c r="E4" s="18">
        <f t="shared" si="0"/>
        <v>1</v>
      </c>
      <c r="G4" s="1">
        <v>3</v>
      </c>
      <c r="H4" s="3">
        <f>QUARTILE($B$2:$B$233,3)</f>
        <v>146975.25</v>
      </c>
      <c r="K4" s="22" t="s">
        <v>299</v>
      </c>
      <c r="L4" s="24" t="s">
        <v>308</v>
      </c>
      <c r="M4" s="12">
        <f>M3+$J$6</f>
        <v>75343.25</v>
      </c>
      <c r="N4" s="1">
        <f>SUMIFS(E$2:E$143,$D$2:$D$143,"&gt;="&amp;$M4,$D$2:$D$143,"&lt;"&amp;$M5)</f>
        <v>32</v>
      </c>
      <c r="O4" s="13" t="e">
        <f>N4/$G$13</f>
        <v>#DIV/0!</v>
      </c>
    </row>
    <row r="5" spans="1:15" x14ac:dyDescent="0.2">
      <c r="A5" s="1">
        <v>3</v>
      </c>
      <c r="B5" s="1">
        <v>121893</v>
      </c>
      <c r="D5" s="18">
        <v>121893</v>
      </c>
      <c r="E5" s="18">
        <f t="shared" si="0"/>
        <v>1</v>
      </c>
      <c r="G5" s="1">
        <v>4</v>
      </c>
      <c r="H5" s="3">
        <f>QUARTILE($B$2:$B$233,4)</f>
        <v>2046799</v>
      </c>
      <c r="J5" s="2" t="s">
        <v>300</v>
      </c>
      <c r="K5" s="22" t="s">
        <v>301</v>
      </c>
      <c r="L5" s="24" t="s">
        <v>309</v>
      </c>
      <c r="M5" s="12">
        <f>M4+$J$6</f>
        <v>218607.25</v>
      </c>
      <c r="N5" s="1">
        <f>SUMIFS(E$2:E$143,$D$2:$D$143,"&gt;="&amp;$M5,$D$2:$D$143,"&lt;"&amp;$M6)</f>
        <v>13</v>
      </c>
      <c r="O5" s="13" t="e">
        <f>N5/$G$13</f>
        <v>#DIV/0!</v>
      </c>
    </row>
    <row r="6" spans="1:15" x14ac:dyDescent="0.2">
      <c r="A6" s="1">
        <v>4</v>
      </c>
      <c r="B6" s="1">
        <v>2046799</v>
      </c>
      <c r="D6" s="18">
        <v>2046799</v>
      </c>
      <c r="E6" s="18">
        <f t="shared" si="0"/>
        <v>1</v>
      </c>
      <c r="G6" s="1" t="s">
        <v>302</v>
      </c>
      <c r="H6" s="3">
        <f>$H$4-$H$2</f>
        <v>143264</v>
      </c>
      <c r="J6" s="1">
        <f>($H$9-$H$10)/($J$3)</f>
        <v>143264</v>
      </c>
      <c r="K6" s="22" t="s">
        <v>303</v>
      </c>
      <c r="L6" s="21" t="s">
        <v>310</v>
      </c>
      <c r="M6" s="12">
        <f>M5+$J$6</f>
        <v>361871.25</v>
      </c>
      <c r="N6" s="1">
        <f>SUMIFS(E$2:E$143,$D$2:$D$143,"&gt;="&amp;$M6)</f>
        <v>16</v>
      </c>
      <c r="O6" s="13" t="e">
        <f>N6/$G$13</f>
        <v>#DIV/0!</v>
      </c>
    </row>
    <row r="7" spans="1:15" x14ac:dyDescent="0.2">
      <c r="A7" s="1">
        <v>5</v>
      </c>
      <c r="B7" s="1">
        <v>47106</v>
      </c>
      <c r="D7" s="18">
        <v>47106</v>
      </c>
      <c r="E7" s="18">
        <f t="shared" si="0"/>
        <v>1</v>
      </c>
      <c r="K7" s="22"/>
      <c r="L7" s="22"/>
    </row>
    <row r="8" spans="1:15" x14ac:dyDescent="0.2">
      <c r="A8" s="1">
        <v>6</v>
      </c>
      <c r="B8" s="1">
        <v>711384</v>
      </c>
      <c r="D8" s="18">
        <v>711384</v>
      </c>
      <c r="E8" s="18">
        <f t="shared" si="0"/>
        <v>1</v>
      </c>
      <c r="G8" s="2" t="s">
        <v>304</v>
      </c>
      <c r="K8" s="22"/>
      <c r="L8" s="22"/>
      <c r="M8"/>
      <c r="N8"/>
      <c r="O8"/>
    </row>
    <row r="9" spans="1:15" x14ac:dyDescent="0.2">
      <c r="A9" s="1">
        <v>7</v>
      </c>
      <c r="B9" s="1">
        <v>11540</v>
      </c>
      <c r="D9" s="18">
        <v>11540</v>
      </c>
      <c r="E9" s="18">
        <f t="shared" si="0"/>
        <v>1</v>
      </c>
      <c r="G9" s="1" t="s">
        <v>305</v>
      </c>
      <c r="H9" s="12">
        <f>$H$4+(1.5*$H$6)</f>
        <v>361871.25</v>
      </c>
      <c r="M9"/>
      <c r="N9"/>
      <c r="O9"/>
    </row>
    <row r="10" spans="1:15" x14ac:dyDescent="0.2">
      <c r="A10" s="1">
        <v>8</v>
      </c>
      <c r="B10" s="1">
        <v>989</v>
      </c>
      <c r="D10" s="18">
        <v>989</v>
      </c>
      <c r="E10" s="18">
        <f t="shared" si="0"/>
        <v>1</v>
      </c>
      <c r="G10" s="1" t="s">
        <v>306</v>
      </c>
      <c r="H10" s="12">
        <f>$H$2-(1.5*$H$6)</f>
        <v>-211184.75</v>
      </c>
    </row>
    <row r="11" spans="1:15" s="1" customFormat="1" x14ac:dyDescent="0.2">
      <c r="A11" s="1">
        <v>9</v>
      </c>
      <c r="B11" s="1">
        <v>172326</v>
      </c>
      <c r="C11" s="18"/>
      <c r="D11" s="18">
        <v>172326</v>
      </c>
      <c r="E11" s="18">
        <f t="shared" si="0"/>
        <v>1</v>
      </c>
      <c r="F11" s="18"/>
      <c r="I11" s="18"/>
    </row>
    <row r="12" spans="1:15" s="1" customFormat="1" x14ac:dyDescent="0.2">
      <c r="A12" s="1">
        <v>10</v>
      </c>
      <c r="B12" s="1">
        <v>93795</v>
      </c>
      <c r="C12" s="18"/>
      <c r="D12" s="18">
        <v>93795</v>
      </c>
      <c r="E12" s="18">
        <f t="shared" si="0"/>
        <v>1</v>
      </c>
      <c r="F12" s="18"/>
      <c r="G12"/>
      <c r="I12" s="18"/>
      <c r="M12"/>
    </row>
    <row r="13" spans="1:15" s="1" customFormat="1" x14ac:dyDescent="0.2">
      <c r="A13" s="1">
        <v>11</v>
      </c>
      <c r="B13" s="1">
        <v>106043</v>
      </c>
      <c r="C13" s="18"/>
      <c r="D13" s="18">
        <v>106043</v>
      </c>
      <c r="E13" s="18">
        <f t="shared" si="0"/>
        <v>1</v>
      </c>
      <c r="F13" s="18"/>
      <c r="G13"/>
      <c r="I13" s="18"/>
      <c r="M13"/>
    </row>
    <row r="14" spans="1:15" s="1" customFormat="1" x14ac:dyDescent="0.2">
      <c r="A14" s="1">
        <v>12</v>
      </c>
      <c r="B14" s="1">
        <v>45932</v>
      </c>
      <c r="C14" s="18"/>
      <c r="D14" s="18">
        <v>45932</v>
      </c>
      <c r="E14" s="18">
        <f t="shared" si="0"/>
        <v>1</v>
      </c>
      <c r="F14" s="18"/>
      <c r="I14" s="18"/>
      <c r="M14"/>
    </row>
    <row r="15" spans="1:15" s="1" customFormat="1" x14ac:dyDescent="0.2">
      <c r="A15" s="1">
        <v>13</v>
      </c>
      <c r="B15" s="1">
        <v>9668</v>
      </c>
      <c r="C15" s="18"/>
      <c r="D15" s="18">
        <v>9668</v>
      </c>
      <c r="E15" s="18">
        <f t="shared" si="0"/>
        <v>1</v>
      </c>
      <c r="F15" s="18"/>
      <c r="I15" s="18"/>
    </row>
    <row r="16" spans="1:15" s="1" customFormat="1" x14ac:dyDescent="0.2">
      <c r="A16" s="1">
        <v>14</v>
      </c>
      <c r="B16" s="1">
        <v>18396</v>
      </c>
      <c r="C16" s="18"/>
      <c r="D16" s="18">
        <v>18396</v>
      </c>
      <c r="E16" s="18">
        <f t="shared" si="0"/>
        <v>1</v>
      </c>
      <c r="F16" s="18"/>
      <c r="I16" s="18"/>
    </row>
    <row r="17" spans="1:9" s="1" customFormat="1" x14ac:dyDescent="0.2">
      <c r="A17" s="1">
        <v>15</v>
      </c>
      <c r="B17" s="1">
        <v>0</v>
      </c>
      <c r="C17" s="18"/>
      <c r="D17" s="18">
        <v>174903</v>
      </c>
      <c r="E17" s="18">
        <f t="shared" si="0"/>
        <v>1</v>
      </c>
      <c r="F17" s="18"/>
      <c r="I17" s="18"/>
    </row>
    <row r="18" spans="1:9" s="1" customFormat="1" x14ac:dyDescent="0.2">
      <c r="A18" s="1">
        <v>16</v>
      </c>
      <c r="B18" s="1">
        <v>174903</v>
      </c>
      <c r="C18" s="18"/>
      <c r="D18" s="18">
        <v>701803</v>
      </c>
      <c r="E18" s="18">
        <f t="shared" si="0"/>
        <v>1</v>
      </c>
      <c r="F18" s="18"/>
      <c r="I18" s="18"/>
    </row>
    <row r="19" spans="1:9" s="1" customFormat="1" x14ac:dyDescent="0.2">
      <c r="A19" s="1">
        <v>17</v>
      </c>
      <c r="B19" s="1">
        <v>701803</v>
      </c>
      <c r="C19" s="18"/>
      <c r="D19" s="18">
        <v>35740</v>
      </c>
      <c r="E19" s="18">
        <f t="shared" si="0"/>
        <v>1</v>
      </c>
      <c r="F19" s="18"/>
      <c r="I19" s="18"/>
    </row>
    <row r="20" spans="1:9" s="1" customFormat="1" x14ac:dyDescent="0.2">
      <c r="A20" s="1">
        <v>18</v>
      </c>
      <c r="B20" s="1">
        <v>35740</v>
      </c>
      <c r="C20" s="18"/>
      <c r="D20" s="18">
        <v>11170</v>
      </c>
      <c r="E20" s="18">
        <f t="shared" si="0"/>
        <v>1</v>
      </c>
      <c r="F20" s="18"/>
      <c r="I20" s="18"/>
    </row>
    <row r="21" spans="1:9" s="1" customFormat="1" x14ac:dyDescent="0.2">
      <c r="A21" s="1">
        <v>19</v>
      </c>
      <c r="B21" s="1">
        <v>11170</v>
      </c>
      <c r="C21" s="18"/>
      <c r="D21" s="18">
        <v>15356</v>
      </c>
      <c r="E21" s="18">
        <f t="shared" si="0"/>
        <v>1</v>
      </c>
      <c r="F21" s="18"/>
      <c r="I21" s="18"/>
    </row>
    <row r="22" spans="1:9" s="1" customFormat="1" x14ac:dyDescent="0.2">
      <c r="A22" s="1">
        <v>20</v>
      </c>
      <c r="B22" s="1">
        <v>15356</v>
      </c>
      <c r="C22" s="18"/>
      <c r="D22" s="18">
        <v>185937</v>
      </c>
      <c r="E22" s="18">
        <f t="shared" si="0"/>
        <v>1</v>
      </c>
      <c r="F22" s="18"/>
      <c r="I22" s="18"/>
    </row>
    <row r="23" spans="1:9" s="1" customFormat="1" x14ac:dyDescent="0.2">
      <c r="A23" s="1">
        <v>21</v>
      </c>
      <c r="B23" s="1">
        <v>185937</v>
      </c>
      <c r="C23" s="18"/>
      <c r="D23" s="18">
        <v>14061</v>
      </c>
      <c r="E23" s="18">
        <f t="shared" si="0"/>
        <v>1</v>
      </c>
      <c r="F23" s="18"/>
      <c r="I23" s="18"/>
    </row>
    <row r="24" spans="1:9" s="1" customFormat="1" x14ac:dyDescent="0.2">
      <c r="A24" s="1">
        <v>22</v>
      </c>
      <c r="B24" s="1">
        <v>14061</v>
      </c>
      <c r="C24" s="18"/>
      <c r="D24" s="18">
        <v>22986</v>
      </c>
      <c r="E24" s="18">
        <f t="shared" si="0"/>
        <v>1</v>
      </c>
      <c r="F24" s="18"/>
      <c r="I24" s="18"/>
    </row>
    <row r="25" spans="1:9" s="1" customFormat="1" x14ac:dyDescent="0.2">
      <c r="A25" s="1">
        <v>23</v>
      </c>
      <c r="B25" s="1">
        <v>22986</v>
      </c>
      <c r="C25" s="18"/>
      <c r="D25" s="18">
        <v>73638</v>
      </c>
      <c r="E25" s="18">
        <f t="shared" si="0"/>
        <v>1</v>
      </c>
      <c r="F25" s="18"/>
      <c r="I25" s="18"/>
    </row>
    <row r="26" spans="1:9" s="18" customFormat="1" x14ac:dyDescent="0.2">
      <c r="A26" s="18">
        <v>24</v>
      </c>
      <c r="B26" s="18">
        <v>73638</v>
      </c>
      <c r="D26" s="18">
        <v>243524</v>
      </c>
      <c r="E26" s="18">
        <f t="shared" si="0"/>
        <v>1</v>
      </c>
    </row>
    <row r="27" spans="1:9" s="18" customFormat="1" x14ac:dyDescent="0.2">
      <c r="A27" s="18">
        <v>25</v>
      </c>
      <c r="B27" s="18">
        <v>243524</v>
      </c>
      <c r="D27" s="18">
        <v>15667</v>
      </c>
      <c r="E27" s="18">
        <f t="shared" si="0"/>
        <v>1</v>
      </c>
    </row>
    <row r="28" spans="1:9" s="18" customFormat="1" x14ac:dyDescent="0.2">
      <c r="A28" s="18">
        <v>26</v>
      </c>
      <c r="B28" s="18">
        <v>15667</v>
      </c>
      <c r="D28" s="18">
        <v>85307</v>
      </c>
      <c r="E28" s="18">
        <f t="shared" si="0"/>
        <v>1</v>
      </c>
    </row>
    <row r="29" spans="1:9" s="18" customFormat="1" x14ac:dyDescent="0.2">
      <c r="A29" s="18">
        <v>27</v>
      </c>
      <c r="B29" s="18">
        <v>85307</v>
      </c>
      <c r="D29" s="18">
        <v>964</v>
      </c>
      <c r="E29" s="18">
        <f t="shared" si="0"/>
        <v>1</v>
      </c>
    </row>
    <row r="30" spans="1:9" s="18" customFormat="1" x14ac:dyDescent="0.2">
      <c r="A30" s="18">
        <v>28</v>
      </c>
      <c r="B30" s="18">
        <v>0</v>
      </c>
      <c r="D30" s="18">
        <v>899359</v>
      </c>
      <c r="E30" s="18">
        <f t="shared" si="0"/>
        <v>1</v>
      </c>
    </row>
    <row r="31" spans="1:9" s="18" customFormat="1" x14ac:dyDescent="0.2">
      <c r="A31" s="18">
        <v>29</v>
      </c>
      <c r="B31" s="18">
        <v>964</v>
      </c>
      <c r="D31" s="18">
        <v>52934</v>
      </c>
      <c r="E31" s="18">
        <f t="shared" si="0"/>
        <v>1</v>
      </c>
    </row>
    <row r="32" spans="1:9" s="18" customFormat="1" x14ac:dyDescent="0.2">
      <c r="A32" s="18">
        <v>30</v>
      </c>
      <c r="B32" s="18">
        <v>899359</v>
      </c>
      <c r="D32" s="18">
        <v>57449</v>
      </c>
      <c r="E32" s="18">
        <f t="shared" si="0"/>
        <v>1</v>
      </c>
    </row>
    <row r="33" spans="1:5" s="18" customFormat="1" x14ac:dyDescent="0.2">
      <c r="A33" s="18">
        <v>31</v>
      </c>
      <c r="B33" s="18">
        <v>52934</v>
      </c>
      <c r="D33" s="18">
        <v>56</v>
      </c>
      <c r="E33" s="18">
        <f t="shared" si="0"/>
        <v>1</v>
      </c>
    </row>
    <row r="34" spans="1:5" s="18" customFormat="1" x14ac:dyDescent="0.2">
      <c r="A34" s="18">
        <v>32</v>
      </c>
      <c r="B34" s="18">
        <v>57449</v>
      </c>
      <c r="D34" s="18">
        <v>303</v>
      </c>
      <c r="E34" s="18">
        <f t="shared" si="0"/>
        <v>1</v>
      </c>
    </row>
    <row r="35" spans="1:5" s="18" customFormat="1" x14ac:dyDescent="0.2">
      <c r="A35" s="18">
        <v>33</v>
      </c>
      <c r="B35" s="18">
        <v>56</v>
      </c>
      <c r="D35" s="18">
        <v>9219</v>
      </c>
      <c r="E35" s="18">
        <f t="shared" si="0"/>
        <v>1</v>
      </c>
    </row>
    <row r="36" spans="1:5" s="18" customFormat="1" x14ac:dyDescent="0.2">
      <c r="A36" s="18">
        <v>34</v>
      </c>
      <c r="B36" s="18">
        <v>303</v>
      </c>
      <c r="D36" s="18">
        <v>141072</v>
      </c>
      <c r="E36" s="18">
        <f t="shared" si="0"/>
        <v>1</v>
      </c>
    </row>
    <row r="37" spans="1:5" s="18" customFormat="1" x14ac:dyDescent="0.2">
      <c r="A37" s="18">
        <v>35</v>
      </c>
      <c r="B37" s="18">
        <v>0</v>
      </c>
      <c r="D37" s="18">
        <v>109570</v>
      </c>
      <c r="E37" s="18">
        <f t="shared" si="0"/>
        <v>1</v>
      </c>
    </row>
    <row r="38" spans="1:5" s="18" customFormat="1" x14ac:dyDescent="0.2">
      <c r="A38" s="18">
        <v>36</v>
      </c>
      <c r="B38" s="18">
        <v>9219</v>
      </c>
      <c r="D38" s="18">
        <v>628645</v>
      </c>
      <c r="E38" s="18">
        <f t="shared" si="0"/>
        <v>1</v>
      </c>
    </row>
    <row r="39" spans="1:5" s="18" customFormat="1" x14ac:dyDescent="0.2">
      <c r="A39" s="18">
        <v>37</v>
      </c>
      <c r="B39" s="18">
        <v>141072</v>
      </c>
      <c r="D39" s="18">
        <v>48132</v>
      </c>
      <c r="E39" s="18">
        <f t="shared" si="0"/>
        <v>1</v>
      </c>
    </row>
    <row r="40" spans="1:5" s="18" customFormat="1" x14ac:dyDescent="0.2">
      <c r="A40" s="18">
        <v>38</v>
      </c>
      <c r="B40" s="18">
        <v>109570</v>
      </c>
      <c r="D40" s="18">
        <v>46198</v>
      </c>
      <c r="E40" s="18">
        <f t="shared" si="0"/>
        <v>1</v>
      </c>
    </row>
    <row r="41" spans="1:5" s="18" customFormat="1" x14ac:dyDescent="0.2">
      <c r="A41" s="18">
        <v>39</v>
      </c>
      <c r="B41" s="18">
        <v>628645</v>
      </c>
      <c r="D41" s="18">
        <v>190193</v>
      </c>
      <c r="E41" s="18">
        <f t="shared" si="0"/>
        <v>1</v>
      </c>
    </row>
    <row r="42" spans="1:5" s="18" customFormat="1" x14ac:dyDescent="0.2">
      <c r="A42" s="18">
        <v>40</v>
      </c>
      <c r="B42" s="18">
        <v>48132</v>
      </c>
      <c r="D42" s="18">
        <v>47826</v>
      </c>
      <c r="E42" s="18">
        <f t="shared" si="0"/>
        <v>1</v>
      </c>
    </row>
    <row r="43" spans="1:5" s="18" customFormat="1" x14ac:dyDescent="0.2">
      <c r="A43" s="18">
        <v>41</v>
      </c>
      <c r="B43" s="18">
        <v>46198</v>
      </c>
      <c r="D43" s="18">
        <v>17167</v>
      </c>
      <c r="E43" s="18">
        <f t="shared" si="0"/>
        <v>1</v>
      </c>
    </row>
    <row r="44" spans="1:5" s="18" customFormat="1" x14ac:dyDescent="0.2">
      <c r="A44" s="18">
        <v>42</v>
      </c>
      <c r="B44" s="18">
        <v>190193</v>
      </c>
      <c r="D44" s="18">
        <v>676532</v>
      </c>
      <c r="E44" s="18">
        <f t="shared" si="0"/>
        <v>1</v>
      </c>
    </row>
    <row r="45" spans="1:5" s="18" customFormat="1" x14ac:dyDescent="0.2">
      <c r="A45" s="18">
        <v>43</v>
      </c>
      <c r="B45" s="18">
        <v>47826</v>
      </c>
      <c r="D45" s="18">
        <v>10921</v>
      </c>
      <c r="E45" s="18">
        <f t="shared" si="0"/>
        <v>1</v>
      </c>
    </row>
    <row r="46" spans="1:5" s="18" customFormat="1" x14ac:dyDescent="0.2">
      <c r="A46" s="18">
        <v>44</v>
      </c>
      <c r="B46" s="18">
        <v>17167</v>
      </c>
      <c r="D46" s="18">
        <v>4296</v>
      </c>
      <c r="E46" s="18">
        <f t="shared" si="0"/>
        <v>1</v>
      </c>
    </row>
    <row r="47" spans="1:5" s="18" customFormat="1" x14ac:dyDescent="0.2">
      <c r="A47" s="18">
        <v>45</v>
      </c>
      <c r="B47" s="18">
        <v>676532</v>
      </c>
      <c r="D47" s="18">
        <v>241730</v>
      </c>
      <c r="E47" s="18">
        <f t="shared" si="0"/>
        <v>1</v>
      </c>
    </row>
    <row r="48" spans="1:5" s="18" customFormat="1" x14ac:dyDescent="0.2">
      <c r="A48" s="18">
        <v>46</v>
      </c>
      <c r="B48" s="18">
        <v>0</v>
      </c>
      <c r="D48" s="18">
        <v>3063</v>
      </c>
      <c r="E48" s="18">
        <f t="shared" si="0"/>
        <v>1</v>
      </c>
    </row>
    <row r="49" spans="1:5" s="18" customFormat="1" x14ac:dyDescent="0.2">
      <c r="A49" s="18">
        <v>47</v>
      </c>
      <c r="B49" s="18">
        <v>10921</v>
      </c>
      <c r="D49" s="18">
        <v>439855</v>
      </c>
      <c r="E49" s="18">
        <f t="shared" si="0"/>
        <v>1</v>
      </c>
    </row>
    <row r="50" spans="1:5" s="18" customFormat="1" x14ac:dyDescent="0.2">
      <c r="A50" s="18">
        <v>48</v>
      </c>
      <c r="B50" s="18">
        <v>4296</v>
      </c>
      <c r="D50" s="18">
        <v>883</v>
      </c>
      <c r="E50" s="18">
        <f t="shared" si="0"/>
        <v>1</v>
      </c>
    </row>
    <row r="51" spans="1:5" s="18" customFormat="1" x14ac:dyDescent="0.2">
      <c r="A51" s="18">
        <v>49</v>
      </c>
      <c r="B51" s="18">
        <v>241730</v>
      </c>
      <c r="D51" s="18">
        <v>13223</v>
      </c>
      <c r="E51" s="18">
        <f t="shared" si="0"/>
        <v>1</v>
      </c>
    </row>
    <row r="52" spans="1:5" s="18" customFormat="1" x14ac:dyDescent="0.2">
      <c r="A52" s="18">
        <v>50</v>
      </c>
      <c r="B52" s="18">
        <v>3063</v>
      </c>
      <c r="D52" s="18">
        <v>73234</v>
      </c>
      <c r="E52" s="18">
        <f t="shared" si="0"/>
        <v>1</v>
      </c>
    </row>
    <row r="53" spans="1:5" s="18" customFormat="1" x14ac:dyDescent="0.2">
      <c r="A53" s="18">
        <v>51</v>
      </c>
      <c r="B53" s="18">
        <v>439855</v>
      </c>
      <c r="D53" s="18">
        <v>57793</v>
      </c>
      <c r="E53" s="18">
        <f t="shared" si="0"/>
        <v>1</v>
      </c>
    </row>
    <row r="54" spans="1:5" s="18" customFormat="1" x14ac:dyDescent="0.2">
      <c r="A54" s="18">
        <v>52</v>
      </c>
      <c r="B54" s="18">
        <v>883</v>
      </c>
      <c r="D54" s="18">
        <v>3352</v>
      </c>
      <c r="E54" s="18">
        <f t="shared" si="0"/>
        <v>1</v>
      </c>
    </row>
    <row r="55" spans="1:5" s="18" customFormat="1" x14ac:dyDescent="0.2">
      <c r="A55" s="18">
        <v>53</v>
      </c>
      <c r="B55" s="18">
        <v>13223</v>
      </c>
      <c r="D55" s="18">
        <v>27486</v>
      </c>
      <c r="E55" s="18">
        <f t="shared" si="0"/>
        <v>1</v>
      </c>
    </row>
    <row r="56" spans="1:5" s="18" customFormat="1" x14ac:dyDescent="0.2">
      <c r="A56" s="18">
        <v>54</v>
      </c>
      <c r="B56" s="18">
        <v>73234</v>
      </c>
      <c r="D56" s="18">
        <v>80234</v>
      </c>
      <c r="E56" s="18">
        <f t="shared" si="0"/>
        <v>1</v>
      </c>
    </row>
    <row r="57" spans="1:5" s="18" customFormat="1" x14ac:dyDescent="0.2">
      <c r="A57" s="18">
        <v>55</v>
      </c>
      <c r="B57" s="18">
        <v>57793</v>
      </c>
      <c r="D57" s="18">
        <v>753</v>
      </c>
      <c r="E57" s="18">
        <f t="shared" si="0"/>
        <v>1</v>
      </c>
    </row>
    <row r="58" spans="1:5" s="18" customFormat="1" x14ac:dyDescent="0.2">
      <c r="A58" s="18">
        <v>56</v>
      </c>
      <c r="B58" s="18">
        <v>3352</v>
      </c>
      <c r="D58" s="18">
        <v>280530</v>
      </c>
      <c r="E58" s="18">
        <f t="shared" si="0"/>
        <v>1</v>
      </c>
    </row>
    <row r="59" spans="1:5" s="18" customFormat="1" x14ac:dyDescent="0.2">
      <c r="A59" s="18">
        <v>57</v>
      </c>
      <c r="B59" s="18">
        <v>27486</v>
      </c>
      <c r="D59" s="18">
        <v>164884</v>
      </c>
      <c r="E59" s="18">
        <f t="shared" si="0"/>
        <v>1</v>
      </c>
    </row>
    <row r="60" spans="1:5" s="18" customFormat="1" x14ac:dyDescent="0.2">
      <c r="A60" s="18">
        <v>58</v>
      </c>
      <c r="B60" s="18">
        <v>80234</v>
      </c>
      <c r="D60" s="18">
        <v>239621</v>
      </c>
      <c r="E60" s="18">
        <f t="shared" si="0"/>
        <v>1</v>
      </c>
    </row>
    <row r="61" spans="1:5" s="18" customFormat="1" x14ac:dyDescent="0.2">
      <c r="A61" s="18">
        <v>59</v>
      </c>
      <c r="B61" s="18">
        <v>753</v>
      </c>
      <c r="D61" s="18">
        <v>148943</v>
      </c>
      <c r="E61" s="18">
        <f t="shared" si="0"/>
        <v>1</v>
      </c>
    </row>
    <row r="62" spans="1:5" s="18" customFormat="1" x14ac:dyDescent="0.2">
      <c r="A62" s="18">
        <v>60</v>
      </c>
      <c r="B62" s="18">
        <v>280530</v>
      </c>
      <c r="D62" s="18">
        <v>614</v>
      </c>
      <c r="E62" s="18">
        <f t="shared" si="0"/>
        <v>1</v>
      </c>
    </row>
    <row r="63" spans="1:5" s="18" customFormat="1" x14ac:dyDescent="0.2">
      <c r="A63" s="18">
        <v>61</v>
      </c>
      <c r="B63" s="18">
        <v>0</v>
      </c>
      <c r="D63" s="18">
        <v>20162</v>
      </c>
      <c r="E63" s="18">
        <f t="shared" si="0"/>
        <v>1</v>
      </c>
    </row>
    <row r="64" spans="1:5" s="18" customFormat="1" x14ac:dyDescent="0.2">
      <c r="A64" s="18">
        <v>62</v>
      </c>
      <c r="B64" s="18">
        <v>0</v>
      </c>
      <c r="D64" s="18">
        <v>6859</v>
      </c>
      <c r="E64" s="18">
        <f t="shared" si="0"/>
        <v>1</v>
      </c>
    </row>
    <row r="65" spans="1:5" s="18" customFormat="1" x14ac:dyDescent="0.2">
      <c r="A65" s="18">
        <v>63</v>
      </c>
      <c r="B65" s="18">
        <v>0</v>
      </c>
      <c r="D65" s="18">
        <v>78138</v>
      </c>
      <c r="E65" s="18">
        <f t="shared" si="0"/>
        <v>1</v>
      </c>
    </row>
    <row r="66" spans="1:5" s="18" customFormat="1" x14ac:dyDescent="0.2">
      <c r="A66" s="18">
        <v>64</v>
      </c>
      <c r="B66" s="18">
        <v>0</v>
      </c>
      <c r="D66" s="18">
        <v>202987</v>
      </c>
      <c r="E66" s="18">
        <f t="shared" ref="E66:E129" si="1">COUNTIF($B$2:$B$233,"="&amp;$D66)</f>
        <v>1</v>
      </c>
    </row>
    <row r="67" spans="1:5" s="18" customFormat="1" x14ac:dyDescent="0.2">
      <c r="A67" s="18">
        <v>65</v>
      </c>
      <c r="B67" s="18">
        <v>164884</v>
      </c>
      <c r="D67" s="18">
        <v>252389</v>
      </c>
      <c r="E67" s="18">
        <f t="shared" si="1"/>
        <v>1</v>
      </c>
    </row>
    <row r="68" spans="1:5" s="18" customFormat="1" x14ac:dyDescent="0.2">
      <c r="A68" s="18">
        <v>66</v>
      </c>
      <c r="B68" s="18">
        <v>239621</v>
      </c>
      <c r="D68" s="18">
        <v>20848</v>
      </c>
      <c r="E68" s="18">
        <f t="shared" si="1"/>
        <v>1</v>
      </c>
    </row>
    <row r="69" spans="1:5" s="18" customFormat="1" x14ac:dyDescent="0.2">
      <c r="A69" s="18">
        <v>67</v>
      </c>
      <c r="B69" s="18">
        <v>148943</v>
      </c>
      <c r="D69" s="18">
        <v>66843</v>
      </c>
      <c r="E69" s="18">
        <f t="shared" si="1"/>
        <v>1</v>
      </c>
    </row>
    <row r="70" spans="1:5" s="18" customFormat="1" x14ac:dyDescent="0.2">
      <c r="A70" s="18">
        <v>68</v>
      </c>
      <c r="B70" s="18">
        <v>614</v>
      </c>
      <c r="D70" s="18">
        <v>10405</v>
      </c>
      <c r="E70" s="18">
        <f t="shared" si="1"/>
        <v>1</v>
      </c>
    </row>
    <row r="71" spans="1:5" s="18" customFormat="1" x14ac:dyDescent="0.2">
      <c r="A71" s="18">
        <v>69</v>
      </c>
      <c r="B71" s="18">
        <v>20162</v>
      </c>
      <c r="D71" s="18">
        <v>43592</v>
      </c>
      <c r="E71" s="18">
        <f t="shared" si="1"/>
        <v>1</v>
      </c>
    </row>
    <row r="72" spans="1:5" s="18" customFormat="1" x14ac:dyDescent="0.2">
      <c r="A72" s="18">
        <v>70</v>
      </c>
      <c r="B72" s="18">
        <v>6859</v>
      </c>
      <c r="D72" s="18">
        <v>11730</v>
      </c>
      <c r="E72" s="18">
        <f t="shared" si="1"/>
        <v>1</v>
      </c>
    </row>
    <row r="73" spans="1:5" s="18" customFormat="1" x14ac:dyDescent="0.2">
      <c r="A73" s="18">
        <v>71</v>
      </c>
      <c r="B73" s="18">
        <v>78138</v>
      </c>
      <c r="D73" s="18">
        <v>236296</v>
      </c>
      <c r="E73" s="18">
        <f t="shared" si="1"/>
        <v>1</v>
      </c>
    </row>
    <row r="74" spans="1:5" s="18" customFormat="1" x14ac:dyDescent="0.2">
      <c r="A74" s="18">
        <v>72</v>
      </c>
      <c r="B74" s="18">
        <v>202987</v>
      </c>
      <c r="D74" s="18">
        <v>3534</v>
      </c>
      <c r="E74" s="18">
        <f t="shared" si="1"/>
        <v>1</v>
      </c>
    </row>
    <row r="75" spans="1:5" s="18" customFormat="1" x14ac:dyDescent="0.2">
      <c r="A75" s="18">
        <v>73</v>
      </c>
      <c r="B75" s="18">
        <v>252389</v>
      </c>
      <c r="D75" s="18">
        <v>97519</v>
      </c>
      <c r="E75" s="18">
        <f t="shared" si="1"/>
        <v>1</v>
      </c>
    </row>
    <row r="76" spans="1:5" s="18" customFormat="1" x14ac:dyDescent="0.2">
      <c r="A76" s="18">
        <v>74</v>
      </c>
      <c r="B76" s="18">
        <v>20848</v>
      </c>
      <c r="D76" s="18">
        <v>21637</v>
      </c>
      <c r="E76" s="18">
        <f t="shared" si="1"/>
        <v>1</v>
      </c>
    </row>
    <row r="77" spans="1:5" s="18" customFormat="1" x14ac:dyDescent="0.2">
      <c r="A77" s="18">
        <v>75</v>
      </c>
      <c r="B77" s="18">
        <v>66843</v>
      </c>
      <c r="D77" s="18">
        <v>1805658</v>
      </c>
      <c r="E77" s="18">
        <f t="shared" si="1"/>
        <v>1</v>
      </c>
    </row>
    <row r="78" spans="1:5" s="18" customFormat="1" x14ac:dyDescent="0.2">
      <c r="A78" s="18">
        <v>76</v>
      </c>
      <c r="B78" s="18">
        <v>10405</v>
      </c>
      <c r="D78" s="18">
        <v>338717</v>
      </c>
      <c r="E78" s="18">
        <f t="shared" si="1"/>
        <v>1</v>
      </c>
    </row>
    <row r="79" spans="1:5" s="18" customFormat="1" x14ac:dyDescent="0.2">
      <c r="A79" s="18">
        <v>77</v>
      </c>
      <c r="B79" s="18">
        <v>43592</v>
      </c>
      <c r="D79" s="18">
        <v>95618</v>
      </c>
      <c r="E79" s="18">
        <f t="shared" si="1"/>
        <v>1</v>
      </c>
    </row>
    <row r="80" spans="1:5" s="18" customFormat="1" x14ac:dyDescent="0.2">
      <c r="A80" s="18">
        <v>78</v>
      </c>
      <c r="B80" s="18">
        <v>0</v>
      </c>
      <c r="D80" s="18">
        <v>129343</v>
      </c>
      <c r="E80" s="18">
        <f t="shared" si="1"/>
        <v>1</v>
      </c>
    </row>
    <row r="81" spans="1:5" s="18" customFormat="1" x14ac:dyDescent="0.2">
      <c r="A81" s="18">
        <v>79</v>
      </c>
      <c r="B81" s="18">
        <v>11730</v>
      </c>
      <c r="D81" s="18">
        <v>23113</v>
      </c>
      <c r="E81" s="18">
        <f t="shared" si="1"/>
        <v>1</v>
      </c>
    </row>
    <row r="82" spans="1:5" s="18" customFormat="1" x14ac:dyDescent="0.2">
      <c r="A82" s="18">
        <v>80</v>
      </c>
      <c r="B82" s="18">
        <v>236296</v>
      </c>
      <c r="D82" s="18">
        <v>64568</v>
      </c>
      <c r="E82" s="18">
        <f t="shared" si="1"/>
        <v>1</v>
      </c>
    </row>
    <row r="83" spans="1:5" s="18" customFormat="1" x14ac:dyDescent="0.2">
      <c r="A83" s="18">
        <v>81</v>
      </c>
      <c r="B83" s="18">
        <v>3534</v>
      </c>
      <c r="D83" s="18">
        <v>573</v>
      </c>
      <c r="E83" s="18">
        <f t="shared" si="1"/>
        <v>1</v>
      </c>
    </row>
    <row r="84" spans="1:5" s="18" customFormat="1" x14ac:dyDescent="0.2">
      <c r="A84" s="18">
        <v>82</v>
      </c>
      <c r="B84" s="18">
        <v>97519</v>
      </c>
      <c r="D84" s="18">
        <v>61123</v>
      </c>
      <c r="E84" s="18">
        <f t="shared" si="1"/>
        <v>1</v>
      </c>
    </row>
    <row r="85" spans="1:5" s="18" customFormat="1" x14ac:dyDescent="0.2">
      <c r="A85" s="18">
        <v>83</v>
      </c>
      <c r="B85" s="18">
        <v>0</v>
      </c>
      <c r="D85" s="18">
        <v>12479</v>
      </c>
      <c r="E85" s="18">
        <f t="shared" si="1"/>
        <v>1</v>
      </c>
    </row>
    <row r="86" spans="1:5" s="18" customFormat="1" x14ac:dyDescent="0.2">
      <c r="A86" s="18">
        <v>84</v>
      </c>
      <c r="B86" s="18">
        <v>21637</v>
      </c>
      <c r="D86" s="18">
        <v>17133</v>
      </c>
      <c r="E86" s="18">
        <f t="shared" si="1"/>
        <v>1</v>
      </c>
    </row>
    <row r="87" spans="1:5" s="18" customFormat="1" x14ac:dyDescent="0.2">
      <c r="A87" s="18">
        <v>85</v>
      </c>
      <c r="B87" s="18">
        <v>1805658</v>
      </c>
      <c r="D87" s="18">
        <v>1304</v>
      </c>
      <c r="E87" s="18">
        <f t="shared" si="1"/>
        <v>1</v>
      </c>
    </row>
    <row r="88" spans="1:5" s="18" customFormat="1" x14ac:dyDescent="0.2">
      <c r="A88" s="18">
        <v>86</v>
      </c>
      <c r="B88" s="18">
        <v>338717</v>
      </c>
      <c r="D88" s="18">
        <v>476557</v>
      </c>
      <c r="E88" s="18">
        <f t="shared" si="1"/>
        <v>1</v>
      </c>
    </row>
    <row r="89" spans="1:5" s="18" customFormat="1" x14ac:dyDescent="0.2">
      <c r="A89" s="18">
        <v>87</v>
      </c>
      <c r="B89" s="18">
        <v>95618</v>
      </c>
      <c r="D89" s="18">
        <v>3342</v>
      </c>
      <c r="E89" s="18">
        <f t="shared" si="1"/>
        <v>1</v>
      </c>
    </row>
    <row r="90" spans="1:5" s="18" customFormat="1" x14ac:dyDescent="0.2">
      <c r="A90" s="18">
        <v>88</v>
      </c>
      <c r="B90" s="18">
        <v>0</v>
      </c>
      <c r="D90" s="18">
        <v>13062</v>
      </c>
      <c r="E90" s="18">
        <f t="shared" si="1"/>
        <v>1</v>
      </c>
    </row>
    <row r="91" spans="1:5" s="18" customFormat="1" x14ac:dyDescent="0.2">
      <c r="A91" s="18">
        <v>89</v>
      </c>
      <c r="B91" s="18">
        <v>129343</v>
      </c>
      <c r="D91" s="18">
        <v>709</v>
      </c>
      <c r="E91" s="18">
        <f t="shared" si="1"/>
        <v>1</v>
      </c>
    </row>
    <row r="92" spans="1:5" s="18" customFormat="1" x14ac:dyDescent="0.2">
      <c r="A92" s="18">
        <v>90</v>
      </c>
      <c r="B92" s="18">
        <v>0</v>
      </c>
      <c r="D92" s="18">
        <v>268432</v>
      </c>
      <c r="E92" s="18">
        <f t="shared" si="1"/>
        <v>1</v>
      </c>
    </row>
    <row r="93" spans="1:5" s="18" customFormat="1" x14ac:dyDescent="0.2">
      <c r="A93" s="18">
        <v>91</v>
      </c>
      <c r="B93" s="18">
        <v>23113</v>
      </c>
      <c r="D93" s="18">
        <v>9924</v>
      </c>
      <c r="E93" s="18">
        <f t="shared" si="1"/>
        <v>1</v>
      </c>
    </row>
    <row r="94" spans="1:5" s="18" customFormat="1" x14ac:dyDescent="0.2">
      <c r="A94" s="18">
        <v>92</v>
      </c>
      <c r="B94" s="18">
        <v>0</v>
      </c>
      <c r="D94" s="18">
        <v>278995</v>
      </c>
      <c r="E94" s="18">
        <f t="shared" si="1"/>
        <v>1</v>
      </c>
    </row>
    <row r="95" spans="1:5" s="18" customFormat="1" x14ac:dyDescent="0.2">
      <c r="A95" s="18">
        <v>93</v>
      </c>
      <c r="B95" s="18">
        <v>64568</v>
      </c>
      <c r="D95" s="18">
        <v>86575</v>
      </c>
      <c r="E95" s="18">
        <f t="shared" si="1"/>
        <v>1</v>
      </c>
    </row>
    <row r="96" spans="1:5" s="18" customFormat="1" x14ac:dyDescent="0.2">
      <c r="A96" s="18">
        <v>94</v>
      </c>
      <c r="B96" s="18">
        <v>573</v>
      </c>
      <c r="D96" s="18">
        <v>112160</v>
      </c>
      <c r="E96" s="18">
        <f t="shared" si="1"/>
        <v>1</v>
      </c>
    </row>
    <row r="97" spans="1:5" s="18" customFormat="1" x14ac:dyDescent="0.2">
      <c r="A97" s="18">
        <v>95</v>
      </c>
      <c r="B97" s="18">
        <v>0</v>
      </c>
      <c r="D97" s="18">
        <v>28511</v>
      </c>
      <c r="E97" s="18">
        <f t="shared" si="1"/>
        <v>1</v>
      </c>
    </row>
    <row r="98" spans="1:5" s="18" customFormat="1" x14ac:dyDescent="0.2">
      <c r="A98" s="18">
        <v>96</v>
      </c>
      <c r="B98" s="18">
        <v>61123</v>
      </c>
      <c r="D98" s="18">
        <v>12178</v>
      </c>
      <c r="E98" s="18">
        <f t="shared" si="1"/>
        <v>1</v>
      </c>
    </row>
    <row r="99" spans="1:5" s="18" customFormat="1" x14ac:dyDescent="0.2">
      <c r="A99" s="18">
        <v>97</v>
      </c>
      <c r="B99" s="18">
        <v>12479</v>
      </c>
      <c r="D99" s="18">
        <v>820</v>
      </c>
      <c r="E99" s="18">
        <f t="shared" si="1"/>
        <v>1</v>
      </c>
    </row>
    <row r="100" spans="1:5" s="18" customFormat="1" x14ac:dyDescent="0.2">
      <c r="A100" s="18">
        <v>98</v>
      </c>
      <c r="B100" s="18">
        <v>17133</v>
      </c>
      <c r="D100" s="18">
        <v>4243</v>
      </c>
      <c r="E100" s="18">
        <f t="shared" si="1"/>
        <v>1</v>
      </c>
    </row>
    <row r="101" spans="1:5" s="18" customFormat="1" x14ac:dyDescent="0.2">
      <c r="A101" s="18">
        <v>99</v>
      </c>
      <c r="B101" s="18">
        <v>1304</v>
      </c>
      <c r="D101" s="18">
        <v>358284</v>
      </c>
      <c r="E101" s="18">
        <f t="shared" si="1"/>
        <v>1</v>
      </c>
    </row>
    <row r="102" spans="1:5" s="18" customFormat="1" x14ac:dyDescent="0.2">
      <c r="A102" s="18">
        <v>100</v>
      </c>
      <c r="B102" s="18">
        <v>476557</v>
      </c>
      <c r="D102" s="18">
        <v>174583</v>
      </c>
      <c r="E102" s="18">
        <f t="shared" si="1"/>
        <v>1</v>
      </c>
    </row>
    <row r="103" spans="1:5" s="18" customFormat="1" x14ac:dyDescent="0.2">
      <c r="A103" s="18">
        <v>101</v>
      </c>
      <c r="B103" s="18">
        <v>3342</v>
      </c>
      <c r="D103" s="18">
        <v>59893</v>
      </c>
      <c r="E103" s="18">
        <f t="shared" si="1"/>
        <v>1</v>
      </c>
    </row>
    <row r="104" spans="1:5" s="18" customFormat="1" x14ac:dyDescent="0.2">
      <c r="A104" s="18">
        <v>102</v>
      </c>
      <c r="B104" s="18">
        <v>13062</v>
      </c>
      <c r="D104" s="18">
        <v>51351</v>
      </c>
      <c r="E104" s="18">
        <f t="shared" si="1"/>
        <v>1</v>
      </c>
    </row>
    <row r="105" spans="1:5" s="18" customFormat="1" x14ac:dyDescent="0.2">
      <c r="A105" s="18">
        <v>103</v>
      </c>
      <c r="B105" s="18">
        <v>709</v>
      </c>
      <c r="D105" s="18">
        <v>219</v>
      </c>
      <c r="E105" s="18">
        <f t="shared" si="1"/>
        <v>1</v>
      </c>
    </row>
    <row r="106" spans="1:5" s="18" customFormat="1" x14ac:dyDescent="0.2">
      <c r="A106" s="18">
        <v>104</v>
      </c>
      <c r="B106" s="18">
        <v>268432</v>
      </c>
      <c r="D106" s="18">
        <v>1647635</v>
      </c>
      <c r="E106" s="18">
        <f t="shared" si="1"/>
        <v>1</v>
      </c>
    </row>
    <row r="107" spans="1:5" s="18" customFormat="1" x14ac:dyDescent="0.2">
      <c r="A107" s="18">
        <v>105</v>
      </c>
      <c r="B107" s="18">
        <v>0</v>
      </c>
      <c r="D107" s="18">
        <v>38101</v>
      </c>
      <c r="E107" s="18">
        <f t="shared" si="1"/>
        <v>1</v>
      </c>
    </row>
    <row r="108" spans="1:5" s="18" customFormat="1" x14ac:dyDescent="0.2">
      <c r="A108" s="18">
        <v>106</v>
      </c>
      <c r="B108" s="18">
        <v>9924</v>
      </c>
      <c r="D108" s="18">
        <v>26670</v>
      </c>
      <c r="E108" s="18">
        <f t="shared" si="1"/>
        <v>1</v>
      </c>
    </row>
    <row r="109" spans="1:5" s="18" customFormat="1" x14ac:dyDescent="0.2">
      <c r="A109" s="18">
        <v>107</v>
      </c>
      <c r="B109" s="18">
        <v>278995</v>
      </c>
      <c r="D109" s="18">
        <v>38160</v>
      </c>
      <c r="E109" s="18">
        <f t="shared" si="1"/>
        <v>1</v>
      </c>
    </row>
    <row r="110" spans="1:5" s="18" customFormat="1" x14ac:dyDescent="0.2">
      <c r="A110" s="18">
        <v>108</v>
      </c>
      <c r="B110" s="18">
        <v>86575</v>
      </c>
      <c r="D110" s="18">
        <v>156800</v>
      </c>
      <c r="E110" s="18">
        <f t="shared" si="1"/>
        <v>1</v>
      </c>
    </row>
    <row r="111" spans="1:5" s="18" customFormat="1" x14ac:dyDescent="0.2">
      <c r="A111" s="18">
        <v>109</v>
      </c>
      <c r="B111" s="18">
        <v>112160</v>
      </c>
      <c r="D111" s="18">
        <v>83375</v>
      </c>
      <c r="E111" s="18">
        <f t="shared" si="1"/>
        <v>1</v>
      </c>
    </row>
    <row r="112" spans="1:5" s="18" customFormat="1" x14ac:dyDescent="0.2">
      <c r="A112" s="18">
        <v>110</v>
      </c>
      <c r="B112" s="18">
        <v>28511</v>
      </c>
      <c r="D112" s="18">
        <v>50875</v>
      </c>
      <c r="E112" s="18">
        <f t="shared" si="1"/>
        <v>1</v>
      </c>
    </row>
    <row r="113" spans="1:5" s="18" customFormat="1" x14ac:dyDescent="0.2">
      <c r="A113" s="18">
        <v>111</v>
      </c>
      <c r="B113" s="18">
        <v>12178</v>
      </c>
      <c r="D113" s="18">
        <v>2419</v>
      </c>
      <c r="E113" s="18">
        <f t="shared" si="1"/>
        <v>1</v>
      </c>
    </row>
    <row r="114" spans="1:5" s="18" customFormat="1" x14ac:dyDescent="0.2">
      <c r="A114" s="18">
        <v>112</v>
      </c>
      <c r="B114" s="18">
        <v>820</v>
      </c>
      <c r="D114" s="18">
        <v>23412</v>
      </c>
      <c r="E114" s="18">
        <f t="shared" si="1"/>
        <v>1</v>
      </c>
    </row>
    <row r="115" spans="1:5" s="18" customFormat="1" x14ac:dyDescent="0.2">
      <c r="A115" s="18">
        <v>113</v>
      </c>
      <c r="B115" s="18">
        <v>4243</v>
      </c>
      <c r="D115" s="18">
        <v>89207</v>
      </c>
      <c r="E115" s="18">
        <f t="shared" si="1"/>
        <v>1</v>
      </c>
    </row>
    <row r="116" spans="1:5" s="18" customFormat="1" x14ac:dyDescent="0.2">
      <c r="A116" s="18">
        <v>114</v>
      </c>
      <c r="B116" s="18">
        <v>358284</v>
      </c>
      <c r="D116" s="18">
        <v>31321</v>
      </c>
      <c r="E116" s="18">
        <f t="shared" si="1"/>
        <v>1</v>
      </c>
    </row>
    <row r="117" spans="1:5" s="18" customFormat="1" x14ac:dyDescent="0.2">
      <c r="A117" s="18">
        <v>115</v>
      </c>
      <c r="B117" s="18">
        <v>174583</v>
      </c>
      <c r="D117" s="18">
        <v>28770</v>
      </c>
      <c r="E117" s="18">
        <f t="shared" si="1"/>
        <v>1</v>
      </c>
    </row>
    <row r="118" spans="1:5" s="18" customFormat="1" x14ac:dyDescent="0.2">
      <c r="A118" s="18">
        <v>116</v>
      </c>
      <c r="B118" s="18">
        <v>59893</v>
      </c>
      <c r="D118" s="18">
        <v>214413</v>
      </c>
      <c r="E118" s="18">
        <f t="shared" si="1"/>
        <v>1</v>
      </c>
    </row>
    <row r="119" spans="1:5" s="18" customFormat="1" x14ac:dyDescent="0.2">
      <c r="A119" s="18">
        <v>117</v>
      </c>
      <c r="B119" s="18">
        <v>0</v>
      </c>
      <c r="D119" s="18">
        <v>458299</v>
      </c>
      <c r="E119" s="18">
        <f t="shared" si="1"/>
        <v>1</v>
      </c>
    </row>
    <row r="120" spans="1:5" s="18" customFormat="1" x14ac:dyDescent="0.2">
      <c r="A120" s="18">
        <v>118</v>
      </c>
      <c r="B120" s="18">
        <v>51351</v>
      </c>
      <c r="D120" s="18">
        <v>45609</v>
      </c>
      <c r="E120" s="18">
        <f t="shared" si="1"/>
        <v>1</v>
      </c>
    </row>
    <row r="121" spans="1:5" s="18" customFormat="1" x14ac:dyDescent="0.2">
      <c r="A121" s="18">
        <v>119</v>
      </c>
      <c r="B121" s="18">
        <v>219</v>
      </c>
      <c r="D121" s="18">
        <v>40971</v>
      </c>
      <c r="E121" s="18">
        <f t="shared" si="1"/>
        <v>1</v>
      </c>
    </row>
    <row r="122" spans="1:5" s="18" customFormat="1" x14ac:dyDescent="0.2">
      <c r="A122" s="18">
        <v>120</v>
      </c>
      <c r="B122" s="18">
        <v>1647635</v>
      </c>
      <c r="D122" s="18">
        <v>557746</v>
      </c>
      <c r="E122" s="18">
        <f t="shared" si="1"/>
        <v>1</v>
      </c>
    </row>
    <row r="123" spans="1:5" s="18" customFormat="1" x14ac:dyDescent="0.2">
      <c r="A123" s="18">
        <v>121</v>
      </c>
      <c r="B123" s="18">
        <v>38101</v>
      </c>
      <c r="D123" s="18">
        <v>212010</v>
      </c>
      <c r="E123" s="18">
        <f t="shared" si="1"/>
        <v>1</v>
      </c>
    </row>
    <row r="124" spans="1:5" s="18" customFormat="1" x14ac:dyDescent="0.2">
      <c r="A124" s="18">
        <v>122</v>
      </c>
      <c r="B124" s="18">
        <v>26670</v>
      </c>
      <c r="D124" s="18">
        <v>11018</v>
      </c>
      <c r="E124" s="18">
        <f t="shared" si="1"/>
        <v>1</v>
      </c>
    </row>
    <row r="125" spans="1:5" s="18" customFormat="1" x14ac:dyDescent="0.2">
      <c r="A125" s="18">
        <v>123</v>
      </c>
      <c r="B125" s="18">
        <v>38160</v>
      </c>
      <c r="D125" s="18">
        <v>4828</v>
      </c>
      <c r="E125" s="18">
        <f t="shared" si="1"/>
        <v>1</v>
      </c>
    </row>
    <row r="126" spans="1:5" s="18" customFormat="1" x14ac:dyDescent="0.2">
      <c r="A126" s="18">
        <v>124</v>
      </c>
      <c r="B126" s="18">
        <v>156800</v>
      </c>
      <c r="D126" s="18">
        <v>118786</v>
      </c>
      <c r="E126" s="18">
        <f t="shared" si="1"/>
        <v>1</v>
      </c>
    </row>
    <row r="127" spans="1:5" s="18" customFormat="1" x14ac:dyDescent="0.2">
      <c r="A127" s="18">
        <v>125</v>
      </c>
      <c r="B127" s="18">
        <v>83375</v>
      </c>
      <c r="D127" s="18">
        <v>162088</v>
      </c>
      <c r="E127" s="18">
        <f t="shared" si="1"/>
        <v>1</v>
      </c>
    </row>
    <row r="128" spans="1:5" s="18" customFormat="1" x14ac:dyDescent="0.2">
      <c r="A128" s="18">
        <v>126</v>
      </c>
      <c r="B128" s="18">
        <v>50875</v>
      </c>
      <c r="D128" s="18">
        <v>33691</v>
      </c>
      <c r="E128" s="18">
        <f t="shared" si="1"/>
        <v>1</v>
      </c>
    </row>
    <row r="129" spans="1:5" s="18" customFormat="1" x14ac:dyDescent="0.2">
      <c r="A129" s="18">
        <v>127</v>
      </c>
      <c r="B129" s="18">
        <v>2419</v>
      </c>
      <c r="D129" s="18">
        <v>52134</v>
      </c>
      <c r="E129" s="18">
        <f t="shared" si="1"/>
        <v>1</v>
      </c>
    </row>
    <row r="130" spans="1:5" s="18" customFormat="1" x14ac:dyDescent="0.2">
      <c r="A130" s="18">
        <v>128</v>
      </c>
      <c r="B130" s="18">
        <v>23412</v>
      </c>
      <c r="D130" s="18">
        <v>47</v>
      </c>
      <c r="E130" s="18">
        <f t="shared" ref="E130:E141" si="2">COUNTIF($B$2:$B$233,"="&amp;$D130)</f>
        <v>1</v>
      </c>
    </row>
    <row r="131" spans="1:5" s="18" customFormat="1" x14ac:dyDescent="0.2">
      <c r="A131" s="18">
        <v>129</v>
      </c>
      <c r="B131" s="18">
        <v>89207</v>
      </c>
      <c r="D131" s="18">
        <v>290747</v>
      </c>
      <c r="E131" s="18">
        <f t="shared" si="2"/>
        <v>1</v>
      </c>
    </row>
    <row r="132" spans="1:5" s="18" customFormat="1" x14ac:dyDescent="0.2">
      <c r="A132" s="18">
        <v>130</v>
      </c>
      <c r="B132" s="18">
        <v>31321</v>
      </c>
      <c r="D132" s="18">
        <v>21340</v>
      </c>
      <c r="E132" s="18">
        <f t="shared" si="2"/>
        <v>1</v>
      </c>
    </row>
    <row r="133" spans="1:5" s="18" customFormat="1" x14ac:dyDescent="0.2">
      <c r="A133" s="18">
        <v>131</v>
      </c>
      <c r="B133" s="18">
        <v>28770</v>
      </c>
      <c r="D133" s="18">
        <v>93271</v>
      </c>
      <c r="E133" s="18">
        <f t="shared" si="2"/>
        <v>1</v>
      </c>
    </row>
    <row r="134" spans="1:5" s="18" customFormat="1" x14ac:dyDescent="0.2">
      <c r="A134" s="18">
        <v>132</v>
      </c>
      <c r="B134" s="18">
        <v>0</v>
      </c>
      <c r="D134" s="18">
        <v>333464</v>
      </c>
      <c r="E134" s="18">
        <f t="shared" si="2"/>
        <v>1</v>
      </c>
    </row>
    <row r="135" spans="1:5" s="18" customFormat="1" x14ac:dyDescent="0.2">
      <c r="A135" s="18">
        <v>133</v>
      </c>
      <c r="B135" s="18">
        <v>214413</v>
      </c>
      <c r="D135" s="18">
        <v>90795</v>
      </c>
      <c r="E135" s="18">
        <f t="shared" si="2"/>
        <v>1</v>
      </c>
    </row>
    <row r="136" spans="1:5" s="18" customFormat="1" x14ac:dyDescent="0.2">
      <c r="A136" s="18">
        <v>134</v>
      </c>
      <c r="B136" s="18">
        <v>458299</v>
      </c>
      <c r="D136" s="18">
        <v>445264</v>
      </c>
      <c r="E136" s="18">
        <f t="shared" si="2"/>
        <v>1</v>
      </c>
    </row>
    <row r="137" spans="1:5" s="18" customFormat="1" x14ac:dyDescent="0.2">
      <c r="A137" s="18">
        <v>135</v>
      </c>
      <c r="B137" s="18">
        <v>45609</v>
      </c>
      <c r="D137" s="18">
        <v>366965</v>
      </c>
      <c r="E137" s="18">
        <f t="shared" si="2"/>
        <v>1</v>
      </c>
    </row>
    <row r="138" spans="1:5" s="18" customFormat="1" x14ac:dyDescent="0.2">
      <c r="A138" s="18">
        <v>136</v>
      </c>
      <c r="B138" s="18">
        <v>40971</v>
      </c>
      <c r="D138" s="18">
        <v>231722</v>
      </c>
      <c r="E138" s="18">
        <f t="shared" si="2"/>
        <v>1</v>
      </c>
    </row>
    <row r="139" spans="1:5" s="18" customFormat="1" x14ac:dyDescent="0.2">
      <c r="A139" s="18">
        <v>137</v>
      </c>
      <c r="B139" s="18">
        <v>557746</v>
      </c>
      <c r="D139" s="18">
        <v>1048001</v>
      </c>
      <c r="E139" s="18">
        <f t="shared" si="2"/>
        <v>1</v>
      </c>
    </row>
    <row r="140" spans="1:5" s="18" customFormat="1" x14ac:dyDescent="0.2">
      <c r="A140" s="18">
        <v>138</v>
      </c>
      <c r="B140" s="18">
        <v>212010</v>
      </c>
      <c r="D140" s="18">
        <v>114037</v>
      </c>
      <c r="E140" s="18">
        <f t="shared" si="2"/>
        <v>1</v>
      </c>
    </row>
    <row r="141" spans="1:5" s="18" customFormat="1" x14ac:dyDescent="0.2">
      <c r="A141" s="18">
        <v>139</v>
      </c>
      <c r="B141" s="18">
        <v>11018</v>
      </c>
      <c r="D141" s="18">
        <v>369127</v>
      </c>
      <c r="E141" s="18">
        <f t="shared" si="2"/>
        <v>1</v>
      </c>
    </row>
    <row r="142" spans="1:5" s="18" customFormat="1" x14ac:dyDescent="0.2">
      <c r="A142" s="18">
        <v>140</v>
      </c>
      <c r="B142" s="18">
        <v>4828</v>
      </c>
    </row>
    <row r="143" spans="1:5" s="18" customFormat="1" x14ac:dyDescent="0.2">
      <c r="A143" s="18">
        <v>141</v>
      </c>
      <c r="B143" s="18">
        <v>118786</v>
      </c>
    </row>
    <row r="144" spans="1:5" s="18" customFormat="1" x14ac:dyDescent="0.2">
      <c r="A144" s="18">
        <v>142</v>
      </c>
      <c r="B144" s="18">
        <v>162088</v>
      </c>
    </row>
    <row r="145" spans="1:2" s="18" customFormat="1" x14ac:dyDescent="0.2">
      <c r="A145" s="18">
        <v>143</v>
      </c>
      <c r="B145" s="18">
        <v>33691</v>
      </c>
    </row>
    <row r="146" spans="1:2" s="18" customFormat="1" x14ac:dyDescent="0.2">
      <c r="A146" s="18">
        <v>144</v>
      </c>
      <c r="B146" s="18">
        <v>0</v>
      </c>
    </row>
    <row r="147" spans="1:2" s="18" customFormat="1" x14ac:dyDescent="0.2">
      <c r="A147" s="18">
        <v>145</v>
      </c>
      <c r="B147" s="18">
        <v>0</v>
      </c>
    </row>
    <row r="148" spans="1:2" s="18" customFormat="1" x14ac:dyDescent="0.2">
      <c r="A148" s="18">
        <v>146</v>
      </c>
      <c r="B148" s="18">
        <v>52134</v>
      </c>
    </row>
    <row r="149" spans="1:2" s="18" customFormat="1" x14ac:dyDescent="0.2">
      <c r="A149" s="18">
        <v>147</v>
      </c>
      <c r="B149" s="18">
        <v>0</v>
      </c>
    </row>
    <row r="150" spans="1:2" s="18" customFormat="1" x14ac:dyDescent="0.2">
      <c r="A150" s="18">
        <v>148</v>
      </c>
      <c r="B150" s="18">
        <v>0</v>
      </c>
    </row>
    <row r="151" spans="1:2" s="18" customFormat="1" x14ac:dyDescent="0.2">
      <c r="A151" s="18">
        <v>149</v>
      </c>
      <c r="B151" s="18">
        <v>47</v>
      </c>
    </row>
    <row r="152" spans="1:2" s="18" customFormat="1" x14ac:dyDescent="0.2">
      <c r="A152" s="18">
        <v>150</v>
      </c>
      <c r="B152" s="18">
        <v>0</v>
      </c>
    </row>
    <row r="153" spans="1:2" s="18" customFormat="1" x14ac:dyDescent="0.2">
      <c r="A153" s="18">
        <v>151</v>
      </c>
      <c r="B153" s="18">
        <v>290747</v>
      </c>
    </row>
    <row r="154" spans="1:2" s="18" customFormat="1" x14ac:dyDescent="0.2">
      <c r="A154" s="18">
        <v>152</v>
      </c>
      <c r="B154" s="18">
        <v>21340</v>
      </c>
    </row>
    <row r="155" spans="1:2" s="18" customFormat="1" x14ac:dyDescent="0.2">
      <c r="A155" s="18">
        <v>153</v>
      </c>
      <c r="B155" s="18">
        <v>93271</v>
      </c>
    </row>
    <row r="156" spans="1:2" s="18" customFormat="1" x14ac:dyDescent="0.2">
      <c r="A156" s="18">
        <v>154</v>
      </c>
      <c r="B156" s="18">
        <v>333464</v>
      </c>
    </row>
    <row r="157" spans="1:2" s="18" customFormat="1" x14ac:dyDescent="0.2">
      <c r="A157" s="18">
        <v>155</v>
      </c>
      <c r="B157" s="18">
        <v>90795</v>
      </c>
    </row>
    <row r="158" spans="1:2" s="18" customFormat="1" x14ac:dyDescent="0.2">
      <c r="A158" s="18">
        <v>156</v>
      </c>
      <c r="B158" s="18">
        <v>445264</v>
      </c>
    </row>
    <row r="159" spans="1:2" s="18" customFormat="1" x14ac:dyDescent="0.2">
      <c r="A159" s="18">
        <v>157</v>
      </c>
      <c r="B159" s="18">
        <v>366965</v>
      </c>
    </row>
    <row r="160" spans="1:2" s="18" customFormat="1" x14ac:dyDescent="0.2">
      <c r="A160" s="18">
        <v>158</v>
      </c>
      <c r="B160" s="18">
        <v>231722</v>
      </c>
    </row>
    <row r="161" spans="1:2" s="18" customFormat="1" x14ac:dyDescent="0.2">
      <c r="A161" s="18">
        <v>159</v>
      </c>
      <c r="B161" s="18">
        <v>1048001</v>
      </c>
    </row>
    <row r="162" spans="1:2" s="18" customFormat="1" x14ac:dyDescent="0.2">
      <c r="A162" s="18">
        <v>160</v>
      </c>
      <c r="B162" s="18">
        <v>114037</v>
      </c>
    </row>
    <row r="163" spans="1:2" s="18" customFormat="1" x14ac:dyDescent="0.2">
      <c r="A163" s="18">
        <v>161</v>
      </c>
      <c r="B163" s="18">
        <v>369127</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8CB6D-121F-4050-8949-2833BD47CB47}">
  <dimension ref="A1:P218"/>
  <sheetViews>
    <sheetView zoomScaleNormal="100" workbookViewId="0">
      <selection activeCell="A6" sqref="A1:XFD6"/>
    </sheetView>
  </sheetViews>
  <sheetFormatPr baseColWidth="10" defaultColWidth="8.83203125" defaultRowHeight="15" x14ac:dyDescent="0.2"/>
  <cols>
    <col min="1" max="1" width="8.6640625" style="1"/>
    <col min="2" max="2" width="28.6640625" style="1" customWidth="1"/>
    <col min="3" max="3" width="3.6640625" style="18" customWidth="1"/>
    <col min="4" max="4" width="15.83203125" style="1" customWidth="1"/>
    <col min="5" max="5" width="30.5" style="1" customWidth="1"/>
    <col min="6" max="6" width="3.6640625" style="18" customWidth="1"/>
    <col min="7" max="8" width="18.6640625" style="1" customWidth="1"/>
    <col min="9" max="9" width="3.6640625" style="18" customWidth="1"/>
    <col min="10" max="10" width="16.5" style="1" customWidth="1"/>
    <col min="11" max="15" width="17.6640625" style="1" customWidth="1"/>
  </cols>
  <sheetData>
    <row r="1" spans="1:16" ht="31.25" customHeight="1" x14ac:dyDescent="0.2">
      <c r="A1" s="10" t="s">
        <v>312</v>
      </c>
      <c r="B1" s="10" t="s">
        <v>339</v>
      </c>
      <c r="C1" s="19"/>
      <c r="D1" s="19" t="s">
        <v>340</v>
      </c>
      <c r="E1" s="19" t="s">
        <v>341</v>
      </c>
      <c r="F1" s="20"/>
      <c r="G1" s="10" t="s">
        <v>290</v>
      </c>
      <c r="H1" s="10" t="s">
        <v>291</v>
      </c>
      <c r="I1" s="20"/>
      <c r="J1" s="11"/>
      <c r="K1" s="23" t="s">
        <v>292</v>
      </c>
      <c r="L1" s="23" t="s">
        <v>293</v>
      </c>
      <c r="M1" s="10" t="s">
        <v>294</v>
      </c>
      <c r="N1" s="10" t="s">
        <v>295</v>
      </c>
      <c r="O1" s="10" t="s">
        <v>296</v>
      </c>
    </row>
    <row r="2" spans="1:16" x14ac:dyDescent="0.2">
      <c r="A2" s="1">
        <v>0</v>
      </c>
      <c r="B2" s="25">
        <v>182434</v>
      </c>
      <c r="D2" s="25">
        <v>182434</v>
      </c>
      <c r="E2" s="1">
        <f>COUNTIF($B$2:$B$233,"="&amp;$D2)</f>
        <v>1</v>
      </c>
      <c r="G2" s="1">
        <v>1</v>
      </c>
      <c r="H2" s="3">
        <f>QUARTILE($B$2:$B$233,1)</f>
        <v>15960.75</v>
      </c>
      <c r="J2" s="2" t="s">
        <v>297</v>
      </c>
      <c r="K2" s="22"/>
      <c r="L2" s="22"/>
      <c r="M2" s="12">
        <f>H10</f>
        <v>-856046.625</v>
      </c>
      <c r="N2" s="1">
        <f>SUMIFS(E$2:E$292,$D$2:$D$292,"&gt;="&amp;$M2,$D$2:$D$292,"&lt;"&amp;$M3)</f>
        <v>0</v>
      </c>
      <c r="O2" s="13" t="e">
        <f>N2/$G$13</f>
        <v>#DIV/0!</v>
      </c>
    </row>
    <row r="3" spans="1:16" x14ac:dyDescent="0.2">
      <c r="A3" s="1">
        <v>1</v>
      </c>
      <c r="B3" s="25">
        <v>1692</v>
      </c>
      <c r="D3" s="25">
        <v>1692</v>
      </c>
      <c r="E3" s="1">
        <f t="shared" ref="E3:E65" si="0">COUNTIF($B$2:$B$233,"="&amp;$D3)</f>
        <v>1</v>
      </c>
      <c r="G3" s="1">
        <v>2</v>
      </c>
      <c r="H3" s="3">
        <f>QUARTILE($B$2:$B$233,2)</f>
        <v>154812.5</v>
      </c>
      <c r="J3" s="1">
        <v>4</v>
      </c>
      <c r="K3" s="22" t="s">
        <v>298</v>
      </c>
      <c r="L3" s="24" t="s">
        <v>346</v>
      </c>
      <c r="M3" s="12">
        <f>M2+$J$6</f>
        <v>-274708.375</v>
      </c>
      <c r="N3" s="1">
        <f>SUMIFS(E$2:E$143,$D$2:$D$143,"&gt;="&amp;$M3,$D$2:$D$143,"&lt;"&amp;$M4)</f>
        <v>93</v>
      </c>
      <c r="O3" s="13" t="e">
        <f>N3/$G$13</f>
        <v>#DIV/0!</v>
      </c>
    </row>
    <row r="4" spans="1:16" x14ac:dyDescent="0.2">
      <c r="A4" s="1">
        <v>2</v>
      </c>
      <c r="B4" s="25">
        <v>577312</v>
      </c>
      <c r="D4" s="25">
        <v>577312</v>
      </c>
      <c r="E4" s="1">
        <f t="shared" si="0"/>
        <v>1</v>
      </c>
      <c r="G4" s="1">
        <v>3</v>
      </c>
      <c r="H4" s="3">
        <f>QUARTILE($B$2:$B$233,3)</f>
        <v>597299</v>
      </c>
      <c r="K4" s="22" t="s">
        <v>299</v>
      </c>
      <c r="L4" s="24" t="s">
        <v>347</v>
      </c>
      <c r="M4" s="12">
        <f>M3+$J$6</f>
        <v>306629.875</v>
      </c>
      <c r="N4" s="1">
        <f>SUMIFS(E$2:E$143,$D$2:$D$143,"&gt;="&amp;$M4,$D$2:$D$143,"&lt;"&amp;$M5)</f>
        <v>30</v>
      </c>
      <c r="O4" s="13" t="e">
        <f>N4/$G$13</f>
        <v>#DIV/0!</v>
      </c>
    </row>
    <row r="5" spans="1:16" x14ac:dyDescent="0.2">
      <c r="A5" s="1">
        <v>3</v>
      </c>
      <c r="B5" s="25">
        <v>587522</v>
      </c>
      <c r="D5" s="25">
        <v>587522</v>
      </c>
      <c r="E5" s="1">
        <f t="shared" si="0"/>
        <v>1</v>
      </c>
      <c r="G5" s="1">
        <v>4</v>
      </c>
      <c r="H5" s="3">
        <f>QUARTILE($B$2:$B$233,4)</f>
        <v>10851110</v>
      </c>
      <c r="J5" s="2" t="s">
        <v>300</v>
      </c>
      <c r="K5" s="22" t="s">
        <v>301</v>
      </c>
      <c r="L5" s="24" t="s">
        <v>348</v>
      </c>
      <c r="M5" s="12">
        <f>M4+$J$6</f>
        <v>887968.125</v>
      </c>
      <c r="N5" s="1">
        <f>SUMIFS(E$2:E$143,$D$2:$D$143,"&gt;="&amp;$M5,$D$2:$D$143,"&lt;"&amp;$M6)</f>
        <v>10</v>
      </c>
      <c r="O5" s="13" t="e">
        <f>N5/$G$13</f>
        <v>#DIV/0!</v>
      </c>
    </row>
    <row r="6" spans="1:16" x14ac:dyDescent="0.2">
      <c r="A6" s="1">
        <v>4</v>
      </c>
      <c r="B6" s="25">
        <v>2330441</v>
      </c>
      <c r="D6" s="25">
        <v>2330441</v>
      </c>
      <c r="E6" s="1">
        <f t="shared" si="0"/>
        <v>1</v>
      </c>
      <c r="G6" s="1" t="s">
        <v>302</v>
      </c>
      <c r="H6" s="3">
        <f>$H$4-$H$2</f>
        <v>581338.25</v>
      </c>
      <c r="J6" s="1">
        <f>($H$9-$H$10)/($J$3)</f>
        <v>581338.25</v>
      </c>
      <c r="K6" s="22" t="s">
        <v>303</v>
      </c>
      <c r="L6" s="21" t="s">
        <v>349</v>
      </c>
      <c r="M6" s="12">
        <f>M5+$J$6</f>
        <v>1469306.375</v>
      </c>
      <c r="N6" s="1">
        <f>SUMIFS(E$2:E$143,$D$2:$D$143,"&gt;="&amp;$M6)</f>
        <v>16</v>
      </c>
      <c r="O6" s="13" t="e">
        <f>N6/$G$13</f>
        <v>#DIV/0!</v>
      </c>
    </row>
    <row r="7" spans="1:16" x14ac:dyDescent="0.2">
      <c r="A7" s="1">
        <v>5</v>
      </c>
      <c r="B7" s="25">
        <v>183921</v>
      </c>
      <c r="D7" s="25">
        <v>183921</v>
      </c>
      <c r="E7" s="1">
        <f t="shared" si="0"/>
        <v>1</v>
      </c>
      <c r="K7" s="22"/>
      <c r="L7" s="22"/>
    </row>
    <row r="8" spans="1:16" x14ac:dyDescent="0.2">
      <c r="A8" s="1">
        <v>6</v>
      </c>
      <c r="B8" s="25">
        <v>10734</v>
      </c>
      <c r="D8" s="25">
        <v>10734</v>
      </c>
      <c r="E8" s="1">
        <f t="shared" si="0"/>
        <v>1</v>
      </c>
      <c r="G8" s="2" t="s">
        <v>304</v>
      </c>
      <c r="K8" s="22"/>
      <c r="L8" s="22"/>
      <c r="M8"/>
      <c r="N8"/>
      <c r="O8"/>
    </row>
    <row r="9" spans="1:16" x14ac:dyDescent="0.2">
      <c r="A9" s="1">
        <v>7</v>
      </c>
      <c r="B9" s="25">
        <v>29730</v>
      </c>
      <c r="D9" s="25">
        <v>29730</v>
      </c>
      <c r="E9" s="1">
        <f t="shared" si="0"/>
        <v>1</v>
      </c>
      <c r="G9" s="1" t="s">
        <v>305</v>
      </c>
      <c r="H9" s="12">
        <f>$H$4+(1.5*$H$6)</f>
        <v>1469306.375</v>
      </c>
      <c r="M9"/>
      <c r="N9"/>
      <c r="O9"/>
    </row>
    <row r="10" spans="1:16" x14ac:dyDescent="0.2">
      <c r="A10" s="1">
        <v>8</v>
      </c>
      <c r="B10" s="25">
        <v>89</v>
      </c>
      <c r="D10" s="25">
        <v>89</v>
      </c>
      <c r="E10" s="1">
        <f t="shared" si="0"/>
        <v>1</v>
      </c>
      <c r="G10" s="1" t="s">
        <v>306</v>
      </c>
      <c r="H10" s="12">
        <f>$H$2-(1.5*$H$6)</f>
        <v>-856046.625</v>
      </c>
      <c r="M10"/>
      <c r="N10"/>
      <c r="O10"/>
    </row>
    <row r="11" spans="1:16" s="1" customFormat="1" x14ac:dyDescent="0.2">
      <c r="A11" s="1">
        <v>9</v>
      </c>
      <c r="B11" s="25">
        <v>168376</v>
      </c>
      <c r="C11" s="18"/>
      <c r="D11" s="25">
        <v>168376</v>
      </c>
      <c r="E11" s="1">
        <f t="shared" si="0"/>
        <v>1</v>
      </c>
      <c r="F11" s="18"/>
      <c r="I11" s="18"/>
      <c r="M11"/>
      <c r="N11"/>
      <c r="O11"/>
      <c r="P11"/>
    </row>
    <row r="12" spans="1:16" s="1" customFormat="1" x14ac:dyDescent="0.2">
      <c r="A12" s="1">
        <v>10</v>
      </c>
      <c r="B12" s="25">
        <v>1117218</v>
      </c>
      <c r="C12" s="18"/>
      <c r="D12" s="25">
        <v>1117218</v>
      </c>
      <c r="E12" s="1">
        <f t="shared" si="0"/>
        <v>1</v>
      </c>
      <c r="F12" s="18"/>
      <c r="G12"/>
      <c r="H12"/>
      <c r="I12" s="18"/>
      <c r="L12"/>
      <c r="M12"/>
      <c r="N12"/>
      <c r="O12"/>
      <c r="P12"/>
    </row>
    <row r="13" spans="1:16" s="1" customFormat="1" x14ac:dyDescent="0.2">
      <c r="A13" s="1">
        <v>11</v>
      </c>
      <c r="B13" s="25">
        <v>793245</v>
      </c>
      <c r="C13" s="18"/>
      <c r="D13" s="25">
        <v>793245</v>
      </c>
      <c r="E13" s="1">
        <f t="shared" si="0"/>
        <v>1</v>
      </c>
      <c r="F13" s="18"/>
      <c r="G13"/>
      <c r="H13"/>
      <c r="I13" s="18"/>
      <c r="L13"/>
      <c r="M13"/>
      <c r="N13"/>
      <c r="O13"/>
      <c r="P13"/>
    </row>
    <row r="14" spans="1:16" s="1" customFormat="1" x14ac:dyDescent="0.2">
      <c r="A14" s="1">
        <v>12</v>
      </c>
      <c r="B14" s="25">
        <v>174888</v>
      </c>
      <c r="C14" s="18"/>
      <c r="D14" s="25">
        <v>174888</v>
      </c>
      <c r="E14" s="1">
        <f t="shared" si="0"/>
        <v>1</v>
      </c>
      <c r="F14" s="18"/>
      <c r="G14"/>
      <c r="H14"/>
      <c r="I14" s="18"/>
      <c r="L14"/>
      <c r="M14"/>
      <c r="P14"/>
    </row>
    <row r="15" spans="1:16" s="1" customFormat="1" x14ac:dyDescent="0.2">
      <c r="A15" s="1">
        <v>13</v>
      </c>
      <c r="B15" s="25">
        <v>1846</v>
      </c>
      <c r="C15" s="18"/>
      <c r="D15" s="25">
        <v>1846</v>
      </c>
      <c r="E15" s="1">
        <f t="shared" si="0"/>
        <v>1</v>
      </c>
      <c r="F15" s="18"/>
      <c r="I15" s="18"/>
      <c r="P15"/>
    </row>
    <row r="16" spans="1:16" s="1" customFormat="1" x14ac:dyDescent="0.2">
      <c r="A16" s="1">
        <v>14</v>
      </c>
      <c r="B16" s="25">
        <v>388</v>
      </c>
      <c r="C16" s="18"/>
      <c r="D16" s="25">
        <v>388</v>
      </c>
      <c r="E16" s="1">
        <f t="shared" si="0"/>
        <v>1</v>
      </c>
      <c r="F16" s="18"/>
      <c r="I16" s="18"/>
      <c r="P16"/>
    </row>
    <row r="17" spans="1:16" s="1" customFormat="1" x14ac:dyDescent="0.2">
      <c r="A17" s="1">
        <v>15</v>
      </c>
      <c r="B17" s="25">
        <v>134789</v>
      </c>
      <c r="C17" s="18"/>
      <c r="D17" s="25">
        <v>134789</v>
      </c>
      <c r="E17" s="1">
        <f t="shared" si="0"/>
        <v>1</v>
      </c>
      <c r="F17" s="18"/>
      <c r="I17" s="18"/>
      <c r="P17"/>
    </row>
    <row r="18" spans="1:16" s="1" customFormat="1" x14ac:dyDescent="0.2">
      <c r="A18" s="1">
        <v>16</v>
      </c>
      <c r="B18" s="25">
        <v>471140</v>
      </c>
      <c r="C18" s="18"/>
      <c r="D18" s="25">
        <v>471140</v>
      </c>
      <c r="E18" s="1">
        <f t="shared" si="0"/>
        <v>1</v>
      </c>
      <c r="F18" s="18"/>
      <c r="I18" s="18"/>
      <c r="P18"/>
    </row>
    <row r="19" spans="1:16" s="1" customFormat="1" x14ac:dyDescent="0.2">
      <c r="A19" s="1">
        <v>17</v>
      </c>
      <c r="B19" s="25">
        <v>8932</v>
      </c>
      <c r="C19" s="18"/>
      <c r="D19" s="25">
        <v>8932</v>
      </c>
      <c r="E19" s="1">
        <f t="shared" si="0"/>
        <v>1</v>
      </c>
      <c r="F19" s="18"/>
      <c r="I19" s="18"/>
      <c r="P19"/>
    </row>
    <row r="20" spans="1:16" s="18" customFormat="1" x14ac:dyDescent="0.2">
      <c r="A20" s="18">
        <v>18</v>
      </c>
      <c r="B20" s="25">
        <v>27133</v>
      </c>
      <c r="D20" s="25">
        <v>27133</v>
      </c>
      <c r="E20" s="18">
        <f t="shared" si="0"/>
        <v>1</v>
      </c>
      <c r="P20" s="17"/>
    </row>
    <row r="21" spans="1:16" s="18" customFormat="1" x14ac:dyDescent="0.2">
      <c r="A21" s="18">
        <v>19</v>
      </c>
      <c r="B21" s="25">
        <v>135206</v>
      </c>
      <c r="D21" s="25">
        <v>135206</v>
      </c>
      <c r="E21" s="18">
        <f t="shared" si="0"/>
        <v>1</v>
      </c>
      <c r="P21" s="17"/>
    </row>
    <row r="22" spans="1:16" s="18" customFormat="1" x14ac:dyDescent="0.2">
      <c r="A22" s="18">
        <v>20</v>
      </c>
      <c r="B22" s="25">
        <v>836225</v>
      </c>
      <c r="D22" s="25">
        <v>836225</v>
      </c>
      <c r="E22" s="18">
        <f t="shared" si="0"/>
        <v>1</v>
      </c>
      <c r="P22" s="17"/>
    </row>
    <row r="23" spans="1:16" s="18" customFormat="1" x14ac:dyDescent="0.2">
      <c r="A23" s="18">
        <v>21</v>
      </c>
      <c r="B23" s="25">
        <v>41226</v>
      </c>
      <c r="D23" s="25">
        <v>41226</v>
      </c>
      <c r="E23" s="18">
        <f t="shared" si="0"/>
        <v>1</v>
      </c>
      <c r="P23" s="17"/>
    </row>
    <row r="24" spans="1:16" s="18" customFormat="1" x14ac:dyDescent="0.2">
      <c r="A24" s="18">
        <v>22</v>
      </c>
      <c r="B24" s="25">
        <v>3136265</v>
      </c>
      <c r="D24" s="25">
        <v>3136265</v>
      </c>
      <c r="E24" s="18">
        <f t="shared" si="0"/>
        <v>1</v>
      </c>
      <c r="P24" s="17"/>
    </row>
    <row r="25" spans="1:16" s="18" customFormat="1" x14ac:dyDescent="0.2">
      <c r="A25" s="18">
        <v>23</v>
      </c>
      <c r="B25" s="25">
        <v>136020</v>
      </c>
      <c r="D25" s="25">
        <v>136020</v>
      </c>
      <c r="E25" s="18">
        <f t="shared" si="0"/>
        <v>1</v>
      </c>
      <c r="P25" s="17"/>
    </row>
    <row r="26" spans="1:16" s="18" customFormat="1" x14ac:dyDescent="0.2">
      <c r="A26" s="18">
        <v>24</v>
      </c>
      <c r="B26" s="25">
        <v>671495</v>
      </c>
      <c r="D26" s="25">
        <v>671495</v>
      </c>
      <c r="E26" s="18">
        <f t="shared" si="0"/>
        <v>1</v>
      </c>
      <c r="P26" s="17"/>
    </row>
    <row r="27" spans="1:16" s="18" customFormat="1" x14ac:dyDescent="0.2">
      <c r="A27" s="18">
        <v>25</v>
      </c>
      <c r="B27" s="25">
        <v>2742</v>
      </c>
      <c r="D27" s="25">
        <v>2742</v>
      </c>
      <c r="E27" s="18">
        <f t="shared" si="0"/>
        <v>1</v>
      </c>
      <c r="P27" s="17"/>
    </row>
    <row r="28" spans="1:16" s="18" customFormat="1" x14ac:dyDescent="0.2">
      <c r="A28" s="18">
        <v>26</v>
      </c>
      <c r="B28" s="25">
        <v>14852</v>
      </c>
      <c r="D28" s="25">
        <v>14852</v>
      </c>
      <c r="E28" s="18">
        <f t="shared" si="0"/>
        <v>1</v>
      </c>
      <c r="P28" s="17"/>
    </row>
    <row r="29" spans="1:16" s="18" customFormat="1" x14ac:dyDescent="0.2">
      <c r="A29" s="18">
        <v>27</v>
      </c>
      <c r="B29" s="25">
        <v>186299</v>
      </c>
      <c r="D29" s="25">
        <v>186299</v>
      </c>
      <c r="E29" s="18">
        <f t="shared" si="0"/>
        <v>1</v>
      </c>
      <c r="P29" s="17"/>
    </row>
    <row r="30" spans="1:16" s="18" customFormat="1" x14ac:dyDescent="0.2">
      <c r="A30" s="18">
        <v>28</v>
      </c>
      <c r="B30" s="25">
        <v>65269</v>
      </c>
      <c r="D30" s="25">
        <v>65269</v>
      </c>
      <c r="E30" s="18">
        <f t="shared" si="0"/>
        <v>1</v>
      </c>
      <c r="P30" s="17"/>
    </row>
    <row r="31" spans="1:16" s="18" customFormat="1" x14ac:dyDescent="0.2">
      <c r="A31" s="18">
        <v>29</v>
      </c>
      <c r="B31" s="25">
        <v>554</v>
      </c>
      <c r="D31" s="25">
        <v>554</v>
      </c>
      <c r="E31" s="18">
        <f t="shared" si="0"/>
        <v>1</v>
      </c>
      <c r="P31" s="17"/>
    </row>
    <row r="32" spans="1:16" s="18" customFormat="1" x14ac:dyDescent="0.2">
      <c r="A32" s="18">
        <v>30</v>
      </c>
      <c r="B32" s="25">
        <v>331910</v>
      </c>
      <c r="D32" s="25">
        <v>331910</v>
      </c>
      <c r="E32" s="18">
        <f t="shared" si="0"/>
        <v>1</v>
      </c>
      <c r="P32" s="17"/>
    </row>
    <row r="33" spans="1:16" s="18" customFormat="1" x14ac:dyDescent="0.2">
      <c r="A33" s="18">
        <v>31</v>
      </c>
      <c r="B33" s="25">
        <v>133338</v>
      </c>
      <c r="D33" s="25">
        <v>133338</v>
      </c>
      <c r="E33" s="18">
        <f t="shared" si="0"/>
        <v>1</v>
      </c>
      <c r="P33" s="17"/>
    </row>
    <row r="34" spans="1:16" s="18" customFormat="1" x14ac:dyDescent="0.2">
      <c r="A34" s="18">
        <v>32</v>
      </c>
      <c r="B34" s="25">
        <v>10851110</v>
      </c>
      <c r="D34" s="25">
        <v>10851110</v>
      </c>
      <c r="E34" s="18">
        <f t="shared" si="0"/>
        <v>1</v>
      </c>
      <c r="P34" s="17"/>
    </row>
    <row r="35" spans="1:16" s="18" customFormat="1" x14ac:dyDescent="0.2">
      <c r="A35" s="18">
        <v>33</v>
      </c>
      <c r="B35" s="25">
        <v>781</v>
      </c>
      <c r="D35" s="25">
        <v>781</v>
      </c>
      <c r="E35" s="18">
        <f t="shared" si="0"/>
        <v>1</v>
      </c>
      <c r="P35" s="17"/>
    </row>
    <row r="36" spans="1:16" s="18" customFormat="1" x14ac:dyDescent="0.2">
      <c r="A36" s="18">
        <v>34</v>
      </c>
      <c r="B36" s="25">
        <v>0</v>
      </c>
      <c r="D36" s="25">
        <v>0</v>
      </c>
      <c r="E36" s="18">
        <f t="shared" si="0"/>
        <v>8</v>
      </c>
      <c r="P36" s="17"/>
    </row>
    <row r="37" spans="1:16" s="18" customFormat="1" x14ac:dyDescent="0.2">
      <c r="A37" s="18">
        <v>35</v>
      </c>
      <c r="B37" s="25">
        <v>6715</v>
      </c>
      <c r="D37" s="25">
        <v>6715</v>
      </c>
      <c r="E37" s="18">
        <f t="shared" si="0"/>
        <v>1</v>
      </c>
      <c r="P37" s="17"/>
    </row>
    <row r="38" spans="1:16" s="18" customFormat="1" x14ac:dyDescent="0.2">
      <c r="A38" s="18">
        <v>36</v>
      </c>
      <c r="B38" s="25">
        <v>1333710</v>
      </c>
      <c r="D38" s="25">
        <v>1333710</v>
      </c>
      <c r="E38" s="18">
        <f t="shared" si="0"/>
        <v>1</v>
      </c>
      <c r="P38" s="17"/>
    </row>
    <row r="39" spans="1:16" s="18" customFormat="1" x14ac:dyDescent="0.2">
      <c r="A39" s="18">
        <v>37</v>
      </c>
      <c r="B39" s="25">
        <v>639635</v>
      </c>
      <c r="D39" s="25">
        <v>639635</v>
      </c>
      <c r="E39" s="18">
        <f t="shared" si="0"/>
        <v>1</v>
      </c>
      <c r="P39" s="17"/>
    </row>
    <row r="40" spans="1:16" s="18" customFormat="1" x14ac:dyDescent="0.2">
      <c r="A40" s="18">
        <v>38</v>
      </c>
      <c r="B40" s="25">
        <v>8380233</v>
      </c>
      <c r="D40" s="25">
        <v>8380233</v>
      </c>
      <c r="E40" s="18">
        <f t="shared" si="0"/>
        <v>1</v>
      </c>
      <c r="P40" s="17"/>
    </row>
    <row r="41" spans="1:16" s="18" customFormat="1" x14ac:dyDescent="0.2">
      <c r="A41" s="18">
        <v>39</v>
      </c>
      <c r="B41" s="25">
        <v>20369</v>
      </c>
      <c r="D41" s="25">
        <v>20369</v>
      </c>
      <c r="E41" s="18">
        <f t="shared" si="0"/>
        <v>1</v>
      </c>
      <c r="P41" s="17"/>
    </row>
    <row r="42" spans="1:16" s="18" customFormat="1" x14ac:dyDescent="0.2">
      <c r="A42" s="18">
        <v>40</v>
      </c>
      <c r="B42" s="25">
        <v>98444</v>
      </c>
      <c r="D42" s="25">
        <v>98444</v>
      </c>
      <c r="E42" s="18">
        <f t="shared" si="0"/>
        <v>1</v>
      </c>
      <c r="P42" s="17"/>
    </row>
    <row r="43" spans="1:16" s="18" customFormat="1" x14ac:dyDescent="0.2">
      <c r="A43" s="18">
        <v>41</v>
      </c>
      <c r="B43" s="25">
        <v>782643</v>
      </c>
      <c r="D43" s="25">
        <v>782643</v>
      </c>
      <c r="E43" s="18">
        <f t="shared" si="0"/>
        <v>1</v>
      </c>
      <c r="P43" s="17"/>
    </row>
    <row r="44" spans="1:16" s="18" customFormat="1" x14ac:dyDescent="0.2">
      <c r="A44" s="18">
        <v>42</v>
      </c>
      <c r="B44" s="25">
        <v>880</v>
      </c>
      <c r="D44" s="25">
        <v>880</v>
      </c>
      <c r="E44" s="18">
        <f t="shared" si="0"/>
        <v>1</v>
      </c>
      <c r="P44" s="17"/>
    </row>
    <row r="45" spans="1:16" s="18" customFormat="1" x14ac:dyDescent="0.2">
      <c r="A45" s="18">
        <v>43</v>
      </c>
      <c r="B45" s="25">
        <v>535461</v>
      </c>
      <c r="D45" s="25">
        <v>535461</v>
      </c>
      <c r="E45" s="18">
        <f t="shared" si="0"/>
        <v>1</v>
      </c>
      <c r="P45" s="17"/>
    </row>
    <row r="46" spans="1:16" s="18" customFormat="1" x14ac:dyDescent="0.2">
      <c r="A46" s="18">
        <v>44</v>
      </c>
      <c r="B46" s="25">
        <v>157572</v>
      </c>
      <c r="D46" s="25">
        <v>157572</v>
      </c>
      <c r="E46" s="18">
        <f t="shared" si="0"/>
        <v>1</v>
      </c>
      <c r="P46" s="17"/>
    </row>
    <row r="47" spans="1:16" s="18" customFormat="1" x14ac:dyDescent="0.2">
      <c r="A47" s="18">
        <v>45</v>
      </c>
      <c r="B47" s="25">
        <v>452749</v>
      </c>
      <c r="D47" s="25">
        <v>452749</v>
      </c>
      <c r="E47" s="18">
        <f t="shared" si="0"/>
        <v>1</v>
      </c>
      <c r="P47" s="17"/>
    </row>
    <row r="48" spans="1:16" s="18" customFormat="1" x14ac:dyDescent="0.2">
      <c r="A48" s="18">
        <v>46</v>
      </c>
      <c r="B48" s="25">
        <v>1389</v>
      </c>
      <c r="D48" s="25">
        <v>1389</v>
      </c>
      <c r="E48" s="18">
        <f t="shared" si="0"/>
        <v>1</v>
      </c>
      <c r="P48" s="17"/>
    </row>
    <row r="49" spans="1:16" s="18" customFormat="1" x14ac:dyDescent="0.2">
      <c r="A49" s="18">
        <v>47</v>
      </c>
      <c r="B49" s="25">
        <v>2084795</v>
      </c>
      <c r="D49" s="25">
        <v>2084795</v>
      </c>
      <c r="E49" s="18">
        <f t="shared" si="0"/>
        <v>1</v>
      </c>
      <c r="P49" s="17"/>
    </row>
    <row r="50" spans="1:16" s="18" customFormat="1" x14ac:dyDescent="0.2">
      <c r="A50" s="18">
        <v>48</v>
      </c>
      <c r="B50" s="25">
        <v>1036415</v>
      </c>
      <c r="D50" s="25">
        <v>1036415</v>
      </c>
      <c r="E50" s="18">
        <f t="shared" si="0"/>
        <v>1</v>
      </c>
      <c r="P50" s="17"/>
    </row>
    <row r="51" spans="1:16" s="18" customFormat="1" x14ac:dyDescent="0.2">
      <c r="A51" s="18">
        <v>49</v>
      </c>
      <c r="B51" s="25">
        <v>500728</v>
      </c>
      <c r="D51" s="25">
        <v>500728</v>
      </c>
      <c r="E51" s="18">
        <f t="shared" si="0"/>
        <v>1</v>
      </c>
      <c r="P51" s="17"/>
    </row>
    <row r="52" spans="1:16" s="18" customFormat="1" x14ac:dyDescent="0.2">
      <c r="A52" s="18">
        <v>50</v>
      </c>
      <c r="B52" s="25">
        <v>208946</v>
      </c>
      <c r="D52" s="25">
        <v>208946</v>
      </c>
      <c r="E52" s="18">
        <f t="shared" si="0"/>
        <v>1</v>
      </c>
      <c r="P52" s="17"/>
    </row>
    <row r="53" spans="1:16" s="18" customFormat="1" x14ac:dyDescent="0.2">
      <c r="A53" s="18">
        <v>51</v>
      </c>
      <c r="B53" s="25">
        <v>35829</v>
      </c>
      <c r="D53" s="25">
        <v>35829</v>
      </c>
      <c r="E53" s="18">
        <f t="shared" si="0"/>
        <v>1</v>
      </c>
      <c r="P53" s="17"/>
    </row>
    <row r="54" spans="1:16" s="18" customFormat="1" x14ac:dyDescent="0.2">
      <c r="A54" s="18">
        <v>52</v>
      </c>
      <c r="B54" s="25">
        <v>3091</v>
      </c>
      <c r="D54" s="25">
        <v>3091</v>
      </c>
      <c r="E54" s="18">
        <f t="shared" si="0"/>
        <v>1</v>
      </c>
      <c r="P54" s="17"/>
    </row>
    <row r="55" spans="1:16" s="18" customFormat="1" x14ac:dyDescent="0.2">
      <c r="A55" s="18">
        <v>53</v>
      </c>
      <c r="B55" s="25">
        <v>139070</v>
      </c>
      <c r="D55" s="25">
        <v>139070</v>
      </c>
      <c r="E55" s="18">
        <f t="shared" si="0"/>
        <v>1</v>
      </c>
      <c r="P55" s="17"/>
    </row>
    <row r="56" spans="1:16" s="18" customFormat="1" x14ac:dyDescent="0.2">
      <c r="A56" s="18">
        <v>54</v>
      </c>
      <c r="B56" s="25">
        <v>813496</v>
      </c>
      <c r="D56" s="25">
        <v>813496</v>
      </c>
      <c r="E56" s="18">
        <f t="shared" si="0"/>
        <v>1</v>
      </c>
      <c r="P56" s="17"/>
    </row>
    <row r="57" spans="1:16" s="18" customFormat="1" x14ac:dyDescent="0.2">
      <c r="A57" s="18">
        <v>55</v>
      </c>
      <c r="B57" s="25">
        <v>2988433</v>
      </c>
      <c r="D57" s="25">
        <v>2988433</v>
      </c>
      <c r="E57" s="18">
        <f t="shared" si="0"/>
        <v>1</v>
      </c>
      <c r="P57" s="17"/>
    </row>
    <row r="58" spans="1:16" s="18" customFormat="1" x14ac:dyDescent="0.2">
      <c r="A58" s="18">
        <v>56</v>
      </c>
      <c r="B58" s="25">
        <v>397241</v>
      </c>
      <c r="D58" s="25">
        <v>397241</v>
      </c>
      <c r="E58" s="18">
        <f t="shared" si="0"/>
        <v>1</v>
      </c>
      <c r="P58" s="17"/>
    </row>
    <row r="59" spans="1:16" s="18" customFormat="1" x14ac:dyDescent="0.2">
      <c r="A59" s="18">
        <v>57</v>
      </c>
      <c r="B59" s="25">
        <v>132371</v>
      </c>
      <c r="D59" s="25">
        <v>132371</v>
      </c>
      <c r="E59" s="18">
        <f t="shared" si="0"/>
        <v>1</v>
      </c>
      <c r="P59" s="17"/>
    </row>
    <row r="60" spans="1:16" s="18" customFormat="1" x14ac:dyDescent="0.2">
      <c r="A60" s="18">
        <v>58</v>
      </c>
      <c r="B60" s="25">
        <v>1292</v>
      </c>
      <c r="D60" s="25">
        <v>1292</v>
      </c>
      <c r="E60" s="18">
        <f t="shared" si="0"/>
        <v>1</v>
      </c>
      <c r="P60" s="17"/>
    </row>
    <row r="61" spans="1:16" s="18" customFormat="1" x14ac:dyDescent="0.2">
      <c r="A61" s="18">
        <v>59</v>
      </c>
      <c r="B61" s="25">
        <v>10194</v>
      </c>
      <c r="D61" s="25">
        <v>10194</v>
      </c>
      <c r="E61" s="18">
        <f t="shared" si="0"/>
        <v>1</v>
      </c>
      <c r="P61" s="17"/>
    </row>
    <row r="62" spans="1:16" s="18" customFormat="1" x14ac:dyDescent="0.2">
      <c r="A62" s="18">
        <v>60</v>
      </c>
      <c r="B62" s="25">
        <v>600558</v>
      </c>
      <c r="D62" s="25">
        <v>600558</v>
      </c>
      <c r="E62" s="18">
        <f t="shared" si="0"/>
        <v>1</v>
      </c>
      <c r="P62" s="17"/>
    </row>
    <row r="63" spans="1:16" s="18" customFormat="1" x14ac:dyDescent="0.2">
      <c r="A63" s="18">
        <v>61</v>
      </c>
      <c r="B63" s="25">
        <v>2243</v>
      </c>
      <c r="D63" s="25">
        <v>2243</v>
      </c>
      <c r="E63" s="18">
        <f t="shared" si="0"/>
        <v>1</v>
      </c>
      <c r="P63" s="17"/>
    </row>
    <row r="64" spans="1:16" s="18" customFormat="1" x14ac:dyDescent="0.2">
      <c r="A64" s="18">
        <v>62</v>
      </c>
      <c r="B64" s="25">
        <v>0</v>
      </c>
      <c r="D64" s="25">
        <v>83361</v>
      </c>
      <c r="E64" s="18">
        <f t="shared" si="0"/>
        <v>1</v>
      </c>
      <c r="P64" s="17"/>
    </row>
    <row r="65" spans="1:16" s="18" customFormat="1" x14ac:dyDescent="0.2">
      <c r="A65" s="18">
        <v>63</v>
      </c>
      <c r="B65" s="25">
        <v>0</v>
      </c>
      <c r="D65" s="25">
        <v>1173864</v>
      </c>
      <c r="E65" s="18">
        <f t="shared" si="0"/>
        <v>1</v>
      </c>
      <c r="P65" s="17"/>
    </row>
    <row r="66" spans="1:16" s="18" customFormat="1" x14ac:dyDescent="0.2">
      <c r="A66" s="18">
        <v>64</v>
      </c>
      <c r="B66" s="25">
        <v>0</v>
      </c>
      <c r="D66" s="25">
        <v>5481</v>
      </c>
      <c r="E66" s="18">
        <f t="shared" ref="E66:E129" si="1">COUNTIF($B$2:$B$233,"="&amp;$D66)</f>
        <v>1</v>
      </c>
      <c r="P66" s="17"/>
    </row>
    <row r="67" spans="1:16" s="18" customFormat="1" x14ac:dyDescent="0.2">
      <c r="A67" s="18">
        <v>65</v>
      </c>
      <c r="B67" s="25">
        <v>83361</v>
      </c>
      <c r="D67" s="25">
        <v>3294455</v>
      </c>
      <c r="E67" s="18">
        <f t="shared" si="1"/>
        <v>1</v>
      </c>
      <c r="P67" s="17"/>
    </row>
    <row r="68" spans="1:16" s="18" customFormat="1" x14ac:dyDescent="0.2">
      <c r="A68" s="18">
        <v>66</v>
      </c>
      <c r="B68" s="25">
        <v>1173864</v>
      </c>
      <c r="D68" s="25">
        <v>105</v>
      </c>
      <c r="E68" s="18">
        <f t="shared" si="1"/>
        <v>1</v>
      </c>
      <c r="P68" s="17"/>
    </row>
    <row r="69" spans="1:16" s="18" customFormat="1" x14ac:dyDescent="0.2">
      <c r="A69" s="18">
        <v>67</v>
      </c>
      <c r="B69" s="25">
        <v>5481</v>
      </c>
      <c r="D69" s="25">
        <v>114456</v>
      </c>
      <c r="E69" s="18">
        <f t="shared" si="1"/>
        <v>1</v>
      </c>
      <c r="P69" s="17"/>
    </row>
    <row r="70" spans="1:16" s="18" customFormat="1" x14ac:dyDescent="0.2">
      <c r="A70" s="18">
        <v>68</v>
      </c>
      <c r="B70" s="25">
        <v>3294455</v>
      </c>
      <c r="D70" s="25">
        <v>326994</v>
      </c>
      <c r="E70" s="18">
        <f t="shared" si="1"/>
        <v>1</v>
      </c>
      <c r="P70" s="17"/>
    </row>
    <row r="71" spans="1:16" s="18" customFormat="1" x14ac:dyDescent="0.2">
      <c r="A71" s="18">
        <v>69</v>
      </c>
      <c r="B71" s="25">
        <v>105</v>
      </c>
      <c r="D71" s="25">
        <v>40483</v>
      </c>
      <c r="E71" s="18">
        <f t="shared" si="1"/>
        <v>1</v>
      </c>
      <c r="P71" s="17"/>
    </row>
    <row r="72" spans="1:16" s="18" customFormat="1" x14ac:dyDescent="0.2">
      <c r="A72" s="18">
        <v>70</v>
      </c>
      <c r="B72" s="25">
        <v>114456</v>
      </c>
      <c r="D72" s="25">
        <v>3398</v>
      </c>
      <c r="E72" s="18">
        <f t="shared" si="1"/>
        <v>1</v>
      </c>
      <c r="P72" s="17"/>
    </row>
    <row r="73" spans="1:16" s="18" customFormat="1" x14ac:dyDescent="0.2">
      <c r="A73" s="18">
        <v>71</v>
      </c>
      <c r="B73" s="25">
        <v>326994</v>
      </c>
      <c r="D73" s="25">
        <v>174256</v>
      </c>
      <c r="E73" s="18">
        <f t="shared" si="1"/>
        <v>1</v>
      </c>
      <c r="P73" s="17"/>
    </row>
    <row r="74" spans="1:16" s="18" customFormat="1" x14ac:dyDescent="0.2">
      <c r="A74" s="18">
        <v>72</v>
      </c>
      <c r="B74" s="25">
        <v>40483</v>
      </c>
      <c r="D74" s="25">
        <v>43075</v>
      </c>
      <c r="E74" s="18">
        <f t="shared" si="1"/>
        <v>1</v>
      </c>
      <c r="P74" s="17"/>
    </row>
    <row r="75" spans="1:16" s="18" customFormat="1" x14ac:dyDescent="0.2">
      <c r="A75" s="18">
        <v>73</v>
      </c>
      <c r="B75" s="25">
        <v>3398</v>
      </c>
      <c r="D75" s="25">
        <v>42340</v>
      </c>
      <c r="E75" s="18">
        <f t="shared" si="1"/>
        <v>1</v>
      </c>
      <c r="P75" s="17"/>
    </row>
    <row r="76" spans="1:16" s="18" customFormat="1" x14ac:dyDescent="0.2">
      <c r="A76" s="18">
        <v>74</v>
      </c>
      <c r="B76" s="25">
        <v>174256</v>
      </c>
      <c r="D76" s="25">
        <v>164</v>
      </c>
      <c r="E76" s="18">
        <f t="shared" si="1"/>
        <v>1</v>
      </c>
      <c r="P76" s="17"/>
    </row>
    <row r="77" spans="1:16" s="18" customFormat="1" x14ac:dyDescent="0.2">
      <c r="A77" s="18">
        <v>75</v>
      </c>
      <c r="B77" s="25">
        <v>43075</v>
      </c>
      <c r="D77" s="25">
        <v>20566</v>
      </c>
      <c r="E77" s="18">
        <f t="shared" si="1"/>
        <v>1</v>
      </c>
      <c r="P77" s="17"/>
    </row>
    <row r="78" spans="1:16" s="18" customFormat="1" x14ac:dyDescent="0.2">
      <c r="A78" s="18">
        <v>76</v>
      </c>
      <c r="B78" s="25">
        <v>42340</v>
      </c>
      <c r="D78" s="25">
        <v>8582</v>
      </c>
      <c r="E78" s="18">
        <f t="shared" si="1"/>
        <v>1</v>
      </c>
      <c r="P78" s="17"/>
    </row>
    <row r="79" spans="1:16" s="18" customFormat="1" x14ac:dyDescent="0.2">
      <c r="A79" s="18">
        <v>77</v>
      </c>
      <c r="B79" s="25">
        <v>164</v>
      </c>
      <c r="D79" s="25">
        <v>121948</v>
      </c>
      <c r="E79" s="18">
        <f t="shared" si="1"/>
        <v>1</v>
      </c>
      <c r="P79" s="17"/>
    </row>
    <row r="80" spans="1:16" s="18" customFormat="1" x14ac:dyDescent="0.2">
      <c r="A80" s="18">
        <v>78</v>
      </c>
      <c r="B80" s="25">
        <v>20566</v>
      </c>
      <c r="D80" s="25">
        <v>1020079</v>
      </c>
      <c r="E80" s="18">
        <f t="shared" si="1"/>
        <v>1</v>
      </c>
      <c r="P80" s="17"/>
    </row>
    <row r="81" spans="1:16" s="18" customFormat="1" x14ac:dyDescent="0.2">
      <c r="A81" s="18">
        <v>79</v>
      </c>
      <c r="B81" s="25">
        <v>0</v>
      </c>
      <c r="D81" s="25">
        <v>152053</v>
      </c>
      <c r="E81" s="18">
        <f t="shared" si="1"/>
        <v>1</v>
      </c>
      <c r="P81" s="17"/>
    </row>
    <row r="82" spans="1:16" s="18" customFormat="1" x14ac:dyDescent="0.2">
      <c r="A82" s="18">
        <v>80</v>
      </c>
      <c r="B82" s="25">
        <v>8582</v>
      </c>
      <c r="D82" s="25">
        <v>90027</v>
      </c>
      <c r="E82" s="18">
        <f t="shared" si="1"/>
        <v>1</v>
      </c>
      <c r="P82" s="17"/>
    </row>
    <row r="83" spans="1:16" s="18" customFormat="1" x14ac:dyDescent="0.2">
      <c r="A83" s="18">
        <v>81</v>
      </c>
      <c r="B83" s="25">
        <v>121948</v>
      </c>
      <c r="D83" s="25">
        <v>271009</v>
      </c>
      <c r="E83" s="18">
        <f t="shared" si="1"/>
        <v>1</v>
      </c>
      <c r="P83" s="17"/>
    </row>
    <row r="84" spans="1:16" s="18" customFormat="1" x14ac:dyDescent="0.2">
      <c r="A84" s="18">
        <v>82</v>
      </c>
      <c r="B84" s="25">
        <v>1020079</v>
      </c>
      <c r="D84" s="25">
        <v>2851835</v>
      </c>
      <c r="E84" s="18">
        <f t="shared" si="1"/>
        <v>1</v>
      </c>
      <c r="P84" s="17"/>
    </row>
    <row r="85" spans="1:16" s="18" customFormat="1" x14ac:dyDescent="0.2">
      <c r="A85" s="18">
        <v>83</v>
      </c>
      <c r="B85" s="25">
        <v>152053</v>
      </c>
      <c r="D85" s="25">
        <v>381150</v>
      </c>
      <c r="E85" s="18">
        <f t="shared" si="1"/>
        <v>1</v>
      </c>
      <c r="P85" s="17"/>
    </row>
    <row r="86" spans="1:16" s="18" customFormat="1" x14ac:dyDescent="0.2">
      <c r="A86" s="18">
        <v>84</v>
      </c>
      <c r="B86" s="25">
        <v>90027</v>
      </c>
      <c r="D86" s="25">
        <v>36156</v>
      </c>
      <c r="E86" s="18">
        <f t="shared" si="1"/>
        <v>1</v>
      </c>
      <c r="P86" s="17"/>
    </row>
    <row r="87" spans="1:16" s="18" customFormat="1" x14ac:dyDescent="0.2">
      <c r="A87" s="18">
        <v>85</v>
      </c>
      <c r="B87" s="25">
        <v>271009</v>
      </c>
      <c r="D87" s="25">
        <v>369443</v>
      </c>
      <c r="E87" s="18">
        <f t="shared" si="1"/>
        <v>1</v>
      </c>
      <c r="P87" s="17"/>
    </row>
    <row r="88" spans="1:16" s="18" customFormat="1" x14ac:dyDescent="0.2">
      <c r="A88" s="18">
        <v>86</v>
      </c>
      <c r="B88" s="25">
        <v>2851835</v>
      </c>
      <c r="D88" s="25">
        <v>256</v>
      </c>
      <c r="E88" s="18">
        <f t="shared" si="1"/>
        <v>1</v>
      </c>
      <c r="P88" s="17"/>
    </row>
    <row r="89" spans="1:16" s="18" customFormat="1" x14ac:dyDescent="0.2">
      <c r="A89" s="18">
        <v>87</v>
      </c>
      <c r="B89" s="25">
        <v>381150</v>
      </c>
      <c r="D89" s="25">
        <v>147459</v>
      </c>
      <c r="E89" s="18">
        <f t="shared" si="1"/>
        <v>1</v>
      </c>
      <c r="P89" s="17"/>
    </row>
    <row r="90" spans="1:16" s="18" customFormat="1" x14ac:dyDescent="0.2">
      <c r="A90" s="18">
        <v>88</v>
      </c>
      <c r="B90" s="25">
        <v>36156</v>
      </c>
      <c r="D90" s="25">
        <v>7754</v>
      </c>
      <c r="E90" s="18">
        <f t="shared" si="1"/>
        <v>1</v>
      </c>
      <c r="P90" s="17"/>
    </row>
    <row r="91" spans="1:16" s="18" customFormat="1" x14ac:dyDescent="0.2">
      <c r="A91" s="18">
        <v>89</v>
      </c>
      <c r="B91" s="25">
        <v>369443</v>
      </c>
      <c r="D91" s="25">
        <v>1853299</v>
      </c>
      <c r="E91" s="18">
        <f t="shared" si="1"/>
        <v>1</v>
      </c>
      <c r="P91" s="17"/>
    </row>
    <row r="92" spans="1:16" s="18" customFormat="1" x14ac:dyDescent="0.2">
      <c r="A92" s="18">
        <v>90</v>
      </c>
      <c r="B92" s="25">
        <v>256</v>
      </c>
      <c r="D92" s="25">
        <v>121420</v>
      </c>
      <c r="E92" s="18">
        <f t="shared" si="1"/>
        <v>1</v>
      </c>
      <c r="P92" s="17"/>
    </row>
    <row r="93" spans="1:16" s="18" customFormat="1" x14ac:dyDescent="0.2">
      <c r="A93" s="18">
        <v>91</v>
      </c>
      <c r="B93" s="25">
        <v>147459</v>
      </c>
      <c r="D93" s="25">
        <v>115467</v>
      </c>
      <c r="E93" s="18">
        <f t="shared" si="1"/>
        <v>1</v>
      </c>
      <c r="P93" s="17"/>
    </row>
    <row r="94" spans="1:16" s="18" customFormat="1" x14ac:dyDescent="0.2">
      <c r="A94" s="18">
        <v>92</v>
      </c>
      <c r="B94" s="25">
        <v>7754</v>
      </c>
      <c r="D94" s="25">
        <v>2053</v>
      </c>
      <c r="E94" s="18">
        <f t="shared" si="1"/>
        <v>1</v>
      </c>
      <c r="P94" s="17"/>
    </row>
    <row r="95" spans="1:16" s="18" customFormat="1" x14ac:dyDescent="0.2">
      <c r="A95" s="18">
        <v>93</v>
      </c>
      <c r="B95" s="25">
        <v>1853299</v>
      </c>
      <c r="D95" s="25">
        <v>433758</v>
      </c>
      <c r="E95" s="18">
        <f t="shared" si="1"/>
        <v>1</v>
      </c>
      <c r="P95" s="17"/>
    </row>
    <row r="96" spans="1:16" s="18" customFormat="1" x14ac:dyDescent="0.2">
      <c r="A96" s="18">
        <v>94</v>
      </c>
      <c r="B96" s="25">
        <v>121420</v>
      </c>
      <c r="D96" s="25">
        <v>513151</v>
      </c>
      <c r="E96" s="18">
        <f t="shared" si="1"/>
        <v>1</v>
      </c>
      <c r="P96" s="17"/>
    </row>
    <row r="97" spans="1:16" s="18" customFormat="1" x14ac:dyDescent="0.2">
      <c r="A97" s="18">
        <v>95</v>
      </c>
      <c r="B97" s="25">
        <v>115467</v>
      </c>
      <c r="D97" s="25">
        <v>285972</v>
      </c>
      <c r="E97" s="18">
        <f t="shared" si="1"/>
        <v>1</v>
      </c>
      <c r="P97" s="17"/>
    </row>
    <row r="98" spans="1:16" s="18" customFormat="1" x14ac:dyDescent="0.2">
      <c r="A98" s="18">
        <v>96</v>
      </c>
      <c r="B98" s="25">
        <v>2053</v>
      </c>
      <c r="D98" s="25">
        <v>676980</v>
      </c>
      <c r="E98" s="18">
        <f t="shared" si="1"/>
        <v>1</v>
      </c>
      <c r="P98" s="17"/>
    </row>
    <row r="99" spans="1:16" s="18" customFormat="1" x14ac:dyDescent="0.2">
      <c r="A99" s="18">
        <v>97</v>
      </c>
      <c r="B99" s="25">
        <v>433758</v>
      </c>
      <c r="D99" s="25">
        <v>50387</v>
      </c>
      <c r="E99" s="18">
        <f t="shared" si="1"/>
        <v>1</v>
      </c>
      <c r="P99" s="17"/>
    </row>
    <row r="100" spans="1:16" s="18" customFormat="1" x14ac:dyDescent="0.2">
      <c r="A100" s="18">
        <v>98</v>
      </c>
      <c r="B100" s="25">
        <v>513151</v>
      </c>
      <c r="D100" s="25">
        <v>914997</v>
      </c>
      <c r="E100" s="18">
        <f t="shared" si="1"/>
        <v>1</v>
      </c>
      <c r="P100" s="17"/>
    </row>
    <row r="101" spans="1:16" s="18" customFormat="1" x14ac:dyDescent="0.2">
      <c r="A101" s="18">
        <v>99</v>
      </c>
      <c r="B101" s="25">
        <v>285972</v>
      </c>
      <c r="D101" s="25">
        <v>11355</v>
      </c>
      <c r="E101" s="18">
        <f t="shared" si="1"/>
        <v>1</v>
      </c>
      <c r="P101" s="17"/>
    </row>
    <row r="102" spans="1:16" s="18" customFormat="1" x14ac:dyDescent="0.2">
      <c r="A102" s="18">
        <v>100</v>
      </c>
      <c r="B102" s="25">
        <v>676980</v>
      </c>
      <c r="D102" s="25">
        <v>222442</v>
      </c>
      <c r="E102" s="18">
        <f t="shared" si="1"/>
        <v>1</v>
      </c>
      <c r="P102" s="17"/>
    </row>
    <row r="103" spans="1:16" s="18" customFormat="1" x14ac:dyDescent="0.2">
      <c r="A103" s="18">
        <v>101</v>
      </c>
      <c r="B103" s="25">
        <v>50387</v>
      </c>
      <c r="D103" s="25">
        <v>76421</v>
      </c>
      <c r="E103" s="18">
        <f t="shared" si="1"/>
        <v>1</v>
      </c>
      <c r="P103" s="17"/>
    </row>
    <row r="104" spans="1:16" s="18" customFormat="1" x14ac:dyDescent="0.2">
      <c r="A104" s="18">
        <v>102</v>
      </c>
      <c r="B104" s="25">
        <v>914997</v>
      </c>
      <c r="D104" s="25">
        <v>46294</v>
      </c>
      <c r="E104" s="18">
        <f t="shared" si="1"/>
        <v>1</v>
      </c>
      <c r="P104" s="17"/>
    </row>
    <row r="105" spans="1:16" s="18" customFormat="1" x14ac:dyDescent="0.2">
      <c r="A105" s="18">
        <v>103</v>
      </c>
      <c r="B105" s="25">
        <v>11355</v>
      </c>
      <c r="D105" s="25">
        <v>880531</v>
      </c>
      <c r="E105" s="18">
        <f t="shared" si="1"/>
        <v>1</v>
      </c>
      <c r="P105" s="17"/>
    </row>
    <row r="106" spans="1:16" s="18" customFormat="1" x14ac:dyDescent="0.2">
      <c r="A106" s="18">
        <v>104</v>
      </c>
      <c r="B106" s="25">
        <v>0</v>
      </c>
      <c r="D106" s="25">
        <v>1089956</v>
      </c>
      <c r="E106" s="18">
        <f t="shared" si="1"/>
        <v>1</v>
      </c>
      <c r="P106" s="17"/>
    </row>
    <row r="107" spans="1:16" s="18" customFormat="1" x14ac:dyDescent="0.2">
      <c r="A107" s="18">
        <v>105</v>
      </c>
      <c r="B107" s="25">
        <v>222442</v>
      </c>
      <c r="D107" s="25">
        <v>494844</v>
      </c>
      <c r="E107" s="18">
        <f t="shared" si="1"/>
        <v>1</v>
      </c>
      <c r="P107" s="17"/>
    </row>
    <row r="108" spans="1:16" s="18" customFormat="1" x14ac:dyDescent="0.2">
      <c r="A108" s="18">
        <v>106</v>
      </c>
      <c r="B108" s="25">
        <v>76421</v>
      </c>
      <c r="D108" s="25">
        <v>32322</v>
      </c>
      <c r="E108" s="18">
        <f t="shared" si="1"/>
        <v>1</v>
      </c>
      <c r="P108" s="17"/>
    </row>
    <row r="109" spans="1:16" s="18" customFormat="1" x14ac:dyDescent="0.2">
      <c r="A109" s="18">
        <v>107</v>
      </c>
      <c r="B109" s="25">
        <v>46294</v>
      </c>
      <c r="D109" s="25">
        <v>50895</v>
      </c>
      <c r="E109" s="18">
        <f t="shared" si="1"/>
        <v>1</v>
      </c>
      <c r="P109" s="17"/>
    </row>
    <row r="110" spans="1:16" s="18" customFormat="1" x14ac:dyDescent="0.2">
      <c r="A110" s="18">
        <v>108</v>
      </c>
      <c r="B110" s="25">
        <v>880531</v>
      </c>
      <c r="D110" s="25">
        <v>1792891</v>
      </c>
      <c r="E110" s="18">
        <f t="shared" si="1"/>
        <v>1</v>
      </c>
      <c r="P110" s="17"/>
    </row>
    <row r="111" spans="1:16" s="18" customFormat="1" x14ac:dyDescent="0.2">
      <c r="A111" s="18">
        <v>109</v>
      </c>
      <c r="B111" s="25">
        <v>1089956</v>
      </c>
      <c r="D111" s="25">
        <v>321461</v>
      </c>
      <c r="E111" s="18">
        <f t="shared" si="1"/>
        <v>1</v>
      </c>
      <c r="P111" s="17"/>
    </row>
    <row r="112" spans="1:16" s="18" customFormat="1" x14ac:dyDescent="0.2">
      <c r="A112" s="18">
        <v>110</v>
      </c>
      <c r="B112" s="25">
        <v>494844</v>
      </c>
      <c r="D112" s="25">
        <v>444216</v>
      </c>
      <c r="E112" s="18">
        <f t="shared" si="1"/>
        <v>1</v>
      </c>
      <c r="P112" s="17"/>
    </row>
    <row r="113" spans="1:16" s="18" customFormat="1" x14ac:dyDescent="0.2">
      <c r="A113" s="18">
        <v>111</v>
      </c>
      <c r="B113" s="25">
        <v>32322</v>
      </c>
      <c r="D113" s="25">
        <v>7710824</v>
      </c>
      <c r="E113" s="18">
        <f t="shared" si="1"/>
        <v>1</v>
      </c>
      <c r="P113" s="17"/>
    </row>
    <row r="114" spans="1:16" s="18" customFormat="1" x14ac:dyDescent="0.2">
      <c r="A114" s="18">
        <v>112</v>
      </c>
      <c r="B114" s="25">
        <v>50895</v>
      </c>
      <c r="D114" s="25">
        <v>5771</v>
      </c>
      <c r="E114" s="18">
        <f t="shared" si="1"/>
        <v>1</v>
      </c>
      <c r="P114" s="17"/>
    </row>
    <row r="115" spans="1:16" s="18" customFormat="1" x14ac:dyDescent="0.2">
      <c r="A115" s="18">
        <v>113</v>
      </c>
      <c r="B115" s="25">
        <v>1792891</v>
      </c>
      <c r="D115" s="25">
        <v>248356</v>
      </c>
      <c r="E115" s="18">
        <f t="shared" si="1"/>
        <v>1</v>
      </c>
      <c r="P115" s="17"/>
    </row>
    <row r="116" spans="1:16" s="18" customFormat="1" x14ac:dyDescent="0.2">
      <c r="A116" s="18">
        <v>114</v>
      </c>
      <c r="B116" s="25">
        <v>321461</v>
      </c>
      <c r="D116" s="25">
        <v>20862</v>
      </c>
      <c r="E116" s="18">
        <f t="shared" si="1"/>
        <v>1</v>
      </c>
      <c r="P116" s="17"/>
    </row>
    <row r="117" spans="1:16" s="18" customFormat="1" x14ac:dyDescent="0.2">
      <c r="A117" s="18">
        <v>115</v>
      </c>
      <c r="B117" s="25">
        <v>444216</v>
      </c>
      <c r="D117" s="25">
        <v>391313</v>
      </c>
      <c r="E117" s="18">
        <f t="shared" si="1"/>
        <v>1</v>
      </c>
      <c r="P117" s="17"/>
    </row>
    <row r="118" spans="1:16" s="18" customFormat="1" x14ac:dyDescent="0.2">
      <c r="A118" s="18">
        <v>116</v>
      </c>
      <c r="B118" s="25">
        <v>7710824</v>
      </c>
      <c r="D118" s="25">
        <v>1446311</v>
      </c>
      <c r="E118" s="18">
        <f t="shared" si="1"/>
        <v>1</v>
      </c>
      <c r="P118" s="17"/>
    </row>
    <row r="119" spans="1:16" s="18" customFormat="1" x14ac:dyDescent="0.2">
      <c r="A119" s="18">
        <v>117</v>
      </c>
      <c r="B119" s="25">
        <v>5771</v>
      </c>
      <c r="D119" s="25">
        <v>506105</v>
      </c>
      <c r="E119" s="18">
        <f t="shared" si="1"/>
        <v>1</v>
      </c>
      <c r="P119" s="17"/>
    </row>
    <row r="120" spans="1:16" s="18" customFormat="1" x14ac:dyDescent="0.2">
      <c r="A120" s="18">
        <v>118</v>
      </c>
      <c r="B120" s="25">
        <v>248356</v>
      </c>
      <c r="D120" s="25">
        <v>1107195</v>
      </c>
      <c r="E120" s="18">
        <f t="shared" si="1"/>
        <v>1</v>
      </c>
      <c r="P120" s="17"/>
    </row>
    <row r="121" spans="1:16" s="18" customFormat="1" x14ac:dyDescent="0.2">
      <c r="A121" s="18">
        <v>119</v>
      </c>
      <c r="B121" s="25">
        <v>20862</v>
      </c>
      <c r="D121" s="25">
        <v>719235</v>
      </c>
      <c r="E121" s="18">
        <f t="shared" si="1"/>
        <v>1</v>
      </c>
      <c r="P121" s="17"/>
    </row>
    <row r="122" spans="1:16" s="18" customFormat="1" x14ac:dyDescent="0.2">
      <c r="A122" s="18">
        <v>120</v>
      </c>
      <c r="B122" s="25">
        <v>391313</v>
      </c>
      <c r="D122" s="25">
        <v>101931</v>
      </c>
      <c r="E122" s="18">
        <f t="shared" si="1"/>
        <v>1</v>
      </c>
      <c r="P122" s="17"/>
    </row>
    <row r="123" spans="1:16" s="18" customFormat="1" x14ac:dyDescent="0.2">
      <c r="A123" s="18">
        <v>121</v>
      </c>
      <c r="B123" s="25">
        <v>1446311</v>
      </c>
      <c r="D123" s="25">
        <v>116096</v>
      </c>
      <c r="E123" s="18">
        <f t="shared" si="1"/>
        <v>1</v>
      </c>
      <c r="P123" s="17"/>
    </row>
    <row r="124" spans="1:16" s="18" customFormat="1" x14ac:dyDescent="0.2">
      <c r="A124" s="18">
        <v>122</v>
      </c>
      <c r="B124" s="25">
        <v>506105</v>
      </c>
      <c r="D124" s="25">
        <v>180611</v>
      </c>
      <c r="E124" s="18">
        <f t="shared" si="1"/>
        <v>1</v>
      </c>
      <c r="P124" s="17"/>
    </row>
    <row r="125" spans="1:16" s="18" customFormat="1" x14ac:dyDescent="0.2">
      <c r="A125" s="18">
        <v>123</v>
      </c>
      <c r="B125" s="25">
        <v>1107195</v>
      </c>
      <c r="D125" s="25">
        <v>10733</v>
      </c>
      <c r="E125" s="18">
        <f t="shared" si="1"/>
        <v>1</v>
      </c>
      <c r="P125" s="17"/>
    </row>
    <row r="126" spans="1:16" s="18" customFormat="1" x14ac:dyDescent="0.2">
      <c r="A126" s="18">
        <v>124</v>
      </c>
      <c r="B126" s="25">
        <v>719235</v>
      </c>
      <c r="D126" s="25">
        <v>103294</v>
      </c>
      <c r="E126" s="18">
        <f t="shared" si="1"/>
        <v>1</v>
      </c>
      <c r="P126" s="17"/>
    </row>
    <row r="127" spans="1:16" s="18" customFormat="1" x14ac:dyDescent="0.2">
      <c r="A127" s="18">
        <v>125</v>
      </c>
      <c r="B127" s="25">
        <v>101931</v>
      </c>
      <c r="D127" s="25">
        <v>2181293</v>
      </c>
      <c r="E127" s="18">
        <f t="shared" si="1"/>
        <v>1</v>
      </c>
      <c r="P127" s="17"/>
    </row>
    <row r="128" spans="1:16" s="18" customFormat="1" x14ac:dyDescent="0.2">
      <c r="A128" s="18">
        <v>126</v>
      </c>
      <c r="B128" s="25">
        <v>116096</v>
      </c>
      <c r="D128" s="25">
        <v>7291</v>
      </c>
      <c r="E128" s="18">
        <f t="shared" si="1"/>
        <v>1</v>
      </c>
      <c r="P128" s="17"/>
    </row>
    <row r="129" spans="1:16" s="18" customFormat="1" x14ac:dyDescent="0.2">
      <c r="A129" s="18">
        <v>127</v>
      </c>
      <c r="B129" s="25">
        <v>0</v>
      </c>
      <c r="D129" s="25">
        <v>344257</v>
      </c>
      <c r="E129" s="18">
        <f t="shared" si="1"/>
        <v>1</v>
      </c>
      <c r="P129" s="17"/>
    </row>
    <row r="130" spans="1:16" s="18" customFormat="1" x14ac:dyDescent="0.2">
      <c r="A130" s="18">
        <v>128</v>
      </c>
      <c r="B130" s="25">
        <v>180611</v>
      </c>
      <c r="D130" s="25">
        <v>27448</v>
      </c>
      <c r="E130" s="18">
        <f t="shared" ref="E130:E156" si="2">COUNTIF($B$2:$B$233,"="&amp;$D130)</f>
        <v>1</v>
      </c>
      <c r="P130" s="17"/>
    </row>
    <row r="131" spans="1:16" s="18" customFormat="1" x14ac:dyDescent="0.2">
      <c r="A131" s="18">
        <v>129</v>
      </c>
      <c r="B131" s="25">
        <v>10733</v>
      </c>
      <c r="D131" s="25">
        <v>2684</v>
      </c>
      <c r="E131" s="18">
        <f t="shared" si="2"/>
        <v>1</v>
      </c>
      <c r="P131" s="17"/>
    </row>
    <row r="132" spans="1:16" s="18" customFormat="1" x14ac:dyDescent="0.2">
      <c r="A132" s="18">
        <v>130</v>
      </c>
      <c r="B132" s="25">
        <v>103294</v>
      </c>
      <c r="D132" s="25">
        <v>177955</v>
      </c>
      <c r="E132" s="18">
        <f t="shared" si="2"/>
        <v>1</v>
      </c>
      <c r="P132" s="17"/>
    </row>
    <row r="133" spans="1:16" s="18" customFormat="1" x14ac:dyDescent="0.2">
      <c r="A133" s="18">
        <v>131</v>
      </c>
      <c r="B133" s="25">
        <v>2181293</v>
      </c>
      <c r="D133" s="25">
        <v>7689485</v>
      </c>
      <c r="E133" s="18">
        <f t="shared" si="2"/>
        <v>1</v>
      </c>
      <c r="P133" s="17"/>
    </row>
    <row r="134" spans="1:16" s="18" customFormat="1" x14ac:dyDescent="0.2">
      <c r="A134" s="18">
        <v>132</v>
      </c>
      <c r="B134" s="25">
        <v>7291</v>
      </c>
      <c r="D134" s="25">
        <v>4294816</v>
      </c>
      <c r="E134" s="18">
        <f t="shared" si="2"/>
        <v>1</v>
      </c>
      <c r="P134" s="17"/>
    </row>
    <row r="135" spans="1:16" s="18" customFormat="1" x14ac:dyDescent="0.2">
      <c r="A135" s="18">
        <v>133</v>
      </c>
      <c r="B135" s="25">
        <v>344257</v>
      </c>
      <c r="D135" s="25">
        <v>1584173</v>
      </c>
      <c r="E135" s="18">
        <f t="shared" si="2"/>
        <v>1</v>
      </c>
      <c r="P135" s="17"/>
    </row>
    <row r="136" spans="1:16" s="18" customFormat="1" x14ac:dyDescent="0.2">
      <c r="A136" s="18">
        <v>134</v>
      </c>
      <c r="B136" s="25">
        <v>27448</v>
      </c>
      <c r="D136" s="25">
        <v>375717</v>
      </c>
      <c r="E136" s="18">
        <f t="shared" si="2"/>
        <v>1</v>
      </c>
      <c r="P136" s="17"/>
    </row>
    <row r="137" spans="1:16" s="18" customFormat="1" x14ac:dyDescent="0.2">
      <c r="A137" s="18">
        <v>135</v>
      </c>
      <c r="B137" s="25">
        <v>2684</v>
      </c>
      <c r="D137" s="25">
        <v>4345</v>
      </c>
      <c r="E137" s="18">
        <f t="shared" si="2"/>
        <v>1</v>
      </c>
      <c r="P137" s="17"/>
    </row>
    <row r="138" spans="1:16" s="18" customFormat="1" x14ac:dyDescent="0.2">
      <c r="A138" s="18">
        <v>136</v>
      </c>
      <c r="B138" s="25">
        <v>177955</v>
      </c>
      <c r="D138" s="25">
        <v>29068</v>
      </c>
      <c r="E138" s="18">
        <f t="shared" si="2"/>
        <v>1</v>
      </c>
      <c r="P138" s="17"/>
    </row>
    <row r="139" spans="1:16" s="18" customFormat="1" x14ac:dyDescent="0.2">
      <c r="A139" s="18">
        <v>137</v>
      </c>
      <c r="B139" s="25">
        <v>7689485</v>
      </c>
      <c r="D139" s="25">
        <v>2740980</v>
      </c>
      <c r="E139" s="18">
        <f t="shared" si="2"/>
        <v>1</v>
      </c>
      <c r="P139" s="17"/>
    </row>
    <row r="140" spans="1:16" s="18" customFormat="1" x14ac:dyDescent="0.2">
      <c r="A140" s="18">
        <v>138</v>
      </c>
      <c r="B140" s="25">
        <v>4294816</v>
      </c>
      <c r="D140" s="25">
        <v>463</v>
      </c>
      <c r="E140" s="18">
        <f t="shared" si="2"/>
        <v>1</v>
      </c>
      <c r="P140" s="17"/>
    </row>
    <row r="141" spans="1:16" s="18" customFormat="1" x14ac:dyDescent="0.2">
      <c r="A141" s="18">
        <v>139</v>
      </c>
      <c r="B141" s="25">
        <v>1584173</v>
      </c>
      <c r="D141" s="25">
        <v>19287</v>
      </c>
      <c r="E141" s="18">
        <f t="shared" si="2"/>
        <v>1</v>
      </c>
      <c r="P141" s="17"/>
    </row>
    <row r="142" spans="1:16" s="18" customFormat="1" x14ac:dyDescent="0.2">
      <c r="A142" s="18">
        <v>140</v>
      </c>
      <c r="B142" s="25">
        <v>375717</v>
      </c>
      <c r="D142" s="25">
        <v>1399563</v>
      </c>
      <c r="E142" s="18">
        <f t="shared" si="2"/>
        <v>1</v>
      </c>
      <c r="P142" s="17"/>
    </row>
    <row r="143" spans="1:16" s="18" customFormat="1" x14ac:dyDescent="0.2">
      <c r="A143" s="18">
        <v>141</v>
      </c>
      <c r="B143" s="25">
        <v>4345</v>
      </c>
      <c r="D143" s="25">
        <v>206561</v>
      </c>
      <c r="E143" s="18">
        <f t="shared" si="2"/>
        <v>1</v>
      </c>
      <c r="P143" s="17"/>
    </row>
    <row r="144" spans="1:16" s="18" customFormat="1" x14ac:dyDescent="0.2">
      <c r="A144" s="18">
        <v>142</v>
      </c>
      <c r="B144" s="25">
        <v>29068</v>
      </c>
      <c r="D144" s="25">
        <v>25593</v>
      </c>
      <c r="E144" s="18">
        <f t="shared" si="2"/>
        <v>1</v>
      </c>
      <c r="P144" s="17"/>
    </row>
    <row r="145" spans="1:16" s="18" customFormat="1" x14ac:dyDescent="0.2">
      <c r="A145" s="18">
        <v>143</v>
      </c>
      <c r="B145" s="25">
        <v>2740980</v>
      </c>
      <c r="D145" s="25">
        <v>12434</v>
      </c>
      <c r="E145" s="18">
        <f t="shared" si="2"/>
        <v>1</v>
      </c>
      <c r="P145" s="17"/>
    </row>
    <row r="146" spans="1:16" s="18" customFormat="1" x14ac:dyDescent="0.2">
      <c r="A146" s="18">
        <v>144</v>
      </c>
      <c r="B146" s="25">
        <v>463</v>
      </c>
      <c r="D146" s="25">
        <v>1437830</v>
      </c>
      <c r="E146" s="18">
        <f t="shared" si="2"/>
        <v>1</v>
      </c>
      <c r="P146" s="17"/>
    </row>
    <row r="147" spans="1:16" s="18" customFormat="1" x14ac:dyDescent="0.2">
      <c r="A147" s="18">
        <v>145</v>
      </c>
      <c r="B147" s="25">
        <v>19287</v>
      </c>
      <c r="D147" s="25">
        <v>34569</v>
      </c>
      <c r="E147" s="18">
        <f t="shared" si="2"/>
        <v>1</v>
      </c>
      <c r="P147" s="17"/>
    </row>
    <row r="148" spans="1:16" s="18" customFormat="1" x14ac:dyDescent="0.2">
      <c r="A148" s="18">
        <v>146</v>
      </c>
      <c r="B148" s="25">
        <v>1399563</v>
      </c>
      <c r="D148" s="25">
        <v>496663</v>
      </c>
      <c r="E148" s="18">
        <f t="shared" si="2"/>
        <v>1</v>
      </c>
      <c r="P148" s="17"/>
    </row>
    <row r="149" spans="1:16" s="18" customFormat="1" x14ac:dyDescent="0.2">
      <c r="A149" s="18">
        <v>147</v>
      </c>
      <c r="B149" s="25">
        <v>206561</v>
      </c>
      <c r="D149" s="25">
        <v>351117</v>
      </c>
      <c r="E149" s="18">
        <f t="shared" si="2"/>
        <v>1</v>
      </c>
      <c r="P149" s="17"/>
    </row>
    <row r="150" spans="1:16" s="18" customFormat="1" x14ac:dyDescent="0.2">
      <c r="A150" s="18">
        <v>148</v>
      </c>
      <c r="B150" s="25">
        <v>25593</v>
      </c>
      <c r="D150" s="25">
        <v>782630</v>
      </c>
      <c r="E150" s="18">
        <f t="shared" si="2"/>
        <v>1</v>
      </c>
      <c r="P150" s="17"/>
    </row>
    <row r="151" spans="1:16" s="18" customFormat="1" x14ac:dyDescent="0.2">
      <c r="A151" s="18">
        <v>149</v>
      </c>
      <c r="B151" s="25">
        <v>0</v>
      </c>
      <c r="D151" s="25">
        <v>2827621</v>
      </c>
      <c r="E151" s="18">
        <f t="shared" si="2"/>
        <v>1</v>
      </c>
      <c r="P151" s="17"/>
    </row>
    <row r="152" spans="1:16" s="18" customFormat="1" x14ac:dyDescent="0.2">
      <c r="A152" s="18">
        <v>150</v>
      </c>
      <c r="B152" s="25">
        <v>12434</v>
      </c>
      <c r="D152" s="25">
        <v>403133</v>
      </c>
      <c r="E152" s="18">
        <f t="shared" si="2"/>
        <v>1</v>
      </c>
      <c r="P152" s="17"/>
    </row>
    <row r="153" spans="1:16" s="18" customFormat="1" x14ac:dyDescent="0.2">
      <c r="A153" s="18">
        <v>151</v>
      </c>
      <c r="B153" s="25">
        <v>1437830</v>
      </c>
      <c r="D153" s="25">
        <v>381409</v>
      </c>
      <c r="E153" s="18">
        <f t="shared" si="2"/>
        <v>1</v>
      </c>
      <c r="P153" s="17"/>
    </row>
    <row r="154" spans="1:16" s="18" customFormat="1" x14ac:dyDescent="0.2">
      <c r="A154" s="18">
        <v>152</v>
      </c>
      <c r="B154" s="25">
        <v>34569</v>
      </c>
      <c r="D154" s="25">
        <v>1150992</v>
      </c>
      <c r="E154" s="18">
        <f t="shared" si="2"/>
        <v>1</v>
      </c>
      <c r="P154" s="17"/>
    </row>
    <row r="155" spans="1:16" s="18" customFormat="1" x14ac:dyDescent="0.2">
      <c r="A155" s="18">
        <v>153</v>
      </c>
      <c r="B155" s="25">
        <v>496663</v>
      </c>
      <c r="D155" s="25">
        <v>411935</v>
      </c>
      <c r="E155" s="18">
        <f t="shared" si="2"/>
        <v>1</v>
      </c>
      <c r="P155" s="17"/>
    </row>
    <row r="156" spans="1:16" s="18" customFormat="1" x14ac:dyDescent="0.2">
      <c r="A156" s="18">
        <v>154</v>
      </c>
      <c r="B156" s="25">
        <v>351117</v>
      </c>
      <c r="D156" s="25">
        <v>2851048</v>
      </c>
      <c r="E156" s="18">
        <f t="shared" si="2"/>
        <v>1</v>
      </c>
      <c r="P156" s="17"/>
    </row>
    <row r="157" spans="1:16" s="18" customFormat="1" x14ac:dyDescent="0.2">
      <c r="A157" s="18">
        <v>155</v>
      </c>
      <c r="B157" s="25">
        <v>782630</v>
      </c>
      <c r="D157"/>
      <c r="P157" s="17"/>
    </row>
    <row r="158" spans="1:16" s="18" customFormat="1" x14ac:dyDescent="0.2">
      <c r="A158" s="18">
        <v>156</v>
      </c>
      <c r="B158" s="25">
        <v>2827621</v>
      </c>
      <c r="D158"/>
      <c r="P158" s="17"/>
    </row>
    <row r="159" spans="1:16" s="18" customFormat="1" x14ac:dyDescent="0.2">
      <c r="A159" s="18">
        <v>157</v>
      </c>
      <c r="B159" s="25">
        <v>403133</v>
      </c>
      <c r="D159"/>
      <c r="P159" s="17"/>
    </row>
    <row r="160" spans="1:16" s="18" customFormat="1" x14ac:dyDescent="0.2">
      <c r="A160" s="18">
        <v>158</v>
      </c>
      <c r="B160" s="25">
        <v>381409</v>
      </c>
      <c r="D160"/>
      <c r="P160" s="17"/>
    </row>
    <row r="161" spans="1:16" s="18" customFormat="1" x14ac:dyDescent="0.2">
      <c r="A161" s="18">
        <v>159</v>
      </c>
      <c r="B161" s="25">
        <v>1150992</v>
      </c>
      <c r="D161"/>
      <c r="P161" s="17"/>
    </row>
    <row r="162" spans="1:16" s="18" customFormat="1" x14ac:dyDescent="0.2">
      <c r="A162" s="18">
        <v>160</v>
      </c>
      <c r="B162" s="25">
        <v>411935</v>
      </c>
      <c r="D162"/>
      <c r="P162" s="17"/>
    </row>
    <row r="163" spans="1:16" s="18" customFormat="1" x14ac:dyDescent="0.2">
      <c r="A163" s="18">
        <v>161</v>
      </c>
      <c r="B163" s="25">
        <v>2851048</v>
      </c>
      <c r="D163"/>
      <c r="P163" s="17"/>
    </row>
    <row r="164" spans="1:16" s="17" customFormat="1" x14ac:dyDescent="0.2">
      <c r="A164" s="18"/>
      <c r="B164" s="18"/>
      <c r="C164" s="18"/>
      <c r="D164" s="18"/>
      <c r="E164" s="18"/>
      <c r="F164" s="18"/>
      <c r="G164" s="18"/>
      <c r="H164" s="18"/>
      <c r="I164" s="18"/>
      <c r="J164" s="18"/>
      <c r="K164" s="18"/>
      <c r="L164" s="18"/>
      <c r="M164" s="18"/>
      <c r="N164" s="18"/>
      <c r="O164" s="18"/>
    </row>
    <row r="165" spans="1:16" s="17" customFormat="1" x14ac:dyDescent="0.2">
      <c r="A165" s="18"/>
      <c r="B165" s="18"/>
      <c r="C165" s="18"/>
      <c r="D165" s="18"/>
      <c r="E165" s="18"/>
      <c r="F165" s="18"/>
      <c r="G165" s="18"/>
      <c r="H165" s="18"/>
      <c r="I165" s="18"/>
      <c r="J165" s="18"/>
      <c r="K165" s="18"/>
      <c r="L165" s="18"/>
      <c r="M165" s="18"/>
      <c r="N165" s="18"/>
      <c r="O165" s="18"/>
    </row>
    <row r="166" spans="1:16" s="17" customFormat="1" x14ac:dyDescent="0.2">
      <c r="A166" s="18"/>
      <c r="B166" s="18"/>
      <c r="C166" s="18"/>
      <c r="D166" s="18"/>
      <c r="E166" s="18"/>
      <c r="F166" s="18"/>
      <c r="G166" s="18"/>
      <c r="H166" s="18"/>
      <c r="I166" s="18"/>
      <c r="J166" s="18"/>
      <c r="K166" s="18"/>
      <c r="L166" s="18"/>
      <c r="M166" s="18"/>
      <c r="N166" s="18"/>
      <c r="O166" s="18"/>
    </row>
    <row r="167" spans="1:16" s="17" customFormat="1" x14ac:dyDescent="0.2">
      <c r="A167" s="18"/>
      <c r="B167" s="18"/>
      <c r="C167" s="18"/>
      <c r="D167" s="18"/>
      <c r="E167" s="18"/>
      <c r="F167" s="18"/>
      <c r="G167" s="18"/>
      <c r="H167" s="18"/>
      <c r="I167" s="18"/>
      <c r="J167" s="18"/>
      <c r="K167" s="18"/>
      <c r="L167" s="18"/>
      <c r="M167" s="18"/>
      <c r="N167" s="18"/>
      <c r="O167" s="18"/>
    </row>
    <row r="168" spans="1:16" s="17" customFormat="1" x14ac:dyDescent="0.2">
      <c r="A168" s="18"/>
      <c r="B168" s="18"/>
      <c r="C168" s="18"/>
      <c r="D168" s="18"/>
      <c r="E168" s="18"/>
      <c r="F168" s="18"/>
      <c r="G168" s="18"/>
      <c r="H168" s="18"/>
      <c r="I168" s="18"/>
      <c r="J168" s="18"/>
      <c r="K168" s="18"/>
      <c r="L168" s="18"/>
      <c r="M168" s="18"/>
      <c r="N168" s="18"/>
      <c r="O168" s="18"/>
    </row>
    <row r="169" spans="1:16" s="17" customFormat="1" x14ac:dyDescent="0.2">
      <c r="A169" s="18"/>
      <c r="B169" s="18"/>
      <c r="C169" s="18"/>
      <c r="D169" s="18"/>
      <c r="E169" s="18"/>
      <c r="F169" s="18"/>
      <c r="G169" s="18"/>
      <c r="H169" s="18"/>
      <c r="I169" s="18"/>
      <c r="J169" s="18"/>
      <c r="K169" s="18"/>
      <c r="L169" s="18"/>
      <c r="M169" s="18"/>
      <c r="N169" s="18"/>
      <c r="O169" s="18"/>
    </row>
    <row r="170" spans="1:16" s="17" customFormat="1" x14ac:dyDescent="0.2">
      <c r="A170" s="18"/>
      <c r="B170" s="18"/>
      <c r="C170" s="18"/>
      <c r="D170" s="18"/>
      <c r="E170" s="18"/>
      <c r="F170" s="18"/>
      <c r="G170" s="18"/>
      <c r="H170" s="18"/>
      <c r="I170" s="18"/>
      <c r="J170" s="18"/>
      <c r="K170" s="18"/>
      <c r="L170" s="18"/>
      <c r="M170" s="18"/>
      <c r="N170" s="18"/>
      <c r="O170" s="18"/>
    </row>
    <row r="171" spans="1:16" s="17" customFormat="1" x14ac:dyDescent="0.2">
      <c r="A171" s="18"/>
      <c r="B171" s="18"/>
      <c r="C171" s="18"/>
      <c r="D171" s="18"/>
      <c r="E171" s="18"/>
      <c r="F171" s="18"/>
      <c r="G171" s="18"/>
      <c r="H171" s="18"/>
      <c r="I171" s="18"/>
      <c r="J171" s="18"/>
      <c r="K171" s="18"/>
      <c r="L171" s="18"/>
      <c r="M171" s="18"/>
      <c r="N171" s="18"/>
      <c r="O171" s="18"/>
    </row>
    <row r="172" spans="1:16" s="17" customFormat="1" x14ac:dyDescent="0.2">
      <c r="A172" s="18"/>
      <c r="B172" s="18"/>
      <c r="C172" s="18"/>
      <c r="D172" s="18"/>
      <c r="E172" s="18"/>
      <c r="F172" s="18"/>
      <c r="G172" s="18"/>
      <c r="H172" s="18"/>
      <c r="I172" s="18"/>
      <c r="J172" s="18"/>
      <c r="K172" s="18"/>
      <c r="L172" s="18"/>
      <c r="M172" s="18"/>
      <c r="N172" s="18"/>
      <c r="O172" s="18"/>
    </row>
    <row r="173" spans="1:16" s="17" customFormat="1" x14ac:dyDescent="0.2">
      <c r="A173" s="18"/>
      <c r="B173" s="18"/>
      <c r="C173" s="18"/>
      <c r="D173" s="18"/>
      <c r="E173" s="18"/>
      <c r="F173" s="18"/>
      <c r="G173" s="18"/>
      <c r="H173" s="18"/>
      <c r="I173" s="18"/>
      <c r="J173" s="18"/>
      <c r="K173" s="18"/>
      <c r="L173" s="18"/>
      <c r="M173" s="18"/>
      <c r="N173" s="18"/>
      <c r="O173" s="18"/>
    </row>
    <row r="174" spans="1:16" s="17" customFormat="1" x14ac:dyDescent="0.2">
      <c r="A174" s="18"/>
      <c r="B174" s="18"/>
      <c r="C174" s="18"/>
      <c r="D174" s="18"/>
      <c r="E174" s="18"/>
      <c r="F174" s="18"/>
      <c r="G174" s="18"/>
      <c r="H174" s="18"/>
      <c r="I174" s="18"/>
      <c r="J174" s="18"/>
      <c r="K174" s="18"/>
      <c r="L174" s="18"/>
      <c r="M174" s="18"/>
      <c r="N174" s="18"/>
      <c r="O174" s="18"/>
    </row>
    <row r="175" spans="1:16" s="17" customFormat="1" x14ac:dyDescent="0.2">
      <c r="A175" s="18"/>
      <c r="B175" s="18"/>
      <c r="C175" s="18"/>
      <c r="D175" s="18"/>
      <c r="E175" s="18"/>
      <c r="F175" s="18"/>
      <c r="G175" s="18"/>
      <c r="H175" s="18"/>
      <c r="I175" s="18"/>
      <c r="J175" s="18"/>
      <c r="K175" s="18"/>
      <c r="L175" s="18"/>
      <c r="M175" s="18"/>
      <c r="N175" s="18"/>
      <c r="O175" s="18"/>
    </row>
    <row r="176" spans="1:16" s="17" customFormat="1" x14ac:dyDescent="0.2">
      <c r="A176" s="18"/>
      <c r="B176" s="18"/>
      <c r="C176" s="18"/>
      <c r="D176" s="18"/>
      <c r="E176" s="18"/>
      <c r="F176" s="18"/>
      <c r="G176" s="18"/>
      <c r="H176" s="18"/>
      <c r="I176" s="18"/>
      <c r="J176" s="18"/>
      <c r="K176" s="18"/>
      <c r="L176" s="18"/>
      <c r="M176" s="18"/>
      <c r="N176" s="18"/>
      <c r="O176" s="18"/>
    </row>
    <row r="177" spans="1:15" s="17" customFormat="1" x14ac:dyDescent="0.2">
      <c r="A177" s="18"/>
      <c r="B177" s="18"/>
      <c r="C177" s="18"/>
      <c r="D177" s="18"/>
      <c r="E177" s="18"/>
      <c r="F177" s="18"/>
      <c r="G177" s="18"/>
      <c r="H177" s="18"/>
      <c r="I177" s="18"/>
      <c r="J177" s="18"/>
      <c r="K177" s="18"/>
      <c r="L177" s="18"/>
      <c r="M177" s="18"/>
      <c r="N177" s="18"/>
      <c r="O177" s="18"/>
    </row>
    <row r="178" spans="1:15" s="17" customFormat="1" x14ac:dyDescent="0.2">
      <c r="A178" s="18"/>
      <c r="B178" s="18"/>
      <c r="C178" s="18"/>
      <c r="D178" s="18"/>
      <c r="E178" s="18"/>
      <c r="F178" s="18"/>
      <c r="G178" s="18"/>
      <c r="H178" s="18"/>
      <c r="I178" s="18"/>
      <c r="J178" s="18"/>
      <c r="K178" s="18"/>
      <c r="L178" s="18"/>
      <c r="M178" s="18"/>
      <c r="N178" s="18"/>
      <c r="O178" s="18"/>
    </row>
    <row r="179" spans="1:15" s="17" customFormat="1" x14ac:dyDescent="0.2">
      <c r="A179" s="18"/>
      <c r="B179" s="18"/>
      <c r="C179" s="18"/>
      <c r="D179" s="18"/>
      <c r="E179" s="18"/>
      <c r="F179" s="18"/>
      <c r="G179" s="18"/>
      <c r="H179" s="18"/>
      <c r="I179" s="18"/>
      <c r="J179" s="18"/>
      <c r="K179" s="18"/>
      <c r="L179" s="18"/>
      <c r="M179" s="18"/>
      <c r="N179" s="18"/>
      <c r="O179" s="18"/>
    </row>
    <row r="180" spans="1:15" s="17" customFormat="1" x14ac:dyDescent="0.2">
      <c r="A180" s="18"/>
      <c r="B180" s="18"/>
      <c r="C180" s="18"/>
      <c r="D180" s="18"/>
      <c r="E180" s="18"/>
      <c r="F180" s="18"/>
      <c r="G180" s="18"/>
      <c r="H180" s="18"/>
      <c r="I180" s="18"/>
      <c r="J180" s="18"/>
      <c r="K180" s="18"/>
      <c r="L180" s="18"/>
      <c r="M180" s="18"/>
      <c r="N180" s="18"/>
      <c r="O180" s="18"/>
    </row>
    <row r="181" spans="1:15" s="17" customFormat="1" x14ac:dyDescent="0.2">
      <c r="A181" s="18"/>
      <c r="B181" s="18"/>
      <c r="C181" s="18"/>
      <c r="D181" s="18"/>
      <c r="E181" s="18"/>
      <c r="F181" s="18"/>
      <c r="G181" s="18"/>
      <c r="H181" s="18"/>
      <c r="I181" s="18"/>
      <c r="J181" s="18"/>
      <c r="K181" s="18"/>
      <c r="L181" s="18"/>
      <c r="M181" s="18"/>
      <c r="N181" s="18"/>
      <c r="O181" s="18"/>
    </row>
    <row r="182" spans="1:15" s="17" customFormat="1" x14ac:dyDescent="0.2">
      <c r="A182" s="18"/>
      <c r="B182" s="18"/>
      <c r="C182" s="18"/>
      <c r="D182" s="18"/>
      <c r="E182" s="18"/>
      <c r="F182" s="18"/>
      <c r="G182" s="18"/>
      <c r="H182" s="18"/>
      <c r="I182" s="18"/>
      <c r="J182" s="18"/>
      <c r="K182" s="18"/>
      <c r="L182" s="18"/>
      <c r="M182" s="18"/>
      <c r="N182" s="18"/>
      <c r="O182" s="18"/>
    </row>
    <row r="183" spans="1:15" s="17" customFormat="1" x14ac:dyDescent="0.2">
      <c r="A183" s="18"/>
      <c r="B183" s="18"/>
      <c r="C183" s="18"/>
      <c r="D183" s="18"/>
      <c r="E183" s="18"/>
      <c r="F183" s="18"/>
      <c r="G183" s="18"/>
      <c r="H183" s="18"/>
      <c r="I183" s="18"/>
      <c r="J183" s="18"/>
      <c r="K183" s="18"/>
      <c r="L183" s="18"/>
      <c r="M183" s="18"/>
      <c r="N183" s="18"/>
      <c r="O183" s="18"/>
    </row>
    <row r="184" spans="1:15" s="17" customFormat="1" x14ac:dyDescent="0.2">
      <c r="A184" s="18"/>
      <c r="B184" s="18"/>
      <c r="C184" s="18"/>
      <c r="D184" s="18"/>
      <c r="E184" s="18"/>
      <c r="F184" s="18"/>
      <c r="G184" s="18"/>
      <c r="H184" s="18"/>
      <c r="I184" s="18"/>
      <c r="J184" s="18"/>
      <c r="K184" s="18"/>
      <c r="L184" s="18"/>
      <c r="M184" s="18"/>
      <c r="N184" s="18"/>
      <c r="O184" s="18"/>
    </row>
    <row r="185" spans="1:15" s="17" customFormat="1" x14ac:dyDescent="0.2">
      <c r="A185" s="18"/>
      <c r="B185" s="18"/>
      <c r="C185" s="18"/>
      <c r="D185" s="18"/>
      <c r="E185" s="18"/>
      <c r="F185" s="18"/>
      <c r="G185" s="18"/>
      <c r="H185" s="18"/>
      <c r="I185" s="18"/>
      <c r="J185" s="18"/>
      <c r="K185" s="18"/>
      <c r="L185" s="18"/>
      <c r="M185" s="18"/>
      <c r="N185" s="18"/>
      <c r="O185" s="18"/>
    </row>
    <row r="186" spans="1:15" s="17" customFormat="1" x14ac:dyDescent="0.2">
      <c r="A186" s="18"/>
      <c r="B186" s="18"/>
      <c r="C186" s="18"/>
      <c r="D186" s="18"/>
      <c r="E186" s="18"/>
      <c r="F186" s="18"/>
      <c r="G186" s="18"/>
      <c r="H186" s="18"/>
      <c r="I186" s="18"/>
      <c r="J186" s="18"/>
      <c r="K186" s="18"/>
      <c r="L186" s="18"/>
      <c r="M186" s="18"/>
      <c r="N186" s="18"/>
      <c r="O186" s="18"/>
    </row>
    <row r="187" spans="1:15" s="17" customFormat="1" x14ac:dyDescent="0.2">
      <c r="A187" s="18"/>
      <c r="B187" s="18"/>
      <c r="C187" s="18"/>
      <c r="D187" s="18"/>
      <c r="E187" s="18"/>
      <c r="F187" s="18"/>
      <c r="G187" s="18"/>
      <c r="H187" s="18"/>
      <c r="I187" s="18"/>
      <c r="J187" s="18"/>
      <c r="K187" s="18"/>
      <c r="L187" s="18"/>
      <c r="M187" s="18"/>
      <c r="N187" s="18"/>
      <c r="O187" s="18"/>
    </row>
    <row r="188" spans="1:15" s="17" customFormat="1" x14ac:dyDescent="0.2">
      <c r="A188" s="18"/>
      <c r="B188" s="18"/>
      <c r="C188" s="18"/>
      <c r="D188" s="18"/>
      <c r="E188" s="18"/>
      <c r="F188" s="18"/>
      <c r="G188" s="18"/>
      <c r="H188" s="18"/>
      <c r="I188" s="18"/>
      <c r="J188" s="18"/>
      <c r="K188" s="18"/>
      <c r="L188" s="18"/>
      <c r="M188" s="18"/>
      <c r="N188" s="18"/>
      <c r="O188" s="18"/>
    </row>
    <row r="189" spans="1:15" s="17" customFormat="1" x14ac:dyDescent="0.2">
      <c r="A189" s="18"/>
      <c r="B189" s="18"/>
      <c r="C189" s="18"/>
      <c r="D189" s="18"/>
      <c r="E189" s="18"/>
      <c r="F189" s="18"/>
      <c r="G189" s="18"/>
      <c r="H189" s="18"/>
      <c r="I189" s="18"/>
      <c r="J189" s="18"/>
      <c r="K189" s="18"/>
      <c r="L189" s="18"/>
      <c r="M189" s="18"/>
      <c r="N189" s="18"/>
      <c r="O189" s="18"/>
    </row>
    <row r="190" spans="1:15" s="17" customFormat="1" x14ac:dyDescent="0.2">
      <c r="A190" s="18"/>
      <c r="B190" s="18"/>
      <c r="C190" s="18"/>
      <c r="D190" s="18"/>
      <c r="E190" s="18"/>
      <c r="F190" s="18"/>
      <c r="G190" s="18"/>
      <c r="H190" s="18"/>
      <c r="I190" s="18"/>
      <c r="J190" s="18"/>
      <c r="K190" s="18"/>
      <c r="L190" s="18"/>
      <c r="M190" s="18"/>
      <c r="N190" s="18"/>
      <c r="O190" s="18"/>
    </row>
    <row r="191" spans="1:15" s="17" customFormat="1" x14ac:dyDescent="0.2">
      <c r="A191" s="18"/>
      <c r="B191" s="18"/>
      <c r="C191" s="18"/>
      <c r="D191" s="18"/>
      <c r="E191" s="18"/>
      <c r="F191" s="18"/>
      <c r="G191" s="18"/>
      <c r="H191" s="18"/>
      <c r="I191" s="18"/>
      <c r="J191" s="18"/>
      <c r="K191" s="18"/>
      <c r="L191" s="18"/>
      <c r="M191" s="18"/>
      <c r="N191" s="18"/>
      <c r="O191" s="18"/>
    </row>
    <row r="192" spans="1:15" s="17" customFormat="1" x14ac:dyDescent="0.2">
      <c r="A192" s="18"/>
      <c r="B192" s="18"/>
      <c r="C192" s="18"/>
      <c r="D192" s="18"/>
      <c r="E192" s="18"/>
      <c r="F192" s="18"/>
      <c r="G192" s="18"/>
      <c r="H192" s="18"/>
      <c r="I192" s="18"/>
      <c r="J192" s="18"/>
      <c r="K192" s="18"/>
      <c r="L192" s="18"/>
      <c r="M192" s="18"/>
      <c r="N192" s="18"/>
      <c r="O192" s="18"/>
    </row>
    <row r="193" spans="1:15" s="17" customFormat="1" x14ac:dyDescent="0.2">
      <c r="A193" s="18"/>
      <c r="B193" s="18"/>
      <c r="C193" s="18"/>
      <c r="D193" s="18"/>
      <c r="E193" s="18"/>
      <c r="F193" s="18"/>
      <c r="G193" s="18"/>
      <c r="H193" s="18"/>
      <c r="I193" s="18"/>
      <c r="J193" s="18"/>
      <c r="K193" s="18"/>
      <c r="L193" s="18"/>
      <c r="M193" s="18"/>
      <c r="N193" s="18"/>
      <c r="O193" s="18"/>
    </row>
    <row r="194" spans="1:15" s="17" customFormat="1" x14ac:dyDescent="0.2">
      <c r="A194" s="18"/>
      <c r="B194" s="18"/>
      <c r="C194" s="18"/>
      <c r="D194" s="18"/>
      <c r="E194" s="18"/>
      <c r="F194" s="18"/>
      <c r="G194" s="18"/>
      <c r="H194" s="18"/>
      <c r="I194" s="18"/>
      <c r="J194" s="18"/>
      <c r="K194" s="18"/>
      <c r="L194" s="18"/>
      <c r="M194" s="18"/>
      <c r="N194" s="18"/>
      <c r="O194" s="18"/>
    </row>
    <row r="195" spans="1:15" s="17" customFormat="1" x14ac:dyDescent="0.2">
      <c r="A195" s="18"/>
      <c r="B195" s="18"/>
      <c r="C195" s="18"/>
      <c r="D195" s="18"/>
      <c r="E195" s="18"/>
      <c r="F195" s="18"/>
      <c r="G195" s="18"/>
      <c r="H195" s="18"/>
      <c r="I195" s="18"/>
      <c r="J195" s="18"/>
      <c r="K195" s="18"/>
      <c r="L195" s="18"/>
      <c r="M195" s="18"/>
      <c r="N195" s="18"/>
      <c r="O195" s="18"/>
    </row>
    <row r="196" spans="1:15" s="17" customFormat="1" x14ac:dyDescent="0.2">
      <c r="A196" s="18"/>
      <c r="B196" s="18"/>
      <c r="C196" s="18"/>
      <c r="D196" s="18"/>
      <c r="E196" s="18"/>
      <c r="F196" s="18"/>
      <c r="G196" s="18"/>
      <c r="H196" s="18"/>
      <c r="I196" s="18"/>
      <c r="J196" s="18"/>
      <c r="K196" s="18"/>
      <c r="L196" s="18"/>
      <c r="M196" s="18"/>
      <c r="N196" s="18"/>
      <c r="O196" s="18"/>
    </row>
    <row r="197" spans="1:15" s="17" customFormat="1" x14ac:dyDescent="0.2">
      <c r="A197" s="18"/>
      <c r="B197" s="18"/>
      <c r="C197" s="18"/>
      <c r="D197" s="18"/>
      <c r="E197" s="18"/>
      <c r="F197" s="18"/>
      <c r="G197" s="18"/>
      <c r="H197" s="18"/>
      <c r="I197" s="18"/>
      <c r="J197" s="18"/>
      <c r="K197" s="18"/>
      <c r="L197" s="18"/>
      <c r="M197" s="18"/>
      <c r="N197" s="18"/>
      <c r="O197" s="18"/>
    </row>
    <row r="198" spans="1:15" s="17" customFormat="1" x14ac:dyDescent="0.2">
      <c r="A198" s="18"/>
      <c r="B198" s="18"/>
      <c r="C198" s="18"/>
      <c r="D198" s="18"/>
      <c r="E198" s="18"/>
      <c r="F198" s="18"/>
      <c r="G198" s="18"/>
      <c r="H198" s="18"/>
      <c r="I198" s="18"/>
      <c r="J198" s="18"/>
      <c r="K198" s="18"/>
      <c r="L198" s="18"/>
      <c r="M198" s="18"/>
      <c r="N198" s="18"/>
      <c r="O198" s="18"/>
    </row>
    <row r="199" spans="1:15" s="17" customFormat="1" x14ac:dyDescent="0.2">
      <c r="A199" s="18"/>
      <c r="B199" s="18"/>
      <c r="C199" s="18"/>
      <c r="D199" s="18"/>
      <c r="E199" s="18"/>
      <c r="F199" s="18"/>
      <c r="G199" s="18"/>
      <c r="H199" s="18"/>
      <c r="I199" s="18"/>
      <c r="J199" s="18"/>
      <c r="K199" s="18"/>
      <c r="L199" s="18"/>
      <c r="M199" s="18"/>
      <c r="N199" s="18"/>
      <c r="O199" s="18"/>
    </row>
    <row r="200" spans="1:15" s="17" customFormat="1" x14ac:dyDescent="0.2">
      <c r="A200" s="18"/>
      <c r="B200" s="18"/>
      <c r="C200" s="18"/>
      <c r="D200" s="18"/>
      <c r="E200" s="18"/>
      <c r="F200" s="18"/>
      <c r="G200" s="18"/>
      <c r="H200" s="18"/>
      <c r="I200" s="18"/>
      <c r="J200" s="18"/>
      <c r="K200" s="18"/>
      <c r="L200" s="18"/>
      <c r="M200" s="18"/>
      <c r="N200" s="18"/>
      <c r="O200" s="18"/>
    </row>
    <row r="201" spans="1:15" s="17" customFormat="1" x14ac:dyDescent="0.2">
      <c r="A201" s="18"/>
      <c r="B201" s="18"/>
      <c r="C201" s="18"/>
      <c r="D201" s="18"/>
      <c r="E201" s="18"/>
      <c r="F201" s="18"/>
      <c r="G201" s="18"/>
      <c r="H201" s="18"/>
      <c r="I201" s="18"/>
      <c r="J201" s="18"/>
      <c r="K201" s="18"/>
      <c r="L201" s="18"/>
      <c r="M201" s="18"/>
      <c r="N201" s="18"/>
      <c r="O201" s="18"/>
    </row>
    <row r="202" spans="1:15" s="17" customFormat="1" x14ac:dyDescent="0.2">
      <c r="A202" s="18"/>
      <c r="B202" s="18"/>
      <c r="C202" s="18"/>
      <c r="D202" s="18"/>
      <c r="E202" s="18"/>
      <c r="F202" s="18"/>
      <c r="G202" s="18"/>
      <c r="H202" s="18"/>
      <c r="I202" s="18"/>
      <c r="J202" s="18"/>
      <c r="K202" s="18"/>
      <c r="L202" s="18"/>
      <c r="M202" s="18"/>
      <c r="N202" s="18"/>
      <c r="O202" s="18"/>
    </row>
    <row r="203" spans="1:15" s="17" customFormat="1" x14ac:dyDescent="0.2">
      <c r="A203" s="18"/>
      <c r="B203" s="18"/>
      <c r="C203" s="18"/>
      <c r="D203" s="18"/>
      <c r="E203" s="18"/>
      <c r="F203" s="18"/>
      <c r="G203" s="18"/>
      <c r="H203" s="18"/>
      <c r="I203" s="18"/>
      <c r="J203" s="18"/>
      <c r="K203" s="18"/>
      <c r="L203" s="18"/>
      <c r="M203" s="18"/>
      <c r="N203" s="18"/>
      <c r="O203" s="18"/>
    </row>
    <row r="204" spans="1:15" s="17" customFormat="1" x14ac:dyDescent="0.2">
      <c r="A204" s="18"/>
      <c r="B204" s="18"/>
      <c r="C204" s="18"/>
      <c r="D204" s="18"/>
      <c r="E204" s="18"/>
      <c r="F204" s="18"/>
      <c r="G204" s="18"/>
      <c r="H204" s="18"/>
      <c r="I204" s="18"/>
      <c r="J204" s="18"/>
      <c r="K204" s="18"/>
      <c r="L204" s="18"/>
      <c r="M204" s="18"/>
      <c r="N204" s="18"/>
      <c r="O204" s="18"/>
    </row>
    <row r="205" spans="1:15" s="17" customFormat="1" x14ac:dyDescent="0.2">
      <c r="A205" s="18"/>
      <c r="B205" s="18"/>
      <c r="C205" s="18"/>
      <c r="D205" s="18"/>
      <c r="E205" s="18"/>
      <c r="F205" s="18"/>
      <c r="G205" s="18"/>
      <c r="H205" s="18"/>
      <c r="I205" s="18"/>
      <c r="J205" s="18"/>
      <c r="K205" s="18"/>
      <c r="L205" s="18"/>
      <c r="M205" s="18"/>
      <c r="N205" s="18"/>
      <c r="O205" s="18"/>
    </row>
    <row r="206" spans="1:15" s="17" customFormat="1" x14ac:dyDescent="0.2">
      <c r="A206" s="18"/>
      <c r="B206" s="18"/>
      <c r="C206" s="18"/>
      <c r="D206" s="18"/>
      <c r="E206" s="18"/>
      <c r="F206" s="18"/>
      <c r="G206" s="18"/>
      <c r="H206" s="18"/>
      <c r="I206" s="18"/>
      <c r="J206" s="18"/>
      <c r="K206" s="18"/>
      <c r="L206" s="18"/>
      <c r="M206" s="18"/>
      <c r="N206" s="18"/>
      <c r="O206" s="18"/>
    </row>
    <row r="207" spans="1:15" s="17" customFormat="1" x14ac:dyDescent="0.2">
      <c r="A207" s="18"/>
      <c r="B207" s="18"/>
      <c r="C207" s="18"/>
      <c r="D207" s="18"/>
      <c r="E207" s="18"/>
      <c r="F207" s="18"/>
      <c r="G207" s="18"/>
      <c r="H207" s="18"/>
      <c r="I207" s="18"/>
      <c r="J207" s="18"/>
      <c r="K207" s="18"/>
      <c r="L207" s="18"/>
      <c r="M207" s="18"/>
      <c r="N207" s="18"/>
      <c r="O207" s="18"/>
    </row>
    <row r="208" spans="1:15" s="17" customFormat="1" x14ac:dyDescent="0.2">
      <c r="A208" s="18"/>
      <c r="B208" s="18"/>
      <c r="C208" s="18"/>
      <c r="D208" s="18"/>
      <c r="E208" s="18"/>
      <c r="F208" s="18"/>
      <c r="G208" s="18"/>
      <c r="H208" s="18"/>
      <c r="I208" s="18"/>
      <c r="J208" s="18"/>
      <c r="K208" s="18"/>
      <c r="L208" s="18"/>
      <c r="M208" s="18"/>
      <c r="N208" s="18"/>
      <c r="O208" s="18"/>
    </row>
    <row r="209" spans="1:15" s="17" customFormat="1" x14ac:dyDescent="0.2">
      <c r="A209" s="18"/>
      <c r="B209" s="18"/>
      <c r="C209" s="18"/>
      <c r="D209" s="18"/>
      <c r="E209" s="18"/>
      <c r="F209" s="18"/>
      <c r="G209" s="18"/>
      <c r="H209" s="18"/>
      <c r="I209" s="18"/>
      <c r="J209" s="18"/>
      <c r="K209" s="18"/>
      <c r="L209" s="18"/>
      <c r="M209" s="18"/>
      <c r="N209" s="18"/>
      <c r="O209" s="18"/>
    </row>
    <row r="210" spans="1:15" s="17" customFormat="1" x14ac:dyDescent="0.2">
      <c r="A210" s="18"/>
      <c r="B210" s="18"/>
      <c r="C210" s="18"/>
      <c r="D210" s="18"/>
      <c r="E210" s="18"/>
      <c r="F210" s="18"/>
      <c r="G210" s="18"/>
      <c r="H210" s="18"/>
      <c r="I210" s="18"/>
      <c r="J210" s="18"/>
      <c r="K210" s="18"/>
      <c r="L210" s="18"/>
      <c r="M210" s="18"/>
      <c r="N210" s="18"/>
      <c r="O210" s="18"/>
    </row>
    <row r="211" spans="1:15" s="17" customFormat="1" x14ac:dyDescent="0.2">
      <c r="A211" s="18"/>
      <c r="B211" s="18"/>
      <c r="C211" s="18"/>
      <c r="D211" s="18"/>
      <c r="E211" s="18"/>
      <c r="F211" s="18"/>
      <c r="G211" s="18"/>
      <c r="H211" s="18"/>
      <c r="I211" s="18"/>
      <c r="J211" s="18"/>
      <c r="K211" s="18"/>
      <c r="L211" s="18"/>
      <c r="M211" s="18"/>
      <c r="N211" s="18"/>
      <c r="O211" s="18"/>
    </row>
    <row r="212" spans="1:15" s="17" customFormat="1" x14ac:dyDescent="0.2">
      <c r="A212" s="18"/>
      <c r="B212" s="18"/>
      <c r="C212" s="18"/>
      <c r="D212" s="18"/>
      <c r="E212" s="18"/>
      <c r="F212" s="18"/>
      <c r="G212" s="18"/>
      <c r="H212" s="18"/>
      <c r="I212" s="18"/>
      <c r="J212" s="18"/>
      <c r="K212" s="18"/>
      <c r="L212" s="18"/>
      <c r="M212" s="18"/>
      <c r="N212" s="18"/>
      <c r="O212" s="18"/>
    </row>
    <row r="213" spans="1:15" s="17" customFormat="1" x14ac:dyDescent="0.2">
      <c r="A213" s="18"/>
      <c r="B213" s="18"/>
      <c r="C213" s="18"/>
      <c r="D213" s="18"/>
      <c r="E213" s="18"/>
      <c r="F213" s="18"/>
      <c r="G213" s="18"/>
      <c r="H213" s="18"/>
      <c r="I213" s="18"/>
      <c r="J213" s="18"/>
      <c r="K213" s="18"/>
      <c r="L213" s="18"/>
      <c r="M213" s="18"/>
      <c r="N213" s="18"/>
      <c r="O213" s="18"/>
    </row>
    <row r="214" spans="1:15" s="17" customFormat="1" x14ac:dyDescent="0.2">
      <c r="A214" s="18"/>
      <c r="B214" s="18"/>
      <c r="C214" s="18"/>
      <c r="D214" s="18"/>
      <c r="E214" s="18"/>
      <c r="F214" s="18"/>
      <c r="G214" s="18"/>
      <c r="H214" s="18"/>
      <c r="I214" s="18"/>
      <c r="J214" s="18"/>
      <c r="K214" s="18"/>
      <c r="L214" s="18"/>
      <c r="M214" s="18"/>
      <c r="N214" s="18"/>
      <c r="O214" s="18"/>
    </row>
    <row r="215" spans="1:15" s="17" customFormat="1" x14ac:dyDescent="0.2">
      <c r="A215" s="18"/>
      <c r="B215" s="18"/>
      <c r="C215" s="18"/>
      <c r="D215" s="18"/>
      <c r="E215" s="18"/>
      <c r="F215" s="18"/>
      <c r="G215" s="18"/>
      <c r="H215" s="18"/>
      <c r="I215" s="18"/>
      <c r="J215" s="18"/>
      <c r="K215" s="18"/>
      <c r="L215" s="18"/>
      <c r="M215" s="18"/>
      <c r="N215" s="18"/>
      <c r="O215" s="18"/>
    </row>
    <row r="216" spans="1:15" s="17" customFormat="1" x14ac:dyDescent="0.2">
      <c r="A216" s="18"/>
      <c r="B216" s="18"/>
      <c r="C216" s="18"/>
      <c r="D216" s="18"/>
      <c r="E216" s="18"/>
      <c r="F216" s="18"/>
      <c r="G216" s="18"/>
      <c r="H216" s="18"/>
      <c r="I216" s="18"/>
      <c r="J216" s="18"/>
      <c r="K216" s="18"/>
      <c r="L216" s="18"/>
      <c r="M216" s="18"/>
      <c r="N216" s="18"/>
      <c r="O216" s="18"/>
    </row>
    <row r="217" spans="1:15" s="17" customFormat="1" x14ac:dyDescent="0.2">
      <c r="A217" s="18"/>
      <c r="B217" s="18"/>
      <c r="C217" s="18"/>
      <c r="D217" s="18"/>
      <c r="E217" s="18"/>
      <c r="F217" s="18"/>
      <c r="G217" s="18"/>
      <c r="H217" s="18"/>
      <c r="I217" s="18"/>
      <c r="J217" s="18"/>
      <c r="K217" s="18"/>
      <c r="L217" s="18"/>
      <c r="M217" s="18"/>
      <c r="N217" s="18"/>
      <c r="O217" s="18"/>
    </row>
    <row r="218" spans="1:15" s="17" customFormat="1" x14ac:dyDescent="0.2">
      <c r="A218" s="18"/>
      <c r="B218" s="18"/>
      <c r="C218" s="18"/>
      <c r="D218" s="18"/>
      <c r="E218" s="18"/>
      <c r="F218" s="18"/>
      <c r="G218" s="18"/>
      <c r="H218" s="18"/>
      <c r="I218" s="18"/>
      <c r="J218" s="18"/>
      <c r="K218" s="18"/>
      <c r="L218" s="18"/>
      <c r="M218" s="18"/>
      <c r="N218" s="18"/>
      <c r="O218" s="18"/>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3D34D-50EB-1842-AC0E-2D69A7F6B715}">
  <dimension ref="A1:P218"/>
  <sheetViews>
    <sheetView zoomScaleNormal="100" workbookViewId="0">
      <selection activeCell="A6" sqref="A1:XFD6"/>
    </sheetView>
  </sheetViews>
  <sheetFormatPr baseColWidth="10" defaultColWidth="8.83203125" defaultRowHeight="15" x14ac:dyDescent="0.2"/>
  <cols>
    <col min="1" max="1" width="8.83203125" style="1"/>
    <col min="2" max="2" width="28.6640625" style="1" customWidth="1"/>
    <col min="3" max="3" width="3.6640625" style="18" customWidth="1"/>
    <col min="4" max="4" width="15.83203125" style="1" customWidth="1"/>
    <col min="5" max="5" width="30.5" style="1" customWidth="1"/>
    <col min="6" max="6" width="3.6640625" style="18" customWidth="1"/>
    <col min="7" max="8" width="18.6640625" style="1" customWidth="1"/>
    <col min="9" max="9" width="3.6640625" style="18" customWidth="1"/>
    <col min="10" max="10" width="16.5" style="1" customWidth="1"/>
    <col min="11" max="15" width="17.6640625" style="1" customWidth="1"/>
  </cols>
  <sheetData>
    <row r="1" spans="1:16" ht="31.25" customHeight="1" x14ac:dyDescent="0.2">
      <c r="A1" s="10" t="s">
        <v>312</v>
      </c>
      <c r="B1" s="10" t="s">
        <v>343</v>
      </c>
      <c r="C1" s="19"/>
      <c r="D1" s="19" t="s">
        <v>344</v>
      </c>
      <c r="E1" s="19" t="s">
        <v>345</v>
      </c>
      <c r="F1" s="20"/>
      <c r="G1" s="10" t="s">
        <v>290</v>
      </c>
      <c r="H1" s="10" t="s">
        <v>291</v>
      </c>
      <c r="I1" s="20"/>
      <c r="J1" s="11"/>
      <c r="K1" s="23" t="s">
        <v>292</v>
      </c>
      <c r="L1" s="23" t="s">
        <v>293</v>
      </c>
      <c r="M1" s="10" t="s">
        <v>294</v>
      </c>
      <c r="N1" s="10" t="s">
        <v>295</v>
      </c>
      <c r="O1" s="10" t="s">
        <v>296</v>
      </c>
    </row>
    <row r="2" spans="1:16" x14ac:dyDescent="0.2">
      <c r="A2" s="1">
        <v>0</v>
      </c>
      <c r="B2" s="25">
        <v>29161</v>
      </c>
      <c r="D2" s="25">
        <v>29161</v>
      </c>
      <c r="E2" s="1">
        <f>COUNTIF($B$2:$B$233,"="&amp;$D2)</f>
        <v>1</v>
      </c>
      <c r="G2" s="1">
        <v>1</v>
      </c>
      <c r="H2" s="3">
        <f>QUARTILE($B$2:$B$233,1)</f>
        <v>28630</v>
      </c>
      <c r="J2" s="2" t="s">
        <v>297</v>
      </c>
      <c r="K2" s="22"/>
      <c r="L2" s="22"/>
      <c r="M2" s="12">
        <f>H10</f>
        <v>-457558.25</v>
      </c>
      <c r="N2" s="1">
        <f>SUMIFS(E$2:E$292,$D$2:$D$292,"&gt;="&amp;$M2,$D$2:$D$292,"&lt;"&amp;$M3)</f>
        <v>0</v>
      </c>
      <c r="O2" s="13" t="e">
        <f>N2/$G$13</f>
        <v>#DIV/0!</v>
      </c>
    </row>
    <row r="3" spans="1:16" x14ac:dyDescent="0.2">
      <c r="A3" s="1">
        <v>1</v>
      </c>
      <c r="B3" s="25">
        <v>154104</v>
      </c>
      <c r="D3" s="25">
        <v>154104</v>
      </c>
      <c r="E3" s="1">
        <f t="shared" ref="E3:E66" si="0">COUNTIF($B$2:$B$233,"="&amp;$D3)</f>
        <v>1</v>
      </c>
      <c r="G3" s="1">
        <v>2</v>
      </c>
      <c r="H3" s="3">
        <f>QUARTILE($B$2:$B$233,2)</f>
        <v>133300.5</v>
      </c>
      <c r="J3" s="1">
        <v>4</v>
      </c>
      <c r="K3" s="22" t="s">
        <v>298</v>
      </c>
      <c r="L3" s="24" t="s">
        <v>350</v>
      </c>
      <c r="M3" s="12">
        <f>M2+$J$6</f>
        <v>-133432.75</v>
      </c>
      <c r="N3" s="1">
        <f>SUMIFS(E$2:E$143,$D$2:$D$143,"&gt;="&amp;$M3,$D$2:$D$143,"&lt;"&amp;$M4)</f>
        <v>88</v>
      </c>
      <c r="O3" s="13" t="e">
        <f>N3/$G$13</f>
        <v>#DIV/0!</v>
      </c>
    </row>
    <row r="4" spans="1:16" x14ac:dyDescent="0.2">
      <c r="A4" s="1">
        <v>2</v>
      </c>
      <c r="B4" s="25">
        <v>245698</v>
      </c>
      <c r="D4" s="25">
        <v>245698</v>
      </c>
      <c r="E4" s="1">
        <f t="shared" si="0"/>
        <v>1</v>
      </c>
      <c r="G4" s="1">
        <v>3</v>
      </c>
      <c r="H4" s="3">
        <f>QUARTILE($B$2:$B$233,3)</f>
        <v>352755.5</v>
      </c>
      <c r="K4" s="22" t="s">
        <v>299</v>
      </c>
      <c r="L4" s="24" t="s">
        <v>351</v>
      </c>
      <c r="M4" s="12">
        <f>M3+$J$6</f>
        <v>190692.75</v>
      </c>
      <c r="N4" s="1">
        <f>SUMIFS(E$2:E$143,$D$2:$D$143,"&gt;="&amp;$M4,$D$2:$D$143,"&lt;"&amp;$M5)</f>
        <v>26</v>
      </c>
      <c r="O4" s="13" t="e">
        <f>N4/$G$13</f>
        <v>#DIV/0!</v>
      </c>
    </row>
    <row r="5" spans="1:16" x14ac:dyDescent="0.2">
      <c r="A5" s="1">
        <v>3</v>
      </c>
      <c r="B5" s="25">
        <v>1194916</v>
      </c>
      <c r="D5" s="25">
        <v>1194916</v>
      </c>
      <c r="E5" s="1">
        <f t="shared" si="0"/>
        <v>1</v>
      </c>
      <c r="G5" s="1">
        <v>4</v>
      </c>
      <c r="H5" s="3">
        <f>QUARTILE($B$2:$B$233,4)</f>
        <v>6946093</v>
      </c>
      <c r="J5" s="2" t="s">
        <v>300</v>
      </c>
      <c r="K5" s="22" t="s">
        <v>301</v>
      </c>
      <c r="L5" s="24" t="s">
        <v>352</v>
      </c>
      <c r="M5" s="12">
        <f>M4+$J$6</f>
        <v>514818.25</v>
      </c>
      <c r="N5" s="1">
        <f>SUMIFS(E$2:E$143,$D$2:$D$143,"&gt;="&amp;$M5,$D$2:$D$143,"&lt;"&amp;$M6)</f>
        <v>7</v>
      </c>
      <c r="O5" s="13" t="e">
        <f>N5/$G$13</f>
        <v>#DIV/0!</v>
      </c>
    </row>
    <row r="6" spans="1:16" x14ac:dyDescent="0.2">
      <c r="A6" s="1">
        <v>4</v>
      </c>
      <c r="B6" s="25">
        <v>142801</v>
      </c>
      <c r="D6" s="25">
        <v>142801</v>
      </c>
      <c r="E6" s="1">
        <f t="shared" si="0"/>
        <v>1</v>
      </c>
      <c r="G6" s="1" t="s">
        <v>302</v>
      </c>
      <c r="H6" s="3">
        <f>$H$4-$H$2</f>
        <v>324125.5</v>
      </c>
      <c r="J6" s="1">
        <f>($H$9-$H$10)/($J$3)</f>
        <v>324125.5</v>
      </c>
      <c r="K6" s="22" t="s">
        <v>303</v>
      </c>
      <c r="L6" s="21" t="s">
        <v>353</v>
      </c>
      <c r="M6" s="12">
        <f>M5+$J$6</f>
        <v>838943.75</v>
      </c>
      <c r="N6" s="1">
        <f>SUMIFS(E$2:E$143,$D$2:$D$143,"&gt;="&amp;$M6)</f>
        <v>21</v>
      </c>
      <c r="O6" s="13" t="e">
        <f>N6/$G$13</f>
        <v>#DIV/0!</v>
      </c>
    </row>
    <row r="7" spans="1:16" x14ac:dyDescent="0.2">
      <c r="A7" s="1">
        <v>5</v>
      </c>
      <c r="B7" s="25">
        <v>28453</v>
      </c>
      <c r="D7" s="25">
        <v>28453</v>
      </c>
      <c r="E7" s="1">
        <f t="shared" si="0"/>
        <v>1</v>
      </c>
      <c r="K7" s="22"/>
      <c r="L7" s="22"/>
    </row>
    <row r="8" spans="1:16" x14ac:dyDescent="0.2">
      <c r="A8" s="1">
        <v>6</v>
      </c>
      <c r="B8" s="25">
        <v>220250</v>
      </c>
      <c r="D8" s="25">
        <v>220250</v>
      </c>
      <c r="E8" s="1">
        <f t="shared" si="0"/>
        <v>1</v>
      </c>
      <c r="G8" s="2" t="s">
        <v>304</v>
      </c>
      <c r="K8" s="22"/>
      <c r="L8" s="22"/>
      <c r="M8"/>
      <c r="N8"/>
      <c r="O8"/>
    </row>
    <row r="9" spans="1:16" x14ac:dyDescent="0.2">
      <c r="A9" s="1">
        <v>7</v>
      </c>
      <c r="B9" s="25">
        <v>843586</v>
      </c>
      <c r="D9" s="25">
        <v>843586</v>
      </c>
      <c r="E9" s="1">
        <f t="shared" si="0"/>
        <v>1</v>
      </c>
      <c r="G9" s="1" t="s">
        <v>305</v>
      </c>
      <c r="H9" s="12">
        <f>$H$4+(1.5*$H$6)</f>
        <v>838943.75</v>
      </c>
      <c r="M9"/>
      <c r="N9"/>
      <c r="O9"/>
    </row>
    <row r="10" spans="1:16" x14ac:dyDescent="0.2">
      <c r="A10" s="1">
        <v>8</v>
      </c>
      <c r="B10" s="25">
        <v>93154</v>
      </c>
      <c r="D10" s="25">
        <v>93154</v>
      </c>
      <c r="E10" s="1">
        <f t="shared" si="0"/>
        <v>1</v>
      </c>
      <c r="G10" s="1" t="s">
        <v>306</v>
      </c>
      <c r="H10" s="12">
        <f>$H$2-(1.5*$H$6)</f>
        <v>-457558.25</v>
      </c>
      <c r="M10"/>
      <c r="N10"/>
      <c r="O10"/>
    </row>
    <row r="11" spans="1:16" s="1" customFormat="1" x14ac:dyDescent="0.2">
      <c r="A11" s="1">
        <v>9</v>
      </c>
      <c r="B11" s="25">
        <v>45791</v>
      </c>
      <c r="C11" s="18"/>
      <c r="D11" s="25">
        <v>45791</v>
      </c>
      <c r="E11" s="1">
        <f t="shared" si="0"/>
        <v>1</v>
      </c>
      <c r="F11" s="18"/>
      <c r="I11" s="18"/>
      <c r="M11"/>
      <c r="N11"/>
      <c r="O11"/>
      <c r="P11"/>
    </row>
    <row r="12" spans="1:16" s="1" customFormat="1" x14ac:dyDescent="0.2">
      <c r="A12" s="1">
        <v>10</v>
      </c>
      <c r="B12" s="25">
        <v>19221</v>
      </c>
      <c r="C12" s="18"/>
      <c r="D12" s="25">
        <v>19221</v>
      </c>
      <c r="E12" s="1">
        <f t="shared" si="0"/>
        <v>1</v>
      </c>
      <c r="F12" s="18"/>
      <c r="G12"/>
      <c r="I12" s="18"/>
      <c r="L12"/>
      <c r="M12"/>
      <c r="N12"/>
      <c r="O12"/>
      <c r="P12"/>
    </row>
    <row r="13" spans="1:16" s="1" customFormat="1" x14ac:dyDescent="0.2">
      <c r="A13" s="1">
        <v>11</v>
      </c>
      <c r="B13" s="25">
        <v>983802</v>
      </c>
      <c r="C13" s="18"/>
      <c r="D13" s="25">
        <v>983802</v>
      </c>
      <c r="E13" s="1">
        <f t="shared" si="0"/>
        <v>1</v>
      </c>
      <c r="F13" s="18"/>
      <c r="G13"/>
      <c r="I13" s="18"/>
      <c r="L13"/>
      <c r="M13"/>
      <c r="N13"/>
      <c r="O13"/>
      <c r="P13"/>
    </row>
    <row r="14" spans="1:16" s="1" customFormat="1" x14ac:dyDescent="0.2">
      <c r="A14" s="1">
        <v>12</v>
      </c>
      <c r="B14" s="25">
        <v>24878</v>
      </c>
      <c r="C14" s="18"/>
      <c r="D14" s="25">
        <v>24878</v>
      </c>
      <c r="E14" s="1">
        <f t="shared" si="0"/>
        <v>1</v>
      </c>
      <c r="F14" s="18"/>
      <c r="G14"/>
      <c r="I14" s="18"/>
      <c r="L14"/>
      <c r="M14"/>
      <c r="N14"/>
      <c r="O14"/>
      <c r="P14"/>
    </row>
    <row r="15" spans="1:16" s="1" customFormat="1" x14ac:dyDescent="0.2">
      <c r="A15" s="1">
        <v>13</v>
      </c>
      <c r="B15" s="25">
        <v>146</v>
      </c>
      <c r="C15" s="18"/>
      <c r="D15" s="25">
        <v>146</v>
      </c>
      <c r="E15" s="1">
        <f t="shared" si="0"/>
        <v>1</v>
      </c>
      <c r="F15" s="18"/>
      <c r="I15" s="18"/>
      <c r="M15"/>
      <c r="N15"/>
      <c r="O15"/>
      <c r="P15"/>
    </row>
    <row r="16" spans="1:16" s="1" customFormat="1" x14ac:dyDescent="0.2">
      <c r="A16" s="1">
        <v>14</v>
      </c>
      <c r="B16" s="25">
        <v>45</v>
      </c>
      <c r="C16" s="18"/>
      <c r="D16" s="25">
        <v>45</v>
      </c>
      <c r="E16" s="1">
        <f t="shared" si="0"/>
        <v>1</v>
      </c>
      <c r="F16" s="18"/>
      <c r="I16" s="18"/>
      <c r="P16"/>
    </row>
    <row r="17" spans="1:16" s="1" customFormat="1" x14ac:dyDescent="0.2">
      <c r="A17" s="1">
        <v>15</v>
      </c>
      <c r="B17" s="25">
        <v>31593</v>
      </c>
      <c r="C17" s="18"/>
      <c r="D17" s="25">
        <v>31593</v>
      </c>
      <c r="E17" s="1">
        <f t="shared" si="0"/>
        <v>1</v>
      </c>
      <c r="F17" s="18"/>
      <c r="I17" s="18"/>
      <c r="P17"/>
    </row>
    <row r="18" spans="1:16" s="1" customFormat="1" x14ac:dyDescent="0.2">
      <c r="A18" s="1">
        <v>16</v>
      </c>
      <c r="B18" s="25">
        <v>21052</v>
      </c>
      <c r="C18" s="18"/>
      <c r="D18" s="25">
        <v>21052</v>
      </c>
      <c r="E18" s="1">
        <f t="shared" si="0"/>
        <v>1</v>
      </c>
      <c r="F18" s="18"/>
      <c r="I18" s="18"/>
      <c r="P18"/>
    </row>
    <row r="19" spans="1:16" s="1" customFormat="1" x14ac:dyDescent="0.2">
      <c r="A19" s="1">
        <v>17</v>
      </c>
      <c r="B19" s="25">
        <v>331185</v>
      </c>
      <c r="C19" s="18"/>
      <c r="D19" s="25">
        <v>331185</v>
      </c>
      <c r="E19" s="1">
        <f t="shared" si="0"/>
        <v>1</v>
      </c>
      <c r="F19" s="18"/>
      <c r="I19" s="18"/>
      <c r="P19"/>
    </row>
    <row r="20" spans="1:16" s="18" customFormat="1" x14ac:dyDescent="0.2">
      <c r="A20" s="18">
        <v>18</v>
      </c>
      <c r="B20" s="25">
        <v>19378</v>
      </c>
      <c r="D20" s="25">
        <v>19378</v>
      </c>
      <c r="E20" s="18">
        <f t="shared" si="0"/>
        <v>1</v>
      </c>
      <c r="P20" s="17"/>
    </row>
    <row r="21" spans="1:16" s="18" customFormat="1" x14ac:dyDescent="0.2">
      <c r="A21" s="18">
        <v>19</v>
      </c>
      <c r="B21" s="25">
        <v>93465</v>
      </c>
      <c r="D21" s="25">
        <v>93465</v>
      </c>
      <c r="E21" s="18">
        <f t="shared" si="0"/>
        <v>1</v>
      </c>
      <c r="P21" s="17"/>
    </row>
    <row r="22" spans="1:16" s="18" customFormat="1" x14ac:dyDescent="0.2">
      <c r="A22" s="18">
        <v>20</v>
      </c>
      <c r="B22" s="25">
        <v>1167917</v>
      </c>
      <c r="D22" s="25">
        <v>1167917</v>
      </c>
      <c r="E22" s="18">
        <f t="shared" si="0"/>
        <v>1</v>
      </c>
      <c r="P22" s="17"/>
    </row>
    <row r="23" spans="1:16" s="18" customFormat="1" x14ac:dyDescent="0.2">
      <c r="A23" s="18">
        <v>21</v>
      </c>
      <c r="B23" s="25">
        <v>18749</v>
      </c>
      <c r="D23" s="25">
        <v>18749</v>
      </c>
      <c r="E23" s="18">
        <f t="shared" si="0"/>
        <v>1</v>
      </c>
      <c r="P23" s="17"/>
    </row>
    <row r="24" spans="1:16" s="18" customFormat="1" x14ac:dyDescent="0.2">
      <c r="A24" s="18">
        <v>22</v>
      </c>
      <c r="B24" s="25">
        <v>521574</v>
      </c>
      <c r="D24" s="25">
        <v>521574</v>
      </c>
      <c r="E24" s="18">
        <f t="shared" si="0"/>
        <v>1</v>
      </c>
      <c r="P24" s="17"/>
    </row>
    <row r="25" spans="1:16" s="18" customFormat="1" x14ac:dyDescent="0.2">
      <c r="A25" s="18">
        <v>23</v>
      </c>
      <c r="B25" s="25">
        <v>282304</v>
      </c>
      <c r="D25" s="25">
        <v>282304</v>
      </c>
      <c r="E25" s="18">
        <f t="shared" si="0"/>
        <v>1</v>
      </c>
      <c r="P25" s="17"/>
    </row>
    <row r="26" spans="1:16" s="18" customFormat="1" x14ac:dyDescent="0.2">
      <c r="A26" s="18">
        <v>24</v>
      </c>
      <c r="B26" s="25">
        <v>98026</v>
      </c>
      <c r="D26" s="25">
        <v>98026</v>
      </c>
      <c r="E26" s="18">
        <f t="shared" si="0"/>
        <v>1</v>
      </c>
      <c r="P26" s="17"/>
    </row>
    <row r="27" spans="1:16" s="18" customFormat="1" x14ac:dyDescent="0.2">
      <c r="A27" s="18">
        <v>25</v>
      </c>
      <c r="B27" s="25">
        <v>20495</v>
      </c>
      <c r="D27" s="25">
        <v>20495</v>
      </c>
      <c r="E27" s="18">
        <f t="shared" si="0"/>
        <v>1</v>
      </c>
      <c r="P27" s="17"/>
    </row>
    <row r="28" spans="1:16" s="18" customFormat="1" x14ac:dyDescent="0.2">
      <c r="A28" s="18">
        <v>26</v>
      </c>
      <c r="B28" s="25">
        <v>231098</v>
      </c>
      <c r="D28" s="25">
        <v>231098</v>
      </c>
      <c r="E28" s="18">
        <f t="shared" si="0"/>
        <v>1</v>
      </c>
      <c r="P28" s="17"/>
    </row>
    <row r="29" spans="1:16" s="18" customFormat="1" x14ac:dyDescent="0.2">
      <c r="A29" s="18">
        <v>27</v>
      </c>
      <c r="B29" s="25">
        <v>116234</v>
      </c>
      <c r="D29" s="25">
        <v>116234</v>
      </c>
      <c r="E29" s="18">
        <f t="shared" si="0"/>
        <v>1</v>
      </c>
      <c r="P29" s="17"/>
    </row>
    <row r="30" spans="1:16" s="18" customFormat="1" x14ac:dyDescent="0.2">
      <c r="A30" s="18">
        <v>28</v>
      </c>
      <c r="B30" s="25">
        <v>131434</v>
      </c>
      <c r="D30" s="25">
        <v>131434</v>
      </c>
      <c r="E30" s="18">
        <f t="shared" si="0"/>
        <v>1</v>
      </c>
      <c r="P30" s="17"/>
    </row>
    <row r="31" spans="1:16" s="18" customFormat="1" x14ac:dyDescent="0.2">
      <c r="A31" s="18">
        <v>29</v>
      </c>
      <c r="B31" s="25">
        <v>120</v>
      </c>
      <c r="D31" s="25">
        <v>120</v>
      </c>
      <c r="E31" s="18">
        <f t="shared" si="0"/>
        <v>1</v>
      </c>
      <c r="P31" s="17"/>
    </row>
    <row r="32" spans="1:16" s="18" customFormat="1" x14ac:dyDescent="0.2">
      <c r="A32" s="18">
        <v>30</v>
      </c>
      <c r="B32" s="25">
        <v>90000</v>
      </c>
      <c r="D32" s="25">
        <v>90000</v>
      </c>
      <c r="E32" s="18">
        <f t="shared" si="0"/>
        <v>1</v>
      </c>
      <c r="P32" s="17"/>
    </row>
    <row r="33" spans="1:16" s="18" customFormat="1" x14ac:dyDescent="0.2">
      <c r="A33" s="18">
        <v>31</v>
      </c>
      <c r="B33" s="25">
        <v>34904</v>
      </c>
      <c r="D33" s="25">
        <v>34904</v>
      </c>
      <c r="E33" s="18">
        <f t="shared" si="0"/>
        <v>1</v>
      </c>
      <c r="P33" s="17"/>
    </row>
    <row r="34" spans="1:16" s="18" customFormat="1" x14ac:dyDescent="0.2">
      <c r="A34" s="18">
        <v>32</v>
      </c>
      <c r="B34" s="25">
        <v>4392014</v>
      </c>
      <c r="D34" s="25">
        <v>4392014</v>
      </c>
      <c r="E34" s="18">
        <f t="shared" si="0"/>
        <v>1</v>
      </c>
      <c r="P34" s="17"/>
    </row>
    <row r="35" spans="1:16" s="18" customFormat="1" x14ac:dyDescent="0.2">
      <c r="A35" s="18">
        <v>33</v>
      </c>
      <c r="B35" s="25">
        <v>189408</v>
      </c>
      <c r="D35" s="25">
        <v>189408</v>
      </c>
      <c r="E35" s="18">
        <f t="shared" si="0"/>
        <v>1</v>
      </c>
      <c r="P35" s="17"/>
    </row>
    <row r="36" spans="1:16" s="18" customFormat="1" x14ac:dyDescent="0.2">
      <c r="A36" s="18">
        <v>34</v>
      </c>
      <c r="B36" s="25">
        <v>2</v>
      </c>
      <c r="D36" s="25">
        <v>2</v>
      </c>
      <c r="E36" s="18">
        <f t="shared" si="0"/>
        <v>1</v>
      </c>
      <c r="P36" s="17"/>
    </row>
    <row r="37" spans="1:16" s="18" customFormat="1" x14ac:dyDescent="0.2">
      <c r="A37" s="18">
        <v>35</v>
      </c>
      <c r="B37" s="25">
        <v>5358271</v>
      </c>
      <c r="D37" s="25">
        <v>5358271</v>
      </c>
      <c r="E37" s="18">
        <f t="shared" si="0"/>
        <v>1</v>
      </c>
      <c r="P37" s="17"/>
    </row>
    <row r="38" spans="1:16" s="18" customFormat="1" x14ac:dyDescent="0.2">
      <c r="A38" s="18">
        <v>36</v>
      </c>
      <c r="B38" s="25">
        <v>286373</v>
      </c>
      <c r="D38" s="25">
        <v>286373</v>
      </c>
      <c r="E38" s="18">
        <f t="shared" si="0"/>
        <v>1</v>
      </c>
      <c r="P38" s="17"/>
    </row>
    <row r="39" spans="1:16" s="18" customFormat="1" x14ac:dyDescent="0.2">
      <c r="A39" s="18">
        <v>37</v>
      </c>
      <c r="B39" s="25">
        <v>827983</v>
      </c>
      <c r="D39" s="25">
        <v>827983</v>
      </c>
      <c r="E39" s="18">
        <f t="shared" si="0"/>
        <v>1</v>
      </c>
      <c r="P39" s="17"/>
    </row>
    <row r="40" spans="1:16" s="18" customFormat="1" x14ac:dyDescent="0.2">
      <c r="A40" s="18">
        <v>38</v>
      </c>
      <c r="B40" s="25">
        <v>926653</v>
      </c>
      <c r="D40" s="25">
        <v>926653</v>
      </c>
      <c r="E40" s="18">
        <f t="shared" si="0"/>
        <v>1</v>
      </c>
      <c r="P40" s="17"/>
    </row>
    <row r="41" spans="1:16" s="18" customFormat="1" x14ac:dyDescent="0.2">
      <c r="A41" s="18">
        <v>39</v>
      </c>
      <c r="B41" s="25">
        <v>231834</v>
      </c>
      <c r="D41" s="25">
        <v>231834</v>
      </c>
      <c r="E41" s="18">
        <f t="shared" si="0"/>
        <v>1</v>
      </c>
      <c r="P41" s="17"/>
    </row>
    <row r="42" spans="1:16" s="18" customFormat="1" x14ac:dyDescent="0.2">
      <c r="A42" s="18">
        <v>40</v>
      </c>
      <c r="B42" s="25">
        <v>14210</v>
      </c>
      <c r="D42" s="25">
        <v>14210</v>
      </c>
      <c r="E42" s="18">
        <f t="shared" si="0"/>
        <v>1</v>
      </c>
      <c r="P42" s="17"/>
    </row>
    <row r="43" spans="1:16" s="18" customFormat="1" x14ac:dyDescent="0.2">
      <c r="A43" s="18">
        <v>41</v>
      </c>
      <c r="B43" s="25">
        <v>87968</v>
      </c>
      <c r="D43" s="25">
        <v>87968</v>
      </c>
      <c r="E43" s="18">
        <f t="shared" si="0"/>
        <v>1</v>
      </c>
      <c r="P43" s="17"/>
    </row>
    <row r="44" spans="1:16" s="18" customFormat="1" x14ac:dyDescent="0.2">
      <c r="A44" s="18">
        <v>42</v>
      </c>
      <c r="B44" s="25">
        <v>34957</v>
      </c>
      <c r="D44" s="25">
        <v>34957</v>
      </c>
      <c r="E44" s="18">
        <f t="shared" si="0"/>
        <v>1</v>
      </c>
      <c r="P44" s="17"/>
    </row>
    <row r="45" spans="1:16" s="18" customFormat="1" x14ac:dyDescent="0.2">
      <c r="A45" s="18">
        <v>43</v>
      </c>
      <c r="B45" s="25">
        <v>134735</v>
      </c>
      <c r="D45" s="25">
        <v>134735</v>
      </c>
      <c r="E45" s="18">
        <f t="shared" si="0"/>
        <v>1</v>
      </c>
      <c r="P45" s="17"/>
    </row>
    <row r="46" spans="1:16" s="18" customFormat="1" x14ac:dyDescent="0.2">
      <c r="A46" s="18">
        <v>44</v>
      </c>
      <c r="B46" s="25">
        <v>100634</v>
      </c>
      <c r="D46" s="25">
        <v>100634</v>
      </c>
      <c r="E46" s="18">
        <f t="shared" si="0"/>
        <v>1</v>
      </c>
      <c r="P46" s="17"/>
    </row>
    <row r="47" spans="1:16" s="18" customFormat="1" x14ac:dyDescent="0.2">
      <c r="A47" s="18">
        <v>45</v>
      </c>
      <c r="B47" s="25">
        <v>148686</v>
      </c>
      <c r="D47" s="25">
        <v>148686</v>
      </c>
      <c r="E47" s="18">
        <f t="shared" si="0"/>
        <v>1</v>
      </c>
      <c r="P47" s="17"/>
    </row>
    <row r="48" spans="1:16" s="18" customFormat="1" x14ac:dyDescent="0.2">
      <c r="A48" s="18">
        <v>46</v>
      </c>
      <c r="B48" s="25">
        <v>299219</v>
      </c>
      <c r="D48" s="25">
        <v>299219</v>
      </c>
      <c r="E48" s="18">
        <f t="shared" si="0"/>
        <v>1</v>
      </c>
      <c r="P48" s="17"/>
    </row>
    <row r="49" spans="1:16" s="18" customFormat="1" x14ac:dyDescent="0.2">
      <c r="A49" s="18">
        <v>47</v>
      </c>
      <c r="B49" s="25">
        <v>341522</v>
      </c>
      <c r="D49" s="25">
        <v>341522</v>
      </c>
      <c r="E49" s="18">
        <f t="shared" si="0"/>
        <v>1</v>
      </c>
      <c r="P49" s="17"/>
    </row>
    <row r="50" spans="1:16" s="18" customFormat="1" x14ac:dyDescent="0.2">
      <c r="A50" s="18">
        <v>48</v>
      </c>
      <c r="B50" s="25">
        <v>131689</v>
      </c>
      <c r="D50" s="25">
        <v>131689</v>
      </c>
      <c r="E50" s="18">
        <f t="shared" si="0"/>
        <v>1</v>
      </c>
      <c r="P50" s="17"/>
    </row>
    <row r="51" spans="1:16" s="18" customFormat="1" x14ac:dyDescent="0.2">
      <c r="A51" s="18">
        <v>49</v>
      </c>
      <c r="B51" s="25">
        <v>138921</v>
      </c>
      <c r="D51" s="25">
        <v>138921</v>
      </c>
      <c r="E51" s="18">
        <f t="shared" si="0"/>
        <v>1</v>
      </c>
      <c r="P51" s="17"/>
    </row>
    <row r="52" spans="1:16" s="18" customFormat="1" x14ac:dyDescent="0.2">
      <c r="A52" s="18">
        <v>50</v>
      </c>
      <c r="B52" s="25">
        <v>228137</v>
      </c>
      <c r="D52" s="25">
        <v>228137</v>
      </c>
      <c r="E52" s="18">
        <f t="shared" si="0"/>
        <v>1</v>
      </c>
      <c r="P52" s="17"/>
    </row>
    <row r="53" spans="1:16" s="18" customFormat="1" x14ac:dyDescent="0.2">
      <c r="A53" s="18">
        <v>51</v>
      </c>
      <c r="B53" s="25">
        <v>183943</v>
      </c>
      <c r="D53" s="25">
        <v>183943</v>
      </c>
      <c r="E53" s="18">
        <f t="shared" si="0"/>
        <v>1</v>
      </c>
      <c r="P53" s="17"/>
    </row>
    <row r="54" spans="1:16" s="18" customFormat="1" x14ac:dyDescent="0.2">
      <c r="A54" s="18">
        <v>52</v>
      </c>
      <c r="B54" s="25">
        <v>6642</v>
      </c>
      <c r="D54" s="25">
        <v>6642</v>
      </c>
      <c r="E54" s="18">
        <f t="shared" si="0"/>
        <v>1</v>
      </c>
      <c r="P54" s="17"/>
    </row>
    <row r="55" spans="1:16" s="18" customFormat="1" x14ac:dyDescent="0.2">
      <c r="A55" s="18">
        <v>53</v>
      </c>
      <c r="B55" s="25">
        <v>265785</v>
      </c>
      <c r="D55" s="25">
        <v>265785</v>
      </c>
      <c r="E55" s="18">
        <f t="shared" si="0"/>
        <v>1</v>
      </c>
      <c r="P55" s="17"/>
    </row>
    <row r="56" spans="1:16" s="18" customFormat="1" x14ac:dyDescent="0.2">
      <c r="A56" s="18">
        <v>54</v>
      </c>
      <c r="B56" s="25">
        <v>913081</v>
      </c>
      <c r="D56" s="25">
        <v>913081</v>
      </c>
      <c r="E56" s="18">
        <f t="shared" si="0"/>
        <v>1</v>
      </c>
      <c r="P56" s="17"/>
    </row>
    <row r="57" spans="1:16" s="18" customFormat="1" x14ac:dyDescent="0.2">
      <c r="A57" s="18">
        <v>55</v>
      </c>
      <c r="B57" s="25">
        <v>1424961</v>
      </c>
      <c r="D57" s="25">
        <v>1424961</v>
      </c>
      <c r="E57" s="18">
        <f t="shared" si="0"/>
        <v>1</v>
      </c>
      <c r="P57" s="17"/>
    </row>
    <row r="58" spans="1:16" s="18" customFormat="1" x14ac:dyDescent="0.2">
      <c r="A58" s="18">
        <v>56</v>
      </c>
      <c r="B58" s="25">
        <v>195155</v>
      </c>
      <c r="D58" s="25">
        <v>195155</v>
      </c>
      <c r="E58" s="18">
        <f t="shared" si="0"/>
        <v>1</v>
      </c>
      <c r="P58" s="17"/>
    </row>
    <row r="59" spans="1:16" s="18" customFormat="1" x14ac:dyDescent="0.2">
      <c r="A59" s="18">
        <v>57</v>
      </c>
      <c r="B59" s="25">
        <v>13260</v>
      </c>
      <c r="D59" s="25">
        <v>13260</v>
      </c>
      <c r="E59" s="18">
        <f t="shared" si="0"/>
        <v>1</v>
      </c>
      <c r="P59" s="17"/>
    </row>
    <row r="60" spans="1:16" s="18" customFormat="1" x14ac:dyDescent="0.2">
      <c r="A60" s="18">
        <v>58</v>
      </c>
      <c r="B60" s="25">
        <v>6211</v>
      </c>
      <c r="D60" s="25">
        <v>6211</v>
      </c>
      <c r="E60" s="18">
        <f t="shared" si="0"/>
        <v>1</v>
      </c>
      <c r="P60" s="17"/>
    </row>
    <row r="61" spans="1:16" s="18" customFormat="1" x14ac:dyDescent="0.2">
      <c r="A61" s="18">
        <v>59</v>
      </c>
      <c r="B61" s="25">
        <v>2788</v>
      </c>
      <c r="D61" s="25">
        <v>2788</v>
      </c>
      <c r="E61" s="18">
        <f t="shared" si="0"/>
        <v>1</v>
      </c>
      <c r="P61" s="17"/>
    </row>
    <row r="62" spans="1:16" s="18" customFormat="1" x14ac:dyDescent="0.2">
      <c r="A62" s="18">
        <v>60</v>
      </c>
      <c r="B62" s="25">
        <v>150316</v>
      </c>
      <c r="D62" s="25">
        <v>150316</v>
      </c>
      <c r="E62" s="18">
        <f t="shared" si="0"/>
        <v>1</v>
      </c>
      <c r="P62" s="17"/>
    </row>
    <row r="63" spans="1:16" s="18" customFormat="1" x14ac:dyDescent="0.2">
      <c r="A63" s="18">
        <v>61</v>
      </c>
      <c r="B63" s="25">
        <v>298512</v>
      </c>
      <c r="D63" s="25">
        <v>298512</v>
      </c>
      <c r="E63" s="18">
        <f t="shared" si="0"/>
        <v>1</v>
      </c>
      <c r="P63" s="17"/>
    </row>
    <row r="64" spans="1:16" s="18" customFormat="1" x14ac:dyDescent="0.2">
      <c r="A64" s="18">
        <v>62</v>
      </c>
      <c r="B64" s="25">
        <v>111</v>
      </c>
      <c r="D64" s="25">
        <v>111</v>
      </c>
      <c r="E64" s="18">
        <f t="shared" si="0"/>
        <v>1</v>
      </c>
      <c r="P64" s="17"/>
    </row>
    <row r="65" spans="1:16" s="18" customFormat="1" x14ac:dyDescent="0.2">
      <c r="A65" s="18">
        <v>63</v>
      </c>
      <c r="B65" s="25">
        <v>1649</v>
      </c>
      <c r="D65" s="25">
        <v>1649</v>
      </c>
      <c r="E65" s="18">
        <f t="shared" si="0"/>
        <v>1</v>
      </c>
      <c r="P65" s="17"/>
    </row>
    <row r="66" spans="1:16" s="18" customFormat="1" x14ac:dyDescent="0.2">
      <c r="A66" s="18">
        <v>64</v>
      </c>
      <c r="B66" s="25">
        <v>0</v>
      </c>
      <c r="D66" s="25">
        <v>0</v>
      </c>
      <c r="E66" s="18">
        <f t="shared" si="0"/>
        <v>1</v>
      </c>
      <c r="P66" s="17"/>
    </row>
    <row r="67" spans="1:16" s="18" customFormat="1" x14ac:dyDescent="0.2">
      <c r="A67" s="18">
        <v>65</v>
      </c>
      <c r="B67" s="25">
        <v>18579</v>
      </c>
      <c r="D67" s="25">
        <v>18579</v>
      </c>
      <c r="E67" s="18">
        <f t="shared" ref="E67:E130" si="1">COUNTIF($B$2:$B$233,"="&amp;$D67)</f>
        <v>1</v>
      </c>
      <c r="P67" s="17"/>
    </row>
    <row r="68" spans="1:16" s="18" customFormat="1" x14ac:dyDescent="0.2">
      <c r="A68" s="18">
        <v>66</v>
      </c>
      <c r="B68" s="25">
        <v>507320</v>
      </c>
      <c r="D68" s="25">
        <v>507320</v>
      </c>
      <c r="E68" s="18">
        <f t="shared" si="1"/>
        <v>1</v>
      </c>
      <c r="P68" s="17"/>
    </row>
    <row r="69" spans="1:16" s="18" customFormat="1" x14ac:dyDescent="0.2">
      <c r="A69" s="18">
        <v>67</v>
      </c>
      <c r="B69" s="25">
        <v>21655</v>
      </c>
      <c r="D69" s="25">
        <v>21655</v>
      </c>
      <c r="E69" s="18">
        <f t="shared" si="1"/>
        <v>1</v>
      </c>
      <c r="P69" s="17"/>
    </row>
    <row r="70" spans="1:16" s="18" customFormat="1" x14ac:dyDescent="0.2">
      <c r="A70" s="18">
        <v>68</v>
      </c>
      <c r="B70" s="25">
        <v>985984</v>
      </c>
      <c r="D70" s="25">
        <v>985984</v>
      </c>
      <c r="E70" s="18">
        <f t="shared" si="1"/>
        <v>1</v>
      </c>
      <c r="P70" s="17"/>
    </row>
    <row r="71" spans="1:16" s="18" customFormat="1" x14ac:dyDescent="0.2">
      <c r="A71" s="18">
        <v>69</v>
      </c>
      <c r="B71" s="25">
        <v>164175</v>
      </c>
      <c r="D71" s="25">
        <v>164175</v>
      </c>
      <c r="E71" s="18">
        <f t="shared" si="1"/>
        <v>1</v>
      </c>
      <c r="P71" s="17"/>
    </row>
    <row r="72" spans="1:16" s="18" customFormat="1" x14ac:dyDescent="0.2">
      <c r="A72" s="18">
        <v>70</v>
      </c>
      <c r="B72" s="25">
        <v>21246</v>
      </c>
      <c r="D72" s="25">
        <v>21246</v>
      </c>
      <c r="E72" s="18">
        <f t="shared" si="1"/>
        <v>1</v>
      </c>
      <c r="P72" s="17"/>
    </row>
    <row r="73" spans="1:16" s="18" customFormat="1" x14ac:dyDescent="0.2">
      <c r="A73" s="18">
        <v>71</v>
      </c>
      <c r="B73" s="25">
        <v>118684</v>
      </c>
      <c r="D73" s="25">
        <v>118684</v>
      </c>
      <c r="E73" s="18">
        <f t="shared" si="1"/>
        <v>1</v>
      </c>
      <c r="P73" s="17"/>
    </row>
    <row r="74" spans="1:16" s="18" customFormat="1" x14ac:dyDescent="0.2">
      <c r="A74" s="18">
        <v>72</v>
      </c>
      <c r="B74" s="25">
        <v>27883</v>
      </c>
      <c r="D74" s="25">
        <v>27883</v>
      </c>
      <c r="E74" s="18">
        <f t="shared" si="1"/>
        <v>1</v>
      </c>
      <c r="P74" s="17"/>
    </row>
    <row r="75" spans="1:16" s="18" customFormat="1" x14ac:dyDescent="0.2">
      <c r="A75" s="18">
        <v>73</v>
      </c>
      <c r="B75" s="25">
        <v>56924</v>
      </c>
      <c r="D75" s="25">
        <v>56924</v>
      </c>
      <c r="E75" s="18">
        <f t="shared" si="1"/>
        <v>1</v>
      </c>
      <c r="P75" s="17"/>
    </row>
    <row r="76" spans="1:16" s="18" customFormat="1" x14ac:dyDescent="0.2">
      <c r="A76" s="18">
        <v>74</v>
      </c>
      <c r="B76" s="25">
        <v>18443</v>
      </c>
      <c r="D76" s="25">
        <v>18443</v>
      </c>
      <c r="E76" s="18">
        <f t="shared" si="1"/>
        <v>1</v>
      </c>
      <c r="P76" s="17"/>
    </row>
    <row r="77" spans="1:16" s="18" customFormat="1" x14ac:dyDescent="0.2">
      <c r="A77" s="18">
        <v>75</v>
      </c>
      <c r="B77" s="25">
        <v>16222</v>
      </c>
      <c r="D77" s="25">
        <v>16222</v>
      </c>
      <c r="E77" s="18">
        <f t="shared" si="1"/>
        <v>1</v>
      </c>
      <c r="P77" s="17"/>
    </row>
    <row r="78" spans="1:16" s="18" customFormat="1" x14ac:dyDescent="0.2">
      <c r="A78" s="18">
        <v>76</v>
      </c>
      <c r="B78" s="25">
        <v>103323</v>
      </c>
      <c r="D78" s="25">
        <v>103323</v>
      </c>
      <c r="E78" s="18">
        <f t="shared" si="1"/>
        <v>1</v>
      </c>
      <c r="P78" s="17"/>
    </row>
    <row r="79" spans="1:16" s="18" customFormat="1" x14ac:dyDescent="0.2">
      <c r="A79" s="18">
        <v>77</v>
      </c>
      <c r="B79" s="25">
        <v>3390</v>
      </c>
      <c r="D79" s="25">
        <v>3390</v>
      </c>
      <c r="E79" s="18">
        <f t="shared" si="1"/>
        <v>1</v>
      </c>
      <c r="P79" s="17"/>
    </row>
    <row r="80" spans="1:16" s="18" customFormat="1" x14ac:dyDescent="0.2">
      <c r="A80" s="18">
        <v>78</v>
      </c>
      <c r="B80" s="25">
        <v>89227</v>
      </c>
      <c r="D80" s="25">
        <v>89227</v>
      </c>
      <c r="E80" s="18">
        <f t="shared" si="1"/>
        <v>1</v>
      </c>
      <c r="P80" s="17"/>
    </row>
    <row r="81" spans="1:16" s="18" customFormat="1" x14ac:dyDescent="0.2">
      <c r="A81" s="18">
        <v>79</v>
      </c>
      <c r="B81" s="25">
        <v>116866</v>
      </c>
      <c r="D81" s="25">
        <v>116866</v>
      </c>
      <c r="E81" s="18">
        <f t="shared" si="1"/>
        <v>1</v>
      </c>
      <c r="P81" s="17"/>
    </row>
    <row r="82" spans="1:16" s="18" customFormat="1" x14ac:dyDescent="0.2">
      <c r="A82" s="18">
        <v>80</v>
      </c>
      <c r="B82" s="25">
        <v>278512</v>
      </c>
      <c r="D82" s="25">
        <v>278512</v>
      </c>
      <c r="E82" s="18">
        <f t="shared" si="1"/>
        <v>1</v>
      </c>
      <c r="P82" s="17"/>
    </row>
    <row r="83" spans="1:16" s="18" customFormat="1" x14ac:dyDescent="0.2">
      <c r="A83" s="18">
        <v>81</v>
      </c>
      <c r="B83" s="25">
        <v>123324</v>
      </c>
      <c r="D83" s="25">
        <v>123324</v>
      </c>
      <c r="E83" s="18">
        <f t="shared" si="1"/>
        <v>1</v>
      </c>
      <c r="P83" s="17"/>
    </row>
    <row r="84" spans="1:16" s="18" customFormat="1" x14ac:dyDescent="0.2">
      <c r="A84" s="18">
        <v>82</v>
      </c>
      <c r="B84" s="25">
        <v>517296</v>
      </c>
      <c r="D84" s="25">
        <v>517296</v>
      </c>
      <c r="E84" s="18">
        <f t="shared" si="1"/>
        <v>1</v>
      </c>
      <c r="P84" s="17"/>
    </row>
    <row r="85" spans="1:16" s="18" customFormat="1" x14ac:dyDescent="0.2">
      <c r="A85" s="18">
        <v>83</v>
      </c>
      <c r="B85" s="25">
        <v>132495</v>
      </c>
      <c r="D85" s="25">
        <v>132495</v>
      </c>
      <c r="E85" s="18">
        <f t="shared" si="1"/>
        <v>1</v>
      </c>
      <c r="P85" s="17"/>
    </row>
    <row r="86" spans="1:16" s="18" customFormat="1" x14ac:dyDescent="0.2">
      <c r="A86" s="18">
        <v>84</v>
      </c>
      <c r="B86" s="25">
        <v>26001</v>
      </c>
      <c r="D86" s="25">
        <v>26001</v>
      </c>
      <c r="E86" s="18">
        <f t="shared" si="1"/>
        <v>1</v>
      </c>
      <c r="P86" s="17"/>
    </row>
    <row r="87" spans="1:16" s="18" customFormat="1" x14ac:dyDescent="0.2">
      <c r="A87" s="18">
        <v>85</v>
      </c>
      <c r="B87" s="25">
        <v>134106</v>
      </c>
      <c r="D87" s="25">
        <v>134106</v>
      </c>
      <c r="E87" s="18">
        <f t="shared" si="1"/>
        <v>1</v>
      </c>
      <c r="P87" s="17"/>
    </row>
    <row r="88" spans="1:16" s="18" customFormat="1" x14ac:dyDescent="0.2">
      <c r="A88" s="18">
        <v>86</v>
      </c>
      <c r="B88" s="25">
        <v>1102572</v>
      </c>
      <c r="D88" s="25">
        <v>1102572</v>
      </c>
      <c r="E88" s="18">
        <f t="shared" si="1"/>
        <v>1</v>
      </c>
      <c r="P88" s="17"/>
    </row>
    <row r="89" spans="1:16" s="18" customFormat="1" x14ac:dyDescent="0.2">
      <c r="A89" s="18">
        <v>87</v>
      </c>
      <c r="B89" s="25">
        <v>136353</v>
      </c>
      <c r="D89" s="25">
        <v>136353</v>
      </c>
      <c r="E89" s="18">
        <f t="shared" si="1"/>
        <v>1</v>
      </c>
      <c r="P89" s="17"/>
    </row>
    <row r="90" spans="1:16" s="18" customFormat="1" x14ac:dyDescent="0.2">
      <c r="A90" s="18">
        <v>88</v>
      </c>
      <c r="B90" s="25">
        <v>508163</v>
      </c>
      <c r="D90" s="25">
        <v>508163</v>
      </c>
      <c r="E90" s="18">
        <f t="shared" si="1"/>
        <v>1</v>
      </c>
      <c r="P90" s="17"/>
    </row>
    <row r="91" spans="1:16" s="18" customFormat="1" x14ac:dyDescent="0.2">
      <c r="A91" s="18">
        <v>89</v>
      </c>
      <c r="B91" s="25">
        <v>156207</v>
      </c>
      <c r="D91" s="25">
        <v>156207</v>
      </c>
      <c r="E91" s="18">
        <f t="shared" si="1"/>
        <v>1</v>
      </c>
      <c r="P91" s="17"/>
    </row>
    <row r="92" spans="1:16" s="18" customFormat="1" x14ac:dyDescent="0.2">
      <c r="A92" s="18">
        <v>90</v>
      </c>
      <c r="B92" s="25">
        <v>282541</v>
      </c>
      <c r="D92" s="25">
        <v>282541</v>
      </c>
      <c r="E92" s="18">
        <f t="shared" si="1"/>
        <v>1</v>
      </c>
      <c r="P92" s="17"/>
    </row>
    <row r="93" spans="1:16" s="18" customFormat="1" x14ac:dyDescent="0.2">
      <c r="A93" s="18">
        <v>91</v>
      </c>
      <c r="B93" s="25">
        <v>50832</v>
      </c>
      <c r="D93" s="25">
        <v>50832</v>
      </c>
      <c r="E93" s="18">
        <f t="shared" si="1"/>
        <v>1</v>
      </c>
      <c r="P93" s="17"/>
    </row>
    <row r="94" spans="1:16" s="18" customFormat="1" x14ac:dyDescent="0.2">
      <c r="A94" s="18">
        <v>92</v>
      </c>
      <c r="B94" s="25">
        <v>771605</v>
      </c>
      <c r="D94" s="25">
        <v>771605</v>
      </c>
      <c r="E94" s="18">
        <f t="shared" si="1"/>
        <v>1</v>
      </c>
      <c r="P94" s="17"/>
    </row>
    <row r="95" spans="1:16" s="18" customFormat="1" x14ac:dyDescent="0.2">
      <c r="A95" s="18">
        <v>93</v>
      </c>
      <c r="B95" s="25">
        <v>1204541</v>
      </c>
      <c r="D95" s="25">
        <v>1204541</v>
      </c>
      <c r="E95" s="18">
        <f t="shared" si="1"/>
        <v>1</v>
      </c>
      <c r="P95" s="17"/>
    </row>
    <row r="96" spans="1:16" s="18" customFormat="1" x14ac:dyDescent="0.2">
      <c r="A96" s="18">
        <v>94</v>
      </c>
      <c r="B96" s="25">
        <v>141672</v>
      </c>
      <c r="D96" s="25">
        <v>141672</v>
      </c>
      <c r="E96" s="18">
        <f t="shared" si="1"/>
        <v>1</v>
      </c>
      <c r="P96" s="17"/>
    </row>
    <row r="97" spans="1:16" s="18" customFormat="1" x14ac:dyDescent="0.2">
      <c r="A97" s="18">
        <v>95</v>
      </c>
      <c r="B97" s="25">
        <v>388658</v>
      </c>
      <c r="D97" s="25">
        <v>388658</v>
      </c>
      <c r="E97" s="18">
        <f t="shared" si="1"/>
        <v>1</v>
      </c>
      <c r="P97" s="17"/>
    </row>
    <row r="98" spans="1:16" s="18" customFormat="1" x14ac:dyDescent="0.2">
      <c r="A98" s="18">
        <v>96</v>
      </c>
      <c r="B98" s="25">
        <v>1072844</v>
      </c>
      <c r="D98" s="25">
        <v>1072844</v>
      </c>
      <c r="E98" s="18">
        <f t="shared" si="1"/>
        <v>1</v>
      </c>
      <c r="P98" s="17"/>
    </row>
    <row r="99" spans="1:16" s="18" customFormat="1" x14ac:dyDescent="0.2">
      <c r="A99" s="18">
        <v>97</v>
      </c>
      <c r="B99" s="25">
        <v>4401</v>
      </c>
      <c r="D99" s="25">
        <v>4401</v>
      </c>
      <c r="E99" s="18">
        <f t="shared" si="1"/>
        <v>1</v>
      </c>
      <c r="P99" s="17"/>
    </row>
    <row r="100" spans="1:16" s="18" customFormat="1" x14ac:dyDescent="0.2">
      <c r="A100" s="18">
        <v>98</v>
      </c>
      <c r="B100" s="25">
        <v>19656</v>
      </c>
      <c r="D100" s="25">
        <v>19656</v>
      </c>
      <c r="E100" s="18">
        <f t="shared" si="1"/>
        <v>1</v>
      </c>
      <c r="P100" s="17"/>
    </row>
    <row r="101" spans="1:16" s="18" customFormat="1" x14ac:dyDescent="0.2">
      <c r="A101" s="18">
        <v>99</v>
      </c>
      <c r="B101" s="25">
        <v>73042</v>
      </c>
      <c r="D101" s="25">
        <v>73042</v>
      </c>
      <c r="E101" s="18">
        <f t="shared" si="1"/>
        <v>1</v>
      </c>
      <c r="P101" s="17"/>
    </row>
    <row r="102" spans="1:16" s="18" customFormat="1" x14ac:dyDescent="0.2">
      <c r="A102" s="18">
        <v>100</v>
      </c>
      <c r="B102" s="25">
        <v>294845</v>
      </c>
      <c r="D102" s="25">
        <v>294845</v>
      </c>
      <c r="E102" s="18">
        <f t="shared" si="1"/>
        <v>1</v>
      </c>
      <c r="P102" s="17"/>
    </row>
    <row r="103" spans="1:16" s="18" customFormat="1" x14ac:dyDescent="0.2">
      <c r="A103" s="18">
        <v>101</v>
      </c>
      <c r="B103" s="25">
        <v>145580</v>
      </c>
      <c r="D103" s="25">
        <v>145580</v>
      </c>
      <c r="E103" s="18">
        <f t="shared" si="1"/>
        <v>1</v>
      </c>
      <c r="P103" s="17"/>
    </row>
    <row r="104" spans="1:16" s="18" customFormat="1" x14ac:dyDescent="0.2">
      <c r="A104" s="18">
        <v>102</v>
      </c>
      <c r="B104" s="25">
        <v>1295666</v>
      </c>
      <c r="D104" s="25">
        <v>1295666</v>
      </c>
      <c r="E104" s="18">
        <f t="shared" si="1"/>
        <v>1</v>
      </c>
      <c r="P104" s="17"/>
    </row>
    <row r="105" spans="1:16" s="18" customFormat="1" x14ac:dyDescent="0.2">
      <c r="A105" s="18">
        <v>103</v>
      </c>
      <c r="B105" s="25">
        <v>6249191</v>
      </c>
      <c r="D105" s="25">
        <v>6249191</v>
      </c>
      <c r="E105" s="18">
        <f t="shared" si="1"/>
        <v>1</v>
      </c>
      <c r="P105" s="17"/>
    </row>
    <row r="106" spans="1:16" s="18" customFormat="1" x14ac:dyDescent="0.2">
      <c r="A106" s="18">
        <v>104</v>
      </c>
      <c r="B106" s="25">
        <v>7253</v>
      </c>
      <c r="D106" s="25">
        <v>7253</v>
      </c>
      <c r="E106" s="18">
        <f t="shared" si="1"/>
        <v>1</v>
      </c>
      <c r="P106" s="17"/>
    </row>
    <row r="107" spans="1:16" s="18" customFormat="1" x14ac:dyDescent="0.2">
      <c r="A107" s="18">
        <v>105</v>
      </c>
      <c r="B107" s="25">
        <v>38493</v>
      </c>
      <c r="D107" s="25">
        <v>38493</v>
      </c>
      <c r="E107" s="18">
        <f t="shared" si="1"/>
        <v>1</v>
      </c>
      <c r="P107" s="17"/>
    </row>
    <row r="108" spans="1:16" s="18" customFormat="1" x14ac:dyDescent="0.2">
      <c r="A108" s="18">
        <v>106</v>
      </c>
      <c r="B108" s="25">
        <v>26993</v>
      </c>
      <c r="D108" s="25">
        <v>26993</v>
      </c>
      <c r="E108" s="18">
        <f t="shared" si="1"/>
        <v>1</v>
      </c>
      <c r="P108" s="17"/>
    </row>
    <row r="109" spans="1:16" s="18" customFormat="1" x14ac:dyDescent="0.2">
      <c r="A109" s="18">
        <v>107</v>
      </c>
      <c r="B109" s="25">
        <v>22528</v>
      </c>
      <c r="D109" s="25">
        <v>22528</v>
      </c>
      <c r="E109" s="18">
        <f t="shared" si="1"/>
        <v>1</v>
      </c>
      <c r="P109" s="17"/>
    </row>
    <row r="110" spans="1:16" s="18" customFormat="1" x14ac:dyDescent="0.2">
      <c r="A110" s="18">
        <v>108</v>
      </c>
      <c r="B110" s="25">
        <v>332596</v>
      </c>
      <c r="D110" s="25">
        <v>332596</v>
      </c>
      <c r="E110" s="18">
        <f t="shared" si="1"/>
        <v>1</v>
      </c>
      <c r="P110" s="17"/>
    </row>
    <row r="111" spans="1:16" s="18" customFormat="1" x14ac:dyDescent="0.2">
      <c r="A111" s="18">
        <v>109</v>
      </c>
      <c r="B111" s="25">
        <v>573440</v>
      </c>
      <c r="D111" s="25">
        <v>573440</v>
      </c>
      <c r="E111" s="18">
        <f t="shared" si="1"/>
        <v>1</v>
      </c>
      <c r="P111" s="17"/>
    </row>
    <row r="112" spans="1:16" s="18" customFormat="1" x14ac:dyDescent="0.2">
      <c r="A112" s="18">
        <v>110</v>
      </c>
      <c r="B112" s="25">
        <v>1121426</v>
      </c>
      <c r="D112" s="25">
        <v>1121426</v>
      </c>
      <c r="E112" s="18">
        <f t="shared" si="1"/>
        <v>1</v>
      </c>
      <c r="P112" s="17"/>
    </row>
    <row r="113" spans="1:16" s="18" customFormat="1" x14ac:dyDescent="0.2">
      <c r="A113" s="18">
        <v>111</v>
      </c>
      <c r="B113" s="25">
        <v>83237</v>
      </c>
      <c r="D113" s="25">
        <v>83237</v>
      </c>
      <c r="E113" s="18">
        <f t="shared" si="1"/>
        <v>1</v>
      </c>
      <c r="P113" s="17"/>
    </row>
    <row r="114" spans="1:16" s="18" customFormat="1" x14ac:dyDescent="0.2">
      <c r="A114" s="18">
        <v>112</v>
      </c>
      <c r="B114" s="25">
        <v>3074</v>
      </c>
      <c r="D114" s="25">
        <v>3074</v>
      </c>
      <c r="E114" s="18">
        <f t="shared" si="1"/>
        <v>1</v>
      </c>
      <c r="P114" s="17"/>
    </row>
    <row r="115" spans="1:16" s="18" customFormat="1" x14ac:dyDescent="0.2">
      <c r="A115" s="18">
        <v>113</v>
      </c>
      <c r="B115" s="25">
        <v>143388</v>
      </c>
      <c r="D115" s="25">
        <v>143388</v>
      </c>
      <c r="E115" s="18">
        <f t="shared" si="1"/>
        <v>1</v>
      </c>
      <c r="P115" s="17"/>
    </row>
    <row r="116" spans="1:16" s="18" customFormat="1" x14ac:dyDescent="0.2">
      <c r="A116" s="18">
        <v>114</v>
      </c>
      <c r="B116" s="25">
        <v>61406</v>
      </c>
      <c r="D116" s="25">
        <v>61406</v>
      </c>
      <c r="E116" s="18">
        <f t="shared" si="1"/>
        <v>1</v>
      </c>
      <c r="P116" s="17"/>
    </row>
    <row r="117" spans="1:16" s="18" customFormat="1" x14ac:dyDescent="0.2">
      <c r="A117" s="18">
        <v>115</v>
      </c>
      <c r="B117" s="25">
        <v>94261</v>
      </c>
      <c r="D117" s="25">
        <v>94261</v>
      </c>
      <c r="E117" s="18">
        <f t="shared" si="1"/>
        <v>1</v>
      </c>
      <c r="P117" s="17"/>
    </row>
    <row r="118" spans="1:16" s="18" customFormat="1" x14ac:dyDescent="0.2">
      <c r="A118" s="18">
        <v>116</v>
      </c>
      <c r="B118" s="25">
        <v>2257631</v>
      </c>
      <c r="D118" s="25">
        <v>2257631</v>
      </c>
      <c r="E118" s="18">
        <f t="shared" si="1"/>
        <v>1</v>
      </c>
      <c r="P118" s="17"/>
    </row>
    <row r="119" spans="1:16" s="18" customFormat="1" x14ac:dyDescent="0.2">
      <c r="A119" s="18">
        <v>117</v>
      </c>
      <c r="B119" s="25">
        <v>405544</v>
      </c>
      <c r="D119" s="25">
        <v>405544</v>
      </c>
      <c r="E119" s="18">
        <f t="shared" si="1"/>
        <v>1</v>
      </c>
      <c r="P119" s="17"/>
    </row>
    <row r="120" spans="1:16" s="18" customFormat="1" x14ac:dyDescent="0.2">
      <c r="A120" s="18">
        <v>118</v>
      </c>
      <c r="B120" s="25">
        <v>428012</v>
      </c>
      <c r="D120" s="25">
        <v>428012</v>
      </c>
      <c r="E120" s="18">
        <f t="shared" si="1"/>
        <v>1</v>
      </c>
      <c r="P120" s="17"/>
    </row>
    <row r="121" spans="1:16" s="18" customFormat="1" x14ac:dyDescent="0.2">
      <c r="A121" s="18">
        <v>119</v>
      </c>
      <c r="B121" s="25">
        <v>111393</v>
      </c>
      <c r="D121" s="25">
        <v>111393</v>
      </c>
      <c r="E121" s="18">
        <f t="shared" si="1"/>
        <v>1</v>
      </c>
      <c r="P121" s="17"/>
    </row>
    <row r="122" spans="1:16" s="18" customFormat="1" x14ac:dyDescent="0.2">
      <c r="A122" s="18">
        <v>120</v>
      </c>
      <c r="B122" s="25">
        <v>60362</v>
      </c>
      <c r="D122" s="25">
        <v>60362</v>
      </c>
      <c r="E122" s="18">
        <f t="shared" si="1"/>
        <v>1</v>
      </c>
      <c r="P122" s="17"/>
    </row>
    <row r="123" spans="1:16" s="18" customFormat="1" x14ac:dyDescent="0.2">
      <c r="A123" s="18">
        <v>121</v>
      </c>
      <c r="B123" s="25">
        <v>843090</v>
      </c>
      <c r="D123" s="25">
        <v>843090</v>
      </c>
      <c r="E123" s="18">
        <f t="shared" si="1"/>
        <v>1</v>
      </c>
      <c r="P123" s="17"/>
    </row>
    <row r="124" spans="1:16" s="18" customFormat="1" x14ac:dyDescent="0.2">
      <c r="A124" s="18">
        <v>122</v>
      </c>
      <c r="B124" s="25">
        <v>75527</v>
      </c>
      <c r="D124" s="25">
        <v>75527</v>
      </c>
      <c r="E124" s="18">
        <f t="shared" si="1"/>
        <v>1</v>
      </c>
      <c r="P124" s="17"/>
    </row>
    <row r="125" spans="1:16" s="18" customFormat="1" x14ac:dyDescent="0.2">
      <c r="A125" s="18">
        <v>123</v>
      </c>
      <c r="B125" s="25">
        <v>1162878</v>
      </c>
      <c r="D125" s="25">
        <v>1162878</v>
      </c>
      <c r="E125" s="18">
        <f t="shared" si="1"/>
        <v>1</v>
      </c>
      <c r="P125" s="17"/>
    </row>
    <row r="126" spans="1:16" s="18" customFormat="1" x14ac:dyDescent="0.2">
      <c r="A126" s="18">
        <v>124</v>
      </c>
      <c r="B126" s="25">
        <v>103753</v>
      </c>
      <c r="D126" s="25">
        <v>103753</v>
      </c>
      <c r="E126" s="18">
        <f t="shared" si="1"/>
        <v>1</v>
      </c>
      <c r="P126" s="17"/>
    </row>
    <row r="127" spans="1:16" s="18" customFormat="1" x14ac:dyDescent="0.2">
      <c r="A127" s="18">
        <v>125</v>
      </c>
      <c r="B127" s="25">
        <v>12195</v>
      </c>
      <c r="D127" s="25">
        <v>12195</v>
      </c>
      <c r="E127" s="18">
        <f t="shared" si="1"/>
        <v>1</v>
      </c>
      <c r="P127" s="17"/>
    </row>
    <row r="128" spans="1:16" s="18" customFormat="1" x14ac:dyDescent="0.2">
      <c r="A128" s="18">
        <v>126</v>
      </c>
      <c r="B128" s="25">
        <v>45330</v>
      </c>
      <c r="D128" s="25">
        <v>45330</v>
      </c>
      <c r="E128" s="18">
        <f t="shared" si="1"/>
        <v>1</v>
      </c>
      <c r="P128" s="17"/>
    </row>
    <row r="129" spans="1:16" s="18" customFormat="1" x14ac:dyDescent="0.2">
      <c r="A129" s="18">
        <v>127</v>
      </c>
      <c r="B129" s="25">
        <v>20285</v>
      </c>
      <c r="D129" s="25">
        <v>20285</v>
      </c>
      <c r="E129" s="18">
        <f t="shared" si="1"/>
        <v>1</v>
      </c>
      <c r="P129" s="17"/>
    </row>
    <row r="130" spans="1:16" s="18" customFormat="1" x14ac:dyDescent="0.2">
      <c r="A130" s="18">
        <v>128</v>
      </c>
      <c r="B130" s="25">
        <v>23386</v>
      </c>
      <c r="D130" s="25">
        <v>23386</v>
      </c>
      <c r="E130" s="18">
        <f t="shared" si="1"/>
        <v>1</v>
      </c>
      <c r="P130" s="17"/>
    </row>
    <row r="131" spans="1:16" s="18" customFormat="1" x14ac:dyDescent="0.2">
      <c r="A131" s="18">
        <v>129</v>
      </c>
      <c r="B131" s="25">
        <v>359563</v>
      </c>
      <c r="D131" s="25">
        <v>359563</v>
      </c>
      <c r="E131" s="18">
        <f t="shared" ref="E131:E157" si="2">COUNTIF($B$2:$B$233,"="&amp;$D131)</f>
        <v>1</v>
      </c>
      <c r="P131" s="17"/>
    </row>
    <row r="132" spans="1:16" s="18" customFormat="1" x14ac:dyDescent="0.2">
      <c r="A132" s="18">
        <v>130</v>
      </c>
      <c r="B132" s="25">
        <v>9806</v>
      </c>
      <c r="D132" s="25">
        <v>9806</v>
      </c>
      <c r="E132" s="18">
        <f t="shared" si="2"/>
        <v>1</v>
      </c>
      <c r="P132" s="17"/>
    </row>
    <row r="133" spans="1:16" s="18" customFormat="1" x14ac:dyDescent="0.2">
      <c r="A133" s="18">
        <v>131</v>
      </c>
      <c r="B133" s="25">
        <v>356500</v>
      </c>
      <c r="D133" s="25">
        <v>356500</v>
      </c>
      <c r="E133" s="18">
        <f t="shared" si="2"/>
        <v>1</v>
      </c>
      <c r="P133" s="17"/>
    </row>
    <row r="134" spans="1:16" s="18" customFormat="1" x14ac:dyDescent="0.2">
      <c r="A134" s="18">
        <v>132</v>
      </c>
      <c r="B134" s="25">
        <v>619718</v>
      </c>
      <c r="D134" s="25">
        <v>619718</v>
      </c>
      <c r="E134" s="18">
        <f t="shared" si="2"/>
        <v>1</v>
      </c>
      <c r="P134" s="17"/>
    </row>
    <row r="135" spans="1:16" s="18" customFormat="1" x14ac:dyDescent="0.2">
      <c r="A135" s="18">
        <v>133</v>
      </c>
      <c r="B135" s="25">
        <v>215156</v>
      </c>
      <c r="D135" s="25">
        <v>215156</v>
      </c>
      <c r="E135" s="18">
        <f t="shared" si="2"/>
        <v>1</v>
      </c>
      <c r="P135" s="17"/>
    </row>
    <row r="136" spans="1:16" s="18" customFormat="1" x14ac:dyDescent="0.2">
      <c r="A136" s="18">
        <v>134</v>
      </c>
      <c r="B136" s="25">
        <v>79232</v>
      </c>
      <c r="D136" s="25">
        <v>79232</v>
      </c>
      <c r="E136" s="18">
        <f t="shared" si="2"/>
        <v>1</v>
      </c>
      <c r="P136" s="17"/>
    </row>
    <row r="137" spans="1:16" s="18" customFormat="1" x14ac:dyDescent="0.2">
      <c r="A137" s="18">
        <v>135</v>
      </c>
      <c r="B137" s="25">
        <v>24048</v>
      </c>
      <c r="D137" s="25">
        <v>24048</v>
      </c>
      <c r="E137" s="18">
        <f t="shared" si="2"/>
        <v>1</v>
      </c>
      <c r="P137" s="17"/>
    </row>
    <row r="138" spans="1:16" s="18" customFormat="1" x14ac:dyDescent="0.2">
      <c r="A138" s="18">
        <v>136</v>
      </c>
      <c r="B138" s="25">
        <v>141936</v>
      </c>
      <c r="D138" s="25">
        <v>141936</v>
      </c>
      <c r="E138" s="18">
        <f t="shared" si="2"/>
        <v>1</v>
      </c>
      <c r="P138" s="17"/>
    </row>
    <row r="139" spans="1:16" s="18" customFormat="1" x14ac:dyDescent="0.2">
      <c r="A139" s="18">
        <v>137</v>
      </c>
      <c r="B139" s="25">
        <v>1693786</v>
      </c>
      <c r="D139" s="25">
        <v>1693786</v>
      </c>
      <c r="E139" s="18">
        <f t="shared" si="2"/>
        <v>1</v>
      </c>
      <c r="P139" s="17"/>
    </row>
    <row r="140" spans="1:16" s="18" customFormat="1" x14ac:dyDescent="0.2">
      <c r="A140" s="18">
        <v>138</v>
      </c>
      <c r="B140" s="25">
        <v>1716692</v>
      </c>
      <c r="D140" s="25">
        <v>1716692</v>
      </c>
      <c r="E140" s="18">
        <f t="shared" si="2"/>
        <v>1</v>
      </c>
      <c r="P140" s="17"/>
    </row>
    <row r="141" spans="1:16" s="18" customFormat="1" x14ac:dyDescent="0.2">
      <c r="A141" s="18">
        <v>139</v>
      </c>
      <c r="B141" s="25">
        <v>276485</v>
      </c>
      <c r="D141" s="25">
        <v>276485</v>
      </c>
      <c r="E141" s="18">
        <f t="shared" si="2"/>
        <v>1</v>
      </c>
      <c r="P141" s="17"/>
    </row>
    <row r="142" spans="1:16" s="18" customFormat="1" x14ac:dyDescent="0.2">
      <c r="A142" s="18">
        <v>140</v>
      </c>
      <c r="B142" s="25">
        <v>562447</v>
      </c>
      <c r="D142" s="25">
        <v>562447</v>
      </c>
      <c r="E142" s="18">
        <f t="shared" si="2"/>
        <v>1</v>
      </c>
      <c r="P142" s="17"/>
    </row>
    <row r="143" spans="1:16" s="18" customFormat="1" x14ac:dyDescent="0.2">
      <c r="A143" s="18">
        <v>141</v>
      </c>
      <c r="B143" s="25">
        <v>17032</v>
      </c>
      <c r="D143" s="25">
        <v>17032</v>
      </c>
      <c r="E143" s="18">
        <f t="shared" si="2"/>
        <v>1</v>
      </c>
      <c r="P143" s="17"/>
    </row>
    <row r="144" spans="1:16" s="18" customFormat="1" x14ac:dyDescent="0.2">
      <c r="A144" s="18">
        <v>142</v>
      </c>
      <c r="B144" s="25">
        <v>23945</v>
      </c>
      <c r="D144" s="25">
        <v>23945</v>
      </c>
      <c r="E144" s="18">
        <f t="shared" si="2"/>
        <v>1</v>
      </c>
      <c r="P144" s="17"/>
    </row>
    <row r="145" spans="1:16" s="18" customFormat="1" x14ac:dyDescent="0.2">
      <c r="A145" s="18">
        <v>143</v>
      </c>
      <c r="B145" s="25">
        <v>6946093</v>
      </c>
      <c r="D145" s="25">
        <v>6946093</v>
      </c>
      <c r="E145" s="18">
        <f t="shared" si="2"/>
        <v>1</v>
      </c>
      <c r="P145" s="17"/>
    </row>
    <row r="146" spans="1:16" s="18" customFormat="1" x14ac:dyDescent="0.2">
      <c r="A146" s="18">
        <v>144</v>
      </c>
      <c r="B146" s="25">
        <v>333989</v>
      </c>
      <c r="D146" s="25">
        <v>333989</v>
      </c>
      <c r="E146" s="18">
        <f t="shared" si="2"/>
        <v>1</v>
      </c>
      <c r="P146" s="17"/>
    </row>
    <row r="147" spans="1:16" s="18" customFormat="1" x14ac:dyDescent="0.2">
      <c r="A147" s="18">
        <v>145</v>
      </c>
      <c r="B147" s="25">
        <v>670105</v>
      </c>
      <c r="D147" s="25">
        <v>670105</v>
      </c>
      <c r="E147" s="18">
        <f t="shared" si="2"/>
        <v>1</v>
      </c>
      <c r="P147" s="17"/>
    </row>
    <row r="148" spans="1:16" s="18" customFormat="1" x14ac:dyDescent="0.2">
      <c r="A148" s="18">
        <v>146</v>
      </c>
      <c r="B148" s="25">
        <v>1974488</v>
      </c>
      <c r="D148" s="25">
        <v>1974488</v>
      </c>
      <c r="E148" s="18">
        <f t="shared" si="2"/>
        <v>1</v>
      </c>
      <c r="P148" s="17"/>
    </row>
    <row r="149" spans="1:16" s="18" customFormat="1" x14ac:dyDescent="0.2">
      <c r="A149" s="18">
        <v>147</v>
      </c>
      <c r="B149" s="25">
        <v>468927</v>
      </c>
      <c r="D149" s="25">
        <v>468927</v>
      </c>
      <c r="E149" s="18">
        <f t="shared" si="2"/>
        <v>1</v>
      </c>
      <c r="P149" s="17"/>
    </row>
    <row r="150" spans="1:16" s="18" customFormat="1" x14ac:dyDescent="0.2">
      <c r="A150" s="18">
        <v>148</v>
      </c>
      <c r="B150" s="25">
        <v>397325</v>
      </c>
      <c r="D150" s="25">
        <v>397325</v>
      </c>
      <c r="E150" s="18">
        <f t="shared" si="2"/>
        <v>1</v>
      </c>
      <c r="P150" s="17"/>
    </row>
    <row r="151" spans="1:16" s="18" customFormat="1" x14ac:dyDescent="0.2">
      <c r="A151" s="18">
        <v>149</v>
      </c>
      <c r="B151" s="25">
        <v>1595385</v>
      </c>
      <c r="D151" s="25">
        <v>1595385</v>
      </c>
      <c r="E151" s="18">
        <f t="shared" si="2"/>
        <v>1</v>
      </c>
      <c r="P151" s="17"/>
    </row>
    <row r="152" spans="1:16" s="18" customFormat="1" x14ac:dyDescent="0.2">
      <c r="A152" s="18">
        <v>150</v>
      </c>
      <c r="B152" s="25">
        <v>19337</v>
      </c>
      <c r="D152" s="25">
        <v>19337</v>
      </c>
      <c r="E152" s="18">
        <f t="shared" si="2"/>
        <v>1</v>
      </c>
      <c r="P152" s="17"/>
    </row>
    <row r="153" spans="1:16" s="18" customFormat="1" x14ac:dyDescent="0.2">
      <c r="A153" s="18">
        <v>151</v>
      </c>
      <c r="B153" s="25">
        <v>141851</v>
      </c>
      <c r="D153" s="25">
        <v>141851</v>
      </c>
      <c r="E153" s="18">
        <f t="shared" si="2"/>
        <v>1</v>
      </c>
      <c r="P153" s="17"/>
    </row>
    <row r="154" spans="1:16" s="18" customFormat="1" x14ac:dyDescent="0.2">
      <c r="A154" s="18">
        <v>152</v>
      </c>
      <c r="B154" s="25">
        <v>53263</v>
      </c>
      <c r="D154" s="25">
        <v>53263</v>
      </c>
      <c r="E154" s="18">
        <f t="shared" si="2"/>
        <v>1</v>
      </c>
      <c r="P154" s="17"/>
    </row>
    <row r="155" spans="1:16" s="18" customFormat="1" x14ac:dyDescent="0.2">
      <c r="A155" s="18">
        <v>153</v>
      </c>
      <c r="B155" s="25">
        <v>279442</v>
      </c>
      <c r="D155" s="25">
        <v>279442</v>
      </c>
      <c r="E155" s="18">
        <f t="shared" si="2"/>
        <v>1</v>
      </c>
      <c r="P155" s="17"/>
    </row>
    <row r="156" spans="1:16" s="18" customFormat="1" x14ac:dyDescent="0.2">
      <c r="A156" s="18">
        <v>154</v>
      </c>
      <c r="B156" s="25">
        <v>102893</v>
      </c>
      <c r="D156" s="25">
        <v>102893</v>
      </c>
      <c r="E156" s="18">
        <f t="shared" si="2"/>
        <v>1</v>
      </c>
      <c r="P156" s="17"/>
    </row>
    <row r="157" spans="1:16" s="18" customFormat="1" x14ac:dyDescent="0.2">
      <c r="A157" s="18">
        <v>155</v>
      </c>
      <c r="B157" s="25">
        <v>129339</v>
      </c>
      <c r="D157" s="25">
        <v>129339</v>
      </c>
      <c r="P157" s="17"/>
    </row>
    <row r="158" spans="1:16" s="18" customFormat="1" x14ac:dyDescent="0.2">
      <c r="A158" s="18">
        <v>156</v>
      </c>
      <c r="B158" s="25">
        <v>88770</v>
      </c>
      <c r="D158" s="25">
        <v>88770</v>
      </c>
      <c r="P158" s="17"/>
    </row>
    <row r="159" spans="1:16" s="18" customFormat="1" x14ac:dyDescent="0.2">
      <c r="A159" s="18">
        <v>157</v>
      </c>
      <c r="B159" s="25">
        <v>80800</v>
      </c>
      <c r="D159" s="25">
        <v>80800</v>
      </c>
      <c r="P159" s="17"/>
    </row>
    <row r="160" spans="1:16" s="18" customFormat="1" x14ac:dyDescent="0.2">
      <c r="A160" s="18">
        <v>158</v>
      </c>
      <c r="B160" s="25">
        <v>93423</v>
      </c>
      <c r="D160" s="25">
        <v>93423</v>
      </c>
      <c r="P160" s="17"/>
    </row>
    <row r="161" spans="1:16" s="18" customFormat="1" x14ac:dyDescent="0.2">
      <c r="A161" s="18">
        <v>159</v>
      </c>
      <c r="B161" s="25">
        <v>268804</v>
      </c>
      <c r="D161" s="25">
        <v>268804</v>
      </c>
      <c r="P161" s="17"/>
    </row>
    <row r="162" spans="1:16" s="18" customFormat="1" x14ac:dyDescent="0.2">
      <c r="A162" s="18">
        <v>160</v>
      </c>
      <c r="B162" s="25">
        <v>39053</v>
      </c>
      <c r="D162" s="25">
        <v>39053</v>
      </c>
      <c r="P162" s="17"/>
    </row>
    <row r="163" spans="1:16" s="18" customFormat="1" x14ac:dyDescent="0.2">
      <c r="A163" s="18">
        <v>161</v>
      </c>
      <c r="B163" s="25">
        <v>166631</v>
      </c>
      <c r="D163" s="25">
        <v>166631</v>
      </c>
      <c r="P163" s="17"/>
    </row>
    <row r="164" spans="1:16" s="17" customFormat="1" x14ac:dyDescent="0.2">
      <c r="A164" s="18"/>
      <c r="B164" s="18"/>
      <c r="C164" s="18"/>
      <c r="D164" s="18"/>
      <c r="E164" s="18"/>
      <c r="F164" s="18"/>
      <c r="G164" s="18"/>
      <c r="H164" s="18"/>
      <c r="I164" s="18"/>
      <c r="J164" s="18"/>
      <c r="K164" s="18"/>
      <c r="L164" s="18"/>
      <c r="M164" s="18"/>
      <c r="N164" s="18"/>
      <c r="O164" s="18"/>
    </row>
    <row r="165" spans="1:16" s="17" customFormat="1" x14ac:dyDescent="0.2">
      <c r="A165" s="18"/>
      <c r="B165" s="18"/>
      <c r="C165" s="18"/>
      <c r="D165" s="18"/>
      <c r="E165" s="18"/>
      <c r="F165" s="18"/>
      <c r="G165" s="18"/>
      <c r="H165" s="18"/>
      <c r="I165" s="18"/>
      <c r="J165" s="18"/>
      <c r="K165" s="18"/>
      <c r="L165" s="18"/>
      <c r="M165" s="18"/>
      <c r="N165" s="18"/>
      <c r="O165" s="18"/>
    </row>
    <row r="166" spans="1:16" s="17" customFormat="1" x14ac:dyDescent="0.2">
      <c r="A166" s="18"/>
      <c r="B166" s="18"/>
      <c r="C166" s="18"/>
      <c r="D166" s="18"/>
      <c r="E166" s="18"/>
      <c r="F166" s="18"/>
      <c r="G166" s="18"/>
      <c r="H166" s="18"/>
      <c r="I166" s="18"/>
      <c r="J166" s="18"/>
      <c r="K166" s="18"/>
      <c r="L166" s="18"/>
      <c r="M166" s="18"/>
      <c r="N166" s="18"/>
      <c r="O166" s="18"/>
    </row>
    <row r="167" spans="1:16" s="17" customFormat="1" x14ac:dyDescent="0.2">
      <c r="A167" s="18"/>
      <c r="B167" s="18"/>
      <c r="C167" s="18"/>
      <c r="D167" s="18"/>
      <c r="E167" s="18"/>
      <c r="F167" s="18"/>
      <c r="G167" s="18"/>
      <c r="H167" s="18"/>
      <c r="I167" s="18"/>
      <c r="J167" s="18"/>
      <c r="K167" s="18"/>
      <c r="L167" s="18"/>
      <c r="M167" s="18"/>
      <c r="N167" s="18"/>
      <c r="O167" s="18"/>
    </row>
    <row r="168" spans="1:16" s="17" customFormat="1" x14ac:dyDescent="0.2">
      <c r="A168" s="18"/>
      <c r="B168" s="18"/>
      <c r="C168" s="18"/>
      <c r="D168" s="18"/>
      <c r="E168" s="18"/>
      <c r="F168" s="18"/>
      <c r="G168" s="18"/>
      <c r="H168" s="18"/>
      <c r="I168" s="18"/>
      <c r="J168" s="18"/>
      <c r="K168" s="18"/>
      <c r="L168" s="18"/>
      <c r="M168" s="18"/>
      <c r="N168" s="18"/>
      <c r="O168" s="18"/>
    </row>
    <row r="169" spans="1:16" s="17" customFormat="1" x14ac:dyDescent="0.2">
      <c r="A169" s="18"/>
      <c r="B169" s="18"/>
      <c r="C169" s="18"/>
      <c r="D169" s="18"/>
      <c r="E169" s="18"/>
      <c r="F169" s="18"/>
      <c r="G169" s="18"/>
      <c r="H169" s="18"/>
      <c r="I169" s="18"/>
      <c r="J169" s="18"/>
      <c r="K169" s="18"/>
      <c r="L169" s="18"/>
      <c r="M169" s="18"/>
      <c r="N169" s="18"/>
      <c r="O169" s="18"/>
    </row>
    <row r="170" spans="1:16" s="17" customFormat="1" x14ac:dyDescent="0.2">
      <c r="A170" s="18"/>
      <c r="B170" s="18"/>
      <c r="C170" s="18"/>
      <c r="D170" s="18"/>
      <c r="E170" s="18"/>
      <c r="F170" s="18"/>
      <c r="G170" s="18"/>
      <c r="H170" s="18"/>
      <c r="I170" s="18"/>
      <c r="J170" s="18"/>
      <c r="K170" s="18"/>
      <c r="L170" s="18"/>
      <c r="M170" s="18"/>
      <c r="N170" s="18"/>
      <c r="O170" s="18"/>
    </row>
    <row r="171" spans="1:16" s="17" customFormat="1" x14ac:dyDescent="0.2">
      <c r="A171" s="18"/>
      <c r="B171" s="18"/>
      <c r="C171" s="18"/>
      <c r="D171" s="18"/>
      <c r="E171" s="18"/>
      <c r="F171" s="18"/>
      <c r="G171" s="18"/>
      <c r="H171" s="18"/>
      <c r="I171" s="18"/>
      <c r="J171" s="18"/>
      <c r="K171" s="18"/>
      <c r="L171" s="18"/>
      <c r="M171" s="18"/>
      <c r="N171" s="18"/>
      <c r="O171" s="18"/>
    </row>
    <row r="172" spans="1:16" s="17" customFormat="1" x14ac:dyDescent="0.2">
      <c r="A172" s="18"/>
      <c r="B172" s="18"/>
      <c r="C172" s="18"/>
      <c r="D172" s="18"/>
      <c r="E172" s="18"/>
      <c r="F172" s="18"/>
      <c r="G172" s="18"/>
      <c r="H172" s="18"/>
      <c r="I172" s="18"/>
      <c r="J172" s="18"/>
      <c r="K172" s="18"/>
      <c r="L172" s="18"/>
      <c r="M172" s="18"/>
      <c r="N172" s="18"/>
      <c r="O172" s="18"/>
    </row>
    <row r="173" spans="1:16" s="17" customFormat="1" x14ac:dyDescent="0.2">
      <c r="A173" s="18"/>
      <c r="B173" s="18"/>
      <c r="C173" s="18"/>
      <c r="D173" s="18"/>
      <c r="E173" s="18"/>
      <c r="F173" s="18"/>
      <c r="G173" s="18"/>
      <c r="H173" s="18"/>
      <c r="I173" s="18"/>
      <c r="J173" s="18"/>
      <c r="K173" s="18"/>
      <c r="L173" s="18"/>
      <c r="M173" s="18"/>
      <c r="N173" s="18"/>
      <c r="O173" s="18"/>
    </row>
    <row r="174" spans="1:16" s="17" customFormat="1" x14ac:dyDescent="0.2">
      <c r="A174" s="18"/>
      <c r="B174" s="18"/>
      <c r="C174" s="18"/>
      <c r="D174" s="18"/>
      <c r="E174" s="18"/>
      <c r="F174" s="18"/>
      <c r="G174" s="18"/>
      <c r="H174" s="18"/>
      <c r="I174" s="18"/>
      <c r="J174" s="18"/>
      <c r="K174" s="18"/>
      <c r="L174" s="18"/>
      <c r="M174" s="18"/>
      <c r="N174" s="18"/>
      <c r="O174" s="18"/>
    </row>
    <row r="175" spans="1:16" s="17" customFormat="1" x14ac:dyDescent="0.2">
      <c r="A175" s="18"/>
      <c r="B175" s="18"/>
      <c r="C175" s="18"/>
      <c r="D175" s="18"/>
      <c r="E175" s="18"/>
      <c r="F175" s="18"/>
      <c r="G175" s="18"/>
      <c r="H175" s="18"/>
      <c r="I175" s="18"/>
      <c r="J175" s="18"/>
      <c r="K175" s="18"/>
      <c r="L175" s="18"/>
      <c r="M175" s="18"/>
      <c r="N175" s="18"/>
      <c r="O175" s="18"/>
    </row>
    <row r="176" spans="1:16" s="17" customFormat="1" x14ac:dyDescent="0.2">
      <c r="A176" s="18"/>
      <c r="B176" s="18"/>
      <c r="C176" s="18"/>
      <c r="D176" s="18"/>
      <c r="E176" s="18"/>
      <c r="F176" s="18"/>
      <c r="G176" s="18"/>
      <c r="H176" s="18"/>
      <c r="I176" s="18"/>
      <c r="J176" s="18"/>
      <c r="K176" s="18"/>
      <c r="L176" s="18"/>
      <c r="M176" s="18"/>
      <c r="N176" s="18"/>
      <c r="O176" s="18"/>
    </row>
    <row r="177" spans="1:15" s="17" customFormat="1" x14ac:dyDescent="0.2">
      <c r="A177" s="18"/>
      <c r="B177" s="18"/>
      <c r="C177" s="18"/>
      <c r="D177" s="18"/>
      <c r="E177" s="18"/>
      <c r="F177" s="18"/>
      <c r="G177" s="18"/>
      <c r="H177" s="18"/>
      <c r="I177" s="18"/>
      <c r="J177" s="18"/>
      <c r="K177" s="18"/>
      <c r="L177" s="18"/>
      <c r="M177" s="18"/>
      <c r="N177" s="18"/>
      <c r="O177" s="18"/>
    </row>
    <row r="178" spans="1:15" s="17" customFormat="1" x14ac:dyDescent="0.2">
      <c r="A178" s="18"/>
      <c r="B178" s="18"/>
      <c r="C178" s="18"/>
      <c r="D178" s="18"/>
      <c r="E178" s="18"/>
      <c r="F178" s="18"/>
      <c r="G178" s="18"/>
      <c r="H178" s="18"/>
      <c r="I178" s="18"/>
      <c r="J178" s="18"/>
      <c r="K178" s="18"/>
      <c r="L178" s="18"/>
      <c r="M178" s="18"/>
      <c r="N178" s="18"/>
      <c r="O178" s="18"/>
    </row>
    <row r="179" spans="1:15" s="17" customFormat="1" x14ac:dyDescent="0.2">
      <c r="A179" s="18"/>
      <c r="B179" s="18"/>
      <c r="C179" s="18"/>
      <c r="D179" s="18"/>
      <c r="E179" s="18"/>
      <c r="F179" s="18"/>
      <c r="G179" s="18"/>
      <c r="H179" s="18"/>
      <c r="I179" s="18"/>
      <c r="J179" s="18"/>
      <c r="K179" s="18"/>
      <c r="L179" s="18"/>
      <c r="M179" s="18"/>
      <c r="N179" s="18"/>
      <c r="O179" s="18"/>
    </row>
    <row r="180" spans="1:15" s="17" customFormat="1" x14ac:dyDescent="0.2">
      <c r="A180" s="18"/>
      <c r="B180" s="18"/>
      <c r="C180" s="18"/>
      <c r="D180" s="18"/>
      <c r="E180" s="18"/>
      <c r="F180" s="18"/>
      <c r="G180" s="18"/>
      <c r="H180" s="18"/>
      <c r="I180" s="18"/>
      <c r="J180" s="18"/>
      <c r="K180" s="18"/>
      <c r="L180" s="18"/>
      <c r="M180" s="18"/>
      <c r="N180" s="18"/>
      <c r="O180" s="18"/>
    </row>
    <row r="181" spans="1:15" s="17" customFormat="1" x14ac:dyDescent="0.2">
      <c r="A181" s="18"/>
      <c r="B181" s="18"/>
      <c r="C181" s="18"/>
      <c r="D181" s="18"/>
      <c r="E181" s="18"/>
      <c r="F181" s="18"/>
      <c r="G181" s="18"/>
      <c r="H181" s="18"/>
      <c r="I181" s="18"/>
      <c r="J181" s="18"/>
      <c r="K181" s="18"/>
      <c r="L181" s="18"/>
      <c r="M181" s="18"/>
      <c r="N181" s="18"/>
      <c r="O181" s="18"/>
    </row>
    <row r="182" spans="1:15" s="17" customFormat="1" x14ac:dyDescent="0.2">
      <c r="A182" s="18"/>
      <c r="B182" s="18"/>
      <c r="C182" s="18"/>
      <c r="D182" s="18"/>
      <c r="E182" s="18"/>
      <c r="F182" s="18"/>
      <c r="G182" s="18"/>
      <c r="H182" s="18"/>
      <c r="I182" s="18"/>
      <c r="J182" s="18"/>
      <c r="K182" s="18"/>
      <c r="L182" s="18"/>
      <c r="M182" s="18"/>
      <c r="N182" s="18"/>
      <c r="O182" s="18"/>
    </row>
    <row r="183" spans="1:15" s="17" customFormat="1" x14ac:dyDescent="0.2">
      <c r="A183" s="18"/>
      <c r="B183" s="18"/>
      <c r="C183" s="18"/>
      <c r="D183" s="18"/>
      <c r="E183" s="18"/>
      <c r="F183" s="18"/>
      <c r="G183" s="18"/>
      <c r="H183" s="18"/>
      <c r="I183" s="18"/>
      <c r="J183" s="18"/>
      <c r="K183" s="18"/>
      <c r="L183" s="18"/>
      <c r="M183" s="18"/>
      <c r="N183" s="18"/>
      <c r="O183" s="18"/>
    </row>
    <row r="184" spans="1:15" s="17" customFormat="1" x14ac:dyDescent="0.2">
      <c r="A184" s="18"/>
      <c r="B184" s="18"/>
      <c r="C184" s="18"/>
      <c r="D184" s="18"/>
      <c r="E184" s="18"/>
      <c r="F184" s="18"/>
      <c r="G184" s="18"/>
      <c r="H184" s="18"/>
      <c r="I184" s="18"/>
      <c r="J184" s="18"/>
      <c r="K184" s="18"/>
      <c r="L184" s="18"/>
      <c r="M184" s="18"/>
      <c r="N184" s="18"/>
      <c r="O184" s="18"/>
    </row>
    <row r="185" spans="1:15" s="17" customFormat="1" x14ac:dyDescent="0.2">
      <c r="A185" s="18"/>
      <c r="B185" s="18"/>
      <c r="C185" s="18"/>
      <c r="D185" s="18"/>
      <c r="E185" s="18"/>
      <c r="F185" s="18"/>
      <c r="G185" s="18"/>
      <c r="H185" s="18"/>
      <c r="I185" s="18"/>
      <c r="J185" s="18"/>
      <c r="K185" s="18"/>
      <c r="L185" s="18"/>
      <c r="M185" s="18"/>
      <c r="N185" s="18"/>
      <c r="O185" s="18"/>
    </row>
    <row r="186" spans="1:15" s="17" customFormat="1" x14ac:dyDescent="0.2">
      <c r="A186" s="18"/>
      <c r="B186" s="18"/>
      <c r="C186" s="18"/>
      <c r="D186" s="18"/>
      <c r="E186" s="18"/>
      <c r="F186" s="18"/>
      <c r="G186" s="18"/>
      <c r="H186" s="18"/>
      <c r="I186" s="18"/>
      <c r="J186" s="18"/>
      <c r="K186" s="18"/>
      <c r="L186" s="18"/>
      <c r="M186" s="18"/>
      <c r="N186" s="18"/>
      <c r="O186" s="18"/>
    </row>
    <row r="187" spans="1:15" s="17" customFormat="1" x14ac:dyDescent="0.2">
      <c r="A187" s="18"/>
      <c r="B187" s="18"/>
      <c r="C187" s="18"/>
      <c r="D187" s="18"/>
      <c r="E187" s="18"/>
      <c r="F187" s="18"/>
      <c r="G187" s="18"/>
      <c r="H187" s="18"/>
      <c r="I187" s="18"/>
      <c r="J187" s="18"/>
      <c r="K187" s="18"/>
      <c r="L187" s="18"/>
      <c r="M187" s="18"/>
      <c r="N187" s="18"/>
      <c r="O187" s="18"/>
    </row>
    <row r="188" spans="1:15" s="17" customFormat="1" x14ac:dyDescent="0.2">
      <c r="A188" s="18"/>
      <c r="B188" s="18"/>
      <c r="C188" s="18"/>
      <c r="D188" s="18"/>
      <c r="E188" s="18"/>
      <c r="F188" s="18"/>
      <c r="G188" s="18"/>
      <c r="H188" s="18"/>
      <c r="I188" s="18"/>
      <c r="J188" s="18"/>
      <c r="K188" s="18"/>
      <c r="L188" s="18"/>
      <c r="M188" s="18"/>
      <c r="N188" s="18"/>
      <c r="O188" s="18"/>
    </row>
    <row r="189" spans="1:15" s="17" customFormat="1" x14ac:dyDescent="0.2">
      <c r="A189" s="18"/>
      <c r="B189" s="18"/>
      <c r="C189" s="18"/>
      <c r="D189" s="18"/>
      <c r="E189" s="18"/>
      <c r="F189" s="18"/>
      <c r="G189" s="18"/>
      <c r="H189" s="18"/>
      <c r="I189" s="18"/>
      <c r="J189" s="18"/>
      <c r="K189" s="18"/>
      <c r="L189" s="18"/>
      <c r="M189" s="18"/>
      <c r="N189" s="18"/>
      <c r="O189" s="18"/>
    </row>
    <row r="190" spans="1:15" s="17" customFormat="1" x14ac:dyDescent="0.2">
      <c r="A190" s="18"/>
      <c r="B190" s="18"/>
      <c r="C190" s="18"/>
      <c r="D190" s="18"/>
      <c r="E190" s="18"/>
      <c r="F190" s="18"/>
      <c r="G190" s="18"/>
      <c r="H190" s="18"/>
      <c r="I190" s="18"/>
      <c r="J190" s="18"/>
      <c r="K190" s="18"/>
      <c r="L190" s="18"/>
      <c r="M190" s="18"/>
      <c r="N190" s="18"/>
      <c r="O190" s="18"/>
    </row>
    <row r="191" spans="1:15" s="17" customFormat="1" x14ac:dyDescent="0.2">
      <c r="A191" s="18"/>
      <c r="B191" s="18"/>
      <c r="C191" s="18"/>
      <c r="D191" s="18"/>
      <c r="E191" s="18"/>
      <c r="F191" s="18"/>
      <c r="G191" s="18"/>
      <c r="H191" s="18"/>
      <c r="I191" s="18"/>
      <c r="J191" s="18"/>
      <c r="K191" s="18"/>
      <c r="L191" s="18"/>
      <c r="M191" s="18"/>
      <c r="N191" s="18"/>
      <c r="O191" s="18"/>
    </row>
    <row r="192" spans="1:15" s="17" customFormat="1" x14ac:dyDescent="0.2">
      <c r="A192" s="18"/>
      <c r="B192" s="18"/>
      <c r="C192" s="18"/>
      <c r="D192" s="18"/>
      <c r="E192" s="18"/>
      <c r="F192" s="18"/>
      <c r="G192" s="18"/>
      <c r="H192" s="18"/>
      <c r="I192" s="18"/>
      <c r="J192" s="18"/>
      <c r="K192" s="18"/>
      <c r="L192" s="18"/>
      <c r="M192" s="18"/>
      <c r="N192" s="18"/>
      <c r="O192" s="18"/>
    </row>
    <row r="193" spans="1:15" s="17" customFormat="1" x14ac:dyDescent="0.2">
      <c r="A193" s="18"/>
      <c r="B193" s="18"/>
      <c r="C193" s="18"/>
      <c r="D193" s="18"/>
      <c r="E193" s="18"/>
      <c r="F193" s="18"/>
      <c r="G193" s="18"/>
      <c r="H193" s="18"/>
      <c r="I193" s="18"/>
      <c r="J193" s="18"/>
      <c r="K193" s="18"/>
      <c r="L193" s="18"/>
      <c r="M193" s="18"/>
      <c r="N193" s="18"/>
      <c r="O193" s="18"/>
    </row>
    <row r="194" spans="1:15" s="17" customFormat="1" x14ac:dyDescent="0.2">
      <c r="A194" s="18"/>
      <c r="B194" s="18"/>
      <c r="C194" s="18"/>
      <c r="D194" s="18"/>
      <c r="E194" s="18"/>
      <c r="F194" s="18"/>
      <c r="G194" s="18"/>
      <c r="H194" s="18"/>
      <c r="I194" s="18"/>
      <c r="J194" s="18"/>
      <c r="K194" s="18"/>
      <c r="L194" s="18"/>
      <c r="M194" s="18"/>
      <c r="N194" s="18"/>
      <c r="O194" s="18"/>
    </row>
    <row r="195" spans="1:15" s="17" customFormat="1" x14ac:dyDescent="0.2">
      <c r="A195" s="18"/>
      <c r="B195" s="18"/>
      <c r="C195" s="18"/>
      <c r="D195" s="18"/>
      <c r="E195" s="18"/>
      <c r="F195" s="18"/>
      <c r="G195" s="18"/>
      <c r="H195" s="18"/>
      <c r="I195" s="18"/>
      <c r="J195" s="18"/>
      <c r="K195" s="18"/>
      <c r="L195" s="18"/>
      <c r="M195" s="18"/>
      <c r="N195" s="18"/>
      <c r="O195" s="18"/>
    </row>
    <row r="196" spans="1:15" s="17" customFormat="1" x14ac:dyDescent="0.2">
      <c r="A196" s="18"/>
      <c r="B196" s="18"/>
      <c r="C196" s="18"/>
      <c r="D196" s="18"/>
      <c r="E196" s="18"/>
      <c r="F196" s="18"/>
      <c r="G196" s="18"/>
      <c r="H196" s="18"/>
      <c r="I196" s="18"/>
      <c r="J196" s="18"/>
      <c r="K196" s="18"/>
      <c r="L196" s="18"/>
      <c r="M196" s="18"/>
      <c r="N196" s="18"/>
      <c r="O196" s="18"/>
    </row>
    <row r="197" spans="1:15" s="17" customFormat="1" x14ac:dyDescent="0.2">
      <c r="A197" s="18"/>
      <c r="B197" s="18"/>
      <c r="C197" s="18"/>
      <c r="D197" s="18"/>
      <c r="E197" s="18"/>
      <c r="F197" s="18"/>
      <c r="G197" s="18"/>
      <c r="H197" s="18"/>
      <c r="I197" s="18"/>
      <c r="J197" s="18"/>
      <c r="K197" s="18"/>
      <c r="L197" s="18"/>
      <c r="M197" s="18"/>
      <c r="N197" s="18"/>
      <c r="O197" s="18"/>
    </row>
    <row r="198" spans="1:15" s="17" customFormat="1" x14ac:dyDescent="0.2">
      <c r="A198" s="18"/>
      <c r="B198" s="18"/>
      <c r="C198" s="18"/>
      <c r="D198" s="18"/>
      <c r="E198" s="18"/>
      <c r="F198" s="18"/>
      <c r="G198" s="18"/>
      <c r="H198" s="18"/>
      <c r="I198" s="18"/>
      <c r="J198" s="18"/>
      <c r="K198" s="18"/>
      <c r="L198" s="18"/>
      <c r="M198" s="18"/>
      <c r="N198" s="18"/>
      <c r="O198" s="18"/>
    </row>
    <row r="199" spans="1:15" s="17" customFormat="1" x14ac:dyDescent="0.2">
      <c r="A199" s="18"/>
      <c r="B199" s="18"/>
      <c r="C199" s="18"/>
      <c r="D199" s="18"/>
      <c r="E199" s="18"/>
      <c r="F199" s="18"/>
      <c r="G199" s="18"/>
      <c r="H199" s="18"/>
      <c r="I199" s="18"/>
      <c r="J199" s="18"/>
      <c r="K199" s="18"/>
      <c r="L199" s="18"/>
      <c r="M199" s="18"/>
      <c r="N199" s="18"/>
      <c r="O199" s="18"/>
    </row>
    <row r="200" spans="1:15" s="17" customFormat="1" x14ac:dyDescent="0.2">
      <c r="A200" s="18"/>
      <c r="B200" s="18"/>
      <c r="C200" s="18"/>
      <c r="D200" s="18"/>
      <c r="E200" s="18"/>
      <c r="F200" s="18"/>
      <c r="G200" s="18"/>
      <c r="H200" s="18"/>
      <c r="I200" s="18"/>
      <c r="J200" s="18"/>
      <c r="K200" s="18"/>
      <c r="L200" s="18"/>
      <c r="M200" s="18"/>
      <c r="N200" s="18"/>
      <c r="O200" s="18"/>
    </row>
    <row r="201" spans="1:15" s="17" customFormat="1" x14ac:dyDescent="0.2">
      <c r="A201" s="18"/>
      <c r="B201" s="18"/>
      <c r="C201" s="18"/>
      <c r="D201" s="18"/>
      <c r="E201" s="18"/>
      <c r="F201" s="18"/>
      <c r="G201" s="18"/>
      <c r="H201" s="18"/>
      <c r="I201" s="18"/>
      <c r="J201" s="18"/>
      <c r="K201" s="18"/>
      <c r="L201" s="18"/>
      <c r="M201" s="18"/>
      <c r="N201" s="18"/>
      <c r="O201" s="18"/>
    </row>
    <row r="202" spans="1:15" s="17" customFormat="1" x14ac:dyDescent="0.2">
      <c r="A202" s="18"/>
      <c r="B202" s="18"/>
      <c r="C202" s="18"/>
      <c r="D202" s="18"/>
      <c r="E202" s="18"/>
      <c r="F202" s="18"/>
      <c r="G202" s="18"/>
      <c r="H202" s="18"/>
      <c r="I202" s="18"/>
      <c r="J202" s="18"/>
      <c r="K202" s="18"/>
      <c r="L202" s="18"/>
      <c r="M202" s="18"/>
      <c r="N202" s="18"/>
      <c r="O202" s="18"/>
    </row>
    <row r="203" spans="1:15" s="17" customFormat="1" x14ac:dyDescent="0.2">
      <c r="A203" s="18"/>
      <c r="B203" s="18"/>
      <c r="C203" s="18"/>
      <c r="D203" s="18"/>
      <c r="E203" s="18"/>
      <c r="F203" s="18"/>
      <c r="G203" s="18"/>
      <c r="H203" s="18"/>
      <c r="I203" s="18"/>
      <c r="J203" s="18"/>
      <c r="K203" s="18"/>
      <c r="L203" s="18"/>
      <c r="M203" s="18"/>
      <c r="N203" s="18"/>
      <c r="O203" s="18"/>
    </row>
    <row r="204" spans="1:15" s="17" customFormat="1" x14ac:dyDescent="0.2">
      <c r="A204" s="18"/>
      <c r="B204" s="18"/>
      <c r="C204" s="18"/>
      <c r="D204" s="18"/>
      <c r="E204" s="18"/>
      <c r="F204" s="18"/>
      <c r="G204" s="18"/>
      <c r="H204" s="18"/>
      <c r="I204" s="18"/>
      <c r="J204" s="18"/>
      <c r="K204" s="18"/>
      <c r="L204" s="18"/>
      <c r="M204" s="18"/>
      <c r="N204" s="18"/>
      <c r="O204" s="18"/>
    </row>
    <row r="205" spans="1:15" s="17" customFormat="1" x14ac:dyDescent="0.2">
      <c r="A205" s="18"/>
      <c r="B205" s="18"/>
      <c r="C205" s="18"/>
      <c r="D205" s="18"/>
      <c r="E205" s="18"/>
      <c r="F205" s="18"/>
      <c r="G205" s="18"/>
      <c r="H205" s="18"/>
      <c r="I205" s="18"/>
      <c r="J205" s="18"/>
      <c r="K205" s="18"/>
      <c r="L205" s="18"/>
      <c r="M205" s="18"/>
      <c r="N205" s="18"/>
      <c r="O205" s="18"/>
    </row>
    <row r="206" spans="1:15" s="17" customFormat="1" x14ac:dyDescent="0.2">
      <c r="A206" s="18"/>
      <c r="B206" s="18"/>
      <c r="C206" s="18"/>
      <c r="D206" s="18"/>
      <c r="E206" s="18"/>
      <c r="F206" s="18"/>
      <c r="G206" s="18"/>
      <c r="H206" s="18"/>
      <c r="I206" s="18"/>
      <c r="J206" s="18"/>
      <c r="K206" s="18"/>
      <c r="L206" s="18"/>
      <c r="M206" s="18"/>
      <c r="N206" s="18"/>
      <c r="O206" s="18"/>
    </row>
    <row r="207" spans="1:15" s="17" customFormat="1" x14ac:dyDescent="0.2">
      <c r="A207" s="18"/>
      <c r="B207" s="18"/>
      <c r="C207" s="18"/>
      <c r="D207" s="18"/>
      <c r="E207" s="18"/>
      <c r="F207" s="18"/>
      <c r="G207" s="18"/>
      <c r="H207" s="18"/>
      <c r="I207" s="18"/>
      <c r="J207" s="18"/>
      <c r="K207" s="18"/>
      <c r="L207" s="18"/>
      <c r="M207" s="18"/>
      <c r="N207" s="18"/>
      <c r="O207" s="18"/>
    </row>
    <row r="208" spans="1:15" s="17" customFormat="1" x14ac:dyDescent="0.2">
      <c r="A208" s="18"/>
      <c r="B208" s="18"/>
      <c r="C208" s="18"/>
      <c r="D208" s="18"/>
      <c r="E208" s="18"/>
      <c r="F208" s="18"/>
      <c r="G208" s="18"/>
      <c r="H208" s="18"/>
      <c r="I208" s="18"/>
      <c r="J208" s="18"/>
      <c r="K208" s="18"/>
      <c r="L208" s="18"/>
      <c r="M208" s="18"/>
      <c r="N208" s="18"/>
      <c r="O208" s="18"/>
    </row>
    <row r="209" spans="1:15" s="17" customFormat="1" x14ac:dyDescent="0.2">
      <c r="A209" s="18"/>
      <c r="B209" s="18"/>
      <c r="C209" s="18"/>
      <c r="D209" s="18"/>
      <c r="E209" s="18"/>
      <c r="F209" s="18"/>
      <c r="G209" s="18"/>
      <c r="H209" s="18"/>
      <c r="I209" s="18"/>
      <c r="J209" s="18"/>
      <c r="K209" s="18"/>
      <c r="L209" s="18"/>
      <c r="M209" s="18"/>
      <c r="N209" s="18"/>
      <c r="O209" s="18"/>
    </row>
    <row r="210" spans="1:15" s="17" customFormat="1" x14ac:dyDescent="0.2">
      <c r="A210" s="18"/>
      <c r="B210" s="18"/>
      <c r="C210" s="18"/>
      <c r="D210" s="18"/>
      <c r="E210" s="18"/>
      <c r="F210" s="18"/>
      <c r="G210" s="18"/>
      <c r="H210" s="18"/>
      <c r="I210" s="18"/>
      <c r="J210" s="18"/>
      <c r="K210" s="18"/>
      <c r="L210" s="18"/>
      <c r="M210" s="18"/>
      <c r="N210" s="18"/>
      <c r="O210" s="18"/>
    </row>
    <row r="211" spans="1:15" s="17" customFormat="1" x14ac:dyDescent="0.2">
      <c r="A211" s="18"/>
      <c r="B211" s="18"/>
      <c r="C211" s="18"/>
      <c r="D211" s="18"/>
      <c r="E211" s="18"/>
      <c r="F211" s="18"/>
      <c r="G211" s="18"/>
      <c r="H211" s="18"/>
      <c r="I211" s="18"/>
      <c r="J211" s="18"/>
      <c r="K211" s="18"/>
      <c r="L211" s="18"/>
      <c r="M211" s="18"/>
      <c r="N211" s="18"/>
      <c r="O211" s="18"/>
    </row>
    <row r="212" spans="1:15" s="17" customFormat="1" x14ac:dyDescent="0.2">
      <c r="A212" s="18"/>
      <c r="B212" s="18"/>
      <c r="C212" s="18"/>
      <c r="D212" s="18"/>
      <c r="E212" s="18"/>
      <c r="F212" s="18"/>
      <c r="G212" s="18"/>
      <c r="H212" s="18"/>
      <c r="I212" s="18"/>
      <c r="J212" s="18"/>
      <c r="K212" s="18"/>
      <c r="L212" s="18"/>
      <c r="M212" s="18"/>
      <c r="N212" s="18"/>
      <c r="O212" s="18"/>
    </row>
    <row r="213" spans="1:15" s="17" customFormat="1" x14ac:dyDescent="0.2">
      <c r="A213" s="18"/>
      <c r="B213" s="18"/>
      <c r="C213" s="18"/>
      <c r="D213" s="18"/>
      <c r="E213" s="18"/>
      <c r="F213" s="18"/>
      <c r="G213" s="18"/>
      <c r="H213" s="18"/>
      <c r="I213" s="18"/>
      <c r="J213" s="18"/>
      <c r="K213" s="18"/>
      <c r="L213" s="18"/>
      <c r="M213" s="18"/>
      <c r="N213" s="18"/>
      <c r="O213" s="18"/>
    </row>
    <row r="214" spans="1:15" s="17" customFormat="1" x14ac:dyDescent="0.2">
      <c r="A214" s="18"/>
      <c r="B214" s="18"/>
      <c r="C214" s="18"/>
      <c r="D214" s="18"/>
      <c r="E214" s="18"/>
      <c r="F214" s="18"/>
      <c r="G214" s="18"/>
      <c r="H214" s="18"/>
      <c r="I214" s="18"/>
      <c r="J214" s="18"/>
      <c r="K214" s="18"/>
      <c r="L214" s="18"/>
      <c r="M214" s="18"/>
      <c r="N214" s="18"/>
      <c r="O214" s="18"/>
    </row>
    <row r="215" spans="1:15" s="17" customFormat="1" x14ac:dyDescent="0.2">
      <c r="A215" s="18"/>
      <c r="B215" s="18"/>
      <c r="C215" s="18"/>
      <c r="D215" s="18"/>
      <c r="E215" s="18"/>
      <c r="F215" s="18"/>
      <c r="G215" s="18"/>
      <c r="H215" s="18"/>
      <c r="I215" s="18"/>
      <c r="J215" s="18"/>
      <c r="K215" s="18"/>
      <c r="L215" s="18"/>
      <c r="M215" s="18"/>
      <c r="N215" s="18"/>
      <c r="O215" s="18"/>
    </row>
    <row r="216" spans="1:15" s="17" customFormat="1" x14ac:dyDescent="0.2">
      <c r="A216" s="18"/>
      <c r="B216" s="18"/>
      <c r="C216" s="18"/>
      <c r="D216" s="18"/>
      <c r="E216" s="18"/>
      <c r="F216" s="18"/>
      <c r="G216" s="18"/>
      <c r="H216" s="18"/>
      <c r="I216" s="18"/>
      <c r="J216" s="18"/>
      <c r="K216" s="18"/>
      <c r="L216" s="18"/>
      <c r="M216" s="18"/>
      <c r="N216" s="18"/>
      <c r="O216" s="18"/>
    </row>
    <row r="217" spans="1:15" s="17" customFormat="1" x14ac:dyDescent="0.2">
      <c r="A217" s="18"/>
      <c r="B217" s="18"/>
      <c r="C217" s="18"/>
      <c r="D217" s="18"/>
      <c r="E217" s="18"/>
      <c r="F217" s="18"/>
      <c r="G217" s="18"/>
      <c r="H217" s="18"/>
      <c r="I217" s="18"/>
      <c r="J217" s="18"/>
      <c r="K217" s="18"/>
      <c r="L217" s="18"/>
      <c r="M217" s="18"/>
      <c r="N217" s="18"/>
      <c r="O217" s="18"/>
    </row>
    <row r="218" spans="1:15" s="17" customFormat="1" x14ac:dyDescent="0.2">
      <c r="A218" s="18"/>
      <c r="B218" s="18"/>
      <c r="C218" s="18"/>
      <c r="D218" s="18"/>
      <c r="E218" s="18"/>
      <c r="F218" s="18"/>
      <c r="G218" s="18"/>
      <c r="H218" s="18"/>
      <c r="I218" s="18"/>
      <c r="J218" s="18"/>
      <c r="K218" s="18"/>
      <c r="L218" s="18"/>
      <c r="M218" s="18"/>
      <c r="N218" s="18"/>
      <c r="O218" s="18"/>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B22C7-FDD2-BC45-B0B4-D196BE68B7D1}">
  <dimension ref="A1:G163"/>
  <sheetViews>
    <sheetView workbookViewId="0">
      <selection activeCell="A3" sqref="A1:XFD3"/>
    </sheetView>
  </sheetViews>
  <sheetFormatPr baseColWidth="10" defaultRowHeight="15" x14ac:dyDescent="0.2"/>
  <cols>
    <col min="1" max="1" width="13.1640625" style="1" customWidth="1"/>
    <col min="2" max="2" width="18" style="1" customWidth="1"/>
    <col min="3" max="3" width="20.83203125" style="1" customWidth="1"/>
    <col min="4" max="7" width="20.83203125" customWidth="1"/>
  </cols>
  <sheetData>
    <row r="1" spans="1:7" ht="32" x14ac:dyDescent="0.2">
      <c r="A1" s="31" t="s">
        <v>312</v>
      </c>
      <c r="B1" s="32" t="s">
        <v>325</v>
      </c>
      <c r="C1" s="32" t="s">
        <v>328</v>
      </c>
      <c r="D1" s="30" t="s">
        <v>1</v>
      </c>
      <c r="E1" s="30"/>
      <c r="F1" s="23" t="s">
        <v>336</v>
      </c>
      <c r="G1" s="23" t="s">
        <v>293</v>
      </c>
    </row>
    <row r="2" spans="1:7" x14ac:dyDescent="0.2">
      <c r="A2" s="25">
        <v>0</v>
      </c>
      <c r="B2" s="25" t="s">
        <v>28</v>
      </c>
      <c r="C2" s="25">
        <v>0</v>
      </c>
      <c r="D2" s="1">
        <v>1</v>
      </c>
      <c r="F2" s="22"/>
      <c r="G2" s="22"/>
    </row>
    <row r="3" spans="1:7" x14ac:dyDescent="0.2">
      <c r="A3" s="25">
        <v>1</v>
      </c>
      <c r="B3" s="25" t="s">
        <v>30</v>
      </c>
      <c r="C3" s="25">
        <v>0</v>
      </c>
      <c r="D3" s="1">
        <v>1</v>
      </c>
      <c r="F3" s="22" t="s">
        <v>298</v>
      </c>
      <c r="G3" s="28" t="s">
        <v>261</v>
      </c>
    </row>
    <row r="4" spans="1:7" x14ac:dyDescent="0.2">
      <c r="A4" s="25">
        <v>2</v>
      </c>
      <c r="B4" s="25" t="s">
        <v>32</v>
      </c>
      <c r="C4" s="25">
        <v>0</v>
      </c>
      <c r="D4" s="1">
        <v>1</v>
      </c>
      <c r="F4" s="22" t="s">
        <v>299</v>
      </c>
      <c r="G4" s="28" t="s">
        <v>262</v>
      </c>
    </row>
    <row r="5" spans="1:7" x14ac:dyDescent="0.2">
      <c r="A5" s="25">
        <v>3</v>
      </c>
      <c r="B5" s="25" t="s">
        <v>34</v>
      </c>
      <c r="C5" s="25">
        <v>96.351791000000006</v>
      </c>
      <c r="D5" s="1">
        <v>4</v>
      </c>
      <c r="F5" s="22" t="s">
        <v>301</v>
      </c>
      <c r="G5" s="28" t="s">
        <v>263</v>
      </c>
    </row>
    <row r="6" spans="1:7" x14ac:dyDescent="0.2">
      <c r="A6" s="25">
        <v>4</v>
      </c>
      <c r="B6" s="25" t="s">
        <v>36</v>
      </c>
      <c r="C6" s="25">
        <v>0</v>
      </c>
      <c r="D6" s="1">
        <v>1</v>
      </c>
      <c r="F6" s="22" t="s">
        <v>303</v>
      </c>
      <c r="G6" s="29" t="s">
        <v>316</v>
      </c>
    </row>
    <row r="7" spans="1:7" x14ac:dyDescent="0.2">
      <c r="A7" s="25">
        <v>5</v>
      </c>
      <c r="B7" s="25" t="s">
        <v>38</v>
      </c>
      <c r="C7" s="25">
        <v>98.860005000000001</v>
      </c>
      <c r="D7" s="1">
        <v>4</v>
      </c>
    </row>
    <row r="8" spans="1:7" x14ac:dyDescent="0.2">
      <c r="A8" s="25">
        <v>6</v>
      </c>
      <c r="B8" s="25" t="s">
        <v>40</v>
      </c>
      <c r="C8" s="25">
        <v>8.8800000000000004E-2</v>
      </c>
      <c r="D8" s="1">
        <v>1</v>
      </c>
    </row>
    <row r="9" spans="1:7" x14ac:dyDescent="0.2">
      <c r="A9" s="25">
        <v>7</v>
      </c>
      <c r="B9" s="25" t="s">
        <v>42</v>
      </c>
      <c r="C9" s="25">
        <v>0.779254</v>
      </c>
      <c r="D9" s="1">
        <v>1</v>
      </c>
    </row>
    <row r="10" spans="1:7" x14ac:dyDescent="0.2">
      <c r="A10" s="25">
        <v>8</v>
      </c>
      <c r="B10" s="25" t="s">
        <v>44</v>
      </c>
      <c r="C10" s="25">
        <v>0</v>
      </c>
      <c r="D10" s="1">
        <v>1</v>
      </c>
    </row>
    <row r="11" spans="1:7" x14ac:dyDescent="0.2">
      <c r="A11" s="25">
        <v>9</v>
      </c>
      <c r="B11" s="25" t="s">
        <v>46</v>
      </c>
      <c r="C11" s="25">
        <v>69.895636999999994</v>
      </c>
      <c r="D11" s="1">
        <v>3</v>
      </c>
    </row>
    <row r="12" spans="1:7" x14ac:dyDescent="0.2">
      <c r="A12" s="25">
        <v>10</v>
      </c>
      <c r="B12" s="25" t="s">
        <v>48</v>
      </c>
      <c r="C12" s="25">
        <v>0</v>
      </c>
      <c r="D12" s="1">
        <v>1</v>
      </c>
    </row>
    <row r="13" spans="1:7" x14ac:dyDescent="0.2">
      <c r="A13" s="25">
        <v>11</v>
      </c>
      <c r="B13" s="25" t="s">
        <v>50</v>
      </c>
      <c r="C13" s="25">
        <v>97.660675999999995</v>
      </c>
      <c r="D13" s="1">
        <v>4</v>
      </c>
    </row>
    <row r="14" spans="1:7" x14ac:dyDescent="0.2">
      <c r="A14" s="25">
        <v>12</v>
      </c>
      <c r="B14" s="25" t="s">
        <v>51</v>
      </c>
      <c r="C14" s="25">
        <v>0</v>
      </c>
      <c r="D14" s="1">
        <v>1</v>
      </c>
    </row>
    <row r="15" spans="1:7" x14ac:dyDescent="0.2">
      <c r="A15" s="25">
        <v>13</v>
      </c>
      <c r="B15" s="25" t="s">
        <v>52</v>
      </c>
      <c r="C15" s="25">
        <v>0</v>
      </c>
      <c r="D15" s="1">
        <v>1</v>
      </c>
    </row>
    <row r="16" spans="1:7" x14ac:dyDescent="0.2">
      <c r="A16" s="25">
        <v>14</v>
      </c>
      <c r="B16" s="25" t="s">
        <v>53</v>
      </c>
      <c r="C16" s="25">
        <v>0</v>
      </c>
      <c r="D16" s="1">
        <v>1</v>
      </c>
    </row>
    <row r="17" spans="1:4" x14ac:dyDescent="0.2">
      <c r="A17" s="25">
        <v>15</v>
      </c>
      <c r="B17" s="25" t="s">
        <v>54</v>
      </c>
      <c r="C17" s="25">
        <v>57.862431999999998</v>
      </c>
      <c r="D17" s="1">
        <v>3</v>
      </c>
    </row>
    <row r="18" spans="1:4" x14ac:dyDescent="0.2">
      <c r="A18" s="25">
        <v>16</v>
      </c>
      <c r="B18" s="25" t="s">
        <v>56</v>
      </c>
      <c r="C18" s="25">
        <v>0</v>
      </c>
      <c r="D18" s="1">
        <v>1</v>
      </c>
    </row>
    <row r="19" spans="1:4" x14ac:dyDescent="0.2">
      <c r="A19" s="25">
        <v>17</v>
      </c>
      <c r="B19" s="25" t="s">
        <v>58</v>
      </c>
      <c r="C19" s="25">
        <v>8.3850999999999996</v>
      </c>
      <c r="D19" s="1">
        <v>1</v>
      </c>
    </row>
    <row r="20" spans="1:4" x14ac:dyDescent="0.2">
      <c r="A20" s="25">
        <v>18</v>
      </c>
      <c r="B20" s="25" t="s">
        <v>59</v>
      </c>
      <c r="C20" s="25">
        <v>0</v>
      </c>
      <c r="D20" s="1">
        <v>1</v>
      </c>
    </row>
    <row r="21" spans="1:4" x14ac:dyDescent="0.2">
      <c r="A21" s="25">
        <v>19</v>
      </c>
      <c r="B21" s="25" t="s">
        <v>60</v>
      </c>
      <c r="C21" s="25">
        <v>0</v>
      </c>
      <c r="D21" s="1">
        <v>1</v>
      </c>
    </row>
    <row r="22" spans="1:4" x14ac:dyDescent="0.2">
      <c r="A22" s="25">
        <v>20</v>
      </c>
      <c r="B22" s="25" t="s">
        <v>61</v>
      </c>
      <c r="C22" s="25">
        <v>0</v>
      </c>
      <c r="D22" s="1">
        <v>1</v>
      </c>
    </row>
    <row r="23" spans="1:4" x14ac:dyDescent="0.2">
      <c r="A23" s="25">
        <v>21</v>
      </c>
      <c r="B23" s="25" t="s">
        <v>63</v>
      </c>
      <c r="C23" s="25">
        <v>98.683115000000001</v>
      </c>
      <c r="D23" s="1">
        <v>4</v>
      </c>
    </row>
    <row r="24" spans="1:4" x14ac:dyDescent="0.2">
      <c r="A24" s="25">
        <v>22</v>
      </c>
      <c r="B24" s="25" t="s">
        <v>64</v>
      </c>
      <c r="C24" s="25">
        <v>3.8000000000000002E-5</v>
      </c>
      <c r="D24" s="1">
        <v>1</v>
      </c>
    </row>
    <row r="25" spans="1:4" x14ac:dyDescent="0.2">
      <c r="A25" s="25">
        <v>23</v>
      </c>
      <c r="B25" s="25" t="s">
        <v>66</v>
      </c>
      <c r="C25" s="25">
        <v>98.039917000000003</v>
      </c>
      <c r="D25" s="1">
        <v>4</v>
      </c>
    </row>
    <row r="26" spans="1:4" x14ac:dyDescent="0.2">
      <c r="A26" s="25">
        <v>24</v>
      </c>
      <c r="B26" s="25" t="s">
        <v>68</v>
      </c>
      <c r="C26" s="25">
        <v>0</v>
      </c>
      <c r="D26" s="1">
        <v>1</v>
      </c>
    </row>
    <row r="27" spans="1:4" x14ac:dyDescent="0.2">
      <c r="A27" s="25">
        <v>25</v>
      </c>
      <c r="B27" s="25" t="s">
        <v>70</v>
      </c>
      <c r="C27" s="25">
        <v>6.6653289999999998</v>
      </c>
      <c r="D27" s="1">
        <v>1</v>
      </c>
    </row>
    <row r="28" spans="1:4" x14ac:dyDescent="0.2">
      <c r="A28" s="25">
        <v>26</v>
      </c>
      <c r="B28" s="25" t="s">
        <v>72</v>
      </c>
      <c r="C28" s="25">
        <v>0.76425799999999999</v>
      </c>
      <c r="D28" s="1">
        <v>1</v>
      </c>
    </row>
    <row r="29" spans="1:4" x14ac:dyDescent="0.2">
      <c r="A29" s="25">
        <v>27</v>
      </c>
      <c r="B29" s="25" t="s">
        <v>73</v>
      </c>
      <c r="C29" s="25">
        <v>98.919791000000004</v>
      </c>
      <c r="D29" s="1">
        <v>4</v>
      </c>
    </row>
    <row r="30" spans="1:4" x14ac:dyDescent="0.2">
      <c r="A30" s="25">
        <v>28</v>
      </c>
      <c r="B30" s="25" t="s">
        <v>75</v>
      </c>
      <c r="C30" s="25">
        <v>78.023151999999996</v>
      </c>
      <c r="D30" s="1">
        <v>4</v>
      </c>
    </row>
    <row r="31" spans="1:4" x14ac:dyDescent="0.2">
      <c r="A31" s="25">
        <v>29</v>
      </c>
      <c r="B31" s="25" t="s">
        <v>76</v>
      </c>
      <c r="C31" s="25">
        <v>0</v>
      </c>
      <c r="D31" s="1">
        <v>1</v>
      </c>
    </row>
    <row r="32" spans="1:4" x14ac:dyDescent="0.2">
      <c r="A32" s="25">
        <v>30</v>
      </c>
      <c r="B32" s="25" t="s">
        <v>77</v>
      </c>
      <c r="C32" s="25">
        <v>25.216785000000002</v>
      </c>
      <c r="D32" s="1">
        <v>2</v>
      </c>
    </row>
    <row r="33" spans="1:4" x14ac:dyDescent="0.2">
      <c r="A33" s="25">
        <v>31</v>
      </c>
      <c r="B33" s="25" t="s">
        <v>78</v>
      </c>
      <c r="C33" s="25">
        <v>0</v>
      </c>
      <c r="D33" s="1">
        <v>1</v>
      </c>
    </row>
    <row r="34" spans="1:4" x14ac:dyDescent="0.2">
      <c r="A34" s="25">
        <v>32</v>
      </c>
      <c r="B34" s="25" t="s">
        <v>80</v>
      </c>
      <c r="C34" s="25">
        <v>41.933726</v>
      </c>
      <c r="D34" s="1">
        <v>2</v>
      </c>
    </row>
    <row r="35" spans="1:4" x14ac:dyDescent="0.2">
      <c r="A35" s="25">
        <v>33</v>
      </c>
      <c r="B35" s="25" t="s">
        <v>82</v>
      </c>
      <c r="C35" s="25">
        <v>0</v>
      </c>
      <c r="D35" s="1">
        <v>1</v>
      </c>
    </row>
    <row r="36" spans="1:4" x14ac:dyDescent="0.2">
      <c r="A36" s="25">
        <v>34</v>
      </c>
      <c r="B36" s="25" t="s">
        <v>84</v>
      </c>
      <c r="C36" s="25">
        <v>0</v>
      </c>
      <c r="D36" s="1">
        <v>1</v>
      </c>
    </row>
    <row r="37" spans="1:4" x14ac:dyDescent="0.2">
      <c r="A37" s="25">
        <v>35</v>
      </c>
      <c r="B37" s="25" t="s">
        <v>86</v>
      </c>
      <c r="C37" s="25">
        <v>0</v>
      </c>
      <c r="D37" s="1">
        <v>1</v>
      </c>
    </row>
    <row r="38" spans="1:4" x14ac:dyDescent="0.2">
      <c r="A38" s="25">
        <v>36</v>
      </c>
      <c r="B38" s="25" t="s">
        <v>87</v>
      </c>
      <c r="C38" s="25">
        <v>0</v>
      </c>
      <c r="D38" s="1">
        <v>1</v>
      </c>
    </row>
    <row r="39" spans="1:4" x14ac:dyDescent="0.2">
      <c r="A39" s="25">
        <v>37</v>
      </c>
      <c r="B39" s="25" t="s">
        <v>88</v>
      </c>
      <c r="C39" s="25">
        <v>0</v>
      </c>
      <c r="D39" s="1">
        <v>1</v>
      </c>
    </row>
    <row r="40" spans="1:4" x14ac:dyDescent="0.2">
      <c r="A40" s="25">
        <v>38</v>
      </c>
      <c r="B40" s="25" t="s">
        <v>89</v>
      </c>
      <c r="C40" s="25">
        <v>68.453704000000002</v>
      </c>
      <c r="D40" s="1">
        <v>3</v>
      </c>
    </row>
    <row r="41" spans="1:4" x14ac:dyDescent="0.2">
      <c r="A41" s="25">
        <v>39</v>
      </c>
      <c r="B41" s="25" t="s">
        <v>91</v>
      </c>
      <c r="C41" s="25">
        <v>2.0226760000000001</v>
      </c>
      <c r="D41" s="1">
        <v>1</v>
      </c>
    </row>
    <row r="42" spans="1:4" x14ac:dyDescent="0.2">
      <c r="A42" s="25">
        <v>40</v>
      </c>
      <c r="B42" s="25" t="s">
        <v>92</v>
      </c>
      <c r="C42" s="25">
        <v>75.365555000000001</v>
      </c>
      <c r="D42" s="1">
        <v>4</v>
      </c>
    </row>
    <row r="43" spans="1:4" x14ac:dyDescent="0.2">
      <c r="A43" s="25">
        <v>41</v>
      </c>
      <c r="B43" s="25" t="s">
        <v>94</v>
      </c>
      <c r="C43" s="25">
        <v>0</v>
      </c>
      <c r="D43" s="1">
        <v>1</v>
      </c>
    </row>
    <row r="44" spans="1:4" x14ac:dyDescent="0.2">
      <c r="A44" s="25">
        <v>42</v>
      </c>
      <c r="B44" s="25" t="s">
        <v>95</v>
      </c>
      <c r="C44" s="25">
        <v>0</v>
      </c>
      <c r="D44" s="1">
        <v>1</v>
      </c>
    </row>
    <row r="45" spans="1:4" x14ac:dyDescent="0.2">
      <c r="A45" s="25">
        <v>43</v>
      </c>
      <c r="B45" s="25" t="s">
        <v>96</v>
      </c>
      <c r="C45" s="25">
        <v>68.941220999999999</v>
      </c>
      <c r="D45" s="1">
        <v>3</v>
      </c>
    </row>
    <row r="46" spans="1:4" x14ac:dyDescent="0.2">
      <c r="A46" s="25">
        <v>44</v>
      </c>
      <c r="B46" s="25" t="s">
        <v>98</v>
      </c>
      <c r="C46" s="25">
        <v>0</v>
      </c>
      <c r="D46" s="1">
        <v>1</v>
      </c>
    </row>
    <row r="47" spans="1:4" x14ac:dyDescent="0.2">
      <c r="A47" s="25">
        <v>45</v>
      </c>
      <c r="B47" s="25" t="s">
        <v>100</v>
      </c>
      <c r="C47" s="25">
        <v>65.788188000000005</v>
      </c>
      <c r="D47" s="1">
        <v>3</v>
      </c>
    </row>
    <row r="48" spans="1:4" x14ac:dyDescent="0.2">
      <c r="A48" s="25">
        <v>46</v>
      </c>
      <c r="B48" s="25" t="s">
        <v>102</v>
      </c>
      <c r="C48" s="25">
        <v>0</v>
      </c>
      <c r="D48" s="1">
        <v>1</v>
      </c>
    </row>
    <row r="49" spans="1:4" x14ac:dyDescent="0.2">
      <c r="A49" s="25">
        <v>47</v>
      </c>
      <c r="B49" s="25" t="s">
        <v>103</v>
      </c>
      <c r="C49" s="25">
        <v>0</v>
      </c>
      <c r="D49" s="1">
        <v>1</v>
      </c>
    </row>
    <row r="50" spans="1:4" x14ac:dyDescent="0.2">
      <c r="A50" s="25">
        <v>48</v>
      </c>
      <c r="B50" s="25" t="s">
        <v>105</v>
      </c>
      <c r="C50" s="25">
        <v>0</v>
      </c>
      <c r="D50" s="1">
        <v>1</v>
      </c>
    </row>
    <row r="51" spans="1:4" x14ac:dyDescent="0.2">
      <c r="A51" s="25">
        <v>49</v>
      </c>
      <c r="B51" s="25" t="s">
        <v>107</v>
      </c>
      <c r="C51" s="25">
        <v>0</v>
      </c>
      <c r="D51" s="1">
        <v>1</v>
      </c>
    </row>
    <row r="52" spans="1:4" x14ac:dyDescent="0.2">
      <c r="A52" s="25">
        <v>50</v>
      </c>
      <c r="B52" s="25" t="s">
        <v>109</v>
      </c>
      <c r="C52" s="25">
        <v>0</v>
      </c>
      <c r="D52" s="1">
        <v>1</v>
      </c>
    </row>
    <row r="53" spans="1:4" x14ac:dyDescent="0.2">
      <c r="A53" s="25">
        <v>51</v>
      </c>
      <c r="B53" s="25" t="s">
        <v>110</v>
      </c>
      <c r="C53" s="25">
        <v>0</v>
      </c>
      <c r="D53" s="1">
        <v>1</v>
      </c>
    </row>
    <row r="54" spans="1:4" x14ac:dyDescent="0.2">
      <c r="A54" s="25">
        <v>52</v>
      </c>
      <c r="B54" s="25" t="s">
        <v>111</v>
      </c>
      <c r="C54" s="25">
        <v>0</v>
      </c>
      <c r="D54" s="1">
        <v>1</v>
      </c>
    </row>
    <row r="55" spans="1:4" x14ac:dyDescent="0.2">
      <c r="A55" s="25">
        <v>53</v>
      </c>
      <c r="B55" s="25" t="s">
        <v>112</v>
      </c>
      <c r="C55" s="25">
        <v>0</v>
      </c>
      <c r="D55" s="1">
        <v>1</v>
      </c>
    </row>
    <row r="56" spans="1:4" x14ac:dyDescent="0.2">
      <c r="A56" s="25">
        <v>54</v>
      </c>
      <c r="B56" s="25" t="s">
        <v>113</v>
      </c>
      <c r="C56" s="25">
        <v>96.011669999999995</v>
      </c>
      <c r="D56" s="1">
        <v>4</v>
      </c>
    </row>
    <row r="57" spans="1:4" x14ac:dyDescent="0.2">
      <c r="A57" s="25">
        <v>55</v>
      </c>
      <c r="B57" s="25" t="s">
        <v>115</v>
      </c>
      <c r="C57" s="25">
        <v>96.263892999999996</v>
      </c>
      <c r="D57" s="1">
        <v>4</v>
      </c>
    </row>
    <row r="58" spans="1:4" x14ac:dyDescent="0.2">
      <c r="A58" s="25">
        <v>56</v>
      </c>
      <c r="B58" s="25" t="s">
        <v>117</v>
      </c>
      <c r="C58" s="25">
        <v>77.005182000000005</v>
      </c>
      <c r="D58" s="1">
        <v>4</v>
      </c>
    </row>
    <row r="59" spans="1:4" x14ac:dyDescent="0.2">
      <c r="A59" s="25">
        <v>57</v>
      </c>
      <c r="B59" s="25" t="s">
        <v>118</v>
      </c>
      <c r="C59" s="25">
        <v>86.566631000000001</v>
      </c>
      <c r="D59" s="1">
        <v>4</v>
      </c>
    </row>
    <row r="60" spans="1:4" x14ac:dyDescent="0.2">
      <c r="A60" s="25">
        <v>58</v>
      </c>
      <c r="B60" s="25" t="s">
        <v>119</v>
      </c>
      <c r="C60" s="25">
        <v>0</v>
      </c>
      <c r="D60" s="1">
        <v>1</v>
      </c>
    </row>
    <row r="61" spans="1:4" x14ac:dyDescent="0.2">
      <c r="A61" s="25">
        <v>59</v>
      </c>
      <c r="B61" s="25" t="s">
        <v>120</v>
      </c>
      <c r="C61" s="25">
        <v>0</v>
      </c>
      <c r="D61" s="1">
        <v>1</v>
      </c>
    </row>
    <row r="62" spans="1:4" x14ac:dyDescent="0.2">
      <c r="A62" s="25">
        <v>60</v>
      </c>
      <c r="B62" s="25" t="s">
        <v>121</v>
      </c>
      <c r="C62" s="25">
        <v>89.380785000000003</v>
      </c>
      <c r="D62" s="1">
        <v>4</v>
      </c>
    </row>
    <row r="63" spans="1:4" x14ac:dyDescent="0.2">
      <c r="A63" s="25">
        <v>61</v>
      </c>
      <c r="B63" s="25" t="s">
        <v>122</v>
      </c>
      <c r="C63" s="25">
        <v>0</v>
      </c>
      <c r="D63" s="1">
        <v>1</v>
      </c>
    </row>
    <row r="64" spans="1:4" x14ac:dyDescent="0.2">
      <c r="A64" s="25">
        <v>62</v>
      </c>
      <c r="B64" s="25" t="s">
        <v>123</v>
      </c>
      <c r="C64" s="25">
        <v>0</v>
      </c>
      <c r="D64" s="1">
        <v>1</v>
      </c>
    </row>
    <row r="65" spans="1:4" x14ac:dyDescent="0.2">
      <c r="A65" s="25">
        <v>63</v>
      </c>
      <c r="B65" s="25" t="s">
        <v>124</v>
      </c>
      <c r="C65" s="25">
        <v>0</v>
      </c>
      <c r="D65" s="1">
        <v>1</v>
      </c>
    </row>
    <row r="66" spans="1:4" x14ac:dyDescent="0.2">
      <c r="A66" s="25">
        <v>64</v>
      </c>
      <c r="B66" s="25" t="s">
        <v>125</v>
      </c>
      <c r="C66" s="25">
        <v>0</v>
      </c>
      <c r="D66" s="1">
        <v>1</v>
      </c>
    </row>
    <row r="67" spans="1:4" x14ac:dyDescent="0.2">
      <c r="A67" s="25">
        <v>65</v>
      </c>
      <c r="B67" s="25" t="s">
        <v>126</v>
      </c>
      <c r="C67" s="25">
        <v>0</v>
      </c>
      <c r="D67" s="1">
        <v>1</v>
      </c>
    </row>
    <row r="68" spans="1:4" x14ac:dyDescent="0.2">
      <c r="A68" s="25">
        <v>66</v>
      </c>
      <c r="B68" s="25" t="s">
        <v>127</v>
      </c>
      <c r="C68" s="25">
        <v>65.065855999999997</v>
      </c>
      <c r="D68" s="1">
        <v>3</v>
      </c>
    </row>
    <row r="69" spans="1:4" x14ac:dyDescent="0.2">
      <c r="A69" s="25">
        <v>67</v>
      </c>
      <c r="B69" s="25" t="s">
        <v>128</v>
      </c>
      <c r="C69" s="25">
        <v>0</v>
      </c>
      <c r="D69" s="1">
        <v>1</v>
      </c>
    </row>
    <row r="70" spans="1:4" x14ac:dyDescent="0.2">
      <c r="A70" s="25">
        <v>68</v>
      </c>
      <c r="B70" s="25" t="s">
        <v>129</v>
      </c>
      <c r="C70" s="25">
        <v>91.583355999999995</v>
      </c>
      <c r="D70" s="1">
        <v>4</v>
      </c>
    </row>
    <row r="71" spans="1:4" x14ac:dyDescent="0.2">
      <c r="A71" s="25">
        <v>69</v>
      </c>
      <c r="B71" s="25" t="s">
        <v>130</v>
      </c>
      <c r="C71" s="25">
        <v>0</v>
      </c>
      <c r="D71" s="1">
        <v>1</v>
      </c>
    </row>
    <row r="72" spans="1:4" x14ac:dyDescent="0.2">
      <c r="A72" s="25">
        <v>70</v>
      </c>
      <c r="B72" s="25" t="s">
        <v>132</v>
      </c>
      <c r="C72" s="25">
        <v>0</v>
      </c>
      <c r="D72" s="1">
        <v>1</v>
      </c>
    </row>
    <row r="73" spans="1:4" x14ac:dyDescent="0.2">
      <c r="A73" s="25">
        <v>71</v>
      </c>
      <c r="B73" s="25" t="s">
        <v>133</v>
      </c>
      <c r="C73" s="25">
        <v>92.983442999999994</v>
      </c>
      <c r="D73" s="1">
        <v>4</v>
      </c>
    </row>
    <row r="74" spans="1:4" x14ac:dyDescent="0.2">
      <c r="A74" s="25">
        <v>72</v>
      </c>
      <c r="B74" s="25" t="s">
        <v>134</v>
      </c>
      <c r="C74" s="25">
        <v>0</v>
      </c>
      <c r="D74" s="1">
        <v>1</v>
      </c>
    </row>
    <row r="75" spans="1:4" x14ac:dyDescent="0.2">
      <c r="A75" s="25">
        <v>73</v>
      </c>
      <c r="B75" s="25" t="s">
        <v>135</v>
      </c>
      <c r="C75" s="25">
        <v>0</v>
      </c>
      <c r="D75" s="1">
        <v>1</v>
      </c>
    </row>
    <row r="76" spans="1:4" x14ac:dyDescent="0.2">
      <c r="A76" s="25">
        <v>74</v>
      </c>
      <c r="B76" s="25" t="s">
        <v>137</v>
      </c>
      <c r="C76" s="25">
        <v>0</v>
      </c>
      <c r="D76" s="1">
        <v>1</v>
      </c>
    </row>
    <row r="77" spans="1:4" x14ac:dyDescent="0.2">
      <c r="A77" s="25">
        <v>75</v>
      </c>
      <c r="B77" s="25" t="s">
        <v>138</v>
      </c>
      <c r="C77" s="25">
        <v>32.476505000000003</v>
      </c>
      <c r="D77" s="1">
        <v>2</v>
      </c>
    </row>
    <row r="78" spans="1:4" x14ac:dyDescent="0.2">
      <c r="A78" s="25">
        <v>76</v>
      </c>
      <c r="B78" s="25" t="s">
        <v>139</v>
      </c>
      <c r="C78" s="25">
        <v>98.938474999999997</v>
      </c>
      <c r="D78" s="1">
        <v>4</v>
      </c>
    </row>
    <row r="79" spans="1:4" x14ac:dyDescent="0.2">
      <c r="A79" s="25">
        <v>77</v>
      </c>
      <c r="B79" s="25" t="s">
        <v>141</v>
      </c>
      <c r="C79" s="25">
        <v>0</v>
      </c>
      <c r="D79" s="1">
        <v>1</v>
      </c>
    </row>
    <row r="80" spans="1:4" x14ac:dyDescent="0.2">
      <c r="A80" s="25">
        <v>78</v>
      </c>
      <c r="B80" s="25" t="s">
        <v>142</v>
      </c>
      <c r="C80" s="25">
        <v>0</v>
      </c>
      <c r="D80" s="1">
        <v>1</v>
      </c>
    </row>
    <row r="81" spans="1:4" x14ac:dyDescent="0.2">
      <c r="A81" s="25">
        <v>79</v>
      </c>
      <c r="B81" s="25" t="s">
        <v>143</v>
      </c>
      <c r="C81" s="25">
        <v>0</v>
      </c>
      <c r="D81" s="1">
        <v>1</v>
      </c>
    </row>
    <row r="82" spans="1:4" x14ac:dyDescent="0.2">
      <c r="A82" s="25">
        <v>80</v>
      </c>
      <c r="B82" s="25" t="s">
        <v>144</v>
      </c>
      <c r="C82" s="25">
        <v>0</v>
      </c>
      <c r="D82" s="1">
        <v>1</v>
      </c>
    </row>
    <row r="83" spans="1:4" x14ac:dyDescent="0.2">
      <c r="A83" s="25">
        <v>81</v>
      </c>
      <c r="B83" s="25" t="s">
        <v>146</v>
      </c>
      <c r="C83" s="25">
        <v>89.848860000000002</v>
      </c>
      <c r="D83" s="1">
        <v>4</v>
      </c>
    </row>
    <row r="84" spans="1:4" x14ac:dyDescent="0.2">
      <c r="A84" s="25">
        <v>82</v>
      </c>
      <c r="B84" s="25" t="s">
        <v>147</v>
      </c>
      <c r="C84" s="25">
        <v>0</v>
      </c>
      <c r="D84" s="1">
        <v>1</v>
      </c>
    </row>
    <row r="85" spans="1:4" x14ac:dyDescent="0.2">
      <c r="A85" s="25">
        <v>83</v>
      </c>
      <c r="B85" s="25" t="s">
        <v>148</v>
      </c>
      <c r="C85" s="25">
        <v>48.14284</v>
      </c>
      <c r="D85" s="1">
        <v>2</v>
      </c>
    </row>
    <row r="86" spans="1:4" x14ac:dyDescent="0.2">
      <c r="A86" s="25">
        <v>84</v>
      </c>
      <c r="B86" s="25" t="s">
        <v>149</v>
      </c>
      <c r="C86" s="25">
        <v>98.540908000000002</v>
      </c>
      <c r="D86" s="1">
        <v>4</v>
      </c>
    </row>
    <row r="87" spans="1:4" x14ac:dyDescent="0.2">
      <c r="A87" s="25">
        <v>85</v>
      </c>
      <c r="B87" s="25" t="s">
        <v>150</v>
      </c>
      <c r="C87" s="25">
        <v>7.9990079999999999</v>
      </c>
      <c r="D87" s="1">
        <v>1</v>
      </c>
    </row>
    <row r="88" spans="1:4" x14ac:dyDescent="0.2">
      <c r="A88" s="25">
        <v>86</v>
      </c>
      <c r="B88" s="25" t="s">
        <v>152</v>
      </c>
      <c r="C88" s="25">
        <v>32.649554000000002</v>
      </c>
      <c r="D88" s="1">
        <v>2</v>
      </c>
    </row>
    <row r="89" spans="1:4" x14ac:dyDescent="0.2">
      <c r="A89" s="25">
        <v>87</v>
      </c>
      <c r="B89" s="25" t="s">
        <v>154</v>
      </c>
      <c r="C89" s="25">
        <v>39.231546000000002</v>
      </c>
      <c r="D89" s="1">
        <v>2</v>
      </c>
    </row>
    <row r="90" spans="1:4" x14ac:dyDescent="0.2">
      <c r="A90" s="25">
        <v>88</v>
      </c>
      <c r="B90" s="25" t="s">
        <v>155</v>
      </c>
      <c r="C90" s="25">
        <v>0</v>
      </c>
      <c r="D90" s="1">
        <v>1</v>
      </c>
    </row>
    <row r="91" spans="1:4" x14ac:dyDescent="0.2">
      <c r="A91" s="25">
        <v>89</v>
      </c>
      <c r="B91" s="25" t="s">
        <v>156</v>
      </c>
      <c r="C91" s="25">
        <v>0.15406900000000001</v>
      </c>
      <c r="D91" s="1">
        <v>1</v>
      </c>
    </row>
    <row r="92" spans="1:4" x14ac:dyDescent="0.2">
      <c r="A92" s="25">
        <v>90</v>
      </c>
      <c r="B92" s="25" t="s">
        <v>157</v>
      </c>
      <c r="C92" s="25">
        <v>0</v>
      </c>
      <c r="D92" s="1">
        <v>1</v>
      </c>
    </row>
    <row r="93" spans="1:4" x14ac:dyDescent="0.2">
      <c r="A93" s="25">
        <v>91</v>
      </c>
      <c r="B93" s="25" t="s">
        <v>158</v>
      </c>
      <c r="C93" s="25">
        <v>3.1823800000000002</v>
      </c>
      <c r="D93" s="1">
        <v>1</v>
      </c>
    </row>
    <row r="94" spans="1:4" x14ac:dyDescent="0.2">
      <c r="A94" s="25">
        <v>92</v>
      </c>
      <c r="B94" s="25" t="s">
        <v>159</v>
      </c>
      <c r="C94" s="25">
        <v>2.8591530000000001</v>
      </c>
      <c r="D94" s="1">
        <v>1</v>
      </c>
    </row>
    <row r="95" spans="1:4" x14ac:dyDescent="0.2">
      <c r="A95" s="25">
        <v>93</v>
      </c>
      <c r="B95" s="25" t="s">
        <v>160</v>
      </c>
      <c r="C95" s="25">
        <v>0</v>
      </c>
      <c r="D95" s="1">
        <v>1</v>
      </c>
    </row>
    <row r="96" spans="1:4" x14ac:dyDescent="0.2">
      <c r="A96" s="25">
        <v>94</v>
      </c>
      <c r="B96" s="25" t="s">
        <v>161</v>
      </c>
      <c r="C96" s="25">
        <v>98.382444000000007</v>
      </c>
      <c r="D96" s="1">
        <v>4</v>
      </c>
    </row>
    <row r="97" spans="1:4" x14ac:dyDescent="0.2">
      <c r="A97" s="25">
        <v>95</v>
      </c>
      <c r="B97" s="25" t="s">
        <v>163</v>
      </c>
      <c r="C97" s="25">
        <v>0.49807200000000001</v>
      </c>
      <c r="D97" s="1">
        <v>1</v>
      </c>
    </row>
    <row r="98" spans="1:4" x14ac:dyDescent="0.2">
      <c r="A98" s="25">
        <v>96</v>
      </c>
      <c r="B98" s="25" t="s">
        <v>164</v>
      </c>
      <c r="C98" s="25">
        <v>0</v>
      </c>
      <c r="D98" s="1">
        <v>1</v>
      </c>
    </row>
    <row r="99" spans="1:4" x14ac:dyDescent="0.2">
      <c r="A99" s="25">
        <v>97</v>
      </c>
      <c r="B99" s="25" t="s">
        <v>165</v>
      </c>
      <c r="C99" s="25">
        <v>0</v>
      </c>
      <c r="D99" s="1">
        <v>1</v>
      </c>
    </row>
    <row r="100" spans="1:4" x14ac:dyDescent="0.2">
      <c r="A100" s="25">
        <v>98</v>
      </c>
      <c r="B100" s="25" t="s">
        <v>166</v>
      </c>
      <c r="C100" s="25">
        <v>0</v>
      </c>
      <c r="D100" s="1">
        <v>1</v>
      </c>
    </row>
    <row r="101" spans="1:4" x14ac:dyDescent="0.2">
      <c r="A101" s="25">
        <v>99</v>
      </c>
      <c r="B101" s="25" t="s">
        <v>168</v>
      </c>
      <c r="C101" s="25">
        <v>0</v>
      </c>
      <c r="D101" s="1">
        <v>1</v>
      </c>
    </row>
    <row r="102" spans="1:4" x14ac:dyDescent="0.2">
      <c r="A102" s="25">
        <v>100</v>
      </c>
      <c r="B102" s="25" t="s">
        <v>169</v>
      </c>
      <c r="C102" s="25">
        <v>70.150161999999995</v>
      </c>
      <c r="D102" s="1">
        <v>3</v>
      </c>
    </row>
    <row r="103" spans="1:4" x14ac:dyDescent="0.2">
      <c r="A103" s="25">
        <v>101</v>
      </c>
      <c r="B103" s="25" t="s">
        <v>171</v>
      </c>
      <c r="C103" s="25">
        <v>0</v>
      </c>
      <c r="D103" s="1">
        <v>1</v>
      </c>
    </row>
    <row r="104" spans="1:4" x14ac:dyDescent="0.2">
      <c r="A104" s="25">
        <v>102</v>
      </c>
      <c r="B104" s="25" t="s">
        <v>172</v>
      </c>
      <c r="C104" s="25">
        <v>32.504860999999998</v>
      </c>
      <c r="D104" s="1">
        <v>2</v>
      </c>
    </row>
    <row r="105" spans="1:4" x14ac:dyDescent="0.2">
      <c r="A105" s="25">
        <v>103</v>
      </c>
      <c r="B105" s="25" t="s">
        <v>173</v>
      </c>
      <c r="C105" s="25">
        <v>2.8001999999999998</v>
      </c>
      <c r="D105" s="1">
        <v>1</v>
      </c>
    </row>
    <row r="106" spans="1:4" x14ac:dyDescent="0.2">
      <c r="A106" s="25">
        <v>104</v>
      </c>
      <c r="B106" s="25" t="s">
        <v>174</v>
      </c>
      <c r="C106" s="25">
        <v>0</v>
      </c>
      <c r="D106" s="1">
        <v>1</v>
      </c>
    </row>
    <row r="107" spans="1:4" x14ac:dyDescent="0.2">
      <c r="A107" s="25">
        <v>105</v>
      </c>
      <c r="B107" s="25" t="s">
        <v>175</v>
      </c>
      <c r="C107" s="25">
        <v>61.389223999999999</v>
      </c>
      <c r="D107" s="1">
        <v>3</v>
      </c>
    </row>
    <row r="108" spans="1:4" x14ac:dyDescent="0.2">
      <c r="A108" s="25">
        <v>106</v>
      </c>
      <c r="B108" s="25" t="s">
        <v>177</v>
      </c>
      <c r="C108" s="25">
        <v>22.84826</v>
      </c>
      <c r="D108" s="1">
        <v>1</v>
      </c>
    </row>
    <row r="109" spans="1:4" x14ac:dyDescent="0.2">
      <c r="A109" s="25">
        <v>107</v>
      </c>
      <c r="B109" s="25" t="s">
        <v>178</v>
      </c>
      <c r="C109" s="25">
        <v>0</v>
      </c>
      <c r="D109" s="1">
        <v>1</v>
      </c>
    </row>
    <row r="110" spans="1:4" x14ac:dyDescent="0.2">
      <c r="A110" s="25">
        <v>108</v>
      </c>
      <c r="B110" s="25" t="s">
        <v>179</v>
      </c>
      <c r="C110" s="25">
        <v>27.939229999999998</v>
      </c>
      <c r="D110" s="1">
        <v>2</v>
      </c>
    </row>
    <row r="111" spans="1:4" x14ac:dyDescent="0.2">
      <c r="A111" s="25">
        <v>109</v>
      </c>
      <c r="B111" s="25" t="s">
        <v>181</v>
      </c>
      <c r="C111" s="25">
        <v>0</v>
      </c>
      <c r="D111" s="1">
        <v>1</v>
      </c>
    </row>
    <row r="112" spans="1:4" x14ac:dyDescent="0.2">
      <c r="A112" s="25">
        <v>110</v>
      </c>
      <c r="B112" s="25" t="s">
        <v>183</v>
      </c>
      <c r="C112" s="25">
        <v>64.199523999999997</v>
      </c>
      <c r="D112" s="1">
        <v>3</v>
      </c>
    </row>
    <row r="113" spans="1:4" x14ac:dyDescent="0.2">
      <c r="A113" s="25">
        <v>111</v>
      </c>
      <c r="B113" s="25" t="s">
        <v>184</v>
      </c>
      <c r="C113" s="25">
        <v>91.117312999999996</v>
      </c>
      <c r="D113" s="1">
        <v>4</v>
      </c>
    </row>
    <row r="114" spans="1:4" x14ac:dyDescent="0.2">
      <c r="A114" s="25">
        <v>112</v>
      </c>
      <c r="B114" s="25" t="s">
        <v>186</v>
      </c>
      <c r="C114" s="25">
        <v>0</v>
      </c>
      <c r="D114" s="1">
        <v>1</v>
      </c>
    </row>
    <row r="115" spans="1:4" x14ac:dyDescent="0.2">
      <c r="A115" s="25">
        <v>113</v>
      </c>
      <c r="B115" s="25" t="s">
        <v>187</v>
      </c>
      <c r="C115" s="25">
        <v>0</v>
      </c>
      <c r="D115" s="1">
        <v>1</v>
      </c>
    </row>
    <row r="116" spans="1:4" x14ac:dyDescent="0.2">
      <c r="A116" s="25">
        <v>114</v>
      </c>
      <c r="B116" s="25" t="s">
        <v>188</v>
      </c>
      <c r="C116" s="25">
        <v>41.230504000000003</v>
      </c>
      <c r="D116" s="1">
        <v>2</v>
      </c>
    </row>
    <row r="117" spans="1:4" x14ac:dyDescent="0.2">
      <c r="A117" s="25">
        <v>115</v>
      </c>
      <c r="B117" s="25" t="s">
        <v>189</v>
      </c>
      <c r="C117" s="25">
        <v>52.721041999999997</v>
      </c>
      <c r="D117" s="1">
        <v>3</v>
      </c>
    </row>
    <row r="118" spans="1:4" x14ac:dyDescent="0.2">
      <c r="A118" s="25">
        <v>116</v>
      </c>
      <c r="B118" s="25" t="s">
        <v>190</v>
      </c>
      <c r="C118" s="25">
        <v>62.272587999999999</v>
      </c>
      <c r="D118" s="1">
        <v>3</v>
      </c>
    </row>
    <row r="119" spans="1:4" x14ac:dyDescent="0.2">
      <c r="A119" s="25">
        <v>117</v>
      </c>
      <c r="B119" s="25" t="s">
        <v>191</v>
      </c>
      <c r="C119" s="25">
        <v>0</v>
      </c>
      <c r="D119" s="1">
        <v>1</v>
      </c>
    </row>
    <row r="120" spans="1:4" x14ac:dyDescent="0.2">
      <c r="A120" s="25">
        <v>118</v>
      </c>
      <c r="B120" s="25" t="s">
        <v>192</v>
      </c>
      <c r="C120" s="25">
        <v>22.108668999999999</v>
      </c>
      <c r="D120" s="1">
        <v>1</v>
      </c>
    </row>
    <row r="121" spans="1:4" x14ac:dyDescent="0.2">
      <c r="A121" s="25">
        <v>119</v>
      </c>
      <c r="B121" s="25" t="s">
        <v>193</v>
      </c>
      <c r="C121" s="25">
        <v>98.767758000000001</v>
      </c>
      <c r="D121" s="1">
        <v>4</v>
      </c>
    </row>
    <row r="122" spans="1:4" x14ac:dyDescent="0.2">
      <c r="A122" s="25">
        <v>120</v>
      </c>
      <c r="B122" s="25" t="s">
        <v>194</v>
      </c>
      <c r="C122" s="25">
        <v>90.141722000000001</v>
      </c>
      <c r="D122" s="1">
        <v>4</v>
      </c>
    </row>
    <row r="123" spans="1:4" x14ac:dyDescent="0.2">
      <c r="A123" s="25">
        <v>121</v>
      </c>
      <c r="B123" s="25" t="s">
        <v>195</v>
      </c>
      <c r="C123" s="25">
        <v>96.145099000000002</v>
      </c>
      <c r="D123" s="1">
        <v>4</v>
      </c>
    </row>
    <row r="124" spans="1:4" x14ac:dyDescent="0.2">
      <c r="A124" s="25">
        <v>122</v>
      </c>
      <c r="B124" s="25" t="s">
        <v>196</v>
      </c>
      <c r="C124" s="25">
        <v>38.711126</v>
      </c>
      <c r="D124" s="1">
        <v>2</v>
      </c>
    </row>
    <row r="125" spans="1:4" x14ac:dyDescent="0.2">
      <c r="A125" s="25">
        <v>123</v>
      </c>
      <c r="B125" s="25" t="s">
        <v>197</v>
      </c>
      <c r="C125" s="25">
        <v>0</v>
      </c>
      <c r="D125" s="1">
        <v>1</v>
      </c>
    </row>
    <row r="126" spans="1:4" x14ac:dyDescent="0.2">
      <c r="A126" s="25">
        <v>124</v>
      </c>
      <c r="B126" s="25" t="s">
        <v>198</v>
      </c>
      <c r="C126" s="25">
        <v>1.832857</v>
      </c>
      <c r="D126" s="1">
        <v>1</v>
      </c>
    </row>
    <row r="127" spans="1:4" x14ac:dyDescent="0.2">
      <c r="A127" s="25">
        <v>125</v>
      </c>
      <c r="B127" s="25" t="s">
        <v>200</v>
      </c>
      <c r="C127" s="25">
        <v>0</v>
      </c>
      <c r="D127" s="1">
        <v>1</v>
      </c>
    </row>
    <row r="128" spans="1:4" x14ac:dyDescent="0.2">
      <c r="A128" s="25">
        <v>126</v>
      </c>
      <c r="B128" s="25" t="s">
        <v>201</v>
      </c>
      <c r="C128" s="25">
        <v>0</v>
      </c>
      <c r="D128" s="1">
        <v>1</v>
      </c>
    </row>
    <row r="129" spans="1:4" x14ac:dyDescent="0.2">
      <c r="A129" s="25">
        <v>127</v>
      </c>
      <c r="B129" s="25" t="s">
        <v>202</v>
      </c>
      <c r="C129" s="25">
        <v>99.893253999999999</v>
      </c>
      <c r="D129" s="1">
        <v>4</v>
      </c>
    </row>
    <row r="130" spans="1:4" x14ac:dyDescent="0.2">
      <c r="A130" s="25">
        <v>128</v>
      </c>
      <c r="B130" s="25" t="s">
        <v>203</v>
      </c>
      <c r="C130" s="25">
        <v>0</v>
      </c>
      <c r="D130" s="1">
        <v>1</v>
      </c>
    </row>
    <row r="131" spans="1:4" x14ac:dyDescent="0.2">
      <c r="A131" s="25">
        <v>129</v>
      </c>
      <c r="B131" s="25" t="s">
        <v>204</v>
      </c>
      <c r="C131" s="25">
        <v>0</v>
      </c>
      <c r="D131" s="1">
        <v>1</v>
      </c>
    </row>
    <row r="132" spans="1:4" x14ac:dyDescent="0.2">
      <c r="A132" s="25">
        <v>130</v>
      </c>
      <c r="B132" s="25" t="s">
        <v>205</v>
      </c>
      <c r="C132" s="25">
        <v>47.710304999999998</v>
      </c>
      <c r="D132" s="1">
        <v>2</v>
      </c>
    </row>
    <row r="133" spans="1:4" x14ac:dyDescent="0.2">
      <c r="A133" s="25">
        <v>131</v>
      </c>
      <c r="B133" s="25" t="s">
        <v>206</v>
      </c>
      <c r="C133" s="25">
        <v>0</v>
      </c>
      <c r="D133" s="1">
        <v>1</v>
      </c>
    </row>
    <row r="134" spans="1:4" x14ac:dyDescent="0.2">
      <c r="A134" s="25">
        <v>132</v>
      </c>
      <c r="B134" s="25" t="s">
        <v>207</v>
      </c>
      <c r="C134" s="25">
        <v>0</v>
      </c>
      <c r="D134" s="1">
        <v>1</v>
      </c>
    </row>
    <row r="135" spans="1:4" x14ac:dyDescent="0.2">
      <c r="A135" s="25">
        <v>133</v>
      </c>
      <c r="B135" s="25" t="s">
        <v>208</v>
      </c>
      <c r="C135" s="25">
        <v>88.262814000000006</v>
      </c>
      <c r="D135" s="1">
        <v>4</v>
      </c>
    </row>
    <row r="136" spans="1:4" x14ac:dyDescent="0.2">
      <c r="A136" s="25">
        <v>134</v>
      </c>
      <c r="B136" s="25" t="s">
        <v>209</v>
      </c>
      <c r="C136" s="25">
        <v>44.479432000000003</v>
      </c>
      <c r="D136" s="1">
        <v>2</v>
      </c>
    </row>
    <row r="137" spans="1:4" x14ac:dyDescent="0.2">
      <c r="A137" s="25">
        <v>135</v>
      </c>
      <c r="B137" s="25" t="s">
        <v>211</v>
      </c>
      <c r="C137" s="25">
        <v>0</v>
      </c>
      <c r="D137" s="1">
        <v>1</v>
      </c>
    </row>
    <row r="138" spans="1:4" x14ac:dyDescent="0.2">
      <c r="A138" s="25">
        <v>136</v>
      </c>
      <c r="B138" s="25" t="s">
        <v>212</v>
      </c>
      <c r="C138" s="25">
        <v>98.491485999999995</v>
      </c>
      <c r="D138" s="1">
        <v>4</v>
      </c>
    </row>
    <row r="139" spans="1:4" x14ac:dyDescent="0.2">
      <c r="A139" s="25">
        <v>137</v>
      </c>
      <c r="B139" s="25" t="s">
        <v>213</v>
      </c>
      <c r="C139" s="25">
        <v>0</v>
      </c>
      <c r="D139" s="1">
        <v>1</v>
      </c>
    </row>
    <row r="140" spans="1:4" x14ac:dyDescent="0.2">
      <c r="A140" s="25">
        <v>138</v>
      </c>
      <c r="B140" s="25" t="s">
        <v>214</v>
      </c>
      <c r="C140" s="25">
        <v>0</v>
      </c>
      <c r="D140" s="1">
        <v>1</v>
      </c>
    </row>
    <row r="141" spans="1:4" x14ac:dyDescent="0.2">
      <c r="A141" s="25">
        <v>139</v>
      </c>
      <c r="B141" s="25" t="s">
        <v>215</v>
      </c>
      <c r="C141" s="25">
        <v>80.160622000000004</v>
      </c>
      <c r="D141" s="1">
        <v>4</v>
      </c>
    </row>
    <row r="142" spans="1:4" x14ac:dyDescent="0.2">
      <c r="A142" s="25">
        <v>140</v>
      </c>
      <c r="B142" s="25" t="s">
        <v>216</v>
      </c>
      <c r="C142" s="25">
        <v>86.336518999999996</v>
      </c>
      <c r="D142" s="1">
        <v>4</v>
      </c>
    </row>
    <row r="143" spans="1:4" x14ac:dyDescent="0.2">
      <c r="A143" s="25">
        <v>141</v>
      </c>
      <c r="B143" s="25" t="s">
        <v>217</v>
      </c>
      <c r="C143" s="25">
        <v>0</v>
      </c>
      <c r="D143" s="1">
        <v>1</v>
      </c>
    </row>
    <row r="144" spans="1:4" x14ac:dyDescent="0.2">
      <c r="A144" s="25">
        <v>142</v>
      </c>
      <c r="B144" s="25" t="s">
        <v>218</v>
      </c>
      <c r="C144" s="25">
        <v>0</v>
      </c>
      <c r="D144" s="1">
        <v>1</v>
      </c>
    </row>
    <row r="145" spans="1:4" x14ac:dyDescent="0.2">
      <c r="A145" s="25">
        <v>143</v>
      </c>
      <c r="B145" s="25" t="s">
        <v>219</v>
      </c>
      <c r="C145" s="25">
        <v>0</v>
      </c>
      <c r="D145" s="1">
        <v>1</v>
      </c>
    </row>
    <row r="146" spans="1:4" x14ac:dyDescent="0.2">
      <c r="A146" s="25">
        <v>144</v>
      </c>
      <c r="B146" s="25" t="s">
        <v>220</v>
      </c>
      <c r="C146" s="25">
        <v>0</v>
      </c>
      <c r="D146" s="1">
        <v>1</v>
      </c>
    </row>
    <row r="147" spans="1:4" x14ac:dyDescent="0.2">
      <c r="A147" s="25">
        <v>145</v>
      </c>
      <c r="B147" s="25" t="s">
        <v>222</v>
      </c>
      <c r="C147" s="25">
        <v>0</v>
      </c>
      <c r="D147" s="1">
        <v>1</v>
      </c>
    </row>
    <row r="148" spans="1:4" x14ac:dyDescent="0.2">
      <c r="A148" s="25">
        <v>146</v>
      </c>
      <c r="B148" s="25" t="s">
        <v>223</v>
      </c>
      <c r="C148" s="25">
        <v>0</v>
      </c>
      <c r="D148" s="1">
        <v>1</v>
      </c>
    </row>
    <row r="149" spans="1:4" x14ac:dyDescent="0.2">
      <c r="A149" s="25">
        <v>147</v>
      </c>
      <c r="B149" s="25" t="s">
        <v>224</v>
      </c>
      <c r="C149" s="25">
        <v>0</v>
      </c>
      <c r="D149" s="1">
        <v>1</v>
      </c>
    </row>
    <row r="150" spans="1:4" x14ac:dyDescent="0.2">
      <c r="A150" s="25">
        <v>148</v>
      </c>
      <c r="B150" s="25" t="s">
        <v>226</v>
      </c>
      <c r="C150" s="25">
        <v>0</v>
      </c>
      <c r="D150" s="1">
        <v>1</v>
      </c>
    </row>
    <row r="151" spans="1:4" x14ac:dyDescent="0.2">
      <c r="A151" s="25">
        <v>149</v>
      </c>
      <c r="B151" s="25" t="s">
        <v>227</v>
      </c>
      <c r="C151" s="25">
        <v>0</v>
      </c>
      <c r="D151" s="1">
        <v>1</v>
      </c>
    </row>
    <row r="152" spans="1:4" x14ac:dyDescent="0.2">
      <c r="A152" s="25">
        <v>150</v>
      </c>
      <c r="B152" s="25" t="s">
        <v>228</v>
      </c>
      <c r="C152" s="25">
        <v>0</v>
      </c>
      <c r="D152" s="1">
        <v>1</v>
      </c>
    </row>
    <row r="153" spans="1:4" x14ac:dyDescent="0.2">
      <c r="A153" s="25">
        <v>151</v>
      </c>
      <c r="B153" s="25" t="s">
        <v>229</v>
      </c>
      <c r="C153" s="25">
        <v>88.896324000000007</v>
      </c>
      <c r="D153" s="1">
        <v>4</v>
      </c>
    </row>
    <row r="154" spans="1:4" x14ac:dyDescent="0.2">
      <c r="A154" s="25">
        <v>152</v>
      </c>
      <c r="B154" s="25" t="s">
        <v>231</v>
      </c>
      <c r="C154" s="25">
        <v>0</v>
      </c>
      <c r="D154" s="1">
        <v>1</v>
      </c>
    </row>
    <row r="155" spans="1:4" x14ac:dyDescent="0.2">
      <c r="A155" s="25">
        <v>153</v>
      </c>
      <c r="B155" s="25" t="s">
        <v>233</v>
      </c>
      <c r="C155" s="25">
        <v>0</v>
      </c>
      <c r="D155" s="1">
        <v>1</v>
      </c>
    </row>
    <row r="156" spans="1:4" x14ac:dyDescent="0.2">
      <c r="A156" s="25">
        <v>154</v>
      </c>
      <c r="B156" s="25" t="s">
        <v>235</v>
      </c>
      <c r="C156" s="25">
        <v>0</v>
      </c>
      <c r="D156" s="1">
        <v>1</v>
      </c>
    </row>
    <row r="157" spans="1:4" x14ac:dyDescent="0.2">
      <c r="A157" s="25">
        <v>155</v>
      </c>
      <c r="B157" s="25" t="s">
        <v>237</v>
      </c>
      <c r="C157" s="25">
        <v>93.665177</v>
      </c>
      <c r="D157" s="1">
        <v>4</v>
      </c>
    </row>
    <row r="158" spans="1:4" x14ac:dyDescent="0.2">
      <c r="A158" s="25">
        <v>156</v>
      </c>
      <c r="B158" s="25" t="s">
        <v>239</v>
      </c>
      <c r="C158" s="25">
        <v>97.302974000000006</v>
      </c>
      <c r="D158" s="1">
        <v>4</v>
      </c>
    </row>
    <row r="159" spans="1:4" x14ac:dyDescent="0.2">
      <c r="A159" s="25">
        <v>157</v>
      </c>
      <c r="B159" s="25" t="s">
        <v>241</v>
      </c>
      <c r="C159" s="25">
        <v>0</v>
      </c>
      <c r="D159" s="1">
        <v>1</v>
      </c>
    </row>
    <row r="160" spans="1:4" x14ac:dyDescent="0.2">
      <c r="A160" s="25">
        <v>158</v>
      </c>
      <c r="B160" s="25" t="s">
        <v>243</v>
      </c>
      <c r="C160" s="25">
        <v>96.281391999999997</v>
      </c>
      <c r="D160" s="1">
        <v>4</v>
      </c>
    </row>
    <row r="161" spans="1:4" x14ac:dyDescent="0.2">
      <c r="A161" s="25">
        <v>159</v>
      </c>
      <c r="B161" s="25" t="s">
        <v>244</v>
      </c>
      <c r="C161" s="25">
        <v>91.478682000000006</v>
      </c>
      <c r="D161" s="1">
        <v>4</v>
      </c>
    </row>
    <row r="162" spans="1:4" x14ac:dyDescent="0.2">
      <c r="A162" s="25">
        <v>160</v>
      </c>
      <c r="B162" s="25" t="s">
        <v>246</v>
      </c>
      <c r="C162" s="25">
        <v>86.592303000000001</v>
      </c>
      <c r="D162" s="1">
        <v>4</v>
      </c>
    </row>
    <row r="163" spans="1:4" x14ac:dyDescent="0.2">
      <c r="A163" s="25">
        <v>161</v>
      </c>
      <c r="B163" s="25" t="s">
        <v>248</v>
      </c>
      <c r="C163" s="25">
        <v>96.321440999999993</v>
      </c>
      <c r="D163" s="1">
        <v>4</v>
      </c>
    </row>
  </sheetData>
  <sortState xmlns:xlrd2="http://schemas.microsoft.com/office/spreadsheetml/2017/richdata2" ref="A2:D163">
    <sortCondition ref="A2:A163"/>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B9998-6473-074F-8DFF-F847BFF5A23C}">
  <dimension ref="A1:AA350"/>
  <sheetViews>
    <sheetView zoomScale="90" zoomScaleNormal="90" workbookViewId="0">
      <pane ySplit="19" topLeftCell="A20" activePane="bottomLeft" state="frozen"/>
      <selection pane="bottomLeft" activeCell="D5" sqref="D5"/>
    </sheetView>
  </sheetViews>
  <sheetFormatPr baseColWidth="10" defaultColWidth="8.83203125" defaultRowHeight="15" x14ac:dyDescent="0.2"/>
  <cols>
    <col min="1" max="9" width="25.6640625" style="1" customWidth="1"/>
    <col min="10" max="10" width="10.6640625" style="1" customWidth="1"/>
    <col min="11" max="16" width="25.6640625" style="1" customWidth="1"/>
    <col min="17" max="17" width="10.6640625" style="1" customWidth="1"/>
    <col min="18" max="19" width="25.6640625" style="1" customWidth="1"/>
    <col min="20" max="20" width="10.6640625" style="1" customWidth="1"/>
    <col min="21" max="22" width="25.6640625" style="1" customWidth="1"/>
    <col min="23" max="23" width="10.6640625" customWidth="1"/>
    <col min="24" max="27" width="25.6640625" style="1" customWidth="1"/>
  </cols>
  <sheetData>
    <row r="1" spans="1:25" s="1" customFormat="1" x14ac:dyDescent="0.2">
      <c r="A1" s="5" t="s">
        <v>0</v>
      </c>
    </row>
    <row r="2" spans="1:25" s="1" customFormat="1" x14ac:dyDescent="0.2">
      <c r="A2" t="s">
        <v>354</v>
      </c>
    </row>
    <row r="3" spans="1:25" s="1" customFormat="1" x14ac:dyDescent="0.2">
      <c r="A3" s="5"/>
    </row>
    <row r="4" spans="1:25" s="1" customFormat="1" x14ac:dyDescent="0.2">
      <c r="A4" t="s">
        <v>272</v>
      </c>
      <c r="C4" s="2" t="s">
        <v>3</v>
      </c>
      <c r="D4" s="2" t="s">
        <v>355</v>
      </c>
      <c r="E4" s="2" t="s">
        <v>4</v>
      </c>
      <c r="G4" s="2" t="s">
        <v>282</v>
      </c>
      <c r="H4" s="1">
        <v>162</v>
      </c>
    </row>
    <row r="5" spans="1:25" s="1" customFormat="1" x14ac:dyDescent="0.2">
      <c r="A5" t="s">
        <v>273</v>
      </c>
      <c r="C5" s="1" t="s">
        <v>6</v>
      </c>
      <c r="D5" s="1">
        <v>0.75</v>
      </c>
      <c r="E5" s="1">
        <v>1.5</v>
      </c>
    </row>
    <row r="6" spans="1:25" s="1" customFormat="1" x14ac:dyDescent="0.2">
      <c r="A6" t="s">
        <v>274</v>
      </c>
      <c r="C6" s="1" t="s">
        <v>8</v>
      </c>
      <c r="D6" s="1">
        <v>0.25</v>
      </c>
      <c r="E6" s="1">
        <v>2.5</v>
      </c>
      <c r="G6" s="2" t="s">
        <v>1</v>
      </c>
      <c r="H6" s="2" t="s">
        <v>268</v>
      </c>
      <c r="I6" s="2" t="s">
        <v>269</v>
      </c>
      <c r="J6" s="2"/>
    </row>
    <row r="7" spans="1:25" s="1" customFormat="1" x14ac:dyDescent="0.2">
      <c r="A7" t="s">
        <v>275</v>
      </c>
      <c r="C7" s="1" t="s">
        <v>250</v>
      </c>
      <c r="D7" s="1">
        <v>0.5</v>
      </c>
      <c r="E7" s="1">
        <v>3.5</v>
      </c>
      <c r="G7" s="1">
        <v>1</v>
      </c>
      <c r="H7" s="3">
        <f t="shared" ref="H7:I10" si="0">(COUNTIF(X$20:X$181, $G7))/$H$4</f>
        <v>0.22839506172839505</v>
      </c>
      <c r="I7" s="3">
        <f t="shared" si="0"/>
        <v>0.14814814814814814</v>
      </c>
      <c r="J7" s="3"/>
    </row>
    <row r="8" spans="1:25" s="1" customFormat="1" x14ac:dyDescent="0.2">
      <c r="A8" t="s">
        <v>276</v>
      </c>
      <c r="C8" s="1" t="s">
        <v>251</v>
      </c>
      <c r="D8" s="1">
        <v>0.5</v>
      </c>
      <c r="E8"/>
      <c r="G8" s="1">
        <v>2</v>
      </c>
      <c r="H8" s="3">
        <f t="shared" si="0"/>
        <v>0.46913580246913578</v>
      </c>
      <c r="I8" s="3">
        <f t="shared" si="0"/>
        <v>0.5</v>
      </c>
      <c r="J8" s="3"/>
    </row>
    <row r="9" spans="1:25" s="1" customFormat="1" x14ac:dyDescent="0.2">
      <c r="A9" t="s">
        <v>277</v>
      </c>
      <c r="G9" s="1">
        <v>3</v>
      </c>
      <c r="H9" s="3">
        <f t="shared" si="0"/>
        <v>0.27160493827160492</v>
      </c>
      <c r="I9" s="3">
        <f t="shared" si="0"/>
        <v>0.27777777777777779</v>
      </c>
      <c r="J9" s="3"/>
    </row>
    <row r="10" spans="1:25" s="1" customFormat="1" x14ac:dyDescent="0.2">
      <c r="A10"/>
      <c r="G10" s="1">
        <v>4</v>
      </c>
      <c r="H10" s="3">
        <f t="shared" si="0"/>
        <v>3.0864197530864196E-2</v>
      </c>
      <c r="I10" s="3">
        <f t="shared" si="0"/>
        <v>7.407407407407407E-2</v>
      </c>
      <c r="J10" s="3"/>
    </row>
    <row r="11" spans="1:25" s="1" customFormat="1" x14ac:dyDescent="0.2">
      <c r="A11" s="5"/>
    </row>
    <row r="12" spans="1:25" s="1" customFormat="1" x14ac:dyDescent="0.2">
      <c r="A12" s="6" t="s">
        <v>1</v>
      </c>
      <c r="B12" s="6" t="s">
        <v>2</v>
      </c>
      <c r="C12" s="2" t="s">
        <v>267</v>
      </c>
      <c r="D12" s="2" t="s">
        <v>249</v>
      </c>
      <c r="E12" s="2" t="s">
        <v>278</v>
      </c>
      <c r="F12" s="2" t="s">
        <v>279</v>
      </c>
      <c r="L12"/>
      <c r="P12"/>
      <c r="Q12"/>
      <c r="R12" s="2"/>
      <c r="S12" s="2"/>
      <c r="T12" s="2"/>
      <c r="U12" s="2"/>
      <c r="V12" s="2"/>
      <c r="X12" s="2"/>
      <c r="Y12" s="2"/>
    </row>
    <row r="13" spans="1:25" s="1" customFormat="1" x14ac:dyDescent="0.2">
      <c r="A13" s="1">
        <v>1</v>
      </c>
      <c r="B13" t="s">
        <v>5</v>
      </c>
      <c r="C13" s="1">
        <v>75343</v>
      </c>
      <c r="D13" s="1">
        <v>306630</v>
      </c>
      <c r="E13" s="1">
        <v>190693</v>
      </c>
      <c r="F13" s="1">
        <v>25</v>
      </c>
      <c r="L13"/>
      <c r="P13"/>
      <c r="Q13"/>
      <c r="R13"/>
      <c r="U13"/>
    </row>
    <row r="14" spans="1:25" s="1" customFormat="1" x14ac:dyDescent="0.2">
      <c r="A14" s="1">
        <v>2</v>
      </c>
      <c r="B14" t="s">
        <v>7</v>
      </c>
      <c r="C14" s="1">
        <v>218607</v>
      </c>
      <c r="D14" s="1">
        <v>887968</v>
      </c>
      <c r="E14" s="1">
        <v>514818</v>
      </c>
      <c r="F14" s="1">
        <v>50</v>
      </c>
      <c r="L14"/>
      <c r="P14"/>
      <c r="Q14"/>
    </row>
    <row r="15" spans="1:25" s="1" customFormat="1" x14ac:dyDescent="0.2">
      <c r="A15" s="1">
        <v>3</v>
      </c>
      <c r="B15" t="s">
        <v>9</v>
      </c>
      <c r="C15" s="1">
        <v>361871</v>
      </c>
      <c r="D15" s="1">
        <v>1469306</v>
      </c>
      <c r="E15" s="1">
        <v>838944</v>
      </c>
      <c r="F15" s="1">
        <v>75</v>
      </c>
      <c r="L15"/>
      <c r="P15"/>
      <c r="Q15"/>
    </row>
    <row r="16" spans="1:25" s="1" customFormat="1" x14ac:dyDescent="0.2">
      <c r="A16" s="1">
        <v>4</v>
      </c>
      <c r="B16" t="s">
        <v>10</v>
      </c>
      <c r="C16"/>
      <c r="L16"/>
      <c r="P16"/>
      <c r="Q16"/>
    </row>
    <row r="17" spans="1:27" ht="16" thickBot="1" x14ac:dyDescent="0.25"/>
    <row r="18" spans="1:27" ht="16" thickBot="1" x14ac:dyDescent="0.25">
      <c r="B18"/>
      <c r="D18" s="14" t="s">
        <v>283</v>
      </c>
      <c r="E18" s="15"/>
      <c r="F18" s="15"/>
      <c r="G18" s="15"/>
      <c r="H18" s="15"/>
      <c r="I18" s="16"/>
      <c r="J18" s="7"/>
      <c r="K18" s="14" t="s">
        <v>284</v>
      </c>
      <c r="L18" s="15"/>
      <c r="M18" s="15"/>
      <c r="N18" s="15"/>
      <c r="O18" s="15"/>
      <c r="P18" s="16"/>
      <c r="R18" s="14" t="s">
        <v>285</v>
      </c>
      <c r="S18" s="16"/>
      <c r="U18" s="14" t="s">
        <v>286</v>
      </c>
      <c r="V18" s="16"/>
      <c r="X18" s="14" t="s">
        <v>287</v>
      </c>
      <c r="Y18" s="16"/>
    </row>
    <row r="19" spans="1:27" x14ac:dyDescent="0.2">
      <c r="A19" s="1" t="s">
        <v>11</v>
      </c>
      <c r="B19" s="1" t="s">
        <v>280</v>
      </c>
      <c r="C19" s="1" t="s">
        <v>281</v>
      </c>
      <c r="D19" s="1" t="s">
        <v>12</v>
      </c>
      <c r="E19" s="1" t="s">
        <v>13</v>
      </c>
      <c r="F19" s="1" t="s">
        <v>253</v>
      </c>
      <c r="G19" s="1" t="s">
        <v>14</v>
      </c>
      <c r="H19" s="1" t="s">
        <v>270</v>
      </c>
      <c r="I19" s="1" t="s">
        <v>271</v>
      </c>
      <c r="K19" s="1" t="s">
        <v>15</v>
      </c>
      <c r="L19" s="1" t="s">
        <v>16</v>
      </c>
      <c r="M19" s="1" t="s">
        <v>252</v>
      </c>
      <c r="N19" s="1" t="s">
        <v>17</v>
      </c>
      <c r="O19" s="1" t="s">
        <v>18</v>
      </c>
      <c r="P19" s="1" t="s">
        <v>19</v>
      </c>
      <c r="R19" s="1" t="s">
        <v>20</v>
      </c>
      <c r="S19" s="1" t="s">
        <v>22</v>
      </c>
      <c r="U19" s="1" t="s">
        <v>21</v>
      </c>
      <c r="V19" s="1" t="s">
        <v>23</v>
      </c>
      <c r="X19" s="1" t="s">
        <v>24</v>
      </c>
      <c r="Y19" s="1" t="s">
        <v>25</v>
      </c>
      <c r="Z19" s="1" t="s">
        <v>26</v>
      </c>
      <c r="AA19" s="1" t="s">
        <v>27</v>
      </c>
    </row>
    <row r="20" spans="1:27" x14ac:dyDescent="0.2">
      <c r="A20" s="1">
        <v>0</v>
      </c>
      <c r="B20" s="1" t="s">
        <v>28</v>
      </c>
      <c r="C20" s="1" t="s">
        <v>29</v>
      </c>
      <c r="D20" s="1">
        <v>182434</v>
      </c>
      <c r="E20" s="1">
        <v>137622</v>
      </c>
      <c r="F20" s="1">
        <v>29161</v>
      </c>
      <c r="G20" s="1">
        <v>0</v>
      </c>
      <c r="H20" s="1">
        <v>45722</v>
      </c>
      <c r="I20" s="1">
        <v>80929</v>
      </c>
      <c r="J20" s="8"/>
      <c r="K20" s="1" cm="1">
        <f t="array" ref="K20">_xlfn.IFS(D20&gt;=$D$15, 4, D20&gt;=$D$14, 3, D20&gt;=$D$13, 2, D20&lt;$D$13, 1)</f>
        <v>1</v>
      </c>
      <c r="L20" s="1" cm="1">
        <f t="array" ref="L20">_xlfn.IFS(E20&gt;=$D$15, 4, E20&gt;=$D$14, 3, E20&gt;=$D$13, 2, E20&lt;$D$13, 1)</f>
        <v>1</v>
      </c>
      <c r="M20" s="1" cm="1">
        <f t="array" ref="M20">_xlfn.IFS(F20&gt;=$E$15, 4, F20&gt;=$E$14, 3, F20&gt;=$E$13, 2, F20&lt;$E$13, 1)</f>
        <v>1</v>
      </c>
      <c r="N20" s="1" cm="1">
        <f t="array" ref="N20">_xlfn.IFS(G20&gt;=$F$15, 4, G20&gt;=$F$14, 3, G20&gt;=$F$13, 2, G20&lt;$F$13, 1)</f>
        <v>1</v>
      </c>
      <c r="O20" s="1" cm="1">
        <f t="array" ref="O20">_xlfn.IFS(H20&gt;=$C$15, 4, H20&gt;=$C$14, 3, H20&gt;=$C$13, 2, H20&lt;$C$13, 1)</f>
        <v>1</v>
      </c>
      <c r="P20" s="1" cm="1">
        <f t="array" ref="P20">_xlfn.IFS(I20&gt;=$C$15, 4, I20&gt;=$C$14, 3, I20&gt;=$C$13, 2, I20&lt;$C$13, 1)</f>
        <v>2</v>
      </c>
      <c r="Q20" s="8"/>
      <c r="R20" s="1">
        <f t="shared" ref="R20:R83" si="1">ROUND((($O20*$D$5)+($N20*$D$6)),0)</f>
        <v>1</v>
      </c>
      <c r="S20" s="1">
        <f t="shared" ref="S20:S83" si="2">ROUND((($P20*$D$5)+($N20*$D$6)),0)</f>
        <v>2</v>
      </c>
      <c r="T20" s="8"/>
      <c r="U20" s="1">
        <f t="shared" ref="U20:U83" si="3">ROUND((($K20*$D$7)+($M20*$D$8)),0)</f>
        <v>1</v>
      </c>
      <c r="V20" s="1">
        <f t="shared" ref="V20:V83" si="4">ROUND((($L20*$D$7)+($M20*$D$8)),0)</f>
        <v>1</v>
      </c>
      <c r="W20" s="9"/>
      <c r="X20" s="1">
        <f t="shared" ref="X20:Y83" si="5">ROUND(((R20+U20)/2),0)</f>
        <v>1</v>
      </c>
      <c r="Y20" s="1">
        <f t="shared" si="5"/>
        <v>2</v>
      </c>
      <c r="Z20" s="1">
        <f t="shared" ref="Z20:Z83" si="6">Y20-X20</f>
        <v>1</v>
      </c>
      <c r="AA20" s="1" t="str" cm="1">
        <f t="array" ref="AA20">_xlfn.IFS(Z20=0, "No change", Z20&lt;0, "Decrease", Z20&gt;0, "Increase")</f>
        <v>Increase</v>
      </c>
    </row>
    <row r="21" spans="1:27" x14ac:dyDescent="0.2">
      <c r="A21" s="1">
        <v>1</v>
      </c>
      <c r="B21" s="1" t="s">
        <v>30</v>
      </c>
      <c r="C21" s="1" t="s">
        <v>31</v>
      </c>
      <c r="D21" s="1">
        <v>1692</v>
      </c>
      <c r="E21" s="1">
        <v>15</v>
      </c>
      <c r="F21" s="1">
        <v>154104</v>
      </c>
      <c r="G21" s="1">
        <v>0</v>
      </c>
      <c r="H21" s="1">
        <v>0</v>
      </c>
      <c r="I21" s="1">
        <v>71</v>
      </c>
      <c r="J21" s="8"/>
      <c r="K21" s="1" cm="1">
        <f t="array" ref="K21">_xlfn.IFS(D21&gt;=$D$15, 4, D21&gt;=$D$14, 3, D21&gt;=$D$13, 2, D21&lt;$D$13, 1)</f>
        <v>1</v>
      </c>
      <c r="L21" s="1" cm="1">
        <f t="array" ref="L21">_xlfn.IFS(E21&gt;=$D$15, 4, E21&gt;=$D$14, 3, E21&gt;=$D$13, 2, E21&lt;$D$13, 1)</f>
        <v>1</v>
      </c>
      <c r="M21" s="1" cm="1">
        <f t="array" ref="M21">_xlfn.IFS(F21&gt;=$E$15, 4, F21&gt;=$E$14, 3, F21&gt;=$E$13, 2, F21&lt;$E$13, 1)</f>
        <v>1</v>
      </c>
      <c r="N21" s="1" cm="1">
        <f t="array" ref="N21">_xlfn.IFS(G21&gt;=$F$15, 4, G21&gt;=$F$14, 3, G21&gt;=$F$13, 2, G21&lt;$F$13, 1)</f>
        <v>1</v>
      </c>
      <c r="O21" s="1" cm="1">
        <f t="array" ref="O21">_xlfn.IFS(H21&gt;=$C$15, 4, H21&gt;=$C$14, 3, H21&gt;=$C$13, 2, H21&lt;$C$13, 1)</f>
        <v>1</v>
      </c>
      <c r="P21" s="1" cm="1">
        <f t="array" ref="P21">_xlfn.IFS(I21&gt;=$C$15, 4, I21&gt;=$C$14, 3, I21&gt;=$C$13, 2, I21&lt;$C$13, 1)</f>
        <v>1</v>
      </c>
      <c r="Q21" s="8"/>
      <c r="R21" s="1">
        <f t="shared" si="1"/>
        <v>1</v>
      </c>
      <c r="S21" s="1">
        <f t="shared" si="2"/>
        <v>1</v>
      </c>
      <c r="T21" s="8"/>
      <c r="U21" s="1">
        <f t="shared" si="3"/>
        <v>1</v>
      </c>
      <c r="V21" s="1">
        <f t="shared" si="4"/>
        <v>1</v>
      </c>
      <c r="W21" s="9"/>
      <c r="X21" s="1">
        <f t="shared" si="5"/>
        <v>1</v>
      </c>
      <c r="Y21" s="1">
        <f t="shared" si="5"/>
        <v>1</v>
      </c>
      <c r="Z21" s="1">
        <f t="shared" si="6"/>
        <v>0</v>
      </c>
      <c r="AA21" s="1" t="str" cm="1">
        <f t="array" ref="AA21">_xlfn.IFS(Z21=0, "No change", Z21&lt;0, "Decrease", Z21&gt;0, "Increase")</f>
        <v>No change</v>
      </c>
    </row>
    <row r="22" spans="1:27" x14ac:dyDescent="0.2">
      <c r="A22" s="1">
        <v>2</v>
      </c>
      <c r="B22" s="1" t="s">
        <v>32</v>
      </c>
      <c r="C22" s="1" t="s">
        <v>33</v>
      </c>
      <c r="D22" s="1">
        <v>577312</v>
      </c>
      <c r="E22" s="1">
        <v>1116290</v>
      </c>
      <c r="F22" s="1">
        <v>245698</v>
      </c>
      <c r="G22" s="1">
        <v>0</v>
      </c>
      <c r="H22" s="1">
        <v>88586</v>
      </c>
      <c r="I22" s="1">
        <v>320431</v>
      </c>
      <c r="J22" s="8"/>
      <c r="K22" s="1" cm="1">
        <f t="array" ref="K22">_xlfn.IFS(D22&gt;=$D$15, 4, D22&gt;=$D$14, 3, D22&gt;=$D$13, 2, D22&lt;$D$13, 1)</f>
        <v>2</v>
      </c>
      <c r="L22" s="1" cm="1">
        <f t="array" ref="L22">_xlfn.IFS(E22&gt;=$D$15, 4, E22&gt;=$D$14, 3, E22&gt;=$D$13, 2, E22&lt;$D$13, 1)</f>
        <v>3</v>
      </c>
      <c r="M22" s="1" cm="1">
        <f t="array" ref="M22">_xlfn.IFS(F22&gt;=$E$15, 4, F22&gt;=$E$14, 3, F22&gt;=$E$13, 2, F22&lt;$E$13, 1)</f>
        <v>2</v>
      </c>
      <c r="N22" s="1" cm="1">
        <f t="array" ref="N22">_xlfn.IFS(G22&gt;=$F$15, 4, G22&gt;=$F$14, 3, G22&gt;=$F$13, 2, G22&lt;$F$13, 1)</f>
        <v>1</v>
      </c>
      <c r="O22" s="1" cm="1">
        <f t="array" ref="O22">_xlfn.IFS(H22&gt;=$C$15, 4, H22&gt;=$C$14, 3, H22&gt;=$C$13, 2, H22&lt;$C$13, 1)</f>
        <v>2</v>
      </c>
      <c r="P22" s="1" cm="1">
        <f t="array" ref="P22">_xlfn.IFS(I22&gt;=$C$15, 4, I22&gt;=$C$14, 3, I22&gt;=$C$13, 2, I22&lt;$C$13, 1)</f>
        <v>3</v>
      </c>
      <c r="Q22" s="8"/>
      <c r="R22" s="1">
        <f t="shared" si="1"/>
        <v>2</v>
      </c>
      <c r="S22" s="1">
        <f t="shared" si="2"/>
        <v>3</v>
      </c>
      <c r="T22" s="8"/>
      <c r="U22" s="1">
        <f t="shared" si="3"/>
        <v>2</v>
      </c>
      <c r="V22" s="1">
        <f t="shared" si="4"/>
        <v>3</v>
      </c>
      <c r="W22" s="9"/>
      <c r="X22" s="1">
        <f t="shared" si="5"/>
        <v>2</v>
      </c>
      <c r="Y22" s="1">
        <f t="shared" si="5"/>
        <v>3</v>
      </c>
      <c r="Z22" s="1">
        <f t="shared" si="6"/>
        <v>1</v>
      </c>
      <c r="AA22" s="1" t="str" cm="1">
        <f t="array" ref="AA22">_xlfn.IFS(Z22=0, "No change", Z22&lt;0, "Decrease", Z22&gt;0, "Increase")</f>
        <v>Increase</v>
      </c>
    </row>
    <row r="23" spans="1:27" x14ac:dyDescent="0.2">
      <c r="A23" s="1">
        <v>3</v>
      </c>
      <c r="B23" s="1" t="s">
        <v>34</v>
      </c>
      <c r="C23" s="1" t="s">
        <v>35</v>
      </c>
      <c r="D23" s="1">
        <v>587522</v>
      </c>
      <c r="E23" s="1">
        <v>315210</v>
      </c>
      <c r="F23" s="1">
        <v>1194916</v>
      </c>
      <c r="G23" s="1">
        <v>96.351791000000006</v>
      </c>
      <c r="H23" s="1">
        <v>121893</v>
      </c>
      <c r="I23" s="1">
        <v>368473</v>
      </c>
      <c r="J23" s="8"/>
      <c r="K23" s="1" cm="1">
        <f t="array" ref="K23">_xlfn.IFS(D23&gt;=$D$15, 4, D23&gt;=$D$14, 3, D23&gt;=$D$13, 2, D23&lt;$D$13, 1)</f>
        <v>2</v>
      </c>
      <c r="L23" s="1" cm="1">
        <f t="array" ref="L23">_xlfn.IFS(E23&gt;=$D$15, 4, E23&gt;=$D$14, 3, E23&gt;=$D$13, 2, E23&lt;$D$13, 1)</f>
        <v>2</v>
      </c>
      <c r="M23" s="1" cm="1">
        <f t="array" ref="M23">_xlfn.IFS(F23&gt;=$E$15, 4, F23&gt;=$E$14, 3, F23&gt;=$E$13, 2, F23&lt;$E$13, 1)</f>
        <v>4</v>
      </c>
      <c r="N23" s="1" cm="1">
        <f t="array" ref="N23">_xlfn.IFS(G23&gt;=$F$15, 4, G23&gt;=$F$14, 3, G23&gt;=$F$13, 2, G23&lt;$F$13, 1)</f>
        <v>4</v>
      </c>
      <c r="O23" s="1" cm="1">
        <f t="array" ref="O23">_xlfn.IFS(H23&gt;=$C$15, 4, H23&gt;=$C$14, 3, H23&gt;=$C$13, 2, H23&lt;$C$13, 1)</f>
        <v>2</v>
      </c>
      <c r="P23" s="1" cm="1">
        <f t="array" ref="P23">_xlfn.IFS(I23&gt;=$C$15, 4, I23&gt;=$C$14, 3, I23&gt;=$C$13, 2, I23&lt;$C$13, 1)</f>
        <v>4</v>
      </c>
      <c r="Q23" s="8"/>
      <c r="R23" s="1">
        <f t="shared" si="1"/>
        <v>3</v>
      </c>
      <c r="S23" s="1">
        <f t="shared" si="2"/>
        <v>4</v>
      </c>
      <c r="T23" s="8"/>
      <c r="U23" s="1">
        <f t="shared" si="3"/>
        <v>3</v>
      </c>
      <c r="V23" s="1">
        <f t="shared" si="4"/>
        <v>3</v>
      </c>
      <c r="W23" s="9"/>
      <c r="X23" s="1">
        <f t="shared" si="5"/>
        <v>3</v>
      </c>
      <c r="Y23" s="1">
        <f t="shared" si="5"/>
        <v>4</v>
      </c>
      <c r="Z23" s="1">
        <f t="shared" si="6"/>
        <v>1</v>
      </c>
      <c r="AA23" s="1" t="str" cm="1">
        <f t="array" ref="AA23">_xlfn.IFS(Z23=0, "No change", Z23&lt;0, "Decrease", Z23&gt;0, "Increase")</f>
        <v>Increase</v>
      </c>
    </row>
    <row r="24" spans="1:27" x14ac:dyDescent="0.2">
      <c r="A24" s="1">
        <v>4</v>
      </c>
      <c r="B24" s="1" t="s">
        <v>36</v>
      </c>
      <c r="C24" s="1" t="s">
        <v>37</v>
      </c>
      <c r="D24" s="1">
        <v>2330441</v>
      </c>
      <c r="E24" s="1">
        <v>2692759</v>
      </c>
      <c r="F24" s="1">
        <v>142801</v>
      </c>
      <c r="G24" s="1">
        <v>0</v>
      </c>
      <c r="H24" s="1">
        <v>2046799</v>
      </c>
      <c r="I24" s="1">
        <v>2355597</v>
      </c>
      <c r="J24" s="8"/>
      <c r="K24" s="1" cm="1">
        <f t="array" ref="K24">_xlfn.IFS(D24&gt;=$D$15, 4, D24&gt;=$D$14, 3, D24&gt;=$D$13, 2, D24&lt;$D$13, 1)</f>
        <v>4</v>
      </c>
      <c r="L24" s="1" cm="1">
        <f t="array" ref="L24">_xlfn.IFS(E24&gt;=$D$15, 4, E24&gt;=$D$14, 3, E24&gt;=$D$13, 2, E24&lt;$D$13, 1)</f>
        <v>4</v>
      </c>
      <c r="M24" s="1" cm="1">
        <f t="array" ref="M24">_xlfn.IFS(F24&gt;=$E$15, 4, F24&gt;=$E$14, 3, F24&gt;=$E$13, 2, F24&lt;$E$13, 1)</f>
        <v>1</v>
      </c>
      <c r="N24" s="1" cm="1">
        <f t="array" ref="N24">_xlfn.IFS(G24&gt;=$F$15, 4, G24&gt;=$F$14, 3, G24&gt;=$F$13, 2, G24&lt;$F$13, 1)</f>
        <v>1</v>
      </c>
      <c r="O24" s="1" cm="1">
        <f t="array" ref="O24">_xlfn.IFS(H24&gt;=$C$15, 4, H24&gt;=$C$14, 3, H24&gt;=$C$13, 2, H24&lt;$C$13, 1)</f>
        <v>4</v>
      </c>
      <c r="P24" s="1" cm="1">
        <f t="array" ref="P24">_xlfn.IFS(I24&gt;=$C$15, 4, I24&gt;=$C$14, 3, I24&gt;=$C$13, 2, I24&lt;$C$13, 1)</f>
        <v>4</v>
      </c>
      <c r="Q24" s="8"/>
      <c r="R24" s="1">
        <f t="shared" si="1"/>
        <v>3</v>
      </c>
      <c r="S24" s="1">
        <f t="shared" si="2"/>
        <v>3</v>
      </c>
      <c r="T24" s="8"/>
      <c r="U24" s="1">
        <f t="shared" si="3"/>
        <v>3</v>
      </c>
      <c r="V24" s="1">
        <f t="shared" si="4"/>
        <v>3</v>
      </c>
      <c r="W24" s="9"/>
      <c r="X24" s="1">
        <f t="shared" si="5"/>
        <v>3</v>
      </c>
      <c r="Y24" s="1">
        <f t="shared" si="5"/>
        <v>3</v>
      </c>
      <c r="Z24" s="1">
        <f t="shared" si="6"/>
        <v>0</v>
      </c>
      <c r="AA24" s="1" t="str" cm="1">
        <f t="array" ref="AA24">_xlfn.IFS(Z24=0, "No change", Z24&lt;0, "Decrease", Z24&gt;0, "Increase")</f>
        <v>No change</v>
      </c>
    </row>
    <row r="25" spans="1:27" x14ac:dyDescent="0.2">
      <c r="A25" s="1">
        <v>5</v>
      </c>
      <c r="B25" s="1" t="s">
        <v>38</v>
      </c>
      <c r="C25" s="1" t="s">
        <v>39</v>
      </c>
      <c r="D25" s="1">
        <v>183921</v>
      </c>
      <c r="E25" s="1">
        <v>153924</v>
      </c>
      <c r="F25" s="1">
        <v>28453</v>
      </c>
      <c r="G25" s="1">
        <v>98.860005000000001</v>
      </c>
      <c r="H25" s="1">
        <v>47106</v>
      </c>
      <c r="I25" s="1">
        <v>92975</v>
      </c>
      <c r="J25" s="8"/>
      <c r="K25" s="1" cm="1">
        <f t="array" ref="K25">_xlfn.IFS(D25&gt;=$D$15, 4, D25&gt;=$D$14, 3, D25&gt;=$D$13, 2, D25&lt;$D$13, 1)</f>
        <v>1</v>
      </c>
      <c r="L25" s="1" cm="1">
        <f t="array" ref="L25">_xlfn.IFS(E25&gt;=$D$15, 4, E25&gt;=$D$14, 3, E25&gt;=$D$13, 2, E25&lt;$D$13, 1)</f>
        <v>1</v>
      </c>
      <c r="M25" s="1" cm="1">
        <f t="array" ref="M25">_xlfn.IFS(F25&gt;=$E$15, 4, F25&gt;=$E$14, 3, F25&gt;=$E$13, 2, F25&lt;$E$13, 1)</f>
        <v>1</v>
      </c>
      <c r="N25" s="1" cm="1">
        <f t="array" ref="N25">_xlfn.IFS(G25&gt;=$F$15, 4, G25&gt;=$F$14, 3, G25&gt;=$F$13, 2, G25&lt;$F$13, 1)</f>
        <v>4</v>
      </c>
      <c r="O25" s="1" cm="1">
        <f t="array" ref="O25">_xlfn.IFS(H25&gt;=$C$15, 4, H25&gt;=$C$14, 3, H25&gt;=$C$13, 2, H25&lt;$C$13, 1)</f>
        <v>1</v>
      </c>
      <c r="P25" s="1" cm="1">
        <f t="array" ref="P25">_xlfn.IFS(I25&gt;=$C$15, 4, I25&gt;=$C$14, 3, I25&gt;=$C$13, 2, I25&lt;$C$13, 1)</f>
        <v>2</v>
      </c>
      <c r="Q25" s="8"/>
      <c r="R25" s="1">
        <f t="shared" si="1"/>
        <v>2</v>
      </c>
      <c r="S25" s="1">
        <f t="shared" si="2"/>
        <v>3</v>
      </c>
      <c r="T25" s="8"/>
      <c r="U25" s="1">
        <f t="shared" si="3"/>
        <v>1</v>
      </c>
      <c r="V25" s="1">
        <f t="shared" si="4"/>
        <v>1</v>
      </c>
      <c r="W25" s="9"/>
      <c r="X25" s="1">
        <f t="shared" si="5"/>
        <v>2</v>
      </c>
      <c r="Y25" s="1">
        <f t="shared" si="5"/>
        <v>2</v>
      </c>
      <c r="Z25" s="1">
        <f t="shared" si="6"/>
        <v>0</v>
      </c>
      <c r="AA25" s="1" t="str" cm="1">
        <f t="array" ref="AA25">_xlfn.IFS(Z25=0, "No change", Z25&lt;0, "Decrease", Z25&gt;0, "Increase")</f>
        <v>No change</v>
      </c>
    </row>
    <row r="26" spans="1:27" x14ac:dyDescent="0.2">
      <c r="A26" s="1">
        <v>6</v>
      </c>
      <c r="B26" s="1" t="s">
        <v>40</v>
      </c>
      <c r="C26" s="1" t="s">
        <v>41</v>
      </c>
      <c r="D26" s="1">
        <v>10734</v>
      </c>
      <c r="E26" s="1">
        <v>1463</v>
      </c>
      <c r="F26" s="1">
        <v>220250</v>
      </c>
      <c r="G26" s="1">
        <v>8.8800000000000004E-2</v>
      </c>
      <c r="H26" s="1">
        <v>711384</v>
      </c>
      <c r="I26" s="1">
        <v>1002369</v>
      </c>
      <c r="J26" s="8"/>
      <c r="K26" s="1" cm="1">
        <f t="array" ref="K26">_xlfn.IFS(D26&gt;=$D$15, 4, D26&gt;=$D$14, 3, D26&gt;=$D$13, 2, D26&lt;$D$13, 1)</f>
        <v>1</v>
      </c>
      <c r="L26" s="1" cm="1">
        <f t="array" ref="L26">_xlfn.IFS(E26&gt;=$D$15, 4, E26&gt;=$D$14, 3, E26&gt;=$D$13, 2, E26&lt;$D$13, 1)</f>
        <v>1</v>
      </c>
      <c r="M26" s="1" cm="1">
        <f t="array" ref="M26">_xlfn.IFS(F26&gt;=$E$15, 4, F26&gt;=$E$14, 3, F26&gt;=$E$13, 2, F26&lt;$E$13, 1)</f>
        <v>2</v>
      </c>
      <c r="N26" s="1" cm="1">
        <f t="array" ref="N26">_xlfn.IFS(G26&gt;=$F$15, 4, G26&gt;=$F$14, 3, G26&gt;=$F$13, 2, G26&lt;$F$13, 1)</f>
        <v>1</v>
      </c>
      <c r="O26" s="1" cm="1">
        <f t="array" ref="O26">_xlfn.IFS(H26&gt;=$C$15, 4, H26&gt;=$C$14, 3, H26&gt;=$C$13, 2, H26&lt;$C$13, 1)</f>
        <v>4</v>
      </c>
      <c r="P26" s="1" cm="1">
        <f t="array" ref="P26">_xlfn.IFS(I26&gt;=$C$15, 4, I26&gt;=$C$14, 3, I26&gt;=$C$13, 2, I26&lt;$C$13, 1)</f>
        <v>4</v>
      </c>
      <c r="Q26" s="8"/>
      <c r="R26" s="1">
        <f t="shared" si="1"/>
        <v>3</v>
      </c>
      <c r="S26" s="1">
        <f t="shared" si="2"/>
        <v>3</v>
      </c>
      <c r="T26" s="8"/>
      <c r="U26" s="1">
        <f t="shared" si="3"/>
        <v>2</v>
      </c>
      <c r="V26" s="1">
        <f t="shared" si="4"/>
        <v>2</v>
      </c>
      <c r="W26" s="9"/>
      <c r="X26" s="1">
        <f t="shared" si="5"/>
        <v>3</v>
      </c>
      <c r="Y26" s="1">
        <f t="shared" si="5"/>
        <v>3</v>
      </c>
      <c r="Z26" s="1">
        <f t="shared" si="6"/>
        <v>0</v>
      </c>
      <c r="AA26" s="1" t="str" cm="1">
        <f t="array" ref="AA26">_xlfn.IFS(Z26=0, "No change", Z26&lt;0, "Decrease", Z26&gt;0, "Increase")</f>
        <v>No change</v>
      </c>
    </row>
    <row r="27" spans="1:27" x14ac:dyDescent="0.2">
      <c r="A27" s="1">
        <v>7</v>
      </c>
      <c r="B27" s="1" t="s">
        <v>42</v>
      </c>
      <c r="C27" s="1" t="s">
        <v>43</v>
      </c>
      <c r="D27" s="1">
        <v>29730</v>
      </c>
      <c r="E27" s="1">
        <v>23430</v>
      </c>
      <c r="F27" s="1">
        <v>843586</v>
      </c>
      <c r="G27" s="1">
        <v>0.779254</v>
      </c>
      <c r="H27" s="1">
        <v>11540</v>
      </c>
      <c r="I27" s="1">
        <v>42568</v>
      </c>
      <c r="J27" s="8"/>
      <c r="K27" s="1" cm="1">
        <f t="array" ref="K27">_xlfn.IFS(D27&gt;=$D$15, 4, D27&gt;=$D$14, 3, D27&gt;=$D$13, 2, D27&lt;$D$13, 1)</f>
        <v>1</v>
      </c>
      <c r="L27" s="1" cm="1">
        <f t="array" ref="L27">_xlfn.IFS(E27&gt;=$D$15, 4, E27&gt;=$D$14, 3, E27&gt;=$D$13, 2, E27&lt;$D$13, 1)</f>
        <v>1</v>
      </c>
      <c r="M27" s="1" cm="1">
        <f t="array" ref="M27">_xlfn.IFS(F27&gt;=$E$15, 4, F27&gt;=$E$14, 3, F27&gt;=$E$13, 2, F27&lt;$E$13, 1)</f>
        <v>4</v>
      </c>
      <c r="N27" s="1" cm="1">
        <f t="array" ref="N27">_xlfn.IFS(G27&gt;=$F$15, 4, G27&gt;=$F$14, 3, G27&gt;=$F$13, 2, G27&lt;$F$13, 1)</f>
        <v>1</v>
      </c>
      <c r="O27" s="1" cm="1">
        <f t="array" ref="O27">_xlfn.IFS(H27&gt;=$C$15, 4, H27&gt;=$C$14, 3, H27&gt;=$C$13, 2, H27&lt;$C$13, 1)</f>
        <v>1</v>
      </c>
      <c r="P27" s="1" cm="1">
        <f t="array" ref="P27">_xlfn.IFS(I27&gt;=$C$15, 4, I27&gt;=$C$14, 3, I27&gt;=$C$13, 2, I27&lt;$C$13, 1)</f>
        <v>1</v>
      </c>
      <c r="Q27" s="8"/>
      <c r="R27" s="1">
        <f t="shared" si="1"/>
        <v>1</v>
      </c>
      <c r="S27" s="1">
        <f t="shared" si="2"/>
        <v>1</v>
      </c>
      <c r="T27" s="8"/>
      <c r="U27" s="1">
        <f t="shared" si="3"/>
        <v>3</v>
      </c>
      <c r="V27" s="1">
        <f t="shared" si="4"/>
        <v>3</v>
      </c>
      <c r="W27" s="9"/>
      <c r="X27" s="1">
        <f t="shared" si="5"/>
        <v>2</v>
      </c>
      <c r="Y27" s="1">
        <f t="shared" si="5"/>
        <v>2</v>
      </c>
      <c r="Z27" s="1">
        <f t="shared" si="6"/>
        <v>0</v>
      </c>
      <c r="AA27" s="1" t="str" cm="1">
        <f t="array" ref="AA27">_xlfn.IFS(Z27=0, "No change", Z27&lt;0, "Decrease", Z27&gt;0, "Increase")</f>
        <v>No change</v>
      </c>
    </row>
    <row r="28" spans="1:27" x14ac:dyDescent="0.2">
      <c r="A28" s="1">
        <v>8</v>
      </c>
      <c r="B28" s="1" t="s">
        <v>44</v>
      </c>
      <c r="C28" s="1" t="s">
        <v>45</v>
      </c>
      <c r="D28" s="1">
        <v>89</v>
      </c>
      <c r="E28" s="1">
        <v>106</v>
      </c>
      <c r="F28" s="1">
        <v>93154</v>
      </c>
      <c r="G28" s="1">
        <v>0</v>
      </c>
      <c r="H28" s="1">
        <v>989</v>
      </c>
      <c r="I28" s="1">
        <v>59792</v>
      </c>
      <c r="J28" s="8"/>
      <c r="K28" s="1" cm="1">
        <f t="array" ref="K28">_xlfn.IFS(D28&gt;=$D$15, 4, D28&gt;=$D$14, 3, D28&gt;=$D$13, 2, D28&lt;$D$13, 1)</f>
        <v>1</v>
      </c>
      <c r="L28" s="1" cm="1">
        <f t="array" ref="L28">_xlfn.IFS(E28&gt;=$D$15, 4, E28&gt;=$D$14, 3, E28&gt;=$D$13, 2, E28&lt;$D$13, 1)</f>
        <v>1</v>
      </c>
      <c r="M28" s="1" cm="1">
        <f t="array" ref="M28">_xlfn.IFS(F28&gt;=$E$15, 4, F28&gt;=$E$14, 3, F28&gt;=$E$13, 2, F28&lt;$E$13, 1)</f>
        <v>1</v>
      </c>
      <c r="N28" s="1" cm="1">
        <f t="array" ref="N28">_xlfn.IFS(G28&gt;=$F$15, 4, G28&gt;=$F$14, 3, G28&gt;=$F$13, 2, G28&lt;$F$13, 1)</f>
        <v>1</v>
      </c>
      <c r="O28" s="1" cm="1">
        <f t="array" ref="O28">_xlfn.IFS(H28&gt;=$C$15, 4, H28&gt;=$C$14, 3, H28&gt;=$C$13, 2, H28&lt;$C$13, 1)</f>
        <v>1</v>
      </c>
      <c r="P28" s="1" cm="1">
        <f t="array" ref="P28">_xlfn.IFS(I28&gt;=$C$15, 4, I28&gt;=$C$14, 3, I28&gt;=$C$13, 2, I28&lt;$C$13, 1)</f>
        <v>1</v>
      </c>
      <c r="Q28" s="8"/>
      <c r="R28" s="1">
        <f t="shared" si="1"/>
        <v>1</v>
      </c>
      <c r="S28" s="1">
        <f t="shared" si="2"/>
        <v>1</v>
      </c>
      <c r="T28" s="8"/>
      <c r="U28" s="1">
        <f t="shared" si="3"/>
        <v>1</v>
      </c>
      <c r="V28" s="1">
        <f t="shared" si="4"/>
        <v>1</v>
      </c>
      <c r="W28" s="9"/>
      <c r="X28" s="1">
        <f t="shared" si="5"/>
        <v>1</v>
      </c>
      <c r="Y28" s="1">
        <f t="shared" si="5"/>
        <v>1</v>
      </c>
      <c r="Z28" s="1">
        <f t="shared" si="6"/>
        <v>0</v>
      </c>
      <c r="AA28" s="1" t="str" cm="1">
        <f t="array" ref="AA28">_xlfn.IFS(Z28=0, "No change", Z28&lt;0, "Decrease", Z28&gt;0, "Increase")</f>
        <v>No change</v>
      </c>
    </row>
    <row r="29" spans="1:27" x14ac:dyDescent="0.2">
      <c r="A29" s="1">
        <v>9</v>
      </c>
      <c r="B29" s="1" t="s">
        <v>46</v>
      </c>
      <c r="C29" s="1" t="s">
        <v>47</v>
      </c>
      <c r="D29" s="1">
        <v>168376</v>
      </c>
      <c r="E29" s="1">
        <v>131779</v>
      </c>
      <c r="F29" s="1">
        <v>45791</v>
      </c>
      <c r="G29" s="1">
        <v>69.895636999999994</v>
      </c>
      <c r="H29" s="1">
        <v>172326</v>
      </c>
      <c r="I29" s="1">
        <v>341649</v>
      </c>
      <c r="J29" s="8"/>
      <c r="K29" s="1" cm="1">
        <f t="array" ref="K29">_xlfn.IFS(D29&gt;=$D$15, 4, D29&gt;=$D$14, 3, D29&gt;=$D$13, 2, D29&lt;$D$13, 1)</f>
        <v>1</v>
      </c>
      <c r="L29" s="1" cm="1">
        <f t="array" ref="L29">_xlfn.IFS(E29&gt;=$D$15, 4, E29&gt;=$D$14, 3, E29&gt;=$D$13, 2, E29&lt;$D$13, 1)</f>
        <v>1</v>
      </c>
      <c r="M29" s="1" cm="1">
        <f t="array" ref="M29">_xlfn.IFS(F29&gt;=$E$15, 4, F29&gt;=$E$14, 3, F29&gt;=$E$13, 2, F29&lt;$E$13, 1)</f>
        <v>1</v>
      </c>
      <c r="N29" s="1" cm="1">
        <f t="array" ref="N29">_xlfn.IFS(G29&gt;=$F$15, 4, G29&gt;=$F$14, 3, G29&gt;=$F$13, 2, G29&lt;$F$13, 1)</f>
        <v>3</v>
      </c>
      <c r="O29" s="1" cm="1">
        <f t="array" ref="O29">_xlfn.IFS(H29&gt;=$C$15, 4, H29&gt;=$C$14, 3, H29&gt;=$C$13, 2, H29&lt;$C$13, 1)</f>
        <v>2</v>
      </c>
      <c r="P29" s="1" cm="1">
        <f t="array" ref="P29">_xlfn.IFS(I29&gt;=$C$15, 4, I29&gt;=$C$14, 3, I29&gt;=$C$13, 2, I29&lt;$C$13, 1)</f>
        <v>3</v>
      </c>
      <c r="Q29" s="8"/>
      <c r="R29" s="1">
        <f t="shared" si="1"/>
        <v>2</v>
      </c>
      <c r="S29" s="1">
        <f t="shared" si="2"/>
        <v>3</v>
      </c>
      <c r="T29" s="8"/>
      <c r="U29" s="1">
        <f t="shared" si="3"/>
        <v>1</v>
      </c>
      <c r="V29" s="1">
        <f t="shared" si="4"/>
        <v>1</v>
      </c>
      <c r="W29" s="9"/>
      <c r="X29" s="1">
        <f t="shared" si="5"/>
        <v>2</v>
      </c>
      <c r="Y29" s="1">
        <f t="shared" si="5"/>
        <v>2</v>
      </c>
      <c r="Z29" s="1">
        <f t="shared" si="6"/>
        <v>0</v>
      </c>
      <c r="AA29" s="1" t="str" cm="1">
        <f t="array" ref="AA29">_xlfn.IFS(Z29=0, "No change", Z29&lt;0, "Decrease", Z29&gt;0, "Increase")</f>
        <v>No change</v>
      </c>
    </row>
    <row r="30" spans="1:27" x14ac:dyDescent="0.2">
      <c r="A30" s="1">
        <v>10</v>
      </c>
      <c r="B30" s="1" t="s">
        <v>48</v>
      </c>
      <c r="C30" s="1" t="s">
        <v>49</v>
      </c>
      <c r="D30" s="1">
        <v>1117218</v>
      </c>
      <c r="E30" s="1">
        <v>1154089</v>
      </c>
      <c r="F30" s="1">
        <v>19221</v>
      </c>
      <c r="G30" s="1">
        <v>0</v>
      </c>
      <c r="H30" s="1">
        <v>93795</v>
      </c>
      <c r="I30" s="1">
        <v>386542</v>
      </c>
      <c r="J30" s="8"/>
      <c r="K30" s="1" cm="1">
        <f t="array" ref="K30">_xlfn.IFS(D30&gt;=$D$15, 4, D30&gt;=$D$14, 3, D30&gt;=$D$13, 2, D30&lt;$D$13, 1)</f>
        <v>3</v>
      </c>
      <c r="L30" s="1" cm="1">
        <f t="array" ref="L30">_xlfn.IFS(E30&gt;=$D$15, 4, E30&gt;=$D$14, 3, E30&gt;=$D$13, 2, E30&lt;$D$13, 1)</f>
        <v>3</v>
      </c>
      <c r="M30" s="1" cm="1">
        <f t="array" ref="M30">_xlfn.IFS(F30&gt;=$E$15, 4, F30&gt;=$E$14, 3, F30&gt;=$E$13, 2, F30&lt;$E$13, 1)</f>
        <v>1</v>
      </c>
      <c r="N30" s="1" cm="1">
        <f t="array" ref="N30">_xlfn.IFS(G30&gt;=$F$15, 4, G30&gt;=$F$14, 3, G30&gt;=$F$13, 2, G30&lt;$F$13, 1)</f>
        <v>1</v>
      </c>
      <c r="O30" s="1" cm="1">
        <f t="array" ref="O30">_xlfn.IFS(H30&gt;=$C$15, 4, H30&gt;=$C$14, 3, H30&gt;=$C$13, 2, H30&lt;$C$13, 1)</f>
        <v>2</v>
      </c>
      <c r="P30" s="1" cm="1">
        <f t="array" ref="P30">_xlfn.IFS(I30&gt;=$C$15, 4, I30&gt;=$C$14, 3, I30&gt;=$C$13, 2, I30&lt;$C$13, 1)</f>
        <v>4</v>
      </c>
      <c r="Q30" s="8"/>
      <c r="R30" s="1">
        <f t="shared" si="1"/>
        <v>2</v>
      </c>
      <c r="S30" s="1">
        <f t="shared" si="2"/>
        <v>3</v>
      </c>
      <c r="T30" s="8"/>
      <c r="U30" s="1">
        <f t="shared" si="3"/>
        <v>2</v>
      </c>
      <c r="V30" s="1">
        <f t="shared" si="4"/>
        <v>2</v>
      </c>
      <c r="W30" s="9"/>
      <c r="X30" s="1">
        <f t="shared" si="5"/>
        <v>2</v>
      </c>
      <c r="Y30" s="1">
        <f t="shared" si="5"/>
        <v>3</v>
      </c>
      <c r="Z30" s="1">
        <f t="shared" si="6"/>
        <v>1</v>
      </c>
      <c r="AA30" s="1" t="str" cm="1">
        <f t="array" ref="AA30">_xlfn.IFS(Z30=0, "No change", Z30&lt;0, "Decrease", Z30&gt;0, "Increase")</f>
        <v>Increase</v>
      </c>
    </row>
    <row r="31" spans="1:27" x14ac:dyDescent="0.2">
      <c r="A31" s="1">
        <v>11</v>
      </c>
      <c r="B31" s="1" t="s">
        <v>50</v>
      </c>
      <c r="C31" s="1" t="s">
        <v>43</v>
      </c>
      <c r="D31" s="1">
        <v>793245</v>
      </c>
      <c r="E31" s="1">
        <v>689775</v>
      </c>
      <c r="F31" s="1">
        <v>983802</v>
      </c>
      <c r="G31" s="1">
        <v>97.660675999999995</v>
      </c>
      <c r="H31" s="1">
        <v>106043</v>
      </c>
      <c r="I31" s="1">
        <v>437893</v>
      </c>
      <c r="J31" s="8"/>
      <c r="K31" s="1" cm="1">
        <f t="array" ref="K31">_xlfn.IFS(D31&gt;=$D$15, 4, D31&gt;=$D$14, 3, D31&gt;=$D$13, 2, D31&lt;$D$13, 1)</f>
        <v>2</v>
      </c>
      <c r="L31" s="1" cm="1">
        <f t="array" ref="L31">_xlfn.IFS(E31&gt;=$D$15, 4, E31&gt;=$D$14, 3, E31&gt;=$D$13, 2, E31&lt;$D$13, 1)</f>
        <v>2</v>
      </c>
      <c r="M31" s="1" cm="1">
        <f t="array" ref="M31">_xlfn.IFS(F31&gt;=$E$15, 4, F31&gt;=$E$14, 3, F31&gt;=$E$13, 2, F31&lt;$E$13, 1)</f>
        <v>4</v>
      </c>
      <c r="N31" s="1" cm="1">
        <f t="array" ref="N31">_xlfn.IFS(G31&gt;=$F$15, 4, G31&gt;=$F$14, 3, G31&gt;=$F$13, 2, G31&lt;$F$13, 1)</f>
        <v>4</v>
      </c>
      <c r="O31" s="1" cm="1">
        <f t="array" ref="O31">_xlfn.IFS(H31&gt;=$C$15, 4, H31&gt;=$C$14, 3, H31&gt;=$C$13, 2, H31&lt;$C$13, 1)</f>
        <v>2</v>
      </c>
      <c r="P31" s="1" cm="1">
        <f t="array" ref="P31">_xlfn.IFS(I31&gt;=$C$15, 4, I31&gt;=$C$14, 3, I31&gt;=$C$13, 2, I31&lt;$C$13, 1)</f>
        <v>4</v>
      </c>
      <c r="Q31" s="8"/>
      <c r="R31" s="1">
        <f t="shared" si="1"/>
        <v>3</v>
      </c>
      <c r="S31" s="1">
        <f t="shared" si="2"/>
        <v>4</v>
      </c>
      <c r="T31" s="8"/>
      <c r="U31" s="1">
        <f t="shared" si="3"/>
        <v>3</v>
      </c>
      <c r="V31" s="1">
        <f t="shared" si="4"/>
        <v>3</v>
      </c>
      <c r="W31" s="9"/>
      <c r="X31" s="1">
        <f t="shared" si="5"/>
        <v>3</v>
      </c>
      <c r="Y31" s="1">
        <f t="shared" si="5"/>
        <v>4</v>
      </c>
      <c r="Z31" s="1">
        <f t="shared" si="6"/>
        <v>1</v>
      </c>
      <c r="AA31" s="1" t="str" cm="1">
        <f t="array" ref="AA31">_xlfn.IFS(Z31=0, "No change", Z31&lt;0, "Decrease", Z31&gt;0, "Increase")</f>
        <v>Increase</v>
      </c>
    </row>
    <row r="32" spans="1:27" x14ac:dyDescent="0.2">
      <c r="A32" s="1">
        <v>12</v>
      </c>
      <c r="B32" s="1" t="s">
        <v>51</v>
      </c>
      <c r="C32" s="1" t="s">
        <v>41</v>
      </c>
      <c r="D32" s="1">
        <v>174888</v>
      </c>
      <c r="E32" s="1">
        <v>251290</v>
      </c>
      <c r="F32" s="1">
        <v>24878</v>
      </c>
      <c r="G32" s="1">
        <v>0</v>
      </c>
      <c r="H32" s="1">
        <v>45932</v>
      </c>
      <c r="I32" s="1">
        <v>118913</v>
      </c>
      <c r="J32" s="8"/>
      <c r="K32" s="1" cm="1">
        <f t="array" ref="K32">_xlfn.IFS(D32&gt;=$D$15, 4, D32&gt;=$D$14, 3, D32&gt;=$D$13, 2, D32&lt;$D$13, 1)</f>
        <v>1</v>
      </c>
      <c r="L32" s="1" cm="1">
        <f t="array" ref="L32">_xlfn.IFS(E32&gt;=$D$15, 4, E32&gt;=$D$14, 3, E32&gt;=$D$13, 2, E32&lt;$D$13, 1)</f>
        <v>1</v>
      </c>
      <c r="M32" s="1" cm="1">
        <f t="array" ref="M32">_xlfn.IFS(F32&gt;=$E$15, 4, F32&gt;=$E$14, 3, F32&gt;=$E$13, 2, F32&lt;$E$13, 1)</f>
        <v>1</v>
      </c>
      <c r="N32" s="1" cm="1">
        <f t="array" ref="N32">_xlfn.IFS(G32&gt;=$F$15, 4, G32&gt;=$F$14, 3, G32&gt;=$F$13, 2, G32&lt;$F$13, 1)</f>
        <v>1</v>
      </c>
      <c r="O32" s="1" cm="1">
        <f t="array" ref="O32">_xlfn.IFS(H32&gt;=$C$15, 4, H32&gt;=$C$14, 3, H32&gt;=$C$13, 2, H32&lt;$C$13, 1)</f>
        <v>1</v>
      </c>
      <c r="P32" s="1" cm="1">
        <f t="array" ref="P32">_xlfn.IFS(I32&gt;=$C$15, 4, I32&gt;=$C$14, 3, I32&gt;=$C$13, 2, I32&lt;$C$13, 1)</f>
        <v>2</v>
      </c>
      <c r="Q32" s="8"/>
      <c r="R32" s="1">
        <f t="shared" si="1"/>
        <v>1</v>
      </c>
      <c r="S32" s="1">
        <f t="shared" si="2"/>
        <v>2</v>
      </c>
      <c r="T32" s="8"/>
      <c r="U32" s="1">
        <f t="shared" si="3"/>
        <v>1</v>
      </c>
      <c r="V32" s="1">
        <f t="shared" si="4"/>
        <v>1</v>
      </c>
      <c r="W32" s="9"/>
      <c r="X32" s="1">
        <f t="shared" si="5"/>
        <v>1</v>
      </c>
      <c r="Y32" s="1">
        <f t="shared" si="5"/>
        <v>2</v>
      </c>
      <c r="Z32" s="1">
        <f t="shared" si="6"/>
        <v>1</v>
      </c>
      <c r="AA32" s="1" t="str" cm="1">
        <f t="array" ref="AA32">_xlfn.IFS(Z32=0, "No change", Z32&lt;0, "Decrease", Z32&gt;0, "Increase")</f>
        <v>Increase</v>
      </c>
    </row>
    <row r="33" spans="1:27" x14ac:dyDescent="0.2">
      <c r="A33" s="1">
        <v>13</v>
      </c>
      <c r="B33" s="1" t="s">
        <v>52</v>
      </c>
      <c r="C33" s="1" t="s">
        <v>45</v>
      </c>
      <c r="D33" s="1">
        <v>1846</v>
      </c>
      <c r="E33" s="1">
        <v>215</v>
      </c>
      <c r="F33" s="1">
        <v>146</v>
      </c>
      <c r="G33" s="1">
        <v>0</v>
      </c>
      <c r="H33" s="1">
        <v>9668</v>
      </c>
      <c r="I33" s="1">
        <v>416970</v>
      </c>
      <c r="J33" s="8"/>
      <c r="K33" s="1" cm="1">
        <f t="array" ref="K33">_xlfn.IFS(D33&gt;=$D$15, 4, D33&gt;=$D$14, 3, D33&gt;=$D$13, 2, D33&lt;$D$13, 1)</f>
        <v>1</v>
      </c>
      <c r="L33" s="1" cm="1">
        <f t="array" ref="L33">_xlfn.IFS(E33&gt;=$D$15, 4, E33&gt;=$D$14, 3, E33&gt;=$D$13, 2, E33&lt;$D$13, 1)</f>
        <v>1</v>
      </c>
      <c r="M33" s="1" cm="1">
        <f t="array" ref="M33">_xlfn.IFS(F33&gt;=$E$15, 4, F33&gt;=$E$14, 3, F33&gt;=$E$13, 2, F33&lt;$E$13, 1)</f>
        <v>1</v>
      </c>
      <c r="N33" s="1" cm="1">
        <f t="array" ref="N33">_xlfn.IFS(G33&gt;=$F$15, 4, G33&gt;=$F$14, 3, G33&gt;=$F$13, 2, G33&lt;$F$13, 1)</f>
        <v>1</v>
      </c>
      <c r="O33" s="1" cm="1">
        <f t="array" ref="O33">_xlfn.IFS(H33&gt;=$C$15, 4, H33&gt;=$C$14, 3, H33&gt;=$C$13, 2, H33&lt;$C$13, 1)</f>
        <v>1</v>
      </c>
      <c r="P33" s="1" cm="1">
        <f t="array" ref="P33">_xlfn.IFS(I33&gt;=$C$15, 4, I33&gt;=$C$14, 3, I33&gt;=$C$13, 2, I33&lt;$C$13, 1)</f>
        <v>4</v>
      </c>
      <c r="Q33" s="8"/>
      <c r="R33" s="1">
        <f t="shared" si="1"/>
        <v>1</v>
      </c>
      <c r="S33" s="1">
        <f t="shared" si="2"/>
        <v>3</v>
      </c>
      <c r="T33" s="8"/>
      <c r="U33" s="1">
        <f t="shared" si="3"/>
        <v>1</v>
      </c>
      <c r="V33" s="1">
        <f t="shared" si="4"/>
        <v>1</v>
      </c>
      <c r="W33" s="9"/>
      <c r="X33" s="1">
        <f t="shared" si="5"/>
        <v>1</v>
      </c>
      <c r="Y33" s="1">
        <f t="shared" si="5"/>
        <v>2</v>
      </c>
      <c r="Z33" s="1">
        <f t="shared" si="6"/>
        <v>1</v>
      </c>
      <c r="AA33" s="1" t="str" cm="1">
        <f t="array" ref="AA33">_xlfn.IFS(Z33=0, "No change", Z33&lt;0, "Decrease", Z33&gt;0, "Increase")</f>
        <v>Increase</v>
      </c>
    </row>
    <row r="34" spans="1:27" x14ac:dyDescent="0.2">
      <c r="A34" s="1">
        <v>14</v>
      </c>
      <c r="B34" s="1" t="s">
        <v>53</v>
      </c>
      <c r="C34" s="1" t="s">
        <v>31</v>
      </c>
      <c r="D34" s="1">
        <v>388</v>
      </c>
      <c r="E34" s="1">
        <v>2</v>
      </c>
      <c r="F34" s="1">
        <v>45</v>
      </c>
      <c r="G34" s="1">
        <v>0</v>
      </c>
      <c r="H34" s="1">
        <v>18396</v>
      </c>
      <c r="I34" s="1">
        <v>81287</v>
      </c>
      <c r="J34" s="8"/>
      <c r="K34" s="1" cm="1">
        <f t="array" ref="K34">_xlfn.IFS(D34&gt;=$D$15, 4, D34&gt;=$D$14, 3, D34&gt;=$D$13, 2, D34&lt;$D$13, 1)</f>
        <v>1</v>
      </c>
      <c r="L34" s="1" cm="1">
        <f t="array" ref="L34">_xlfn.IFS(E34&gt;=$D$15, 4, E34&gt;=$D$14, 3, E34&gt;=$D$13, 2, E34&lt;$D$13, 1)</f>
        <v>1</v>
      </c>
      <c r="M34" s="1" cm="1">
        <f t="array" ref="M34">_xlfn.IFS(F34&gt;=$E$15, 4, F34&gt;=$E$14, 3, F34&gt;=$E$13, 2, F34&lt;$E$13, 1)</f>
        <v>1</v>
      </c>
      <c r="N34" s="1" cm="1">
        <f t="array" ref="N34">_xlfn.IFS(G34&gt;=$F$15, 4, G34&gt;=$F$14, 3, G34&gt;=$F$13, 2, G34&lt;$F$13, 1)</f>
        <v>1</v>
      </c>
      <c r="O34" s="1" cm="1">
        <f t="array" ref="O34">_xlfn.IFS(H34&gt;=$C$15, 4, H34&gt;=$C$14, 3, H34&gt;=$C$13, 2, H34&lt;$C$13, 1)</f>
        <v>1</v>
      </c>
      <c r="P34" s="1" cm="1">
        <f t="array" ref="P34">_xlfn.IFS(I34&gt;=$C$15, 4, I34&gt;=$C$14, 3, I34&gt;=$C$13, 2, I34&lt;$C$13, 1)</f>
        <v>2</v>
      </c>
      <c r="Q34" s="8"/>
      <c r="R34" s="1">
        <f t="shared" si="1"/>
        <v>1</v>
      </c>
      <c r="S34" s="1">
        <f t="shared" si="2"/>
        <v>2</v>
      </c>
      <c r="T34" s="8"/>
      <c r="U34" s="1">
        <f t="shared" si="3"/>
        <v>1</v>
      </c>
      <c r="V34" s="1">
        <f t="shared" si="4"/>
        <v>1</v>
      </c>
      <c r="W34" s="9"/>
      <c r="X34" s="1">
        <f t="shared" si="5"/>
        <v>1</v>
      </c>
      <c r="Y34" s="1">
        <f t="shared" si="5"/>
        <v>2</v>
      </c>
      <c r="Z34" s="1">
        <f t="shared" si="6"/>
        <v>1</v>
      </c>
      <c r="AA34" s="1" t="str" cm="1">
        <f t="array" ref="AA34">_xlfn.IFS(Z34=0, "No change", Z34&lt;0, "Decrease", Z34&gt;0, "Increase")</f>
        <v>Increase</v>
      </c>
    </row>
    <row r="35" spans="1:27" x14ac:dyDescent="0.2">
      <c r="A35" s="1">
        <v>15</v>
      </c>
      <c r="B35" s="1" t="s">
        <v>54</v>
      </c>
      <c r="C35" s="1" t="s">
        <v>55</v>
      </c>
      <c r="D35" s="1">
        <v>134789</v>
      </c>
      <c r="E35" s="1">
        <v>109904</v>
      </c>
      <c r="F35" s="1">
        <v>31593</v>
      </c>
      <c r="G35" s="1">
        <v>57.862431999999998</v>
      </c>
      <c r="H35" s="1">
        <v>0</v>
      </c>
      <c r="I35" s="1">
        <v>49419</v>
      </c>
      <c r="J35" s="8"/>
      <c r="K35" s="1" cm="1">
        <f t="array" ref="K35">_xlfn.IFS(D35&gt;=$D$15, 4, D35&gt;=$D$14, 3, D35&gt;=$D$13, 2, D35&lt;$D$13, 1)</f>
        <v>1</v>
      </c>
      <c r="L35" s="1" cm="1">
        <f t="array" ref="L35">_xlfn.IFS(E35&gt;=$D$15, 4, E35&gt;=$D$14, 3, E35&gt;=$D$13, 2, E35&lt;$D$13, 1)</f>
        <v>1</v>
      </c>
      <c r="M35" s="1" cm="1">
        <f t="array" ref="M35">_xlfn.IFS(F35&gt;=$E$15, 4, F35&gt;=$E$14, 3, F35&gt;=$E$13, 2, F35&lt;$E$13, 1)</f>
        <v>1</v>
      </c>
      <c r="N35" s="1" cm="1">
        <f t="array" ref="N35">_xlfn.IFS(G35&gt;=$F$15, 4, G35&gt;=$F$14, 3, G35&gt;=$F$13, 2, G35&lt;$F$13, 1)</f>
        <v>3</v>
      </c>
      <c r="O35" s="1" cm="1">
        <f t="array" ref="O35">_xlfn.IFS(H35&gt;=$C$15, 4, H35&gt;=$C$14, 3, H35&gt;=$C$13, 2, H35&lt;$C$13, 1)</f>
        <v>1</v>
      </c>
      <c r="P35" s="1" cm="1">
        <f t="array" ref="P35">_xlfn.IFS(I35&gt;=$C$15, 4, I35&gt;=$C$14, 3, I35&gt;=$C$13, 2, I35&lt;$C$13, 1)</f>
        <v>1</v>
      </c>
      <c r="Q35" s="8"/>
      <c r="R35" s="1">
        <f t="shared" si="1"/>
        <v>2</v>
      </c>
      <c r="S35" s="1">
        <f t="shared" si="2"/>
        <v>2</v>
      </c>
      <c r="T35" s="8"/>
      <c r="U35" s="1">
        <f t="shared" si="3"/>
        <v>1</v>
      </c>
      <c r="V35" s="1">
        <f t="shared" si="4"/>
        <v>1</v>
      </c>
      <c r="W35" s="9"/>
      <c r="X35" s="1">
        <f t="shared" si="5"/>
        <v>2</v>
      </c>
      <c r="Y35" s="1">
        <f t="shared" si="5"/>
        <v>2</v>
      </c>
      <c r="Z35" s="1">
        <f t="shared" si="6"/>
        <v>0</v>
      </c>
      <c r="AA35" s="1" t="str" cm="1">
        <f t="array" ref="AA35">_xlfn.IFS(Z35=0, "No change", Z35&lt;0, "Decrease", Z35&gt;0, "Increase")</f>
        <v>No change</v>
      </c>
    </row>
    <row r="36" spans="1:27" x14ac:dyDescent="0.2">
      <c r="A36" s="1">
        <v>16</v>
      </c>
      <c r="B36" s="1" t="s">
        <v>56</v>
      </c>
      <c r="C36" s="1" t="s">
        <v>57</v>
      </c>
      <c r="D36" s="1">
        <v>471140</v>
      </c>
      <c r="E36" s="1">
        <v>741704</v>
      </c>
      <c r="F36" s="1">
        <v>21052</v>
      </c>
      <c r="G36" s="1">
        <v>0</v>
      </c>
      <c r="H36" s="1">
        <v>174903</v>
      </c>
      <c r="I36" s="1">
        <v>489120</v>
      </c>
      <c r="J36" s="8"/>
      <c r="K36" s="1" cm="1">
        <f t="array" ref="K36">_xlfn.IFS(D36&gt;=$D$15, 4, D36&gt;=$D$14, 3, D36&gt;=$D$13, 2, D36&lt;$D$13, 1)</f>
        <v>2</v>
      </c>
      <c r="L36" s="1" cm="1">
        <f t="array" ref="L36">_xlfn.IFS(E36&gt;=$D$15, 4, E36&gt;=$D$14, 3, E36&gt;=$D$13, 2, E36&lt;$D$13, 1)</f>
        <v>2</v>
      </c>
      <c r="M36" s="1" cm="1">
        <f t="array" ref="M36">_xlfn.IFS(F36&gt;=$E$15, 4, F36&gt;=$E$14, 3, F36&gt;=$E$13, 2, F36&lt;$E$13, 1)</f>
        <v>1</v>
      </c>
      <c r="N36" s="1" cm="1">
        <f t="array" ref="N36">_xlfn.IFS(G36&gt;=$F$15, 4, G36&gt;=$F$14, 3, G36&gt;=$F$13, 2, G36&lt;$F$13, 1)</f>
        <v>1</v>
      </c>
      <c r="O36" s="1" cm="1">
        <f t="array" ref="O36">_xlfn.IFS(H36&gt;=$C$15, 4, H36&gt;=$C$14, 3, H36&gt;=$C$13, 2, H36&lt;$C$13, 1)</f>
        <v>2</v>
      </c>
      <c r="P36" s="1" cm="1">
        <f t="array" ref="P36">_xlfn.IFS(I36&gt;=$C$15, 4, I36&gt;=$C$14, 3, I36&gt;=$C$13, 2, I36&lt;$C$13, 1)</f>
        <v>4</v>
      </c>
      <c r="Q36" s="8"/>
      <c r="R36" s="1">
        <f t="shared" si="1"/>
        <v>2</v>
      </c>
      <c r="S36" s="1">
        <f t="shared" si="2"/>
        <v>3</v>
      </c>
      <c r="T36" s="8"/>
      <c r="U36" s="1">
        <f t="shared" si="3"/>
        <v>2</v>
      </c>
      <c r="V36" s="1">
        <f t="shared" si="4"/>
        <v>2</v>
      </c>
      <c r="W36" s="9"/>
      <c r="X36" s="1">
        <f t="shared" si="5"/>
        <v>2</v>
      </c>
      <c r="Y36" s="1">
        <f t="shared" si="5"/>
        <v>3</v>
      </c>
      <c r="Z36" s="1">
        <f t="shared" si="6"/>
        <v>1</v>
      </c>
      <c r="AA36" s="1" t="str" cm="1">
        <f t="array" ref="AA36">_xlfn.IFS(Z36=0, "No change", Z36&lt;0, "Decrease", Z36&gt;0, "Increase")</f>
        <v>Increase</v>
      </c>
    </row>
    <row r="37" spans="1:27" x14ac:dyDescent="0.2">
      <c r="A37" s="1">
        <v>17</v>
      </c>
      <c r="B37" s="1" t="s">
        <v>58</v>
      </c>
      <c r="C37" s="1" t="s">
        <v>41</v>
      </c>
      <c r="D37" s="1">
        <v>8932</v>
      </c>
      <c r="E37" s="1">
        <v>19533</v>
      </c>
      <c r="F37" s="1">
        <v>331185</v>
      </c>
      <c r="G37" s="1">
        <v>8.3850999999999996</v>
      </c>
      <c r="H37" s="1">
        <v>701803</v>
      </c>
      <c r="I37" s="1">
        <v>942225</v>
      </c>
      <c r="J37" s="8"/>
      <c r="K37" s="1" cm="1">
        <f t="array" ref="K37">_xlfn.IFS(D37&gt;=$D$15, 4, D37&gt;=$D$14, 3, D37&gt;=$D$13, 2, D37&lt;$D$13, 1)</f>
        <v>1</v>
      </c>
      <c r="L37" s="1" cm="1">
        <f t="array" ref="L37">_xlfn.IFS(E37&gt;=$D$15, 4, E37&gt;=$D$14, 3, E37&gt;=$D$13, 2, E37&lt;$D$13, 1)</f>
        <v>1</v>
      </c>
      <c r="M37" s="1" cm="1">
        <f t="array" ref="M37">_xlfn.IFS(F37&gt;=$E$15, 4, F37&gt;=$E$14, 3, F37&gt;=$E$13, 2, F37&lt;$E$13, 1)</f>
        <v>2</v>
      </c>
      <c r="N37" s="1" cm="1">
        <f t="array" ref="N37">_xlfn.IFS(G37&gt;=$F$15, 4, G37&gt;=$F$14, 3, G37&gt;=$F$13, 2, G37&lt;$F$13, 1)</f>
        <v>1</v>
      </c>
      <c r="O37" s="1" cm="1">
        <f t="array" ref="O37">_xlfn.IFS(H37&gt;=$C$15, 4, H37&gt;=$C$14, 3, H37&gt;=$C$13, 2, H37&lt;$C$13, 1)</f>
        <v>4</v>
      </c>
      <c r="P37" s="1" cm="1">
        <f t="array" ref="P37">_xlfn.IFS(I37&gt;=$C$15, 4, I37&gt;=$C$14, 3, I37&gt;=$C$13, 2, I37&lt;$C$13, 1)</f>
        <v>4</v>
      </c>
      <c r="Q37" s="8"/>
      <c r="R37" s="1">
        <f t="shared" si="1"/>
        <v>3</v>
      </c>
      <c r="S37" s="1">
        <f t="shared" si="2"/>
        <v>3</v>
      </c>
      <c r="T37" s="8"/>
      <c r="U37" s="1">
        <f t="shared" si="3"/>
        <v>2</v>
      </c>
      <c r="V37" s="1">
        <f t="shared" si="4"/>
        <v>2</v>
      </c>
      <c r="W37" s="9"/>
      <c r="X37" s="1">
        <f t="shared" si="5"/>
        <v>3</v>
      </c>
      <c r="Y37" s="1">
        <f t="shared" si="5"/>
        <v>3</v>
      </c>
      <c r="Z37" s="1">
        <f t="shared" si="6"/>
        <v>0</v>
      </c>
      <c r="AA37" s="1" t="str" cm="1">
        <f t="array" ref="AA37">_xlfn.IFS(Z37=0, "No change", Z37&lt;0, "Decrease", Z37&gt;0, "Increase")</f>
        <v>No change</v>
      </c>
    </row>
    <row r="38" spans="1:27" x14ac:dyDescent="0.2">
      <c r="A38" s="1">
        <v>18</v>
      </c>
      <c r="B38" s="1" t="s">
        <v>59</v>
      </c>
      <c r="C38" s="1" t="s">
        <v>41</v>
      </c>
      <c r="D38" s="1">
        <v>27133</v>
      </c>
      <c r="E38" s="1">
        <v>12153</v>
      </c>
      <c r="F38" s="1">
        <v>19378</v>
      </c>
      <c r="G38" s="1">
        <v>0</v>
      </c>
      <c r="H38" s="1">
        <v>35740</v>
      </c>
      <c r="I38" s="1">
        <v>85585</v>
      </c>
      <c r="J38" s="8"/>
      <c r="K38" s="1" cm="1">
        <f t="array" ref="K38">_xlfn.IFS(D38&gt;=$D$15, 4, D38&gt;=$D$14, 3, D38&gt;=$D$13, 2, D38&lt;$D$13, 1)</f>
        <v>1</v>
      </c>
      <c r="L38" s="1" cm="1">
        <f t="array" ref="L38">_xlfn.IFS(E38&gt;=$D$15, 4, E38&gt;=$D$14, 3, E38&gt;=$D$13, 2, E38&lt;$D$13, 1)</f>
        <v>1</v>
      </c>
      <c r="M38" s="1" cm="1">
        <f t="array" ref="M38">_xlfn.IFS(F38&gt;=$E$15, 4, F38&gt;=$E$14, 3, F38&gt;=$E$13, 2, F38&lt;$E$13, 1)</f>
        <v>1</v>
      </c>
      <c r="N38" s="1" cm="1">
        <f t="array" ref="N38">_xlfn.IFS(G38&gt;=$F$15, 4, G38&gt;=$F$14, 3, G38&gt;=$F$13, 2, G38&lt;$F$13, 1)</f>
        <v>1</v>
      </c>
      <c r="O38" s="1" cm="1">
        <f t="array" ref="O38">_xlfn.IFS(H38&gt;=$C$15, 4, H38&gt;=$C$14, 3, H38&gt;=$C$13, 2, H38&lt;$C$13, 1)</f>
        <v>1</v>
      </c>
      <c r="P38" s="1" cm="1">
        <f t="array" ref="P38">_xlfn.IFS(I38&gt;=$C$15, 4, I38&gt;=$C$14, 3, I38&gt;=$C$13, 2, I38&lt;$C$13, 1)</f>
        <v>2</v>
      </c>
      <c r="Q38" s="8"/>
      <c r="R38" s="1">
        <f t="shared" si="1"/>
        <v>1</v>
      </c>
      <c r="S38" s="1">
        <f t="shared" si="2"/>
        <v>2</v>
      </c>
      <c r="T38" s="8"/>
      <c r="U38" s="1">
        <f t="shared" si="3"/>
        <v>1</v>
      </c>
      <c r="V38" s="1">
        <f t="shared" si="4"/>
        <v>1</v>
      </c>
      <c r="W38" s="9"/>
      <c r="X38" s="1">
        <f t="shared" si="5"/>
        <v>1</v>
      </c>
      <c r="Y38" s="1">
        <f t="shared" si="5"/>
        <v>2</v>
      </c>
      <c r="Z38" s="1">
        <f t="shared" si="6"/>
        <v>1</v>
      </c>
      <c r="AA38" s="1" t="str" cm="1">
        <f t="array" ref="AA38">_xlfn.IFS(Z38=0, "No change", Z38&lt;0, "Decrease", Z38&gt;0, "Increase")</f>
        <v>Increase</v>
      </c>
    </row>
    <row r="39" spans="1:27" x14ac:dyDescent="0.2">
      <c r="A39" s="1">
        <v>19</v>
      </c>
      <c r="B39" s="1" t="s">
        <v>60</v>
      </c>
      <c r="C39" s="1" t="s">
        <v>31</v>
      </c>
      <c r="D39" s="1">
        <v>135206</v>
      </c>
      <c r="E39" s="1">
        <v>185628</v>
      </c>
      <c r="F39" s="1">
        <v>93465</v>
      </c>
      <c r="G39" s="1">
        <v>0</v>
      </c>
      <c r="H39" s="1">
        <v>11170</v>
      </c>
      <c r="I39" s="1">
        <v>31389</v>
      </c>
      <c r="J39" s="8"/>
      <c r="K39" s="1" cm="1">
        <f t="array" ref="K39">_xlfn.IFS(D39&gt;=$D$15, 4, D39&gt;=$D$14, 3, D39&gt;=$D$13, 2, D39&lt;$D$13, 1)</f>
        <v>1</v>
      </c>
      <c r="L39" s="1" cm="1">
        <f t="array" ref="L39">_xlfn.IFS(E39&gt;=$D$15, 4, E39&gt;=$D$14, 3, E39&gt;=$D$13, 2, E39&lt;$D$13, 1)</f>
        <v>1</v>
      </c>
      <c r="M39" s="1" cm="1">
        <f t="array" ref="M39">_xlfn.IFS(F39&gt;=$E$15, 4, F39&gt;=$E$14, 3, F39&gt;=$E$13, 2, F39&lt;$E$13, 1)</f>
        <v>1</v>
      </c>
      <c r="N39" s="1" cm="1">
        <f t="array" ref="N39">_xlfn.IFS(G39&gt;=$F$15, 4, G39&gt;=$F$14, 3, G39&gt;=$F$13, 2, G39&lt;$F$13, 1)</f>
        <v>1</v>
      </c>
      <c r="O39" s="1" cm="1">
        <f t="array" ref="O39">_xlfn.IFS(H39&gt;=$C$15, 4, H39&gt;=$C$14, 3, H39&gt;=$C$13, 2, H39&lt;$C$13, 1)</f>
        <v>1</v>
      </c>
      <c r="P39" s="1" cm="1">
        <f t="array" ref="P39">_xlfn.IFS(I39&gt;=$C$15, 4, I39&gt;=$C$14, 3, I39&gt;=$C$13, 2, I39&lt;$C$13, 1)</f>
        <v>1</v>
      </c>
      <c r="Q39" s="8"/>
      <c r="R39" s="1">
        <f t="shared" si="1"/>
        <v>1</v>
      </c>
      <c r="S39" s="1">
        <f t="shared" si="2"/>
        <v>1</v>
      </c>
      <c r="T39" s="8"/>
      <c r="U39" s="1">
        <f t="shared" si="3"/>
        <v>1</v>
      </c>
      <c r="V39" s="1">
        <f t="shared" si="4"/>
        <v>1</v>
      </c>
      <c r="W39" s="9"/>
      <c r="X39" s="1">
        <f t="shared" si="5"/>
        <v>1</v>
      </c>
      <c r="Y39" s="1">
        <f t="shared" si="5"/>
        <v>1</v>
      </c>
      <c r="Z39" s="1">
        <f t="shared" si="6"/>
        <v>0</v>
      </c>
      <c r="AA39" s="1" t="str" cm="1">
        <f t="array" ref="AA39">_xlfn.IFS(Z39=0, "No change", Z39&lt;0, "Decrease", Z39&gt;0, "Increase")</f>
        <v>No change</v>
      </c>
    </row>
    <row r="40" spans="1:27" x14ac:dyDescent="0.2">
      <c r="A40" s="1">
        <v>20</v>
      </c>
      <c r="B40" s="1" t="s">
        <v>61</v>
      </c>
      <c r="C40" s="1" t="s">
        <v>62</v>
      </c>
      <c r="D40" s="1">
        <v>836225</v>
      </c>
      <c r="E40" s="1">
        <v>1228508</v>
      </c>
      <c r="F40" s="1">
        <v>1167917</v>
      </c>
      <c r="G40" s="1">
        <v>0</v>
      </c>
      <c r="H40" s="1">
        <v>15356</v>
      </c>
      <c r="I40" s="1">
        <v>96232</v>
      </c>
      <c r="J40" s="8"/>
      <c r="K40" s="1" cm="1">
        <f t="array" ref="K40">_xlfn.IFS(D40&gt;=$D$15, 4, D40&gt;=$D$14, 3, D40&gt;=$D$13, 2, D40&lt;$D$13, 1)</f>
        <v>2</v>
      </c>
      <c r="L40" s="1" cm="1">
        <f t="array" ref="L40">_xlfn.IFS(E40&gt;=$D$15, 4, E40&gt;=$D$14, 3, E40&gt;=$D$13, 2, E40&lt;$D$13, 1)</f>
        <v>3</v>
      </c>
      <c r="M40" s="1" cm="1">
        <f t="array" ref="M40">_xlfn.IFS(F40&gt;=$E$15, 4, F40&gt;=$E$14, 3, F40&gt;=$E$13, 2, F40&lt;$E$13, 1)</f>
        <v>4</v>
      </c>
      <c r="N40" s="1" cm="1">
        <f t="array" ref="N40">_xlfn.IFS(G40&gt;=$F$15, 4, G40&gt;=$F$14, 3, G40&gt;=$F$13, 2, G40&lt;$F$13, 1)</f>
        <v>1</v>
      </c>
      <c r="O40" s="1" cm="1">
        <f t="array" ref="O40">_xlfn.IFS(H40&gt;=$C$15, 4, H40&gt;=$C$14, 3, H40&gt;=$C$13, 2, H40&lt;$C$13, 1)</f>
        <v>1</v>
      </c>
      <c r="P40" s="1" cm="1">
        <f t="array" ref="P40">_xlfn.IFS(I40&gt;=$C$15, 4, I40&gt;=$C$14, 3, I40&gt;=$C$13, 2, I40&lt;$C$13, 1)</f>
        <v>2</v>
      </c>
      <c r="Q40" s="8"/>
      <c r="R40" s="1">
        <f t="shared" si="1"/>
        <v>1</v>
      </c>
      <c r="S40" s="1">
        <f t="shared" si="2"/>
        <v>2</v>
      </c>
      <c r="T40" s="8"/>
      <c r="U40" s="1">
        <f t="shared" si="3"/>
        <v>3</v>
      </c>
      <c r="V40" s="1">
        <f t="shared" si="4"/>
        <v>4</v>
      </c>
      <c r="W40" s="9"/>
      <c r="X40" s="1">
        <f t="shared" si="5"/>
        <v>2</v>
      </c>
      <c r="Y40" s="1">
        <f t="shared" si="5"/>
        <v>3</v>
      </c>
      <c r="Z40" s="1">
        <f t="shared" si="6"/>
        <v>1</v>
      </c>
      <c r="AA40" s="1" t="str" cm="1">
        <f t="array" ref="AA40">_xlfn.IFS(Z40=0, "No change", Z40&lt;0, "Decrease", Z40&gt;0, "Increase")</f>
        <v>Increase</v>
      </c>
    </row>
    <row r="41" spans="1:27" x14ac:dyDescent="0.2">
      <c r="A41" s="1">
        <v>21</v>
      </c>
      <c r="B41" s="1" t="s">
        <v>63</v>
      </c>
      <c r="C41" s="1" t="s">
        <v>39</v>
      </c>
      <c r="D41" s="1">
        <v>41226</v>
      </c>
      <c r="E41" s="1">
        <v>90897</v>
      </c>
      <c r="F41" s="1">
        <v>18749</v>
      </c>
      <c r="G41" s="1">
        <v>98.683115000000001</v>
      </c>
      <c r="H41" s="1">
        <v>185937</v>
      </c>
      <c r="I41" s="1">
        <v>256922</v>
      </c>
      <c r="J41" s="8"/>
      <c r="K41" s="1" cm="1">
        <f t="array" ref="K41">_xlfn.IFS(D41&gt;=$D$15, 4, D41&gt;=$D$14, 3, D41&gt;=$D$13, 2, D41&lt;$D$13, 1)</f>
        <v>1</v>
      </c>
      <c r="L41" s="1" cm="1">
        <f t="array" ref="L41">_xlfn.IFS(E41&gt;=$D$15, 4, E41&gt;=$D$14, 3, E41&gt;=$D$13, 2, E41&lt;$D$13, 1)</f>
        <v>1</v>
      </c>
      <c r="M41" s="1" cm="1">
        <f t="array" ref="M41">_xlfn.IFS(F41&gt;=$E$15, 4, F41&gt;=$E$14, 3, F41&gt;=$E$13, 2, F41&lt;$E$13, 1)</f>
        <v>1</v>
      </c>
      <c r="N41" s="1" cm="1">
        <f t="array" ref="N41">_xlfn.IFS(G41&gt;=$F$15, 4, G41&gt;=$F$14, 3, G41&gt;=$F$13, 2, G41&lt;$F$13, 1)</f>
        <v>4</v>
      </c>
      <c r="O41" s="1" cm="1">
        <f t="array" ref="O41">_xlfn.IFS(H41&gt;=$C$15, 4, H41&gt;=$C$14, 3, H41&gt;=$C$13, 2, H41&lt;$C$13, 1)</f>
        <v>2</v>
      </c>
      <c r="P41" s="1" cm="1">
        <f t="array" ref="P41">_xlfn.IFS(I41&gt;=$C$15, 4, I41&gt;=$C$14, 3, I41&gt;=$C$13, 2, I41&lt;$C$13, 1)</f>
        <v>3</v>
      </c>
      <c r="Q41" s="8"/>
      <c r="R41" s="1">
        <f t="shared" si="1"/>
        <v>3</v>
      </c>
      <c r="S41" s="1">
        <f t="shared" si="2"/>
        <v>3</v>
      </c>
      <c r="T41" s="8"/>
      <c r="U41" s="1">
        <f t="shared" si="3"/>
        <v>1</v>
      </c>
      <c r="V41" s="1">
        <f t="shared" si="4"/>
        <v>1</v>
      </c>
      <c r="W41" s="9"/>
      <c r="X41" s="1">
        <f t="shared" si="5"/>
        <v>2</v>
      </c>
      <c r="Y41" s="1">
        <f t="shared" si="5"/>
        <v>2</v>
      </c>
      <c r="Z41" s="1">
        <f t="shared" si="6"/>
        <v>0</v>
      </c>
      <c r="AA41" s="1" t="str" cm="1">
        <f t="array" ref="AA41">_xlfn.IFS(Z41=0, "No change", Z41&lt;0, "Decrease", Z41&gt;0, "Increase")</f>
        <v>No change</v>
      </c>
    </row>
    <row r="42" spans="1:27" x14ac:dyDescent="0.2">
      <c r="A42" s="1">
        <v>22</v>
      </c>
      <c r="B42" s="1" t="s">
        <v>64</v>
      </c>
      <c r="C42" s="1" t="s">
        <v>65</v>
      </c>
      <c r="D42" s="1">
        <v>3136265</v>
      </c>
      <c r="E42" s="1">
        <v>1609514</v>
      </c>
      <c r="F42" s="1">
        <v>521574</v>
      </c>
      <c r="G42" s="1">
        <v>3.8000000000000002E-5</v>
      </c>
      <c r="H42" s="1">
        <v>14061</v>
      </c>
      <c r="I42" s="1">
        <v>105589</v>
      </c>
      <c r="J42" s="8"/>
      <c r="K42" s="1" cm="1">
        <f t="array" ref="K42">_xlfn.IFS(D42&gt;=$D$15, 4, D42&gt;=$D$14, 3, D42&gt;=$D$13, 2, D42&lt;$D$13, 1)</f>
        <v>4</v>
      </c>
      <c r="L42" s="1" cm="1">
        <f t="array" ref="L42">_xlfn.IFS(E42&gt;=$D$15, 4, E42&gt;=$D$14, 3, E42&gt;=$D$13, 2, E42&lt;$D$13, 1)</f>
        <v>4</v>
      </c>
      <c r="M42" s="1" cm="1">
        <f t="array" ref="M42">_xlfn.IFS(F42&gt;=$E$15, 4, F42&gt;=$E$14, 3, F42&gt;=$E$13, 2, F42&lt;$E$13, 1)</f>
        <v>3</v>
      </c>
      <c r="N42" s="1" cm="1">
        <f t="array" ref="N42">_xlfn.IFS(G42&gt;=$F$15, 4, G42&gt;=$F$14, 3, G42&gt;=$F$13, 2, G42&lt;$F$13, 1)</f>
        <v>1</v>
      </c>
      <c r="O42" s="1" cm="1">
        <f t="array" ref="O42">_xlfn.IFS(H42&gt;=$C$15, 4, H42&gt;=$C$14, 3, H42&gt;=$C$13, 2, H42&lt;$C$13, 1)</f>
        <v>1</v>
      </c>
      <c r="P42" s="1" cm="1">
        <f t="array" ref="P42">_xlfn.IFS(I42&gt;=$C$15, 4, I42&gt;=$C$14, 3, I42&gt;=$C$13, 2, I42&lt;$C$13, 1)</f>
        <v>2</v>
      </c>
      <c r="Q42" s="8"/>
      <c r="R42" s="1">
        <f t="shared" si="1"/>
        <v>1</v>
      </c>
      <c r="S42" s="1">
        <f t="shared" si="2"/>
        <v>2</v>
      </c>
      <c r="T42" s="8"/>
      <c r="U42" s="1">
        <f t="shared" si="3"/>
        <v>4</v>
      </c>
      <c r="V42" s="1">
        <f t="shared" si="4"/>
        <v>4</v>
      </c>
      <c r="W42" s="9"/>
      <c r="X42" s="1">
        <f t="shared" si="5"/>
        <v>3</v>
      </c>
      <c r="Y42" s="1">
        <f t="shared" si="5"/>
        <v>3</v>
      </c>
      <c r="Z42" s="1">
        <f t="shared" si="6"/>
        <v>0</v>
      </c>
      <c r="AA42" s="1" t="str" cm="1">
        <f t="array" ref="AA42">_xlfn.IFS(Z42=0, "No change", Z42&lt;0, "Decrease", Z42&gt;0, "Increase")</f>
        <v>No change</v>
      </c>
    </row>
    <row r="43" spans="1:27" x14ac:dyDescent="0.2">
      <c r="A43" s="1">
        <v>23</v>
      </c>
      <c r="B43" s="1" t="s">
        <v>66</v>
      </c>
      <c r="C43" s="1" t="s">
        <v>67</v>
      </c>
      <c r="D43" s="1">
        <v>136020</v>
      </c>
      <c r="E43" s="1">
        <v>185996</v>
      </c>
      <c r="F43" s="1">
        <v>282304</v>
      </c>
      <c r="G43" s="1">
        <v>98.039917000000003</v>
      </c>
      <c r="H43" s="1">
        <v>22986</v>
      </c>
      <c r="I43" s="1">
        <v>54533</v>
      </c>
      <c r="J43" s="8"/>
      <c r="K43" s="1" cm="1">
        <f t="array" ref="K43">_xlfn.IFS(D43&gt;=$D$15, 4, D43&gt;=$D$14, 3, D43&gt;=$D$13, 2, D43&lt;$D$13, 1)</f>
        <v>1</v>
      </c>
      <c r="L43" s="1" cm="1">
        <f t="array" ref="L43">_xlfn.IFS(E43&gt;=$D$15, 4, E43&gt;=$D$14, 3, E43&gt;=$D$13, 2, E43&lt;$D$13, 1)</f>
        <v>1</v>
      </c>
      <c r="M43" s="1" cm="1">
        <f t="array" ref="M43">_xlfn.IFS(F43&gt;=$E$15, 4, F43&gt;=$E$14, 3, F43&gt;=$E$13, 2, F43&lt;$E$13, 1)</f>
        <v>2</v>
      </c>
      <c r="N43" s="1" cm="1">
        <f t="array" ref="N43">_xlfn.IFS(G43&gt;=$F$15, 4, G43&gt;=$F$14, 3, G43&gt;=$F$13, 2, G43&lt;$F$13, 1)</f>
        <v>4</v>
      </c>
      <c r="O43" s="1" cm="1">
        <f t="array" ref="O43">_xlfn.IFS(H43&gt;=$C$15, 4, H43&gt;=$C$14, 3, H43&gt;=$C$13, 2, H43&lt;$C$13, 1)</f>
        <v>1</v>
      </c>
      <c r="P43" s="1" cm="1">
        <f t="array" ref="P43">_xlfn.IFS(I43&gt;=$C$15, 4, I43&gt;=$C$14, 3, I43&gt;=$C$13, 2, I43&lt;$C$13, 1)</f>
        <v>1</v>
      </c>
      <c r="Q43" s="8"/>
      <c r="R43" s="1">
        <f t="shared" si="1"/>
        <v>2</v>
      </c>
      <c r="S43" s="1">
        <f t="shared" si="2"/>
        <v>2</v>
      </c>
      <c r="T43" s="8"/>
      <c r="U43" s="1">
        <f t="shared" si="3"/>
        <v>2</v>
      </c>
      <c r="V43" s="1">
        <f t="shared" si="4"/>
        <v>2</v>
      </c>
      <c r="W43" s="9"/>
      <c r="X43" s="1">
        <f t="shared" si="5"/>
        <v>2</v>
      </c>
      <c r="Y43" s="1">
        <f t="shared" si="5"/>
        <v>2</v>
      </c>
      <c r="Z43" s="1">
        <f t="shared" si="6"/>
        <v>0</v>
      </c>
      <c r="AA43" s="1" t="str" cm="1">
        <f t="array" ref="AA43">_xlfn.IFS(Z43=0, "No change", Z43&lt;0, "Decrease", Z43&gt;0, "Increase")</f>
        <v>No change</v>
      </c>
    </row>
    <row r="44" spans="1:27" x14ac:dyDescent="0.2">
      <c r="A44" s="1">
        <v>24</v>
      </c>
      <c r="B44" s="1" t="s">
        <v>68</v>
      </c>
      <c r="C44" s="1" t="s">
        <v>69</v>
      </c>
      <c r="D44" s="1">
        <v>671495</v>
      </c>
      <c r="E44" s="1">
        <v>317091</v>
      </c>
      <c r="F44" s="1">
        <v>98026</v>
      </c>
      <c r="G44" s="1">
        <v>0</v>
      </c>
      <c r="H44" s="1">
        <v>73638</v>
      </c>
      <c r="I44" s="1">
        <v>78305</v>
      </c>
      <c r="J44" s="8"/>
      <c r="K44" s="1" cm="1">
        <f t="array" ref="K44">_xlfn.IFS(D44&gt;=$D$15, 4, D44&gt;=$D$14, 3, D44&gt;=$D$13, 2, D44&lt;$D$13, 1)</f>
        <v>2</v>
      </c>
      <c r="L44" s="1" cm="1">
        <f t="array" ref="L44">_xlfn.IFS(E44&gt;=$D$15, 4, E44&gt;=$D$14, 3, E44&gt;=$D$13, 2, E44&lt;$D$13, 1)</f>
        <v>2</v>
      </c>
      <c r="M44" s="1" cm="1">
        <f t="array" ref="M44">_xlfn.IFS(F44&gt;=$E$15, 4, F44&gt;=$E$14, 3, F44&gt;=$E$13, 2, F44&lt;$E$13, 1)</f>
        <v>1</v>
      </c>
      <c r="N44" s="1" cm="1">
        <f t="array" ref="N44">_xlfn.IFS(G44&gt;=$F$15, 4, G44&gt;=$F$14, 3, G44&gt;=$F$13, 2, G44&lt;$F$13, 1)</f>
        <v>1</v>
      </c>
      <c r="O44" s="1" cm="1">
        <f t="array" ref="O44">_xlfn.IFS(H44&gt;=$C$15, 4, H44&gt;=$C$14, 3, H44&gt;=$C$13, 2, H44&lt;$C$13, 1)</f>
        <v>1</v>
      </c>
      <c r="P44" s="1" cm="1">
        <f t="array" ref="P44">_xlfn.IFS(I44&gt;=$C$15, 4, I44&gt;=$C$14, 3, I44&gt;=$C$13, 2, I44&lt;$C$13, 1)</f>
        <v>2</v>
      </c>
      <c r="Q44" s="8"/>
      <c r="R44" s="1">
        <f t="shared" si="1"/>
        <v>1</v>
      </c>
      <c r="S44" s="1">
        <f t="shared" si="2"/>
        <v>2</v>
      </c>
      <c r="T44" s="8"/>
      <c r="U44" s="1">
        <f t="shared" si="3"/>
        <v>2</v>
      </c>
      <c r="V44" s="1">
        <f t="shared" si="4"/>
        <v>2</v>
      </c>
      <c r="W44" s="9"/>
      <c r="X44" s="1">
        <f t="shared" si="5"/>
        <v>2</v>
      </c>
      <c r="Y44" s="1">
        <f t="shared" si="5"/>
        <v>2</v>
      </c>
      <c r="Z44" s="1">
        <f t="shared" si="6"/>
        <v>0</v>
      </c>
      <c r="AA44" s="1" t="str" cm="1">
        <f t="array" ref="AA44">_xlfn.IFS(Z44=0, "No change", Z44&lt;0, "Decrease", Z44&gt;0, "Increase")</f>
        <v>No change</v>
      </c>
    </row>
    <row r="45" spans="1:27" x14ac:dyDescent="0.2">
      <c r="A45" s="1">
        <v>25</v>
      </c>
      <c r="B45" s="1" t="s">
        <v>70</v>
      </c>
      <c r="C45" s="1" t="s">
        <v>71</v>
      </c>
      <c r="D45" s="1">
        <v>2742</v>
      </c>
      <c r="E45" s="1">
        <v>5786</v>
      </c>
      <c r="F45" s="1">
        <v>20495</v>
      </c>
      <c r="G45" s="1">
        <v>6.6653289999999998</v>
      </c>
      <c r="H45" s="1">
        <v>243524</v>
      </c>
      <c r="I45" s="1">
        <v>270154</v>
      </c>
      <c r="J45" s="8"/>
      <c r="K45" s="1" cm="1">
        <f t="array" ref="K45">_xlfn.IFS(D45&gt;=$D$15, 4, D45&gt;=$D$14, 3, D45&gt;=$D$13, 2, D45&lt;$D$13, 1)</f>
        <v>1</v>
      </c>
      <c r="L45" s="1" cm="1">
        <f t="array" ref="L45">_xlfn.IFS(E45&gt;=$D$15, 4, E45&gt;=$D$14, 3, E45&gt;=$D$13, 2, E45&lt;$D$13, 1)</f>
        <v>1</v>
      </c>
      <c r="M45" s="1" cm="1">
        <f t="array" ref="M45">_xlfn.IFS(F45&gt;=$E$15, 4, F45&gt;=$E$14, 3, F45&gt;=$E$13, 2, F45&lt;$E$13, 1)</f>
        <v>1</v>
      </c>
      <c r="N45" s="1" cm="1">
        <f t="array" ref="N45">_xlfn.IFS(G45&gt;=$F$15, 4, G45&gt;=$F$14, 3, G45&gt;=$F$13, 2, G45&lt;$F$13, 1)</f>
        <v>1</v>
      </c>
      <c r="O45" s="1" cm="1">
        <f t="array" ref="O45">_xlfn.IFS(H45&gt;=$C$15, 4, H45&gt;=$C$14, 3, H45&gt;=$C$13, 2, H45&lt;$C$13, 1)</f>
        <v>3</v>
      </c>
      <c r="P45" s="1" cm="1">
        <f t="array" ref="P45">_xlfn.IFS(I45&gt;=$C$15, 4, I45&gt;=$C$14, 3, I45&gt;=$C$13, 2, I45&lt;$C$13, 1)</f>
        <v>3</v>
      </c>
      <c r="Q45" s="8"/>
      <c r="R45" s="1">
        <f t="shared" si="1"/>
        <v>3</v>
      </c>
      <c r="S45" s="1">
        <f t="shared" si="2"/>
        <v>3</v>
      </c>
      <c r="T45" s="8"/>
      <c r="U45" s="1">
        <f t="shared" si="3"/>
        <v>1</v>
      </c>
      <c r="V45" s="1">
        <f t="shared" si="4"/>
        <v>1</v>
      </c>
      <c r="W45" s="9"/>
      <c r="X45" s="1">
        <f t="shared" si="5"/>
        <v>2</v>
      </c>
      <c r="Y45" s="1">
        <f t="shared" si="5"/>
        <v>2</v>
      </c>
      <c r="Z45" s="1">
        <f t="shared" si="6"/>
        <v>0</v>
      </c>
      <c r="AA45" s="1" t="str" cm="1">
        <f t="array" ref="AA45">_xlfn.IFS(Z45=0, "No change", Z45&lt;0, "Decrease", Z45&gt;0, "Increase")</f>
        <v>No change</v>
      </c>
    </row>
    <row r="46" spans="1:27" x14ac:dyDescent="0.2">
      <c r="A46" s="1">
        <v>26</v>
      </c>
      <c r="B46" s="1" t="s">
        <v>72</v>
      </c>
      <c r="C46" s="1" t="s">
        <v>39</v>
      </c>
      <c r="D46" s="1">
        <v>14852</v>
      </c>
      <c r="E46" s="1">
        <v>683</v>
      </c>
      <c r="F46" s="1">
        <v>231098</v>
      </c>
      <c r="G46" s="1">
        <v>0.76425799999999999</v>
      </c>
      <c r="H46" s="1">
        <v>15667</v>
      </c>
      <c r="I46" s="1">
        <v>66291</v>
      </c>
      <c r="J46" s="8"/>
      <c r="K46" s="1" cm="1">
        <f t="array" ref="K46">_xlfn.IFS(D46&gt;=$D$15, 4, D46&gt;=$D$14, 3, D46&gt;=$D$13, 2, D46&lt;$D$13, 1)</f>
        <v>1</v>
      </c>
      <c r="L46" s="1" cm="1">
        <f t="array" ref="L46">_xlfn.IFS(E46&gt;=$D$15, 4, E46&gt;=$D$14, 3, E46&gt;=$D$13, 2, E46&lt;$D$13, 1)</f>
        <v>1</v>
      </c>
      <c r="M46" s="1" cm="1">
        <f t="array" ref="M46">_xlfn.IFS(F46&gt;=$E$15, 4, F46&gt;=$E$14, 3, F46&gt;=$E$13, 2, F46&lt;$E$13, 1)</f>
        <v>2</v>
      </c>
      <c r="N46" s="1" cm="1">
        <f t="array" ref="N46">_xlfn.IFS(G46&gt;=$F$15, 4, G46&gt;=$F$14, 3, G46&gt;=$F$13, 2, G46&lt;$F$13, 1)</f>
        <v>1</v>
      </c>
      <c r="O46" s="1" cm="1">
        <f t="array" ref="O46">_xlfn.IFS(H46&gt;=$C$15, 4, H46&gt;=$C$14, 3, H46&gt;=$C$13, 2, H46&lt;$C$13, 1)</f>
        <v>1</v>
      </c>
      <c r="P46" s="1" cm="1">
        <f t="array" ref="P46">_xlfn.IFS(I46&gt;=$C$15, 4, I46&gt;=$C$14, 3, I46&gt;=$C$13, 2, I46&lt;$C$13, 1)</f>
        <v>1</v>
      </c>
      <c r="Q46" s="8"/>
      <c r="R46" s="1">
        <f t="shared" si="1"/>
        <v>1</v>
      </c>
      <c r="S46" s="1">
        <f t="shared" si="2"/>
        <v>1</v>
      </c>
      <c r="T46" s="8"/>
      <c r="U46" s="1">
        <f t="shared" si="3"/>
        <v>2</v>
      </c>
      <c r="V46" s="1">
        <f t="shared" si="4"/>
        <v>2</v>
      </c>
      <c r="W46" s="9"/>
      <c r="X46" s="1">
        <f t="shared" si="5"/>
        <v>2</v>
      </c>
      <c r="Y46" s="1">
        <f t="shared" si="5"/>
        <v>2</v>
      </c>
      <c r="Z46" s="1">
        <f t="shared" si="6"/>
        <v>0</v>
      </c>
      <c r="AA46" s="1" t="str" cm="1">
        <f t="array" ref="AA46">_xlfn.IFS(Z46=0, "No change", Z46&lt;0, "Decrease", Z46&gt;0, "Increase")</f>
        <v>No change</v>
      </c>
    </row>
    <row r="47" spans="1:27" x14ac:dyDescent="0.2">
      <c r="A47" s="1">
        <v>27</v>
      </c>
      <c r="B47" s="1" t="s">
        <v>73</v>
      </c>
      <c r="C47" s="1" t="s">
        <v>74</v>
      </c>
      <c r="D47" s="1">
        <v>186299</v>
      </c>
      <c r="E47" s="1">
        <v>213515</v>
      </c>
      <c r="F47" s="1">
        <v>116234</v>
      </c>
      <c r="G47" s="1">
        <v>98.919791000000004</v>
      </c>
      <c r="H47" s="1">
        <v>85307</v>
      </c>
      <c r="I47" s="1">
        <v>147940</v>
      </c>
      <c r="J47" s="8"/>
      <c r="K47" s="1" cm="1">
        <f t="array" ref="K47">_xlfn.IFS(D47&gt;=$D$15, 4, D47&gt;=$D$14, 3, D47&gt;=$D$13, 2, D47&lt;$D$13, 1)</f>
        <v>1</v>
      </c>
      <c r="L47" s="1" cm="1">
        <f t="array" ref="L47">_xlfn.IFS(E47&gt;=$D$15, 4, E47&gt;=$D$14, 3, E47&gt;=$D$13, 2, E47&lt;$D$13, 1)</f>
        <v>1</v>
      </c>
      <c r="M47" s="1" cm="1">
        <f t="array" ref="M47">_xlfn.IFS(F47&gt;=$E$15, 4, F47&gt;=$E$14, 3, F47&gt;=$E$13, 2, F47&lt;$E$13, 1)</f>
        <v>1</v>
      </c>
      <c r="N47" s="1" cm="1">
        <f t="array" ref="N47">_xlfn.IFS(G47&gt;=$F$15, 4, G47&gt;=$F$14, 3, G47&gt;=$F$13, 2, G47&lt;$F$13, 1)</f>
        <v>4</v>
      </c>
      <c r="O47" s="1" cm="1">
        <f t="array" ref="O47">_xlfn.IFS(H47&gt;=$C$15, 4, H47&gt;=$C$14, 3, H47&gt;=$C$13, 2, H47&lt;$C$13, 1)</f>
        <v>2</v>
      </c>
      <c r="P47" s="1" cm="1">
        <f t="array" ref="P47">_xlfn.IFS(I47&gt;=$C$15, 4, I47&gt;=$C$14, 3, I47&gt;=$C$13, 2, I47&lt;$C$13, 1)</f>
        <v>2</v>
      </c>
      <c r="Q47" s="8"/>
      <c r="R47" s="1">
        <f t="shared" si="1"/>
        <v>3</v>
      </c>
      <c r="S47" s="1">
        <f t="shared" si="2"/>
        <v>3</v>
      </c>
      <c r="T47" s="8"/>
      <c r="U47" s="1">
        <f t="shared" si="3"/>
        <v>1</v>
      </c>
      <c r="V47" s="1">
        <f t="shared" si="4"/>
        <v>1</v>
      </c>
      <c r="W47" s="9"/>
      <c r="X47" s="1">
        <f t="shared" si="5"/>
        <v>2</v>
      </c>
      <c r="Y47" s="1">
        <f t="shared" si="5"/>
        <v>2</v>
      </c>
      <c r="Z47" s="1">
        <f t="shared" si="6"/>
        <v>0</v>
      </c>
      <c r="AA47" s="1" t="str" cm="1">
        <f t="array" ref="AA47">_xlfn.IFS(Z47=0, "No change", Z47&lt;0, "Decrease", Z47&gt;0, "Increase")</f>
        <v>No change</v>
      </c>
    </row>
    <row r="48" spans="1:27" x14ac:dyDescent="0.2">
      <c r="A48" s="1">
        <v>28</v>
      </c>
      <c r="B48" s="1" t="s">
        <v>75</v>
      </c>
      <c r="C48" s="1" t="s">
        <v>39</v>
      </c>
      <c r="D48" s="1">
        <v>65269</v>
      </c>
      <c r="E48" s="1">
        <v>38732</v>
      </c>
      <c r="F48" s="1">
        <v>131434</v>
      </c>
      <c r="G48" s="1">
        <v>78.023151999999996</v>
      </c>
      <c r="H48" s="1">
        <v>0</v>
      </c>
      <c r="I48" s="1">
        <v>47109</v>
      </c>
      <c r="J48" s="8"/>
      <c r="K48" s="1" cm="1">
        <f t="array" ref="K48">_xlfn.IFS(D48&gt;=$D$15, 4, D48&gt;=$D$14, 3, D48&gt;=$D$13, 2, D48&lt;$D$13, 1)</f>
        <v>1</v>
      </c>
      <c r="L48" s="1" cm="1">
        <f t="array" ref="L48">_xlfn.IFS(E48&gt;=$D$15, 4, E48&gt;=$D$14, 3, E48&gt;=$D$13, 2, E48&lt;$D$13, 1)</f>
        <v>1</v>
      </c>
      <c r="M48" s="1" cm="1">
        <f t="array" ref="M48">_xlfn.IFS(F48&gt;=$E$15, 4, F48&gt;=$E$14, 3, F48&gt;=$E$13, 2, F48&lt;$E$13, 1)</f>
        <v>1</v>
      </c>
      <c r="N48" s="1" cm="1">
        <f t="array" ref="N48">_xlfn.IFS(G48&gt;=$F$15, 4, G48&gt;=$F$14, 3, G48&gt;=$F$13, 2, G48&lt;$F$13, 1)</f>
        <v>4</v>
      </c>
      <c r="O48" s="1" cm="1">
        <f t="array" ref="O48">_xlfn.IFS(H48&gt;=$C$15, 4, H48&gt;=$C$14, 3, H48&gt;=$C$13, 2, H48&lt;$C$13, 1)</f>
        <v>1</v>
      </c>
      <c r="P48" s="1" cm="1">
        <f t="array" ref="P48">_xlfn.IFS(I48&gt;=$C$15, 4, I48&gt;=$C$14, 3, I48&gt;=$C$13, 2, I48&lt;$C$13, 1)</f>
        <v>1</v>
      </c>
      <c r="Q48" s="8"/>
      <c r="R48" s="1">
        <f t="shared" si="1"/>
        <v>2</v>
      </c>
      <c r="S48" s="1">
        <f t="shared" si="2"/>
        <v>2</v>
      </c>
      <c r="T48" s="8"/>
      <c r="U48" s="1">
        <f t="shared" si="3"/>
        <v>1</v>
      </c>
      <c r="V48" s="1">
        <f t="shared" si="4"/>
        <v>1</v>
      </c>
      <c r="W48" s="9"/>
      <c r="X48" s="1">
        <f t="shared" si="5"/>
        <v>2</v>
      </c>
      <c r="Y48" s="1">
        <f t="shared" si="5"/>
        <v>2</v>
      </c>
      <c r="Z48" s="1">
        <f t="shared" si="6"/>
        <v>0</v>
      </c>
      <c r="AA48" s="1" t="str" cm="1">
        <f t="array" ref="AA48">_xlfn.IFS(Z48=0, "No change", Z48&lt;0, "Decrease", Z48&gt;0, "Increase")</f>
        <v>No change</v>
      </c>
    </row>
    <row r="49" spans="1:27" x14ac:dyDescent="0.2">
      <c r="A49" s="1">
        <v>29</v>
      </c>
      <c r="B49" s="1" t="s">
        <v>76</v>
      </c>
      <c r="C49" s="1" t="s">
        <v>31</v>
      </c>
      <c r="D49" s="1">
        <v>554</v>
      </c>
      <c r="E49" s="1">
        <v>2</v>
      </c>
      <c r="F49" s="1">
        <v>120</v>
      </c>
      <c r="G49" s="1">
        <v>0</v>
      </c>
      <c r="H49" s="1">
        <v>964</v>
      </c>
      <c r="I49" s="1">
        <v>63006</v>
      </c>
      <c r="J49" s="8"/>
      <c r="K49" s="1" cm="1">
        <f t="array" ref="K49">_xlfn.IFS(D49&gt;=$D$15, 4, D49&gt;=$D$14, 3, D49&gt;=$D$13, 2, D49&lt;$D$13, 1)</f>
        <v>1</v>
      </c>
      <c r="L49" s="1" cm="1">
        <f t="array" ref="L49">_xlfn.IFS(E49&gt;=$D$15, 4, E49&gt;=$D$14, 3, E49&gt;=$D$13, 2, E49&lt;$D$13, 1)</f>
        <v>1</v>
      </c>
      <c r="M49" s="1" cm="1">
        <f t="array" ref="M49">_xlfn.IFS(F49&gt;=$E$15, 4, F49&gt;=$E$14, 3, F49&gt;=$E$13, 2, F49&lt;$E$13, 1)</f>
        <v>1</v>
      </c>
      <c r="N49" s="1" cm="1">
        <f t="array" ref="N49">_xlfn.IFS(G49&gt;=$F$15, 4, G49&gt;=$F$14, 3, G49&gt;=$F$13, 2, G49&lt;$F$13, 1)</f>
        <v>1</v>
      </c>
      <c r="O49" s="1" cm="1">
        <f t="array" ref="O49">_xlfn.IFS(H49&gt;=$C$15, 4, H49&gt;=$C$14, 3, H49&gt;=$C$13, 2, H49&lt;$C$13, 1)</f>
        <v>1</v>
      </c>
      <c r="P49" s="1" cm="1">
        <f t="array" ref="P49">_xlfn.IFS(I49&gt;=$C$15, 4, I49&gt;=$C$14, 3, I49&gt;=$C$13, 2, I49&lt;$C$13, 1)</f>
        <v>1</v>
      </c>
      <c r="Q49" s="8"/>
      <c r="R49" s="1">
        <f t="shared" si="1"/>
        <v>1</v>
      </c>
      <c r="S49" s="1">
        <f t="shared" si="2"/>
        <v>1</v>
      </c>
      <c r="T49" s="8"/>
      <c r="U49" s="1">
        <f t="shared" si="3"/>
        <v>1</v>
      </c>
      <c r="V49" s="1">
        <f t="shared" si="4"/>
        <v>1</v>
      </c>
      <c r="W49" s="9"/>
      <c r="X49" s="1">
        <f t="shared" si="5"/>
        <v>1</v>
      </c>
      <c r="Y49" s="1">
        <f t="shared" si="5"/>
        <v>1</v>
      </c>
      <c r="Z49" s="1">
        <f t="shared" si="6"/>
        <v>0</v>
      </c>
      <c r="AA49" s="1" t="str" cm="1">
        <f t="array" ref="AA49">_xlfn.IFS(Z49=0, "No change", Z49&lt;0, "Decrease", Z49&gt;0, "Increase")</f>
        <v>No change</v>
      </c>
    </row>
    <row r="50" spans="1:27" x14ac:dyDescent="0.2">
      <c r="A50" s="1">
        <v>30</v>
      </c>
      <c r="B50" s="1" t="s">
        <v>77</v>
      </c>
      <c r="C50" s="1" t="s">
        <v>74</v>
      </c>
      <c r="D50" s="1">
        <v>331910</v>
      </c>
      <c r="E50" s="1">
        <v>122216</v>
      </c>
      <c r="F50" s="1">
        <v>90000</v>
      </c>
      <c r="G50" s="1">
        <v>25.216785000000002</v>
      </c>
      <c r="H50" s="1">
        <v>899359</v>
      </c>
      <c r="I50" s="1">
        <v>1174207</v>
      </c>
      <c r="J50" s="8"/>
      <c r="K50" s="1" cm="1">
        <f t="array" ref="K50">_xlfn.IFS(D50&gt;=$D$15, 4, D50&gt;=$D$14, 3, D50&gt;=$D$13, 2, D50&lt;$D$13, 1)</f>
        <v>2</v>
      </c>
      <c r="L50" s="1" cm="1">
        <f t="array" ref="L50">_xlfn.IFS(E50&gt;=$D$15, 4, E50&gt;=$D$14, 3, E50&gt;=$D$13, 2, E50&lt;$D$13, 1)</f>
        <v>1</v>
      </c>
      <c r="M50" s="1" cm="1">
        <f t="array" ref="M50">_xlfn.IFS(F50&gt;=$E$15, 4, F50&gt;=$E$14, 3, F50&gt;=$E$13, 2, F50&lt;$E$13, 1)</f>
        <v>1</v>
      </c>
      <c r="N50" s="1" cm="1">
        <f t="array" ref="N50">_xlfn.IFS(G50&gt;=$F$15, 4, G50&gt;=$F$14, 3, G50&gt;=$F$13, 2, G50&lt;$F$13, 1)</f>
        <v>2</v>
      </c>
      <c r="O50" s="1" cm="1">
        <f t="array" ref="O50">_xlfn.IFS(H50&gt;=$C$15, 4, H50&gt;=$C$14, 3, H50&gt;=$C$13, 2, H50&lt;$C$13, 1)</f>
        <v>4</v>
      </c>
      <c r="P50" s="1" cm="1">
        <f t="array" ref="P50">_xlfn.IFS(I50&gt;=$C$15, 4, I50&gt;=$C$14, 3, I50&gt;=$C$13, 2, I50&lt;$C$13, 1)</f>
        <v>4</v>
      </c>
      <c r="Q50" s="8"/>
      <c r="R50" s="1">
        <f t="shared" si="1"/>
        <v>4</v>
      </c>
      <c r="S50" s="1">
        <f t="shared" si="2"/>
        <v>4</v>
      </c>
      <c r="T50" s="8"/>
      <c r="U50" s="1">
        <f t="shared" si="3"/>
        <v>2</v>
      </c>
      <c r="V50" s="1">
        <f t="shared" si="4"/>
        <v>1</v>
      </c>
      <c r="W50" s="9"/>
      <c r="X50" s="1">
        <f t="shared" si="5"/>
        <v>3</v>
      </c>
      <c r="Y50" s="1">
        <f t="shared" si="5"/>
        <v>3</v>
      </c>
      <c r="Z50" s="1">
        <f t="shared" si="6"/>
        <v>0</v>
      </c>
      <c r="AA50" s="1" t="str" cm="1">
        <f t="array" ref="AA50">_xlfn.IFS(Z50=0, "No change", Z50&lt;0, "Decrease", Z50&gt;0, "Increase")</f>
        <v>No change</v>
      </c>
    </row>
    <row r="51" spans="1:27" x14ac:dyDescent="0.2">
      <c r="A51" s="1">
        <v>31</v>
      </c>
      <c r="B51" s="1" t="s">
        <v>78</v>
      </c>
      <c r="C51" s="1" t="s">
        <v>79</v>
      </c>
      <c r="D51" s="1">
        <v>133338</v>
      </c>
      <c r="E51" s="1">
        <v>376567</v>
      </c>
      <c r="F51" s="1">
        <v>34904</v>
      </c>
      <c r="G51" s="1">
        <v>0</v>
      </c>
      <c r="H51" s="1">
        <v>52934</v>
      </c>
      <c r="I51" s="1">
        <v>122993</v>
      </c>
      <c r="J51" s="8"/>
      <c r="K51" s="1" cm="1">
        <f t="array" ref="K51">_xlfn.IFS(D51&gt;=$D$15, 4, D51&gt;=$D$14, 3, D51&gt;=$D$13, 2, D51&lt;$D$13, 1)</f>
        <v>1</v>
      </c>
      <c r="L51" s="1" cm="1">
        <f t="array" ref="L51">_xlfn.IFS(E51&gt;=$D$15, 4, E51&gt;=$D$14, 3, E51&gt;=$D$13, 2, E51&lt;$D$13, 1)</f>
        <v>2</v>
      </c>
      <c r="M51" s="1" cm="1">
        <f t="array" ref="M51">_xlfn.IFS(F51&gt;=$E$15, 4, F51&gt;=$E$14, 3, F51&gt;=$E$13, 2, F51&lt;$E$13, 1)</f>
        <v>1</v>
      </c>
      <c r="N51" s="1" cm="1">
        <f t="array" ref="N51">_xlfn.IFS(G51&gt;=$F$15, 4, G51&gt;=$F$14, 3, G51&gt;=$F$13, 2, G51&lt;$F$13, 1)</f>
        <v>1</v>
      </c>
      <c r="O51" s="1" cm="1">
        <f t="array" ref="O51">_xlfn.IFS(H51&gt;=$C$15, 4, H51&gt;=$C$14, 3, H51&gt;=$C$13, 2, H51&lt;$C$13, 1)</f>
        <v>1</v>
      </c>
      <c r="P51" s="1" cm="1">
        <f t="array" ref="P51">_xlfn.IFS(I51&gt;=$C$15, 4, I51&gt;=$C$14, 3, I51&gt;=$C$13, 2, I51&lt;$C$13, 1)</f>
        <v>2</v>
      </c>
      <c r="Q51" s="8"/>
      <c r="R51" s="1">
        <f t="shared" si="1"/>
        <v>1</v>
      </c>
      <c r="S51" s="1">
        <f t="shared" si="2"/>
        <v>2</v>
      </c>
      <c r="T51" s="8"/>
      <c r="U51" s="1">
        <f t="shared" si="3"/>
        <v>1</v>
      </c>
      <c r="V51" s="1">
        <f t="shared" si="4"/>
        <v>2</v>
      </c>
      <c r="W51" s="9"/>
      <c r="X51" s="1">
        <f t="shared" si="5"/>
        <v>1</v>
      </c>
      <c r="Y51" s="1">
        <f t="shared" si="5"/>
        <v>2</v>
      </c>
      <c r="Z51" s="1">
        <f t="shared" si="6"/>
        <v>1</v>
      </c>
      <c r="AA51" s="1" t="str" cm="1">
        <f t="array" ref="AA51">_xlfn.IFS(Z51=0, "No change", Z51&lt;0, "Decrease", Z51&gt;0, "Increase")</f>
        <v>Increase</v>
      </c>
    </row>
    <row r="52" spans="1:27" x14ac:dyDescent="0.2">
      <c r="A52" s="1">
        <v>32</v>
      </c>
      <c r="B52" s="1" t="s">
        <v>80</v>
      </c>
      <c r="C52" s="1" t="s">
        <v>81</v>
      </c>
      <c r="D52" s="1">
        <v>10851110</v>
      </c>
      <c r="E52" s="1">
        <v>4412854</v>
      </c>
      <c r="F52" s="1">
        <v>4392014</v>
      </c>
      <c r="G52" s="1">
        <v>41.933726</v>
      </c>
      <c r="H52" s="1">
        <v>57449</v>
      </c>
      <c r="I52" s="1">
        <v>214859</v>
      </c>
      <c r="J52" s="8"/>
      <c r="K52" s="1" cm="1">
        <f t="array" ref="K52">_xlfn.IFS(D52&gt;=$D$15, 4, D52&gt;=$D$14, 3, D52&gt;=$D$13, 2, D52&lt;$D$13, 1)</f>
        <v>4</v>
      </c>
      <c r="L52" s="1" cm="1">
        <f t="array" ref="L52">_xlfn.IFS(E52&gt;=$D$15, 4, E52&gt;=$D$14, 3, E52&gt;=$D$13, 2, E52&lt;$D$13, 1)</f>
        <v>4</v>
      </c>
      <c r="M52" s="1" cm="1">
        <f t="array" ref="M52">_xlfn.IFS(F52&gt;=$E$15, 4, F52&gt;=$E$14, 3, F52&gt;=$E$13, 2, F52&lt;$E$13, 1)</f>
        <v>4</v>
      </c>
      <c r="N52" s="1" cm="1">
        <f t="array" ref="N52">_xlfn.IFS(G52&gt;=$F$15, 4, G52&gt;=$F$14, 3, G52&gt;=$F$13, 2, G52&lt;$F$13, 1)</f>
        <v>2</v>
      </c>
      <c r="O52" s="1" cm="1">
        <f t="array" ref="O52">_xlfn.IFS(H52&gt;=$C$15, 4, H52&gt;=$C$14, 3, H52&gt;=$C$13, 2, H52&lt;$C$13, 1)</f>
        <v>1</v>
      </c>
      <c r="P52" s="1" cm="1">
        <f t="array" ref="P52">_xlfn.IFS(I52&gt;=$C$15, 4, I52&gt;=$C$14, 3, I52&gt;=$C$13, 2, I52&lt;$C$13, 1)</f>
        <v>2</v>
      </c>
      <c r="Q52" s="8"/>
      <c r="R52" s="1">
        <f t="shared" si="1"/>
        <v>1</v>
      </c>
      <c r="S52" s="1">
        <f t="shared" si="2"/>
        <v>2</v>
      </c>
      <c r="T52" s="8"/>
      <c r="U52" s="1">
        <f t="shared" si="3"/>
        <v>4</v>
      </c>
      <c r="V52" s="1">
        <f t="shared" si="4"/>
        <v>4</v>
      </c>
      <c r="W52" s="9"/>
      <c r="X52" s="1">
        <f t="shared" si="5"/>
        <v>3</v>
      </c>
      <c r="Y52" s="1">
        <f t="shared" si="5"/>
        <v>3</v>
      </c>
      <c r="Z52" s="1">
        <f t="shared" si="6"/>
        <v>0</v>
      </c>
      <c r="AA52" s="1" t="str" cm="1">
        <f t="array" ref="AA52">_xlfn.IFS(Z52=0, "No change", Z52&lt;0, "Decrease", Z52&gt;0, "Increase")</f>
        <v>No change</v>
      </c>
    </row>
    <row r="53" spans="1:27" x14ac:dyDescent="0.2">
      <c r="A53" s="1">
        <v>33</v>
      </c>
      <c r="B53" s="1" t="s">
        <v>82</v>
      </c>
      <c r="C53" s="1" t="s">
        <v>83</v>
      </c>
      <c r="D53" s="1">
        <v>781</v>
      </c>
      <c r="E53" s="1">
        <v>0</v>
      </c>
      <c r="F53" s="1">
        <v>189408</v>
      </c>
      <c r="G53" s="1">
        <v>0</v>
      </c>
      <c r="H53" s="1">
        <v>56</v>
      </c>
      <c r="I53" s="1">
        <v>73890</v>
      </c>
      <c r="J53" s="8"/>
      <c r="K53" s="1" cm="1">
        <f t="array" ref="K53">_xlfn.IFS(D53&gt;=$D$15, 4, D53&gt;=$D$14, 3, D53&gt;=$D$13, 2, D53&lt;$D$13, 1)</f>
        <v>1</v>
      </c>
      <c r="L53" s="1" cm="1">
        <f t="array" ref="L53">_xlfn.IFS(E53&gt;=$D$15, 4, E53&gt;=$D$14, 3, E53&gt;=$D$13, 2, E53&lt;$D$13, 1)</f>
        <v>1</v>
      </c>
      <c r="M53" s="1" cm="1">
        <f t="array" ref="M53">_xlfn.IFS(F53&gt;=$E$15, 4, F53&gt;=$E$14, 3, F53&gt;=$E$13, 2, F53&lt;$E$13, 1)</f>
        <v>1</v>
      </c>
      <c r="N53" s="1" cm="1">
        <f t="array" ref="N53">_xlfn.IFS(G53&gt;=$F$15, 4, G53&gt;=$F$14, 3, G53&gt;=$F$13, 2, G53&lt;$F$13, 1)</f>
        <v>1</v>
      </c>
      <c r="O53" s="1" cm="1">
        <f t="array" ref="O53">_xlfn.IFS(H53&gt;=$C$15, 4, H53&gt;=$C$14, 3, H53&gt;=$C$13, 2, H53&lt;$C$13, 1)</f>
        <v>1</v>
      </c>
      <c r="P53" s="1" cm="1">
        <f t="array" ref="P53">_xlfn.IFS(I53&gt;=$C$15, 4, I53&gt;=$C$14, 3, I53&gt;=$C$13, 2, I53&lt;$C$13, 1)</f>
        <v>1</v>
      </c>
      <c r="Q53" s="8"/>
      <c r="R53" s="1">
        <f t="shared" si="1"/>
        <v>1</v>
      </c>
      <c r="S53" s="1">
        <f t="shared" si="2"/>
        <v>1</v>
      </c>
      <c r="T53" s="8"/>
      <c r="U53" s="1">
        <f t="shared" si="3"/>
        <v>1</v>
      </c>
      <c r="V53" s="1">
        <f t="shared" si="4"/>
        <v>1</v>
      </c>
      <c r="W53" s="9"/>
      <c r="X53" s="1">
        <f t="shared" si="5"/>
        <v>1</v>
      </c>
      <c r="Y53" s="1">
        <f t="shared" si="5"/>
        <v>1</v>
      </c>
      <c r="Z53" s="1">
        <f t="shared" si="6"/>
        <v>0</v>
      </c>
      <c r="AA53" s="1" t="str" cm="1">
        <f t="array" ref="AA53">_xlfn.IFS(Z53=0, "No change", Z53&lt;0, "Decrease", Z53&gt;0, "Increase")</f>
        <v>No change</v>
      </c>
    </row>
    <row r="54" spans="1:27" x14ac:dyDescent="0.2">
      <c r="A54" s="1">
        <v>34</v>
      </c>
      <c r="B54" s="1" t="s">
        <v>84</v>
      </c>
      <c r="C54" s="1" t="s">
        <v>85</v>
      </c>
      <c r="D54" s="1">
        <v>0</v>
      </c>
      <c r="E54" s="1">
        <v>0</v>
      </c>
      <c r="F54" s="1">
        <v>2</v>
      </c>
      <c r="G54" s="1">
        <v>0</v>
      </c>
      <c r="H54" s="1">
        <v>303</v>
      </c>
      <c r="I54" s="1">
        <v>37750</v>
      </c>
      <c r="J54" s="8"/>
      <c r="K54" s="1" cm="1">
        <f t="array" ref="K54">_xlfn.IFS(D54&gt;=$D$15, 4, D54&gt;=$D$14, 3, D54&gt;=$D$13, 2, D54&lt;$D$13, 1)</f>
        <v>1</v>
      </c>
      <c r="L54" s="1" cm="1">
        <f t="array" ref="L54">_xlfn.IFS(E54&gt;=$D$15, 4, E54&gt;=$D$14, 3, E54&gt;=$D$13, 2, E54&lt;$D$13, 1)</f>
        <v>1</v>
      </c>
      <c r="M54" s="1" cm="1">
        <f t="array" ref="M54">_xlfn.IFS(F54&gt;=$E$15, 4, F54&gt;=$E$14, 3, F54&gt;=$E$13, 2, F54&lt;$E$13, 1)</f>
        <v>1</v>
      </c>
      <c r="N54" s="1" cm="1">
        <f t="array" ref="N54">_xlfn.IFS(G54&gt;=$F$15, 4, G54&gt;=$F$14, 3, G54&gt;=$F$13, 2, G54&lt;$F$13, 1)</f>
        <v>1</v>
      </c>
      <c r="O54" s="1" cm="1">
        <f t="array" ref="O54">_xlfn.IFS(H54&gt;=$C$15, 4, H54&gt;=$C$14, 3, H54&gt;=$C$13, 2, H54&lt;$C$13, 1)</f>
        <v>1</v>
      </c>
      <c r="P54" s="1" cm="1">
        <f t="array" ref="P54">_xlfn.IFS(I54&gt;=$C$15, 4, I54&gt;=$C$14, 3, I54&gt;=$C$13, 2, I54&lt;$C$13, 1)</f>
        <v>1</v>
      </c>
      <c r="Q54" s="8"/>
      <c r="R54" s="1">
        <f t="shared" si="1"/>
        <v>1</v>
      </c>
      <c r="S54" s="1">
        <f t="shared" si="2"/>
        <v>1</v>
      </c>
      <c r="T54" s="8"/>
      <c r="U54" s="1">
        <f t="shared" si="3"/>
        <v>1</v>
      </c>
      <c r="V54" s="1">
        <f t="shared" si="4"/>
        <v>1</v>
      </c>
      <c r="W54" s="9"/>
      <c r="X54" s="1">
        <f t="shared" si="5"/>
        <v>1</v>
      </c>
      <c r="Y54" s="1">
        <f t="shared" si="5"/>
        <v>1</v>
      </c>
      <c r="Z54" s="1">
        <f t="shared" si="6"/>
        <v>0</v>
      </c>
      <c r="AA54" s="1" t="str" cm="1">
        <f t="array" ref="AA54">_xlfn.IFS(Z54=0, "No change", Z54&lt;0, "Decrease", Z54&gt;0, "Increase")</f>
        <v>No change</v>
      </c>
    </row>
    <row r="55" spans="1:27" x14ac:dyDescent="0.2">
      <c r="A55" s="1">
        <v>35</v>
      </c>
      <c r="B55" s="1" t="s">
        <v>86</v>
      </c>
      <c r="C55" s="1" t="s">
        <v>31</v>
      </c>
      <c r="D55" s="1">
        <v>6715</v>
      </c>
      <c r="E55" s="1">
        <v>561</v>
      </c>
      <c r="F55" s="1">
        <v>5358271</v>
      </c>
      <c r="G55" s="1">
        <v>0</v>
      </c>
      <c r="H55" s="1">
        <v>0</v>
      </c>
      <c r="I55" s="1">
        <v>66557</v>
      </c>
      <c r="J55" s="8"/>
      <c r="K55" s="1" cm="1">
        <f t="array" ref="K55">_xlfn.IFS(D55&gt;=$D$15, 4, D55&gt;=$D$14, 3, D55&gt;=$D$13, 2, D55&lt;$D$13, 1)</f>
        <v>1</v>
      </c>
      <c r="L55" s="1" cm="1">
        <f t="array" ref="L55">_xlfn.IFS(E55&gt;=$D$15, 4, E55&gt;=$D$14, 3, E55&gt;=$D$13, 2, E55&lt;$D$13, 1)</f>
        <v>1</v>
      </c>
      <c r="M55" s="1" cm="1">
        <f t="array" ref="M55">_xlfn.IFS(F55&gt;=$E$15, 4, F55&gt;=$E$14, 3, F55&gt;=$E$13, 2, F55&lt;$E$13, 1)</f>
        <v>4</v>
      </c>
      <c r="N55" s="1" cm="1">
        <f t="array" ref="N55">_xlfn.IFS(G55&gt;=$F$15, 4, G55&gt;=$F$14, 3, G55&gt;=$F$13, 2, G55&lt;$F$13, 1)</f>
        <v>1</v>
      </c>
      <c r="O55" s="1" cm="1">
        <f t="array" ref="O55">_xlfn.IFS(H55&gt;=$C$15, 4, H55&gt;=$C$14, 3, H55&gt;=$C$13, 2, H55&lt;$C$13, 1)</f>
        <v>1</v>
      </c>
      <c r="P55" s="1" cm="1">
        <f t="array" ref="P55">_xlfn.IFS(I55&gt;=$C$15, 4, I55&gt;=$C$14, 3, I55&gt;=$C$13, 2, I55&lt;$C$13, 1)</f>
        <v>1</v>
      </c>
      <c r="Q55" s="8"/>
      <c r="R55" s="1">
        <f t="shared" si="1"/>
        <v>1</v>
      </c>
      <c r="S55" s="1">
        <f t="shared" si="2"/>
        <v>1</v>
      </c>
      <c r="T55" s="8"/>
      <c r="U55" s="1">
        <f t="shared" si="3"/>
        <v>3</v>
      </c>
      <c r="V55" s="1">
        <f t="shared" si="4"/>
        <v>3</v>
      </c>
      <c r="W55" s="9"/>
      <c r="X55" s="1">
        <f t="shared" si="5"/>
        <v>2</v>
      </c>
      <c r="Y55" s="1">
        <f t="shared" si="5"/>
        <v>2</v>
      </c>
      <c r="Z55" s="1">
        <f t="shared" si="6"/>
        <v>0</v>
      </c>
      <c r="AA55" s="1" t="str" cm="1">
        <f t="array" ref="AA55">_xlfn.IFS(Z55=0, "No change", Z55&lt;0, "Decrease", Z55&gt;0, "Increase")</f>
        <v>No change</v>
      </c>
    </row>
    <row r="56" spans="1:27" x14ac:dyDescent="0.2">
      <c r="A56" s="1">
        <v>36</v>
      </c>
      <c r="B56" s="1" t="s">
        <v>87</v>
      </c>
      <c r="C56" s="1" t="s">
        <v>33</v>
      </c>
      <c r="D56" s="1">
        <v>1333710</v>
      </c>
      <c r="E56" s="1">
        <v>2655428</v>
      </c>
      <c r="F56" s="1">
        <v>286373</v>
      </c>
      <c r="G56" s="1">
        <v>0</v>
      </c>
      <c r="H56" s="1">
        <v>9219</v>
      </c>
      <c r="I56" s="1">
        <v>56754</v>
      </c>
      <c r="J56" s="8"/>
      <c r="K56" s="1" cm="1">
        <f t="array" ref="K56">_xlfn.IFS(D56&gt;=$D$15, 4, D56&gt;=$D$14, 3, D56&gt;=$D$13, 2, D56&lt;$D$13, 1)</f>
        <v>3</v>
      </c>
      <c r="L56" s="1" cm="1">
        <f t="array" ref="L56">_xlfn.IFS(E56&gt;=$D$15, 4, E56&gt;=$D$14, 3, E56&gt;=$D$13, 2, E56&lt;$D$13, 1)</f>
        <v>4</v>
      </c>
      <c r="M56" s="1" cm="1">
        <f t="array" ref="M56">_xlfn.IFS(F56&gt;=$E$15, 4, F56&gt;=$E$14, 3, F56&gt;=$E$13, 2, F56&lt;$E$13, 1)</f>
        <v>2</v>
      </c>
      <c r="N56" s="1" cm="1">
        <f t="array" ref="N56">_xlfn.IFS(G56&gt;=$F$15, 4, G56&gt;=$F$14, 3, G56&gt;=$F$13, 2, G56&lt;$F$13, 1)</f>
        <v>1</v>
      </c>
      <c r="O56" s="1" cm="1">
        <f t="array" ref="O56">_xlfn.IFS(H56&gt;=$C$15, 4, H56&gt;=$C$14, 3, H56&gt;=$C$13, 2, H56&lt;$C$13, 1)</f>
        <v>1</v>
      </c>
      <c r="P56" s="1" cm="1">
        <f t="array" ref="P56">_xlfn.IFS(I56&gt;=$C$15, 4, I56&gt;=$C$14, 3, I56&gt;=$C$13, 2, I56&lt;$C$13, 1)</f>
        <v>1</v>
      </c>
      <c r="Q56" s="8"/>
      <c r="R56" s="1">
        <f t="shared" si="1"/>
        <v>1</v>
      </c>
      <c r="S56" s="1">
        <f t="shared" si="2"/>
        <v>1</v>
      </c>
      <c r="T56" s="8"/>
      <c r="U56" s="1">
        <f t="shared" si="3"/>
        <v>3</v>
      </c>
      <c r="V56" s="1">
        <f t="shared" si="4"/>
        <v>3</v>
      </c>
      <c r="W56" s="9"/>
      <c r="X56" s="1">
        <f t="shared" si="5"/>
        <v>2</v>
      </c>
      <c r="Y56" s="1">
        <f t="shared" si="5"/>
        <v>2</v>
      </c>
      <c r="Z56" s="1">
        <f t="shared" si="6"/>
        <v>0</v>
      </c>
      <c r="AA56" s="1" t="str" cm="1">
        <f t="array" ref="AA56">_xlfn.IFS(Z56=0, "No change", Z56&lt;0, "Decrease", Z56&gt;0, "Increase")</f>
        <v>No change</v>
      </c>
    </row>
    <row r="57" spans="1:27" x14ac:dyDescent="0.2">
      <c r="A57" s="1">
        <v>37</v>
      </c>
      <c r="B57" s="1" t="s">
        <v>88</v>
      </c>
      <c r="C57" s="1" t="s">
        <v>35</v>
      </c>
      <c r="D57" s="1">
        <v>639635</v>
      </c>
      <c r="E57" s="1">
        <v>1984781</v>
      </c>
      <c r="F57" s="1">
        <v>827983</v>
      </c>
      <c r="G57" s="1">
        <v>0</v>
      </c>
      <c r="H57" s="1">
        <v>141072</v>
      </c>
      <c r="I57" s="1">
        <v>194481</v>
      </c>
      <c r="J57" s="8"/>
      <c r="K57" s="1" cm="1">
        <f t="array" ref="K57">_xlfn.IFS(D57&gt;=$D$15, 4, D57&gt;=$D$14, 3, D57&gt;=$D$13, 2, D57&lt;$D$13, 1)</f>
        <v>2</v>
      </c>
      <c r="L57" s="1" cm="1">
        <f t="array" ref="L57">_xlfn.IFS(E57&gt;=$D$15, 4, E57&gt;=$D$14, 3, E57&gt;=$D$13, 2, E57&lt;$D$13, 1)</f>
        <v>4</v>
      </c>
      <c r="M57" s="1" cm="1">
        <f t="array" ref="M57">_xlfn.IFS(F57&gt;=$E$15, 4, F57&gt;=$E$14, 3, F57&gt;=$E$13, 2, F57&lt;$E$13, 1)</f>
        <v>3</v>
      </c>
      <c r="N57" s="1" cm="1">
        <f t="array" ref="N57">_xlfn.IFS(G57&gt;=$F$15, 4, G57&gt;=$F$14, 3, G57&gt;=$F$13, 2, G57&lt;$F$13, 1)</f>
        <v>1</v>
      </c>
      <c r="O57" s="1" cm="1">
        <f t="array" ref="O57">_xlfn.IFS(H57&gt;=$C$15, 4, H57&gt;=$C$14, 3, H57&gt;=$C$13, 2, H57&lt;$C$13, 1)</f>
        <v>2</v>
      </c>
      <c r="P57" s="1" cm="1">
        <f t="array" ref="P57">_xlfn.IFS(I57&gt;=$C$15, 4, I57&gt;=$C$14, 3, I57&gt;=$C$13, 2, I57&lt;$C$13, 1)</f>
        <v>2</v>
      </c>
      <c r="Q57" s="8"/>
      <c r="R57" s="1">
        <f t="shared" si="1"/>
        <v>2</v>
      </c>
      <c r="S57" s="1">
        <f t="shared" si="2"/>
        <v>2</v>
      </c>
      <c r="T57" s="8"/>
      <c r="U57" s="1">
        <f t="shared" si="3"/>
        <v>3</v>
      </c>
      <c r="V57" s="1">
        <f t="shared" si="4"/>
        <v>4</v>
      </c>
      <c r="W57" s="9"/>
      <c r="X57" s="1">
        <f t="shared" si="5"/>
        <v>3</v>
      </c>
      <c r="Y57" s="1">
        <f t="shared" si="5"/>
        <v>3</v>
      </c>
      <c r="Z57" s="1">
        <f t="shared" si="6"/>
        <v>0</v>
      </c>
      <c r="AA57" s="1" t="str" cm="1">
        <f t="array" ref="AA57">_xlfn.IFS(Z57=0, "No change", Z57&lt;0, "Decrease", Z57&gt;0, "Increase")</f>
        <v>No change</v>
      </c>
    </row>
    <row r="58" spans="1:27" x14ac:dyDescent="0.2">
      <c r="A58" s="1">
        <v>38</v>
      </c>
      <c r="B58" s="1" t="s">
        <v>89</v>
      </c>
      <c r="C58" s="1" t="s">
        <v>90</v>
      </c>
      <c r="D58" s="1">
        <v>8380233</v>
      </c>
      <c r="E58" s="1">
        <v>6929735</v>
      </c>
      <c r="F58" s="1">
        <v>926653</v>
      </c>
      <c r="G58" s="1">
        <v>68.453704000000002</v>
      </c>
      <c r="H58" s="1">
        <v>109570</v>
      </c>
      <c r="I58" s="1">
        <v>545987</v>
      </c>
      <c r="J58" s="8"/>
      <c r="K58" s="1" cm="1">
        <f t="array" ref="K58">_xlfn.IFS(D58&gt;=$D$15, 4, D58&gt;=$D$14, 3, D58&gt;=$D$13, 2, D58&lt;$D$13, 1)</f>
        <v>4</v>
      </c>
      <c r="L58" s="1" cm="1">
        <f t="array" ref="L58">_xlfn.IFS(E58&gt;=$D$15, 4, E58&gt;=$D$14, 3, E58&gt;=$D$13, 2, E58&lt;$D$13, 1)</f>
        <v>4</v>
      </c>
      <c r="M58" s="1" cm="1">
        <f t="array" ref="M58">_xlfn.IFS(F58&gt;=$E$15, 4, F58&gt;=$E$14, 3, F58&gt;=$E$13, 2, F58&lt;$E$13, 1)</f>
        <v>4</v>
      </c>
      <c r="N58" s="1" cm="1">
        <f t="array" ref="N58">_xlfn.IFS(G58&gt;=$F$15, 4, G58&gt;=$F$14, 3, G58&gt;=$F$13, 2, G58&lt;$F$13, 1)</f>
        <v>3</v>
      </c>
      <c r="O58" s="1" cm="1">
        <f t="array" ref="O58">_xlfn.IFS(H58&gt;=$C$15, 4, H58&gt;=$C$14, 3, H58&gt;=$C$13, 2, H58&lt;$C$13, 1)</f>
        <v>2</v>
      </c>
      <c r="P58" s="1" cm="1">
        <f t="array" ref="P58">_xlfn.IFS(I58&gt;=$C$15, 4, I58&gt;=$C$14, 3, I58&gt;=$C$13, 2, I58&lt;$C$13, 1)</f>
        <v>4</v>
      </c>
      <c r="Q58" s="8"/>
      <c r="R58" s="1">
        <f t="shared" si="1"/>
        <v>2</v>
      </c>
      <c r="S58" s="1">
        <f t="shared" si="2"/>
        <v>4</v>
      </c>
      <c r="T58" s="8"/>
      <c r="U58" s="1">
        <f t="shared" si="3"/>
        <v>4</v>
      </c>
      <c r="V58" s="1">
        <f t="shared" si="4"/>
        <v>4</v>
      </c>
      <c r="W58" s="9"/>
      <c r="X58" s="1">
        <f t="shared" si="5"/>
        <v>3</v>
      </c>
      <c r="Y58" s="1">
        <f t="shared" si="5"/>
        <v>4</v>
      </c>
      <c r="Z58" s="1">
        <f t="shared" si="6"/>
        <v>1</v>
      </c>
      <c r="AA58" s="1" t="str" cm="1">
        <f t="array" ref="AA58">_xlfn.IFS(Z58=0, "No change", Z58&lt;0, "Decrease", Z58&gt;0, "Increase")</f>
        <v>Increase</v>
      </c>
    </row>
    <row r="59" spans="1:27" x14ac:dyDescent="0.2">
      <c r="A59" s="1">
        <v>39</v>
      </c>
      <c r="B59" s="1" t="s">
        <v>91</v>
      </c>
      <c r="C59" s="1" t="s">
        <v>41</v>
      </c>
      <c r="D59" s="1">
        <v>20369</v>
      </c>
      <c r="E59" s="1">
        <v>357</v>
      </c>
      <c r="F59" s="1">
        <v>231834</v>
      </c>
      <c r="G59" s="1">
        <v>2.0226760000000001</v>
      </c>
      <c r="H59" s="1">
        <v>628645</v>
      </c>
      <c r="I59" s="1">
        <v>813934</v>
      </c>
      <c r="J59" s="8"/>
      <c r="K59" s="1" cm="1">
        <f t="array" ref="K59">_xlfn.IFS(D59&gt;=$D$15, 4, D59&gt;=$D$14, 3, D59&gt;=$D$13, 2, D59&lt;$D$13, 1)</f>
        <v>1</v>
      </c>
      <c r="L59" s="1" cm="1">
        <f t="array" ref="L59">_xlfn.IFS(E59&gt;=$D$15, 4, E59&gt;=$D$14, 3, E59&gt;=$D$13, 2, E59&lt;$D$13, 1)</f>
        <v>1</v>
      </c>
      <c r="M59" s="1" cm="1">
        <f t="array" ref="M59">_xlfn.IFS(F59&gt;=$E$15, 4, F59&gt;=$E$14, 3, F59&gt;=$E$13, 2, F59&lt;$E$13, 1)</f>
        <v>2</v>
      </c>
      <c r="N59" s="1" cm="1">
        <f t="array" ref="N59">_xlfn.IFS(G59&gt;=$F$15, 4, G59&gt;=$F$14, 3, G59&gt;=$F$13, 2, G59&lt;$F$13, 1)</f>
        <v>1</v>
      </c>
      <c r="O59" s="1" cm="1">
        <f t="array" ref="O59">_xlfn.IFS(H59&gt;=$C$15, 4, H59&gt;=$C$14, 3, H59&gt;=$C$13, 2, H59&lt;$C$13, 1)</f>
        <v>4</v>
      </c>
      <c r="P59" s="1" cm="1">
        <f t="array" ref="P59">_xlfn.IFS(I59&gt;=$C$15, 4, I59&gt;=$C$14, 3, I59&gt;=$C$13, 2, I59&lt;$C$13, 1)</f>
        <v>4</v>
      </c>
      <c r="Q59" s="8"/>
      <c r="R59" s="1">
        <f t="shared" si="1"/>
        <v>3</v>
      </c>
      <c r="S59" s="1">
        <f t="shared" si="2"/>
        <v>3</v>
      </c>
      <c r="T59" s="8"/>
      <c r="U59" s="1">
        <f t="shared" si="3"/>
        <v>2</v>
      </c>
      <c r="V59" s="1">
        <f t="shared" si="4"/>
        <v>2</v>
      </c>
      <c r="W59" s="9"/>
      <c r="X59" s="1">
        <f t="shared" si="5"/>
        <v>3</v>
      </c>
      <c r="Y59" s="1">
        <f t="shared" si="5"/>
        <v>3</v>
      </c>
      <c r="Z59" s="1">
        <f t="shared" si="6"/>
        <v>0</v>
      </c>
      <c r="AA59" s="1" t="str" cm="1">
        <f t="array" ref="AA59">_xlfn.IFS(Z59=0, "No change", Z59&lt;0, "Decrease", Z59&gt;0, "Increase")</f>
        <v>No change</v>
      </c>
    </row>
    <row r="60" spans="1:27" x14ac:dyDescent="0.2">
      <c r="A60" s="1">
        <v>40</v>
      </c>
      <c r="B60" s="1" t="s">
        <v>92</v>
      </c>
      <c r="C60" s="1" t="s">
        <v>93</v>
      </c>
      <c r="D60" s="1">
        <v>98444</v>
      </c>
      <c r="E60" s="1">
        <v>52492</v>
      </c>
      <c r="F60" s="1">
        <v>14210</v>
      </c>
      <c r="G60" s="1">
        <v>75.365555000000001</v>
      </c>
      <c r="H60" s="1">
        <v>48132</v>
      </c>
      <c r="I60" s="1">
        <v>110024</v>
      </c>
      <c r="J60" s="8"/>
      <c r="K60" s="1" cm="1">
        <f t="array" ref="K60">_xlfn.IFS(D60&gt;=$D$15, 4, D60&gt;=$D$14, 3, D60&gt;=$D$13, 2, D60&lt;$D$13, 1)</f>
        <v>1</v>
      </c>
      <c r="L60" s="1" cm="1">
        <f t="array" ref="L60">_xlfn.IFS(E60&gt;=$D$15, 4, E60&gt;=$D$14, 3, E60&gt;=$D$13, 2, E60&lt;$D$13, 1)</f>
        <v>1</v>
      </c>
      <c r="M60" s="1" cm="1">
        <f t="array" ref="M60">_xlfn.IFS(F60&gt;=$E$15, 4, F60&gt;=$E$14, 3, F60&gt;=$E$13, 2, F60&lt;$E$13, 1)</f>
        <v>1</v>
      </c>
      <c r="N60" s="1" cm="1">
        <f t="array" ref="N60">_xlfn.IFS(G60&gt;=$F$15, 4, G60&gt;=$F$14, 3, G60&gt;=$F$13, 2, G60&lt;$F$13, 1)</f>
        <v>4</v>
      </c>
      <c r="O60" s="1" cm="1">
        <f t="array" ref="O60">_xlfn.IFS(H60&gt;=$C$15, 4, H60&gt;=$C$14, 3, H60&gt;=$C$13, 2, H60&lt;$C$13, 1)</f>
        <v>1</v>
      </c>
      <c r="P60" s="1" cm="1">
        <f t="array" ref="P60">_xlfn.IFS(I60&gt;=$C$15, 4, I60&gt;=$C$14, 3, I60&gt;=$C$13, 2, I60&lt;$C$13, 1)</f>
        <v>2</v>
      </c>
      <c r="Q60" s="8"/>
      <c r="R60" s="1">
        <f t="shared" si="1"/>
        <v>2</v>
      </c>
      <c r="S60" s="1">
        <f t="shared" si="2"/>
        <v>3</v>
      </c>
      <c r="T60" s="8"/>
      <c r="U60" s="1">
        <f t="shared" si="3"/>
        <v>1</v>
      </c>
      <c r="V60" s="1">
        <f t="shared" si="4"/>
        <v>1</v>
      </c>
      <c r="W60" s="9"/>
      <c r="X60" s="1">
        <f t="shared" si="5"/>
        <v>2</v>
      </c>
      <c r="Y60" s="1">
        <f t="shared" si="5"/>
        <v>2</v>
      </c>
      <c r="Z60" s="1">
        <f t="shared" si="6"/>
        <v>0</v>
      </c>
      <c r="AA60" s="1" t="str" cm="1">
        <f t="array" ref="AA60">_xlfn.IFS(Z60=0, "No change", Z60&lt;0, "Decrease", Z60&gt;0, "Increase")</f>
        <v>No change</v>
      </c>
    </row>
    <row r="61" spans="1:27" x14ac:dyDescent="0.2">
      <c r="A61" s="1">
        <v>41</v>
      </c>
      <c r="B61" s="1" t="s">
        <v>94</v>
      </c>
      <c r="C61" s="1" t="s">
        <v>31</v>
      </c>
      <c r="D61" s="1">
        <v>782643</v>
      </c>
      <c r="E61" s="1">
        <v>1075033</v>
      </c>
      <c r="F61" s="1">
        <v>87968</v>
      </c>
      <c r="G61" s="1">
        <v>0</v>
      </c>
      <c r="H61" s="1">
        <v>46198</v>
      </c>
      <c r="I61" s="1">
        <v>93720</v>
      </c>
      <c r="J61" s="8"/>
      <c r="K61" s="1" cm="1">
        <f t="array" ref="K61">_xlfn.IFS(D61&gt;=$D$15, 4, D61&gt;=$D$14, 3, D61&gt;=$D$13, 2, D61&lt;$D$13, 1)</f>
        <v>2</v>
      </c>
      <c r="L61" s="1" cm="1">
        <f t="array" ref="L61">_xlfn.IFS(E61&gt;=$D$15, 4, E61&gt;=$D$14, 3, E61&gt;=$D$13, 2, E61&lt;$D$13, 1)</f>
        <v>3</v>
      </c>
      <c r="M61" s="1" cm="1">
        <f t="array" ref="M61">_xlfn.IFS(F61&gt;=$E$15, 4, F61&gt;=$E$14, 3, F61&gt;=$E$13, 2, F61&lt;$E$13, 1)</f>
        <v>1</v>
      </c>
      <c r="N61" s="1" cm="1">
        <f t="array" ref="N61">_xlfn.IFS(G61&gt;=$F$15, 4, G61&gt;=$F$14, 3, G61&gt;=$F$13, 2, G61&lt;$F$13, 1)</f>
        <v>1</v>
      </c>
      <c r="O61" s="1" cm="1">
        <f t="array" ref="O61">_xlfn.IFS(H61&gt;=$C$15, 4, H61&gt;=$C$14, 3, H61&gt;=$C$13, 2, H61&lt;$C$13, 1)</f>
        <v>1</v>
      </c>
      <c r="P61" s="1" cm="1">
        <f t="array" ref="P61">_xlfn.IFS(I61&gt;=$C$15, 4, I61&gt;=$C$14, 3, I61&gt;=$C$13, 2, I61&lt;$C$13, 1)</f>
        <v>2</v>
      </c>
      <c r="Q61" s="8"/>
      <c r="R61" s="1">
        <f t="shared" si="1"/>
        <v>1</v>
      </c>
      <c r="S61" s="1">
        <f t="shared" si="2"/>
        <v>2</v>
      </c>
      <c r="T61" s="8"/>
      <c r="U61" s="1">
        <f t="shared" si="3"/>
        <v>2</v>
      </c>
      <c r="V61" s="1">
        <f t="shared" si="4"/>
        <v>2</v>
      </c>
      <c r="W61" s="9"/>
      <c r="X61" s="1">
        <f t="shared" si="5"/>
        <v>2</v>
      </c>
      <c r="Y61" s="1">
        <f t="shared" si="5"/>
        <v>2</v>
      </c>
      <c r="Z61" s="1">
        <f t="shared" si="6"/>
        <v>0</v>
      </c>
      <c r="AA61" s="1" t="str" cm="1">
        <f t="array" ref="AA61">_xlfn.IFS(Z61=0, "No change", Z61&lt;0, "Decrease", Z61&gt;0, "Increase")</f>
        <v>No change</v>
      </c>
    </row>
    <row r="62" spans="1:27" x14ac:dyDescent="0.2">
      <c r="A62" s="1">
        <v>42</v>
      </c>
      <c r="B62" s="1" t="s">
        <v>95</v>
      </c>
      <c r="C62" s="1" t="s">
        <v>41</v>
      </c>
      <c r="D62" s="1">
        <v>880</v>
      </c>
      <c r="E62" s="1">
        <v>0</v>
      </c>
      <c r="F62" s="1">
        <v>34957</v>
      </c>
      <c r="G62" s="1">
        <v>0</v>
      </c>
      <c r="H62" s="1">
        <v>190193</v>
      </c>
      <c r="I62" s="1">
        <v>269565</v>
      </c>
      <c r="J62" s="8"/>
      <c r="K62" s="1" cm="1">
        <f t="array" ref="K62">_xlfn.IFS(D62&gt;=$D$15, 4, D62&gt;=$D$14, 3, D62&gt;=$D$13, 2, D62&lt;$D$13, 1)</f>
        <v>1</v>
      </c>
      <c r="L62" s="1" cm="1">
        <f t="array" ref="L62">_xlfn.IFS(E62&gt;=$D$15, 4, E62&gt;=$D$14, 3, E62&gt;=$D$13, 2, E62&lt;$D$13, 1)</f>
        <v>1</v>
      </c>
      <c r="M62" s="1" cm="1">
        <f t="array" ref="M62">_xlfn.IFS(F62&gt;=$E$15, 4, F62&gt;=$E$14, 3, F62&gt;=$E$13, 2, F62&lt;$E$13, 1)</f>
        <v>1</v>
      </c>
      <c r="N62" s="1" cm="1">
        <f t="array" ref="N62">_xlfn.IFS(G62&gt;=$F$15, 4, G62&gt;=$F$14, 3, G62&gt;=$F$13, 2, G62&lt;$F$13, 1)</f>
        <v>1</v>
      </c>
      <c r="O62" s="1" cm="1">
        <f t="array" ref="O62">_xlfn.IFS(H62&gt;=$C$15, 4, H62&gt;=$C$14, 3, H62&gt;=$C$13, 2, H62&lt;$C$13, 1)</f>
        <v>2</v>
      </c>
      <c r="P62" s="1" cm="1">
        <f t="array" ref="P62">_xlfn.IFS(I62&gt;=$C$15, 4, I62&gt;=$C$14, 3, I62&gt;=$C$13, 2, I62&lt;$C$13, 1)</f>
        <v>3</v>
      </c>
      <c r="Q62" s="8"/>
      <c r="R62" s="1">
        <f t="shared" si="1"/>
        <v>2</v>
      </c>
      <c r="S62" s="1">
        <f t="shared" si="2"/>
        <v>3</v>
      </c>
      <c r="T62" s="8"/>
      <c r="U62" s="1">
        <f t="shared" si="3"/>
        <v>1</v>
      </c>
      <c r="V62" s="1">
        <f t="shared" si="4"/>
        <v>1</v>
      </c>
      <c r="W62" s="9"/>
      <c r="X62" s="1">
        <f t="shared" si="5"/>
        <v>2</v>
      </c>
      <c r="Y62" s="1">
        <f t="shared" si="5"/>
        <v>2</v>
      </c>
      <c r="Z62" s="1">
        <f t="shared" si="6"/>
        <v>0</v>
      </c>
      <c r="AA62" s="1" t="str" cm="1">
        <f t="array" ref="AA62">_xlfn.IFS(Z62=0, "No change", Z62&lt;0, "Decrease", Z62&gt;0, "Increase")</f>
        <v>No change</v>
      </c>
    </row>
    <row r="63" spans="1:27" x14ac:dyDescent="0.2">
      <c r="A63" s="1">
        <v>43</v>
      </c>
      <c r="B63" s="1" t="s">
        <v>96</v>
      </c>
      <c r="C63" s="1" t="s">
        <v>97</v>
      </c>
      <c r="D63" s="1">
        <v>535461</v>
      </c>
      <c r="E63" s="1">
        <v>139299</v>
      </c>
      <c r="F63" s="1">
        <v>134735</v>
      </c>
      <c r="G63" s="1">
        <v>68.941220999999999</v>
      </c>
      <c r="H63" s="1">
        <v>47826</v>
      </c>
      <c r="I63" s="1">
        <v>56621</v>
      </c>
      <c r="J63" s="8"/>
      <c r="K63" s="1" cm="1">
        <f t="array" ref="K63">_xlfn.IFS(D63&gt;=$D$15, 4, D63&gt;=$D$14, 3, D63&gt;=$D$13, 2, D63&lt;$D$13, 1)</f>
        <v>2</v>
      </c>
      <c r="L63" s="1" cm="1">
        <f t="array" ref="L63">_xlfn.IFS(E63&gt;=$D$15, 4, E63&gt;=$D$14, 3, E63&gt;=$D$13, 2, E63&lt;$D$13, 1)</f>
        <v>1</v>
      </c>
      <c r="M63" s="1" cm="1">
        <f t="array" ref="M63">_xlfn.IFS(F63&gt;=$E$15, 4, F63&gt;=$E$14, 3, F63&gt;=$E$13, 2, F63&lt;$E$13, 1)</f>
        <v>1</v>
      </c>
      <c r="N63" s="1" cm="1">
        <f t="array" ref="N63">_xlfn.IFS(G63&gt;=$F$15, 4, G63&gt;=$F$14, 3, G63&gt;=$F$13, 2, G63&lt;$F$13, 1)</f>
        <v>3</v>
      </c>
      <c r="O63" s="1" cm="1">
        <f t="array" ref="O63">_xlfn.IFS(H63&gt;=$C$15, 4, H63&gt;=$C$14, 3, H63&gt;=$C$13, 2, H63&lt;$C$13, 1)</f>
        <v>1</v>
      </c>
      <c r="P63" s="1" cm="1">
        <f t="array" ref="P63">_xlfn.IFS(I63&gt;=$C$15, 4, I63&gt;=$C$14, 3, I63&gt;=$C$13, 2, I63&lt;$C$13, 1)</f>
        <v>1</v>
      </c>
      <c r="Q63" s="8"/>
      <c r="R63" s="1">
        <f t="shared" si="1"/>
        <v>2</v>
      </c>
      <c r="S63" s="1">
        <f t="shared" si="2"/>
        <v>2</v>
      </c>
      <c r="T63" s="8"/>
      <c r="U63" s="1">
        <f t="shared" si="3"/>
        <v>2</v>
      </c>
      <c r="V63" s="1">
        <f t="shared" si="4"/>
        <v>1</v>
      </c>
      <c r="W63" s="9"/>
      <c r="X63" s="1">
        <f t="shared" si="5"/>
        <v>2</v>
      </c>
      <c r="Y63" s="1">
        <f t="shared" si="5"/>
        <v>2</v>
      </c>
      <c r="Z63" s="1">
        <f t="shared" si="6"/>
        <v>0</v>
      </c>
      <c r="AA63" s="1" t="str" cm="1">
        <f t="array" ref="AA63">_xlfn.IFS(Z63=0, "No change", Z63&lt;0, "Decrease", Z63&gt;0, "Increase")</f>
        <v>No change</v>
      </c>
    </row>
    <row r="64" spans="1:27" x14ac:dyDescent="0.2">
      <c r="A64" s="1">
        <v>44</v>
      </c>
      <c r="B64" s="1" t="s">
        <v>98</v>
      </c>
      <c r="C64" s="1" t="s">
        <v>99</v>
      </c>
      <c r="D64" s="1">
        <v>157572</v>
      </c>
      <c r="E64" s="1">
        <v>77066</v>
      </c>
      <c r="F64" s="1">
        <v>100634</v>
      </c>
      <c r="G64" s="1">
        <v>0</v>
      </c>
      <c r="H64" s="1">
        <v>17167</v>
      </c>
      <c r="I64" s="1">
        <v>140022</v>
      </c>
      <c r="J64" s="8"/>
      <c r="K64" s="1" cm="1">
        <f t="array" ref="K64">_xlfn.IFS(D64&gt;=$D$15, 4, D64&gt;=$D$14, 3, D64&gt;=$D$13, 2, D64&lt;$D$13, 1)</f>
        <v>1</v>
      </c>
      <c r="L64" s="1" cm="1">
        <f t="array" ref="L64">_xlfn.IFS(E64&gt;=$D$15, 4, E64&gt;=$D$14, 3, E64&gt;=$D$13, 2, E64&lt;$D$13, 1)</f>
        <v>1</v>
      </c>
      <c r="M64" s="1" cm="1">
        <f t="array" ref="M64">_xlfn.IFS(F64&gt;=$E$15, 4, F64&gt;=$E$14, 3, F64&gt;=$E$13, 2, F64&lt;$E$13, 1)</f>
        <v>1</v>
      </c>
      <c r="N64" s="1" cm="1">
        <f t="array" ref="N64">_xlfn.IFS(G64&gt;=$F$15, 4, G64&gt;=$F$14, 3, G64&gt;=$F$13, 2, G64&lt;$F$13, 1)</f>
        <v>1</v>
      </c>
      <c r="O64" s="1" cm="1">
        <f t="array" ref="O64">_xlfn.IFS(H64&gt;=$C$15, 4, H64&gt;=$C$14, 3, H64&gt;=$C$13, 2, H64&lt;$C$13, 1)</f>
        <v>1</v>
      </c>
      <c r="P64" s="1" cm="1">
        <f t="array" ref="P64">_xlfn.IFS(I64&gt;=$C$15, 4, I64&gt;=$C$14, 3, I64&gt;=$C$13, 2, I64&lt;$C$13, 1)</f>
        <v>2</v>
      </c>
      <c r="Q64" s="8"/>
      <c r="R64" s="1">
        <f t="shared" si="1"/>
        <v>1</v>
      </c>
      <c r="S64" s="1">
        <f t="shared" si="2"/>
        <v>2</v>
      </c>
      <c r="T64" s="8"/>
      <c r="U64" s="1">
        <f t="shared" si="3"/>
        <v>1</v>
      </c>
      <c r="V64" s="1">
        <f t="shared" si="4"/>
        <v>1</v>
      </c>
      <c r="W64" s="9"/>
      <c r="X64" s="1">
        <f t="shared" si="5"/>
        <v>1</v>
      </c>
      <c r="Y64" s="1">
        <f t="shared" si="5"/>
        <v>2</v>
      </c>
      <c r="Z64" s="1">
        <f t="shared" si="6"/>
        <v>1</v>
      </c>
      <c r="AA64" s="1" t="str" cm="1">
        <f t="array" ref="AA64">_xlfn.IFS(Z64=0, "No change", Z64&lt;0, "Decrease", Z64&gt;0, "Increase")</f>
        <v>Increase</v>
      </c>
    </row>
    <row r="65" spans="1:27" x14ac:dyDescent="0.2">
      <c r="A65" s="1">
        <v>45</v>
      </c>
      <c r="B65" s="1" t="s">
        <v>100</v>
      </c>
      <c r="C65" s="1" t="s">
        <v>101</v>
      </c>
      <c r="D65" s="1">
        <v>452749</v>
      </c>
      <c r="E65" s="1">
        <v>535899</v>
      </c>
      <c r="F65" s="1">
        <v>148686</v>
      </c>
      <c r="G65" s="1">
        <v>65.788188000000005</v>
      </c>
      <c r="H65" s="1">
        <v>676532</v>
      </c>
      <c r="I65" s="1">
        <v>752122</v>
      </c>
      <c r="J65" s="8"/>
      <c r="K65" s="1" cm="1">
        <f t="array" ref="K65">_xlfn.IFS(D65&gt;=$D$15, 4, D65&gt;=$D$14, 3, D65&gt;=$D$13, 2, D65&lt;$D$13, 1)</f>
        <v>2</v>
      </c>
      <c r="L65" s="1" cm="1">
        <f t="array" ref="L65">_xlfn.IFS(E65&gt;=$D$15, 4, E65&gt;=$D$14, 3, E65&gt;=$D$13, 2, E65&lt;$D$13, 1)</f>
        <v>2</v>
      </c>
      <c r="M65" s="1" cm="1">
        <f t="array" ref="M65">_xlfn.IFS(F65&gt;=$E$15, 4, F65&gt;=$E$14, 3, F65&gt;=$E$13, 2, F65&lt;$E$13, 1)</f>
        <v>1</v>
      </c>
      <c r="N65" s="1" cm="1">
        <f t="array" ref="N65">_xlfn.IFS(G65&gt;=$F$15, 4, G65&gt;=$F$14, 3, G65&gt;=$F$13, 2, G65&lt;$F$13, 1)</f>
        <v>3</v>
      </c>
      <c r="O65" s="1" cm="1">
        <f t="array" ref="O65">_xlfn.IFS(H65&gt;=$C$15, 4, H65&gt;=$C$14, 3, H65&gt;=$C$13, 2, H65&lt;$C$13, 1)</f>
        <v>4</v>
      </c>
      <c r="P65" s="1" cm="1">
        <f t="array" ref="P65">_xlfn.IFS(I65&gt;=$C$15, 4, I65&gt;=$C$14, 3, I65&gt;=$C$13, 2, I65&lt;$C$13, 1)</f>
        <v>4</v>
      </c>
      <c r="Q65" s="8"/>
      <c r="R65" s="1">
        <f t="shared" si="1"/>
        <v>4</v>
      </c>
      <c r="S65" s="1">
        <f t="shared" si="2"/>
        <v>4</v>
      </c>
      <c r="T65" s="8"/>
      <c r="U65" s="1">
        <f t="shared" si="3"/>
        <v>2</v>
      </c>
      <c r="V65" s="1">
        <f t="shared" si="4"/>
        <v>2</v>
      </c>
      <c r="W65" s="9"/>
      <c r="X65" s="1">
        <f t="shared" si="5"/>
        <v>3</v>
      </c>
      <c r="Y65" s="1">
        <f t="shared" si="5"/>
        <v>3</v>
      </c>
      <c r="Z65" s="1">
        <f t="shared" si="6"/>
        <v>0</v>
      </c>
      <c r="AA65" s="1" t="str" cm="1">
        <f t="array" ref="AA65">_xlfn.IFS(Z65=0, "No change", Z65&lt;0, "Decrease", Z65&gt;0, "Increase")</f>
        <v>No change</v>
      </c>
    </row>
    <row r="66" spans="1:27" x14ac:dyDescent="0.2">
      <c r="A66" s="1">
        <v>46</v>
      </c>
      <c r="B66" s="1" t="s">
        <v>102</v>
      </c>
      <c r="C66" s="1" t="s">
        <v>31</v>
      </c>
      <c r="D66" s="1">
        <v>1389</v>
      </c>
      <c r="E66" s="1">
        <v>1709</v>
      </c>
      <c r="F66" s="1">
        <v>299219</v>
      </c>
      <c r="G66" s="1">
        <v>0</v>
      </c>
      <c r="H66" s="1">
        <v>0</v>
      </c>
      <c r="I66" s="1">
        <v>8271</v>
      </c>
      <c r="J66" s="8"/>
      <c r="K66" s="1" cm="1">
        <f t="array" ref="K66">_xlfn.IFS(D66&gt;=$D$15, 4, D66&gt;=$D$14, 3, D66&gt;=$D$13, 2, D66&lt;$D$13, 1)</f>
        <v>1</v>
      </c>
      <c r="L66" s="1" cm="1">
        <f t="array" ref="L66">_xlfn.IFS(E66&gt;=$D$15, 4, E66&gt;=$D$14, 3, E66&gt;=$D$13, 2, E66&lt;$D$13, 1)</f>
        <v>1</v>
      </c>
      <c r="M66" s="1" cm="1">
        <f t="array" ref="M66">_xlfn.IFS(F66&gt;=$E$15, 4, F66&gt;=$E$14, 3, F66&gt;=$E$13, 2, F66&lt;$E$13, 1)</f>
        <v>2</v>
      </c>
      <c r="N66" s="1" cm="1">
        <f t="array" ref="N66">_xlfn.IFS(G66&gt;=$F$15, 4, G66&gt;=$F$14, 3, G66&gt;=$F$13, 2, G66&lt;$F$13, 1)</f>
        <v>1</v>
      </c>
      <c r="O66" s="1" cm="1">
        <f t="array" ref="O66">_xlfn.IFS(H66&gt;=$C$15, 4, H66&gt;=$C$14, 3, H66&gt;=$C$13, 2, H66&lt;$C$13, 1)</f>
        <v>1</v>
      </c>
      <c r="P66" s="1" cm="1">
        <f t="array" ref="P66">_xlfn.IFS(I66&gt;=$C$15, 4, I66&gt;=$C$14, 3, I66&gt;=$C$13, 2, I66&lt;$C$13, 1)</f>
        <v>1</v>
      </c>
      <c r="Q66" s="8"/>
      <c r="R66" s="1">
        <f t="shared" si="1"/>
        <v>1</v>
      </c>
      <c r="S66" s="1">
        <f t="shared" si="2"/>
        <v>1</v>
      </c>
      <c r="T66" s="8"/>
      <c r="U66" s="1">
        <f t="shared" si="3"/>
        <v>2</v>
      </c>
      <c r="V66" s="1">
        <f t="shared" si="4"/>
        <v>2</v>
      </c>
      <c r="W66" s="9"/>
      <c r="X66" s="1">
        <f t="shared" si="5"/>
        <v>2</v>
      </c>
      <c r="Y66" s="1">
        <f t="shared" si="5"/>
        <v>2</v>
      </c>
      <c r="Z66" s="1">
        <f t="shared" si="6"/>
        <v>0</v>
      </c>
      <c r="AA66" s="1" t="str" cm="1">
        <f t="array" ref="AA66">_xlfn.IFS(Z66=0, "No change", Z66&lt;0, "Decrease", Z66&gt;0, "Increase")</f>
        <v>No change</v>
      </c>
    </row>
    <row r="67" spans="1:27" x14ac:dyDescent="0.2">
      <c r="A67" s="1">
        <v>47</v>
      </c>
      <c r="B67" s="1" t="s">
        <v>103</v>
      </c>
      <c r="C67" s="1" t="s">
        <v>104</v>
      </c>
      <c r="D67" s="1">
        <v>2084795</v>
      </c>
      <c r="E67" s="1">
        <v>4827466</v>
      </c>
      <c r="F67" s="1">
        <v>341522</v>
      </c>
      <c r="G67" s="1">
        <v>0</v>
      </c>
      <c r="H67" s="1">
        <v>10921</v>
      </c>
      <c r="I67" s="1">
        <v>40113</v>
      </c>
      <c r="J67" s="8"/>
      <c r="K67" s="1" cm="1">
        <f t="array" ref="K67">_xlfn.IFS(D67&gt;=$D$15, 4, D67&gt;=$D$14, 3, D67&gt;=$D$13, 2, D67&lt;$D$13, 1)</f>
        <v>4</v>
      </c>
      <c r="L67" s="1" cm="1">
        <f t="array" ref="L67">_xlfn.IFS(E67&gt;=$D$15, 4, E67&gt;=$D$14, 3, E67&gt;=$D$13, 2, E67&lt;$D$13, 1)</f>
        <v>4</v>
      </c>
      <c r="M67" s="1" cm="1">
        <f t="array" ref="M67">_xlfn.IFS(F67&gt;=$E$15, 4, F67&gt;=$E$14, 3, F67&gt;=$E$13, 2, F67&lt;$E$13, 1)</f>
        <v>2</v>
      </c>
      <c r="N67" s="1" cm="1">
        <f t="array" ref="N67">_xlfn.IFS(G67&gt;=$F$15, 4, G67&gt;=$F$14, 3, G67&gt;=$F$13, 2, G67&lt;$F$13, 1)</f>
        <v>1</v>
      </c>
      <c r="O67" s="1" cm="1">
        <f t="array" ref="O67">_xlfn.IFS(H67&gt;=$C$15, 4, H67&gt;=$C$14, 3, H67&gt;=$C$13, 2, H67&lt;$C$13, 1)</f>
        <v>1</v>
      </c>
      <c r="P67" s="1" cm="1">
        <f t="array" ref="P67">_xlfn.IFS(I67&gt;=$C$15, 4, I67&gt;=$C$14, 3, I67&gt;=$C$13, 2, I67&lt;$C$13, 1)</f>
        <v>1</v>
      </c>
      <c r="Q67" s="8"/>
      <c r="R67" s="1">
        <f t="shared" si="1"/>
        <v>1</v>
      </c>
      <c r="S67" s="1">
        <f t="shared" si="2"/>
        <v>1</v>
      </c>
      <c r="T67" s="8"/>
      <c r="U67" s="1">
        <f t="shared" si="3"/>
        <v>3</v>
      </c>
      <c r="V67" s="1">
        <f t="shared" si="4"/>
        <v>3</v>
      </c>
      <c r="W67" s="9"/>
      <c r="X67" s="1">
        <f t="shared" si="5"/>
        <v>2</v>
      </c>
      <c r="Y67" s="1">
        <f t="shared" si="5"/>
        <v>2</v>
      </c>
      <c r="Z67" s="1">
        <f t="shared" si="6"/>
        <v>0</v>
      </c>
      <c r="AA67" s="1" t="str" cm="1">
        <f t="array" ref="AA67">_xlfn.IFS(Z67=0, "No change", Z67&lt;0, "Decrease", Z67&gt;0, "Increase")</f>
        <v>No change</v>
      </c>
    </row>
    <row r="68" spans="1:27" x14ac:dyDescent="0.2">
      <c r="A68" s="1">
        <v>48</v>
      </c>
      <c r="B68" s="1" t="s">
        <v>105</v>
      </c>
      <c r="C68" s="1" t="s">
        <v>106</v>
      </c>
      <c r="D68" s="1">
        <v>1036415</v>
      </c>
      <c r="E68" s="1">
        <v>872517</v>
      </c>
      <c r="F68" s="1">
        <v>131689</v>
      </c>
      <c r="G68" s="1">
        <v>0</v>
      </c>
      <c r="H68" s="1">
        <v>4296</v>
      </c>
      <c r="I68" s="1">
        <v>17388</v>
      </c>
      <c r="J68" s="8"/>
      <c r="K68" s="1" cm="1">
        <f t="array" ref="K68">_xlfn.IFS(D68&gt;=$D$15, 4, D68&gt;=$D$14, 3, D68&gt;=$D$13, 2, D68&lt;$D$13, 1)</f>
        <v>3</v>
      </c>
      <c r="L68" s="1" cm="1">
        <f t="array" ref="L68">_xlfn.IFS(E68&gt;=$D$15, 4, E68&gt;=$D$14, 3, E68&gt;=$D$13, 2, E68&lt;$D$13, 1)</f>
        <v>2</v>
      </c>
      <c r="M68" s="1" cm="1">
        <f t="array" ref="M68">_xlfn.IFS(F68&gt;=$E$15, 4, F68&gt;=$E$14, 3, F68&gt;=$E$13, 2, F68&lt;$E$13, 1)</f>
        <v>1</v>
      </c>
      <c r="N68" s="1" cm="1">
        <f t="array" ref="N68">_xlfn.IFS(G68&gt;=$F$15, 4, G68&gt;=$F$14, 3, G68&gt;=$F$13, 2, G68&lt;$F$13, 1)</f>
        <v>1</v>
      </c>
      <c r="O68" s="1" cm="1">
        <f t="array" ref="O68">_xlfn.IFS(H68&gt;=$C$15, 4, H68&gt;=$C$14, 3, H68&gt;=$C$13, 2, H68&lt;$C$13, 1)</f>
        <v>1</v>
      </c>
      <c r="P68" s="1" cm="1">
        <f t="array" ref="P68">_xlfn.IFS(I68&gt;=$C$15, 4, I68&gt;=$C$14, 3, I68&gt;=$C$13, 2, I68&lt;$C$13, 1)</f>
        <v>1</v>
      </c>
      <c r="Q68" s="8"/>
      <c r="R68" s="1">
        <f t="shared" si="1"/>
        <v>1</v>
      </c>
      <c r="S68" s="1">
        <f t="shared" si="2"/>
        <v>1</v>
      </c>
      <c r="T68" s="8"/>
      <c r="U68" s="1">
        <f t="shared" si="3"/>
        <v>2</v>
      </c>
      <c r="V68" s="1">
        <f t="shared" si="4"/>
        <v>2</v>
      </c>
      <c r="W68" s="9"/>
      <c r="X68" s="1">
        <f t="shared" si="5"/>
        <v>2</v>
      </c>
      <c r="Y68" s="1">
        <f t="shared" si="5"/>
        <v>2</v>
      </c>
      <c r="Z68" s="1">
        <f t="shared" si="6"/>
        <v>0</v>
      </c>
      <c r="AA68" s="1" t="str" cm="1">
        <f t="array" ref="AA68">_xlfn.IFS(Z68=0, "No change", Z68&lt;0, "Decrease", Z68&gt;0, "Increase")</f>
        <v>No change</v>
      </c>
    </row>
    <row r="69" spans="1:27" x14ac:dyDescent="0.2">
      <c r="A69" s="1">
        <v>49</v>
      </c>
      <c r="B69" s="1" t="s">
        <v>107</v>
      </c>
      <c r="C69" s="1" t="s">
        <v>108</v>
      </c>
      <c r="D69" s="1">
        <v>500728</v>
      </c>
      <c r="E69" s="1">
        <v>450251</v>
      </c>
      <c r="F69" s="1">
        <v>138921</v>
      </c>
      <c r="G69" s="1">
        <v>0</v>
      </c>
      <c r="H69" s="1">
        <v>241730</v>
      </c>
      <c r="I69" s="1">
        <v>322894</v>
      </c>
      <c r="J69" s="8"/>
      <c r="K69" s="1" cm="1">
        <f t="array" ref="K69">_xlfn.IFS(D69&gt;=$D$15, 4, D69&gt;=$D$14, 3, D69&gt;=$D$13, 2, D69&lt;$D$13, 1)</f>
        <v>2</v>
      </c>
      <c r="L69" s="1" cm="1">
        <f t="array" ref="L69">_xlfn.IFS(E69&gt;=$D$15, 4, E69&gt;=$D$14, 3, E69&gt;=$D$13, 2, E69&lt;$D$13, 1)</f>
        <v>2</v>
      </c>
      <c r="M69" s="1" cm="1">
        <f t="array" ref="M69">_xlfn.IFS(F69&gt;=$E$15, 4, F69&gt;=$E$14, 3, F69&gt;=$E$13, 2, F69&lt;$E$13, 1)</f>
        <v>1</v>
      </c>
      <c r="N69" s="1" cm="1">
        <f t="array" ref="N69">_xlfn.IFS(G69&gt;=$F$15, 4, G69&gt;=$F$14, 3, G69&gt;=$F$13, 2, G69&lt;$F$13, 1)</f>
        <v>1</v>
      </c>
      <c r="O69" s="1" cm="1">
        <f t="array" ref="O69">_xlfn.IFS(H69&gt;=$C$15, 4, H69&gt;=$C$14, 3, H69&gt;=$C$13, 2, H69&lt;$C$13, 1)</f>
        <v>3</v>
      </c>
      <c r="P69" s="1" cm="1">
        <f t="array" ref="P69">_xlfn.IFS(I69&gt;=$C$15, 4, I69&gt;=$C$14, 3, I69&gt;=$C$13, 2, I69&lt;$C$13, 1)</f>
        <v>3</v>
      </c>
      <c r="Q69" s="8"/>
      <c r="R69" s="1">
        <f t="shared" si="1"/>
        <v>3</v>
      </c>
      <c r="S69" s="1">
        <f t="shared" si="2"/>
        <v>3</v>
      </c>
      <c r="T69" s="8"/>
      <c r="U69" s="1">
        <f t="shared" si="3"/>
        <v>2</v>
      </c>
      <c r="V69" s="1">
        <f t="shared" si="4"/>
        <v>2</v>
      </c>
      <c r="W69" s="9"/>
      <c r="X69" s="1">
        <f t="shared" si="5"/>
        <v>3</v>
      </c>
      <c r="Y69" s="1">
        <f t="shared" si="5"/>
        <v>3</v>
      </c>
      <c r="Z69" s="1">
        <f t="shared" si="6"/>
        <v>0</v>
      </c>
      <c r="AA69" s="1" t="str" cm="1">
        <f t="array" ref="AA69">_xlfn.IFS(Z69=0, "No change", Z69&lt;0, "Decrease", Z69&gt;0, "Increase")</f>
        <v>No change</v>
      </c>
    </row>
    <row r="70" spans="1:27" x14ac:dyDescent="0.2">
      <c r="A70" s="1">
        <v>50</v>
      </c>
      <c r="B70" s="1" t="s">
        <v>109</v>
      </c>
      <c r="C70" s="1" t="s">
        <v>31</v>
      </c>
      <c r="D70" s="1">
        <v>208946</v>
      </c>
      <c r="E70" s="1">
        <v>308845</v>
      </c>
      <c r="F70" s="1">
        <v>228137</v>
      </c>
      <c r="G70" s="1">
        <v>0</v>
      </c>
      <c r="H70" s="1">
        <v>3063</v>
      </c>
      <c r="I70" s="1">
        <v>35799</v>
      </c>
      <c r="J70" s="8"/>
      <c r="K70" s="1" cm="1">
        <f t="array" ref="K70">_xlfn.IFS(D70&gt;=$D$15, 4, D70&gt;=$D$14, 3, D70&gt;=$D$13, 2, D70&lt;$D$13, 1)</f>
        <v>1</v>
      </c>
      <c r="L70" s="1" cm="1">
        <f t="array" ref="L70">_xlfn.IFS(E70&gt;=$D$15, 4, E70&gt;=$D$14, 3, E70&gt;=$D$13, 2, E70&lt;$D$13, 1)</f>
        <v>2</v>
      </c>
      <c r="M70" s="1" cm="1">
        <f t="array" ref="M70">_xlfn.IFS(F70&gt;=$E$15, 4, F70&gt;=$E$14, 3, F70&gt;=$E$13, 2, F70&lt;$E$13, 1)</f>
        <v>2</v>
      </c>
      <c r="N70" s="1" cm="1">
        <f t="array" ref="N70">_xlfn.IFS(G70&gt;=$F$15, 4, G70&gt;=$F$14, 3, G70&gt;=$F$13, 2, G70&lt;$F$13, 1)</f>
        <v>1</v>
      </c>
      <c r="O70" s="1" cm="1">
        <f t="array" ref="O70">_xlfn.IFS(H70&gt;=$C$15, 4, H70&gt;=$C$14, 3, H70&gt;=$C$13, 2, H70&lt;$C$13, 1)</f>
        <v>1</v>
      </c>
      <c r="P70" s="1" cm="1">
        <f t="array" ref="P70">_xlfn.IFS(I70&gt;=$C$15, 4, I70&gt;=$C$14, 3, I70&gt;=$C$13, 2, I70&lt;$C$13, 1)</f>
        <v>1</v>
      </c>
      <c r="Q70" s="8"/>
      <c r="R70" s="1">
        <f t="shared" si="1"/>
        <v>1</v>
      </c>
      <c r="S70" s="1">
        <f t="shared" si="2"/>
        <v>1</v>
      </c>
      <c r="T70" s="8"/>
      <c r="U70" s="1">
        <f t="shared" si="3"/>
        <v>2</v>
      </c>
      <c r="V70" s="1">
        <f t="shared" si="4"/>
        <v>2</v>
      </c>
      <c r="W70" s="9"/>
      <c r="X70" s="1">
        <f t="shared" si="5"/>
        <v>2</v>
      </c>
      <c r="Y70" s="1">
        <f t="shared" si="5"/>
        <v>2</v>
      </c>
      <c r="Z70" s="1">
        <f t="shared" si="6"/>
        <v>0</v>
      </c>
      <c r="AA70" s="1" t="str" cm="1">
        <f t="array" ref="AA70">_xlfn.IFS(Z70=0, "No change", Z70&lt;0, "Decrease", Z70&gt;0, "Increase")</f>
        <v>No change</v>
      </c>
    </row>
    <row r="71" spans="1:27" x14ac:dyDescent="0.2">
      <c r="A71" s="1">
        <v>51</v>
      </c>
      <c r="B71" s="1" t="s">
        <v>110</v>
      </c>
      <c r="C71" s="1" t="s">
        <v>37</v>
      </c>
      <c r="D71" s="1">
        <v>35829</v>
      </c>
      <c r="E71" s="1">
        <v>57994</v>
      </c>
      <c r="F71" s="1">
        <v>183943</v>
      </c>
      <c r="G71" s="1">
        <v>0</v>
      </c>
      <c r="H71" s="1">
        <v>439855</v>
      </c>
      <c r="I71" s="1">
        <v>515418</v>
      </c>
      <c r="J71" s="8"/>
      <c r="K71" s="1" cm="1">
        <f t="array" ref="K71">_xlfn.IFS(D71&gt;=$D$15, 4, D71&gt;=$D$14, 3, D71&gt;=$D$13, 2, D71&lt;$D$13, 1)</f>
        <v>1</v>
      </c>
      <c r="L71" s="1" cm="1">
        <f t="array" ref="L71">_xlfn.IFS(E71&gt;=$D$15, 4, E71&gt;=$D$14, 3, E71&gt;=$D$13, 2, E71&lt;$D$13, 1)</f>
        <v>1</v>
      </c>
      <c r="M71" s="1" cm="1">
        <f t="array" ref="M71">_xlfn.IFS(F71&gt;=$E$15, 4, F71&gt;=$E$14, 3, F71&gt;=$E$13, 2, F71&lt;$E$13, 1)</f>
        <v>1</v>
      </c>
      <c r="N71" s="1" cm="1">
        <f t="array" ref="N71">_xlfn.IFS(G71&gt;=$F$15, 4, G71&gt;=$F$14, 3, G71&gt;=$F$13, 2, G71&lt;$F$13, 1)</f>
        <v>1</v>
      </c>
      <c r="O71" s="1" cm="1">
        <f t="array" ref="O71">_xlfn.IFS(H71&gt;=$C$15, 4, H71&gt;=$C$14, 3, H71&gt;=$C$13, 2, H71&lt;$C$13, 1)</f>
        <v>4</v>
      </c>
      <c r="P71" s="1" cm="1">
        <f t="array" ref="P71">_xlfn.IFS(I71&gt;=$C$15, 4, I71&gt;=$C$14, 3, I71&gt;=$C$13, 2, I71&lt;$C$13, 1)</f>
        <v>4</v>
      </c>
      <c r="Q71" s="8"/>
      <c r="R71" s="1">
        <f t="shared" si="1"/>
        <v>3</v>
      </c>
      <c r="S71" s="1">
        <f t="shared" si="2"/>
        <v>3</v>
      </c>
      <c r="T71" s="8"/>
      <c r="U71" s="1">
        <f t="shared" si="3"/>
        <v>1</v>
      </c>
      <c r="V71" s="1">
        <f t="shared" si="4"/>
        <v>1</v>
      </c>
      <c r="W71" s="9"/>
      <c r="X71" s="1">
        <f t="shared" si="5"/>
        <v>2</v>
      </c>
      <c r="Y71" s="1">
        <f t="shared" si="5"/>
        <v>2</v>
      </c>
      <c r="Z71" s="1">
        <f t="shared" si="6"/>
        <v>0</v>
      </c>
      <c r="AA71" s="1" t="str" cm="1">
        <f t="array" ref="AA71">_xlfn.IFS(Z71=0, "No change", Z71&lt;0, "Decrease", Z71&gt;0, "Increase")</f>
        <v>No change</v>
      </c>
    </row>
    <row r="72" spans="1:27" x14ac:dyDescent="0.2">
      <c r="A72" s="1">
        <v>52</v>
      </c>
      <c r="B72" s="1" t="s">
        <v>111</v>
      </c>
      <c r="C72" s="1" t="s">
        <v>55</v>
      </c>
      <c r="D72" s="1">
        <v>3091</v>
      </c>
      <c r="E72" s="1">
        <v>6887</v>
      </c>
      <c r="F72" s="1">
        <v>6642</v>
      </c>
      <c r="G72" s="1">
        <v>0</v>
      </c>
      <c r="H72" s="1">
        <v>883</v>
      </c>
      <c r="I72" s="1">
        <v>12643</v>
      </c>
      <c r="J72" s="8"/>
      <c r="K72" s="1" cm="1">
        <f t="array" ref="K72">_xlfn.IFS(D72&gt;=$D$15, 4, D72&gt;=$D$14, 3, D72&gt;=$D$13, 2, D72&lt;$D$13, 1)</f>
        <v>1</v>
      </c>
      <c r="L72" s="1" cm="1">
        <f t="array" ref="L72">_xlfn.IFS(E72&gt;=$D$15, 4, E72&gt;=$D$14, 3, E72&gt;=$D$13, 2, E72&lt;$D$13, 1)</f>
        <v>1</v>
      </c>
      <c r="M72" s="1" cm="1">
        <f t="array" ref="M72">_xlfn.IFS(F72&gt;=$E$15, 4, F72&gt;=$E$14, 3, F72&gt;=$E$13, 2, F72&lt;$E$13, 1)</f>
        <v>1</v>
      </c>
      <c r="N72" s="1" cm="1">
        <f t="array" ref="N72">_xlfn.IFS(G72&gt;=$F$15, 4, G72&gt;=$F$14, 3, G72&gt;=$F$13, 2, G72&lt;$F$13, 1)</f>
        <v>1</v>
      </c>
      <c r="O72" s="1" cm="1">
        <f t="array" ref="O72">_xlfn.IFS(H72&gt;=$C$15, 4, H72&gt;=$C$14, 3, H72&gt;=$C$13, 2, H72&lt;$C$13, 1)</f>
        <v>1</v>
      </c>
      <c r="P72" s="1" cm="1">
        <f t="array" ref="P72">_xlfn.IFS(I72&gt;=$C$15, 4, I72&gt;=$C$14, 3, I72&gt;=$C$13, 2, I72&lt;$C$13, 1)</f>
        <v>1</v>
      </c>
      <c r="Q72" s="8"/>
      <c r="R72" s="1">
        <f t="shared" si="1"/>
        <v>1</v>
      </c>
      <c r="S72" s="1">
        <f t="shared" si="2"/>
        <v>1</v>
      </c>
      <c r="T72" s="8"/>
      <c r="U72" s="1">
        <f t="shared" si="3"/>
        <v>1</v>
      </c>
      <c r="V72" s="1">
        <f t="shared" si="4"/>
        <v>1</v>
      </c>
      <c r="W72" s="9"/>
      <c r="X72" s="1">
        <f t="shared" si="5"/>
        <v>1</v>
      </c>
      <c r="Y72" s="1">
        <f t="shared" si="5"/>
        <v>1</v>
      </c>
      <c r="Z72" s="1">
        <f t="shared" si="6"/>
        <v>0</v>
      </c>
      <c r="AA72" s="1" t="str" cm="1">
        <f t="array" ref="AA72">_xlfn.IFS(Z72=0, "No change", Z72&lt;0, "Decrease", Z72&gt;0, "Increase")</f>
        <v>No change</v>
      </c>
    </row>
    <row r="73" spans="1:27" x14ac:dyDescent="0.2">
      <c r="A73" s="1">
        <v>53</v>
      </c>
      <c r="B73" s="1" t="s">
        <v>112</v>
      </c>
      <c r="C73" s="1" t="s">
        <v>45</v>
      </c>
      <c r="D73" s="1">
        <v>139070</v>
      </c>
      <c r="E73" s="1">
        <v>137619</v>
      </c>
      <c r="F73" s="1">
        <v>265785</v>
      </c>
      <c r="G73" s="1">
        <v>0</v>
      </c>
      <c r="H73" s="1">
        <v>13223</v>
      </c>
      <c r="I73" s="1">
        <v>46349</v>
      </c>
      <c r="J73" s="8"/>
      <c r="K73" s="1" cm="1">
        <f t="array" ref="K73">_xlfn.IFS(D73&gt;=$D$15, 4, D73&gt;=$D$14, 3, D73&gt;=$D$13, 2, D73&lt;$D$13, 1)</f>
        <v>1</v>
      </c>
      <c r="L73" s="1" cm="1">
        <f t="array" ref="L73">_xlfn.IFS(E73&gt;=$D$15, 4, E73&gt;=$D$14, 3, E73&gt;=$D$13, 2, E73&lt;$D$13, 1)</f>
        <v>1</v>
      </c>
      <c r="M73" s="1" cm="1">
        <f t="array" ref="M73">_xlfn.IFS(F73&gt;=$E$15, 4, F73&gt;=$E$14, 3, F73&gt;=$E$13, 2, F73&lt;$E$13, 1)</f>
        <v>2</v>
      </c>
      <c r="N73" s="1" cm="1">
        <f t="array" ref="N73">_xlfn.IFS(G73&gt;=$F$15, 4, G73&gt;=$F$14, 3, G73&gt;=$F$13, 2, G73&lt;$F$13, 1)</f>
        <v>1</v>
      </c>
      <c r="O73" s="1" cm="1">
        <f t="array" ref="O73">_xlfn.IFS(H73&gt;=$C$15, 4, H73&gt;=$C$14, 3, H73&gt;=$C$13, 2, H73&lt;$C$13, 1)</f>
        <v>1</v>
      </c>
      <c r="P73" s="1" cm="1">
        <f t="array" ref="P73">_xlfn.IFS(I73&gt;=$C$15, 4, I73&gt;=$C$14, 3, I73&gt;=$C$13, 2, I73&lt;$C$13, 1)</f>
        <v>1</v>
      </c>
      <c r="Q73" s="8"/>
      <c r="R73" s="1">
        <f t="shared" si="1"/>
        <v>1</v>
      </c>
      <c r="S73" s="1">
        <f t="shared" si="2"/>
        <v>1</v>
      </c>
      <c r="T73" s="8"/>
      <c r="U73" s="1">
        <f t="shared" si="3"/>
        <v>2</v>
      </c>
      <c r="V73" s="1">
        <f t="shared" si="4"/>
        <v>2</v>
      </c>
      <c r="W73" s="9"/>
      <c r="X73" s="1">
        <f t="shared" si="5"/>
        <v>2</v>
      </c>
      <c r="Y73" s="1">
        <f t="shared" si="5"/>
        <v>2</v>
      </c>
      <c r="Z73" s="1">
        <f t="shared" si="6"/>
        <v>0</v>
      </c>
      <c r="AA73" s="1" t="str" cm="1">
        <f t="array" ref="AA73">_xlfn.IFS(Z73=0, "No change", Z73&lt;0, "Decrease", Z73&gt;0, "Increase")</f>
        <v>No change</v>
      </c>
    </row>
    <row r="74" spans="1:27" x14ac:dyDescent="0.2">
      <c r="A74" s="1">
        <v>54</v>
      </c>
      <c r="B74" s="1" t="s">
        <v>113</v>
      </c>
      <c r="C74" s="1" t="s">
        <v>114</v>
      </c>
      <c r="D74" s="1">
        <v>813496</v>
      </c>
      <c r="E74" s="1">
        <v>417503</v>
      </c>
      <c r="F74" s="1">
        <v>913081</v>
      </c>
      <c r="G74" s="1">
        <v>96.011669999999995</v>
      </c>
      <c r="H74" s="1">
        <v>73234</v>
      </c>
      <c r="I74" s="1">
        <v>218610</v>
      </c>
      <c r="J74" s="8"/>
      <c r="K74" s="1" cm="1">
        <f t="array" ref="K74">_xlfn.IFS(D74&gt;=$D$15, 4, D74&gt;=$D$14, 3, D74&gt;=$D$13, 2, D74&lt;$D$13, 1)</f>
        <v>2</v>
      </c>
      <c r="L74" s="1" cm="1">
        <f t="array" ref="L74">_xlfn.IFS(E74&gt;=$D$15, 4, E74&gt;=$D$14, 3, E74&gt;=$D$13, 2, E74&lt;$D$13, 1)</f>
        <v>2</v>
      </c>
      <c r="M74" s="1" cm="1">
        <f t="array" ref="M74">_xlfn.IFS(F74&gt;=$E$15, 4, F74&gt;=$E$14, 3, F74&gt;=$E$13, 2, F74&lt;$E$13, 1)</f>
        <v>4</v>
      </c>
      <c r="N74" s="1" cm="1">
        <f t="array" ref="N74">_xlfn.IFS(G74&gt;=$F$15, 4, G74&gt;=$F$14, 3, G74&gt;=$F$13, 2, G74&lt;$F$13, 1)</f>
        <v>4</v>
      </c>
      <c r="O74" s="1" cm="1">
        <f t="array" ref="O74">_xlfn.IFS(H74&gt;=$C$15, 4, H74&gt;=$C$14, 3, H74&gt;=$C$13, 2, H74&lt;$C$13, 1)</f>
        <v>1</v>
      </c>
      <c r="P74" s="1" cm="1">
        <f t="array" ref="P74">_xlfn.IFS(I74&gt;=$C$15, 4, I74&gt;=$C$14, 3, I74&gt;=$C$13, 2, I74&lt;$C$13, 1)</f>
        <v>3</v>
      </c>
      <c r="Q74" s="8"/>
      <c r="R74" s="1">
        <f t="shared" si="1"/>
        <v>2</v>
      </c>
      <c r="S74" s="1">
        <f t="shared" si="2"/>
        <v>3</v>
      </c>
      <c r="T74" s="8"/>
      <c r="U74" s="1">
        <f t="shared" si="3"/>
        <v>3</v>
      </c>
      <c r="V74" s="1">
        <f t="shared" si="4"/>
        <v>3</v>
      </c>
      <c r="W74" s="9"/>
      <c r="X74" s="1">
        <f t="shared" si="5"/>
        <v>3</v>
      </c>
      <c r="Y74" s="1">
        <f t="shared" si="5"/>
        <v>3</v>
      </c>
      <c r="Z74" s="1">
        <f t="shared" si="6"/>
        <v>0</v>
      </c>
      <c r="AA74" s="1" t="str" cm="1">
        <f t="array" ref="AA74">_xlfn.IFS(Z74=0, "No change", Z74&lt;0, "Decrease", Z74&gt;0, "Increase")</f>
        <v>No change</v>
      </c>
    </row>
    <row r="75" spans="1:27" x14ac:dyDescent="0.2">
      <c r="A75" s="1">
        <v>55</v>
      </c>
      <c r="B75" s="1" t="s">
        <v>115</v>
      </c>
      <c r="C75" s="1" t="s">
        <v>116</v>
      </c>
      <c r="D75" s="1">
        <v>2988433</v>
      </c>
      <c r="E75" s="1">
        <v>1509174</v>
      </c>
      <c r="F75" s="1">
        <v>1424961</v>
      </c>
      <c r="G75" s="1">
        <v>96.263892999999996</v>
      </c>
      <c r="H75" s="1">
        <v>57793</v>
      </c>
      <c r="I75" s="1">
        <v>171326</v>
      </c>
      <c r="J75" s="8"/>
      <c r="K75" s="1" cm="1">
        <f t="array" ref="K75">_xlfn.IFS(D75&gt;=$D$15, 4, D75&gt;=$D$14, 3, D75&gt;=$D$13, 2, D75&lt;$D$13, 1)</f>
        <v>4</v>
      </c>
      <c r="L75" s="1" cm="1">
        <f t="array" ref="L75">_xlfn.IFS(E75&gt;=$D$15, 4, E75&gt;=$D$14, 3, E75&gt;=$D$13, 2, E75&lt;$D$13, 1)</f>
        <v>4</v>
      </c>
      <c r="M75" s="1" cm="1">
        <f t="array" ref="M75">_xlfn.IFS(F75&gt;=$E$15, 4, F75&gt;=$E$14, 3, F75&gt;=$E$13, 2, F75&lt;$E$13, 1)</f>
        <v>4</v>
      </c>
      <c r="N75" s="1" cm="1">
        <f t="array" ref="N75">_xlfn.IFS(G75&gt;=$F$15, 4, G75&gt;=$F$14, 3, G75&gt;=$F$13, 2, G75&lt;$F$13, 1)</f>
        <v>4</v>
      </c>
      <c r="O75" s="1" cm="1">
        <f t="array" ref="O75">_xlfn.IFS(H75&gt;=$C$15, 4, H75&gt;=$C$14, 3, H75&gt;=$C$13, 2, H75&lt;$C$13, 1)</f>
        <v>1</v>
      </c>
      <c r="P75" s="1" cm="1">
        <f t="array" ref="P75">_xlfn.IFS(I75&gt;=$C$15, 4, I75&gt;=$C$14, 3, I75&gt;=$C$13, 2, I75&lt;$C$13, 1)</f>
        <v>2</v>
      </c>
      <c r="Q75" s="8"/>
      <c r="R75" s="1">
        <f t="shared" si="1"/>
        <v>2</v>
      </c>
      <c r="S75" s="1">
        <f t="shared" si="2"/>
        <v>3</v>
      </c>
      <c r="T75" s="8"/>
      <c r="U75" s="1">
        <f t="shared" si="3"/>
        <v>4</v>
      </c>
      <c r="V75" s="1">
        <f t="shared" si="4"/>
        <v>4</v>
      </c>
      <c r="W75" s="9"/>
      <c r="X75" s="1">
        <f t="shared" si="5"/>
        <v>3</v>
      </c>
      <c r="Y75" s="1">
        <f t="shared" si="5"/>
        <v>4</v>
      </c>
      <c r="Z75" s="1">
        <f t="shared" si="6"/>
        <v>1</v>
      </c>
      <c r="AA75" s="1" t="str" cm="1">
        <f t="array" ref="AA75">_xlfn.IFS(Z75=0, "No change", Z75&lt;0, "Decrease", Z75&gt;0, "Increase")</f>
        <v>Increase</v>
      </c>
    </row>
    <row r="76" spans="1:27" x14ac:dyDescent="0.2">
      <c r="A76" s="1">
        <v>56</v>
      </c>
      <c r="B76" s="1" t="s">
        <v>117</v>
      </c>
      <c r="C76" s="1" t="s">
        <v>43</v>
      </c>
      <c r="D76" s="1">
        <v>397241</v>
      </c>
      <c r="E76" s="1">
        <v>259691</v>
      </c>
      <c r="F76" s="1">
        <v>195155</v>
      </c>
      <c r="G76" s="1">
        <v>77.005182000000005</v>
      </c>
      <c r="H76" s="1">
        <v>3352</v>
      </c>
      <c r="I76" s="1">
        <v>100054</v>
      </c>
      <c r="J76" s="8"/>
      <c r="K76" s="1" cm="1">
        <f t="array" ref="K76">_xlfn.IFS(D76&gt;=$D$15, 4, D76&gt;=$D$14, 3, D76&gt;=$D$13, 2, D76&lt;$D$13, 1)</f>
        <v>2</v>
      </c>
      <c r="L76" s="1" cm="1">
        <f t="array" ref="L76">_xlfn.IFS(E76&gt;=$D$15, 4, E76&gt;=$D$14, 3, E76&gt;=$D$13, 2, E76&lt;$D$13, 1)</f>
        <v>1</v>
      </c>
      <c r="M76" s="1" cm="1">
        <f t="array" ref="M76">_xlfn.IFS(F76&gt;=$E$15, 4, F76&gt;=$E$14, 3, F76&gt;=$E$13, 2, F76&lt;$E$13, 1)</f>
        <v>2</v>
      </c>
      <c r="N76" s="1" cm="1">
        <f t="array" ref="N76">_xlfn.IFS(G76&gt;=$F$15, 4, G76&gt;=$F$14, 3, G76&gt;=$F$13, 2, G76&lt;$F$13, 1)</f>
        <v>4</v>
      </c>
      <c r="O76" s="1" cm="1">
        <f t="array" ref="O76">_xlfn.IFS(H76&gt;=$C$15, 4, H76&gt;=$C$14, 3, H76&gt;=$C$13, 2, H76&lt;$C$13, 1)</f>
        <v>1</v>
      </c>
      <c r="P76" s="1" cm="1">
        <f t="array" ref="P76">_xlfn.IFS(I76&gt;=$C$15, 4, I76&gt;=$C$14, 3, I76&gt;=$C$13, 2, I76&lt;$C$13, 1)</f>
        <v>2</v>
      </c>
      <c r="Q76" s="8"/>
      <c r="R76" s="1">
        <f t="shared" si="1"/>
        <v>2</v>
      </c>
      <c r="S76" s="1">
        <f t="shared" si="2"/>
        <v>3</v>
      </c>
      <c r="T76" s="8"/>
      <c r="U76" s="1">
        <f t="shared" si="3"/>
        <v>2</v>
      </c>
      <c r="V76" s="1">
        <f t="shared" si="4"/>
        <v>2</v>
      </c>
      <c r="W76" s="9"/>
      <c r="X76" s="1">
        <f t="shared" si="5"/>
        <v>2</v>
      </c>
      <c r="Y76" s="1">
        <f t="shared" si="5"/>
        <v>3</v>
      </c>
      <c r="Z76" s="1">
        <f t="shared" si="6"/>
        <v>1</v>
      </c>
      <c r="AA76" s="1" t="str" cm="1">
        <f t="array" ref="AA76">_xlfn.IFS(Z76=0, "No change", Z76&lt;0, "Decrease", Z76&gt;0, "Increase")</f>
        <v>Increase</v>
      </c>
    </row>
    <row r="77" spans="1:27" x14ac:dyDescent="0.2">
      <c r="A77" s="1">
        <v>57</v>
      </c>
      <c r="B77" s="1" t="s">
        <v>118</v>
      </c>
      <c r="C77" s="1" t="s">
        <v>31</v>
      </c>
      <c r="D77" s="1">
        <v>132371</v>
      </c>
      <c r="E77" s="1">
        <v>157894</v>
      </c>
      <c r="F77" s="1">
        <v>13260</v>
      </c>
      <c r="G77" s="1">
        <v>86.566631000000001</v>
      </c>
      <c r="H77" s="1">
        <v>27486</v>
      </c>
      <c r="I77" s="1">
        <v>57843</v>
      </c>
      <c r="J77" s="8"/>
      <c r="K77" s="1" cm="1">
        <f t="array" ref="K77">_xlfn.IFS(D77&gt;=$D$15, 4, D77&gt;=$D$14, 3, D77&gt;=$D$13, 2, D77&lt;$D$13, 1)</f>
        <v>1</v>
      </c>
      <c r="L77" s="1" cm="1">
        <f t="array" ref="L77">_xlfn.IFS(E77&gt;=$D$15, 4, E77&gt;=$D$14, 3, E77&gt;=$D$13, 2, E77&lt;$D$13, 1)</f>
        <v>1</v>
      </c>
      <c r="M77" s="1" cm="1">
        <f t="array" ref="M77">_xlfn.IFS(F77&gt;=$E$15, 4, F77&gt;=$E$14, 3, F77&gt;=$E$13, 2, F77&lt;$E$13, 1)</f>
        <v>1</v>
      </c>
      <c r="N77" s="1" cm="1">
        <f t="array" ref="N77">_xlfn.IFS(G77&gt;=$F$15, 4, G77&gt;=$F$14, 3, G77&gt;=$F$13, 2, G77&lt;$F$13, 1)</f>
        <v>4</v>
      </c>
      <c r="O77" s="1" cm="1">
        <f t="array" ref="O77">_xlfn.IFS(H77&gt;=$C$15, 4, H77&gt;=$C$14, 3, H77&gt;=$C$13, 2, H77&lt;$C$13, 1)</f>
        <v>1</v>
      </c>
      <c r="P77" s="1" cm="1">
        <f t="array" ref="P77">_xlfn.IFS(I77&gt;=$C$15, 4, I77&gt;=$C$14, 3, I77&gt;=$C$13, 2, I77&lt;$C$13, 1)</f>
        <v>1</v>
      </c>
      <c r="Q77" s="8"/>
      <c r="R77" s="1">
        <f t="shared" si="1"/>
        <v>2</v>
      </c>
      <c r="S77" s="1">
        <f t="shared" si="2"/>
        <v>2</v>
      </c>
      <c r="T77" s="8"/>
      <c r="U77" s="1">
        <f t="shared" si="3"/>
        <v>1</v>
      </c>
      <c r="V77" s="1">
        <f t="shared" si="4"/>
        <v>1</v>
      </c>
      <c r="W77" s="9"/>
      <c r="X77" s="1">
        <f t="shared" si="5"/>
        <v>2</v>
      </c>
      <c r="Y77" s="1">
        <f t="shared" si="5"/>
        <v>2</v>
      </c>
      <c r="Z77" s="1">
        <f t="shared" si="6"/>
        <v>0</v>
      </c>
      <c r="AA77" s="1" t="str" cm="1">
        <f t="array" ref="AA77">_xlfn.IFS(Z77=0, "No change", Z77&lt;0, "Decrease", Z77&gt;0, "Increase")</f>
        <v>No change</v>
      </c>
    </row>
    <row r="78" spans="1:27" x14ac:dyDescent="0.2">
      <c r="A78" s="1">
        <v>58</v>
      </c>
      <c r="B78" s="1" t="s">
        <v>119</v>
      </c>
      <c r="C78" s="1" t="s">
        <v>41</v>
      </c>
      <c r="D78" s="1">
        <v>1292</v>
      </c>
      <c r="E78" s="1">
        <v>2960</v>
      </c>
      <c r="F78" s="1">
        <v>6211</v>
      </c>
      <c r="G78" s="1">
        <v>0</v>
      </c>
      <c r="H78" s="1">
        <v>80234</v>
      </c>
      <c r="I78" s="1">
        <v>116849</v>
      </c>
      <c r="J78" s="8"/>
      <c r="K78" s="1" cm="1">
        <f t="array" ref="K78">_xlfn.IFS(D78&gt;=$D$15, 4, D78&gt;=$D$14, 3, D78&gt;=$D$13, 2, D78&lt;$D$13, 1)</f>
        <v>1</v>
      </c>
      <c r="L78" s="1" cm="1">
        <f t="array" ref="L78">_xlfn.IFS(E78&gt;=$D$15, 4, E78&gt;=$D$14, 3, E78&gt;=$D$13, 2, E78&lt;$D$13, 1)</f>
        <v>1</v>
      </c>
      <c r="M78" s="1" cm="1">
        <f t="array" ref="M78">_xlfn.IFS(F78&gt;=$E$15, 4, F78&gt;=$E$14, 3, F78&gt;=$E$13, 2, F78&lt;$E$13, 1)</f>
        <v>1</v>
      </c>
      <c r="N78" s="1" cm="1">
        <f t="array" ref="N78">_xlfn.IFS(G78&gt;=$F$15, 4, G78&gt;=$F$14, 3, G78&gt;=$F$13, 2, G78&lt;$F$13, 1)</f>
        <v>1</v>
      </c>
      <c r="O78" s="1" cm="1">
        <f t="array" ref="O78">_xlfn.IFS(H78&gt;=$C$15, 4, H78&gt;=$C$14, 3, H78&gt;=$C$13, 2, H78&lt;$C$13, 1)</f>
        <v>2</v>
      </c>
      <c r="P78" s="1" cm="1">
        <f t="array" ref="P78">_xlfn.IFS(I78&gt;=$C$15, 4, I78&gt;=$C$14, 3, I78&gt;=$C$13, 2, I78&lt;$C$13, 1)</f>
        <v>2</v>
      </c>
      <c r="Q78" s="8"/>
      <c r="R78" s="1">
        <f t="shared" si="1"/>
        <v>2</v>
      </c>
      <c r="S78" s="1">
        <f t="shared" si="2"/>
        <v>2</v>
      </c>
      <c r="T78" s="8"/>
      <c r="U78" s="1">
        <f t="shared" si="3"/>
        <v>1</v>
      </c>
      <c r="V78" s="1">
        <f t="shared" si="4"/>
        <v>1</v>
      </c>
      <c r="W78" s="9"/>
      <c r="X78" s="1">
        <f t="shared" si="5"/>
        <v>2</v>
      </c>
      <c r="Y78" s="1">
        <f t="shared" si="5"/>
        <v>2</v>
      </c>
      <c r="Z78" s="1">
        <f t="shared" si="6"/>
        <v>0</v>
      </c>
      <c r="AA78" s="1" t="str" cm="1">
        <f t="array" ref="AA78">_xlfn.IFS(Z78=0, "No change", Z78&lt;0, "Decrease", Z78&gt;0, "Increase")</f>
        <v>No change</v>
      </c>
    </row>
    <row r="79" spans="1:27" x14ac:dyDescent="0.2">
      <c r="A79" s="1">
        <v>59</v>
      </c>
      <c r="B79" s="1" t="s">
        <v>120</v>
      </c>
      <c r="C79" s="1" t="s">
        <v>45</v>
      </c>
      <c r="D79" s="1">
        <v>10194</v>
      </c>
      <c r="E79" s="1">
        <v>3858</v>
      </c>
      <c r="F79" s="1">
        <v>2788</v>
      </c>
      <c r="G79" s="1">
        <v>0</v>
      </c>
      <c r="H79" s="1">
        <v>753</v>
      </c>
      <c r="I79" s="1">
        <v>281350</v>
      </c>
      <c r="J79" s="8"/>
      <c r="K79" s="1" cm="1">
        <f t="array" ref="K79">_xlfn.IFS(D79&gt;=$D$15, 4, D79&gt;=$D$14, 3, D79&gt;=$D$13, 2, D79&lt;$D$13, 1)</f>
        <v>1</v>
      </c>
      <c r="L79" s="1" cm="1">
        <f t="array" ref="L79">_xlfn.IFS(E79&gt;=$D$15, 4, E79&gt;=$D$14, 3, E79&gt;=$D$13, 2, E79&lt;$D$13, 1)</f>
        <v>1</v>
      </c>
      <c r="M79" s="1" cm="1">
        <f t="array" ref="M79">_xlfn.IFS(F79&gt;=$E$15, 4, F79&gt;=$E$14, 3, F79&gt;=$E$13, 2, F79&lt;$E$13, 1)</f>
        <v>1</v>
      </c>
      <c r="N79" s="1" cm="1">
        <f t="array" ref="N79">_xlfn.IFS(G79&gt;=$F$15, 4, G79&gt;=$F$14, 3, G79&gt;=$F$13, 2, G79&lt;$F$13, 1)</f>
        <v>1</v>
      </c>
      <c r="O79" s="1" cm="1">
        <f t="array" ref="O79">_xlfn.IFS(H79&gt;=$C$15, 4, H79&gt;=$C$14, 3, H79&gt;=$C$13, 2, H79&lt;$C$13, 1)</f>
        <v>1</v>
      </c>
      <c r="P79" s="1" cm="1">
        <f t="array" ref="P79">_xlfn.IFS(I79&gt;=$C$15, 4, I79&gt;=$C$14, 3, I79&gt;=$C$13, 2, I79&lt;$C$13, 1)</f>
        <v>3</v>
      </c>
      <c r="Q79" s="8"/>
      <c r="R79" s="1">
        <f t="shared" si="1"/>
        <v>1</v>
      </c>
      <c r="S79" s="1">
        <f t="shared" si="2"/>
        <v>3</v>
      </c>
      <c r="T79" s="8"/>
      <c r="U79" s="1">
        <f t="shared" si="3"/>
        <v>1</v>
      </c>
      <c r="V79" s="1">
        <f t="shared" si="4"/>
        <v>1</v>
      </c>
      <c r="W79" s="9"/>
      <c r="X79" s="1">
        <f t="shared" si="5"/>
        <v>1</v>
      </c>
      <c r="Y79" s="1">
        <f t="shared" si="5"/>
        <v>2</v>
      </c>
      <c r="Z79" s="1">
        <f t="shared" si="6"/>
        <v>1</v>
      </c>
      <c r="AA79" s="1" t="str" cm="1">
        <f t="array" ref="AA79">_xlfn.IFS(Z79=0, "No change", Z79&lt;0, "Decrease", Z79&gt;0, "Increase")</f>
        <v>Increase</v>
      </c>
    </row>
    <row r="80" spans="1:27" x14ac:dyDescent="0.2">
      <c r="A80" s="1">
        <v>60</v>
      </c>
      <c r="B80" s="1" t="s">
        <v>121</v>
      </c>
      <c r="C80" s="1" t="s">
        <v>69</v>
      </c>
      <c r="D80" s="1">
        <v>600558</v>
      </c>
      <c r="E80" s="1">
        <v>697982</v>
      </c>
      <c r="F80" s="1">
        <v>150316</v>
      </c>
      <c r="G80" s="1">
        <v>89.380785000000003</v>
      </c>
      <c r="H80" s="1">
        <v>280530</v>
      </c>
      <c r="I80" s="1">
        <v>330036</v>
      </c>
      <c r="J80" s="8"/>
      <c r="K80" s="1" cm="1">
        <f t="array" ref="K80">_xlfn.IFS(D80&gt;=$D$15, 4, D80&gt;=$D$14, 3, D80&gt;=$D$13, 2, D80&lt;$D$13, 1)</f>
        <v>2</v>
      </c>
      <c r="L80" s="1" cm="1">
        <f t="array" ref="L80">_xlfn.IFS(E80&gt;=$D$15, 4, E80&gt;=$D$14, 3, E80&gt;=$D$13, 2, E80&lt;$D$13, 1)</f>
        <v>2</v>
      </c>
      <c r="M80" s="1" cm="1">
        <f t="array" ref="M80">_xlfn.IFS(F80&gt;=$E$15, 4, F80&gt;=$E$14, 3, F80&gt;=$E$13, 2, F80&lt;$E$13, 1)</f>
        <v>1</v>
      </c>
      <c r="N80" s="1" cm="1">
        <f t="array" ref="N80">_xlfn.IFS(G80&gt;=$F$15, 4, G80&gt;=$F$14, 3, G80&gt;=$F$13, 2, G80&lt;$F$13, 1)</f>
        <v>4</v>
      </c>
      <c r="O80" s="1" cm="1">
        <f t="array" ref="O80">_xlfn.IFS(H80&gt;=$C$15, 4, H80&gt;=$C$14, 3, H80&gt;=$C$13, 2, H80&lt;$C$13, 1)</f>
        <v>3</v>
      </c>
      <c r="P80" s="1" cm="1">
        <f t="array" ref="P80">_xlfn.IFS(I80&gt;=$C$15, 4, I80&gt;=$C$14, 3, I80&gt;=$C$13, 2, I80&lt;$C$13, 1)</f>
        <v>3</v>
      </c>
      <c r="Q80" s="8"/>
      <c r="R80" s="1">
        <f t="shared" si="1"/>
        <v>3</v>
      </c>
      <c r="S80" s="1">
        <f t="shared" si="2"/>
        <v>3</v>
      </c>
      <c r="T80" s="8"/>
      <c r="U80" s="1">
        <f t="shared" si="3"/>
        <v>2</v>
      </c>
      <c r="V80" s="1">
        <f t="shared" si="4"/>
        <v>2</v>
      </c>
      <c r="W80" s="9"/>
      <c r="X80" s="1">
        <f t="shared" si="5"/>
        <v>3</v>
      </c>
      <c r="Y80" s="1">
        <f t="shared" si="5"/>
        <v>3</v>
      </c>
      <c r="Z80" s="1">
        <f t="shared" si="6"/>
        <v>0</v>
      </c>
      <c r="AA80" s="1" t="str" cm="1">
        <f t="array" ref="AA80">_xlfn.IFS(Z80=0, "No change", Z80&lt;0, "Decrease", Z80&gt;0, "Increase")</f>
        <v>No change</v>
      </c>
    </row>
    <row r="81" spans="1:27" x14ac:dyDescent="0.2">
      <c r="A81" s="1">
        <v>61</v>
      </c>
      <c r="B81" s="1" t="s">
        <v>122</v>
      </c>
      <c r="C81" s="1" t="s">
        <v>85</v>
      </c>
      <c r="D81" s="1">
        <v>2243</v>
      </c>
      <c r="E81" s="1">
        <v>0</v>
      </c>
      <c r="F81" s="1">
        <v>298512</v>
      </c>
      <c r="G81" s="1">
        <v>0</v>
      </c>
      <c r="H81" s="1">
        <v>0</v>
      </c>
      <c r="I81" s="1">
        <v>9078</v>
      </c>
      <c r="J81" s="8"/>
      <c r="K81" s="1" cm="1">
        <f t="array" ref="K81">_xlfn.IFS(D81&gt;=$D$15, 4, D81&gt;=$D$14, 3, D81&gt;=$D$13, 2, D81&lt;$D$13, 1)</f>
        <v>1</v>
      </c>
      <c r="L81" s="1" cm="1">
        <f t="array" ref="L81">_xlfn.IFS(E81&gt;=$D$15, 4, E81&gt;=$D$14, 3, E81&gt;=$D$13, 2, E81&lt;$D$13, 1)</f>
        <v>1</v>
      </c>
      <c r="M81" s="1" cm="1">
        <f t="array" ref="M81">_xlfn.IFS(F81&gt;=$E$15, 4, F81&gt;=$E$14, 3, F81&gt;=$E$13, 2, F81&lt;$E$13, 1)</f>
        <v>2</v>
      </c>
      <c r="N81" s="1" cm="1">
        <f t="array" ref="N81">_xlfn.IFS(G81&gt;=$F$15, 4, G81&gt;=$F$14, 3, G81&gt;=$F$13, 2, G81&lt;$F$13, 1)</f>
        <v>1</v>
      </c>
      <c r="O81" s="1" cm="1">
        <f t="array" ref="O81">_xlfn.IFS(H81&gt;=$C$15, 4, H81&gt;=$C$14, 3, H81&gt;=$C$13, 2, H81&lt;$C$13, 1)</f>
        <v>1</v>
      </c>
      <c r="P81" s="1" cm="1">
        <f t="array" ref="P81">_xlfn.IFS(I81&gt;=$C$15, 4, I81&gt;=$C$14, 3, I81&gt;=$C$13, 2, I81&lt;$C$13, 1)</f>
        <v>1</v>
      </c>
      <c r="Q81" s="8"/>
      <c r="R81" s="1">
        <f t="shared" si="1"/>
        <v>1</v>
      </c>
      <c r="S81" s="1">
        <f t="shared" si="2"/>
        <v>1</v>
      </c>
      <c r="T81" s="8"/>
      <c r="U81" s="1">
        <f t="shared" si="3"/>
        <v>2</v>
      </c>
      <c r="V81" s="1">
        <f t="shared" si="4"/>
        <v>2</v>
      </c>
      <c r="W81" s="9"/>
      <c r="X81" s="1">
        <f t="shared" si="5"/>
        <v>2</v>
      </c>
      <c r="Y81" s="1">
        <f t="shared" si="5"/>
        <v>2</v>
      </c>
      <c r="Z81" s="1">
        <f t="shared" si="6"/>
        <v>0</v>
      </c>
      <c r="AA81" s="1" t="str" cm="1">
        <f t="array" ref="AA81">_xlfn.IFS(Z81=0, "No change", Z81&lt;0, "Decrease", Z81&gt;0, "Increase")</f>
        <v>No change</v>
      </c>
    </row>
    <row r="82" spans="1:27" x14ac:dyDescent="0.2">
      <c r="A82" s="1">
        <v>62</v>
      </c>
      <c r="B82" s="1" t="s">
        <v>123</v>
      </c>
      <c r="C82" s="1" t="s">
        <v>85</v>
      </c>
      <c r="D82" s="1">
        <v>0</v>
      </c>
      <c r="E82" s="1">
        <v>0</v>
      </c>
      <c r="F82" s="1">
        <v>111</v>
      </c>
      <c r="G82" s="1">
        <v>0</v>
      </c>
      <c r="H82" s="1">
        <v>0</v>
      </c>
      <c r="I82" s="1">
        <v>106941</v>
      </c>
      <c r="J82" s="8"/>
      <c r="K82" s="1" cm="1">
        <f t="array" ref="K82">_xlfn.IFS(D82&gt;=$D$15, 4, D82&gt;=$D$14, 3, D82&gt;=$D$13, 2, D82&lt;$D$13, 1)</f>
        <v>1</v>
      </c>
      <c r="L82" s="1" cm="1">
        <f t="array" ref="L82">_xlfn.IFS(E82&gt;=$D$15, 4, E82&gt;=$D$14, 3, E82&gt;=$D$13, 2, E82&lt;$D$13, 1)</f>
        <v>1</v>
      </c>
      <c r="M82" s="1" cm="1">
        <f t="array" ref="M82">_xlfn.IFS(F82&gt;=$E$15, 4, F82&gt;=$E$14, 3, F82&gt;=$E$13, 2, F82&lt;$E$13, 1)</f>
        <v>1</v>
      </c>
      <c r="N82" s="1" cm="1">
        <f t="array" ref="N82">_xlfn.IFS(G82&gt;=$F$15, 4, G82&gt;=$F$14, 3, G82&gt;=$F$13, 2, G82&lt;$F$13, 1)</f>
        <v>1</v>
      </c>
      <c r="O82" s="1" cm="1">
        <f t="array" ref="O82">_xlfn.IFS(H82&gt;=$C$15, 4, H82&gt;=$C$14, 3, H82&gt;=$C$13, 2, H82&lt;$C$13, 1)</f>
        <v>1</v>
      </c>
      <c r="P82" s="1" cm="1">
        <f t="array" ref="P82">_xlfn.IFS(I82&gt;=$C$15, 4, I82&gt;=$C$14, 3, I82&gt;=$C$13, 2, I82&lt;$C$13, 1)</f>
        <v>2</v>
      </c>
      <c r="Q82" s="8"/>
      <c r="R82" s="1">
        <f t="shared" si="1"/>
        <v>1</v>
      </c>
      <c r="S82" s="1">
        <f t="shared" si="2"/>
        <v>2</v>
      </c>
      <c r="T82" s="8"/>
      <c r="U82" s="1">
        <f t="shared" si="3"/>
        <v>1</v>
      </c>
      <c r="V82" s="1">
        <f t="shared" si="4"/>
        <v>1</v>
      </c>
      <c r="W82" s="9"/>
      <c r="X82" s="1">
        <f t="shared" si="5"/>
        <v>1</v>
      </c>
      <c r="Y82" s="1">
        <f t="shared" si="5"/>
        <v>2</v>
      </c>
      <c r="Z82" s="1">
        <f t="shared" si="6"/>
        <v>1</v>
      </c>
      <c r="AA82" s="1" t="str" cm="1">
        <f t="array" ref="AA82">_xlfn.IFS(Z82=0, "No change", Z82&lt;0, "Decrease", Z82&gt;0, "Increase")</f>
        <v>Increase</v>
      </c>
    </row>
    <row r="83" spans="1:27" x14ac:dyDescent="0.2">
      <c r="A83" s="1">
        <v>63</v>
      </c>
      <c r="B83" s="1" t="s">
        <v>124</v>
      </c>
      <c r="C83" s="1" t="s">
        <v>45</v>
      </c>
      <c r="D83" s="1">
        <v>0</v>
      </c>
      <c r="E83" s="1">
        <v>18</v>
      </c>
      <c r="F83" s="1">
        <v>1649</v>
      </c>
      <c r="G83" s="1">
        <v>0</v>
      </c>
      <c r="H83" s="1">
        <v>0</v>
      </c>
      <c r="I83" s="1">
        <v>133175</v>
      </c>
      <c r="J83" s="8"/>
      <c r="K83" s="1" cm="1">
        <f t="array" ref="K83">_xlfn.IFS(D83&gt;=$D$15, 4, D83&gt;=$D$14, 3, D83&gt;=$D$13, 2, D83&lt;$D$13, 1)</f>
        <v>1</v>
      </c>
      <c r="L83" s="1" cm="1">
        <f t="array" ref="L83">_xlfn.IFS(E83&gt;=$D$15, 4, E83&gt;=$D$14, 3, E83&gt;=$D$13, 2, E83&lt;$D$13, 1)</f>
        <v>1</v>
      </c>
      <c r="M83" s="1" cm="1">
        <f t="array" ref="M83">_xlfn.IFS(F83&gt;=$E$15, 4, F83&gt;=$E$14, 3, F83&gt;=$E$13, 2, F83&lt;$E$13, 1)</f>
        <v>1</v>
      </c>
      <c r="N83" s="1" cm="1">
        <f t="array" ref="N83">_xlfn.IFS(G83&gt;=$F$15, 4, G83&gt;=$F$14, 3, G83&gt;=$F$13, 2, G83&lt;$F$13, 1)</f>
        <v>1</v>
      </c>
      <c r="O83" s="1" cm="1">
        <f t="array" ref="O83">_xlfn.IFS(H83&gt;=$C$15, 4, H83&gt;=$C$14, 3, H83&gt;=$C$13, 2, H83&lt;$C$13, 1)</f>
        <v>1</v>
      </c>
      <c r="P83" s="1" cm="1">
        <f t="array" ref="P83">_xlfn.IFS(I83&gt;=$C$15, 4, I83&gt;=$C$14, 3, I83&gt;=$C$13, 2, I83&lt;$C$13, 1)</f>
        <v>2</v>
      </c>
      <c r="Q83" s="8"/>
      <c r="R83" s="1">
        <f t="shared" si="1"/>
        <v>1</v>
      </c>
      <c r="S83" s="1">
        <f t="shared" si="2"/>
        <v>2</v>
      </c>
      <c r="T83" s="8"/>
      <c r="U83" s="1">
        <f t="shared" si="3"/>
        <v>1</v>
      </c>
      <c r="V83" s="1">
        <f t="shared" si="4"/>
        <v>1</v>
      </c>
      <c r="W83" s="9"/>
      <c r="X83" s="1">
        <f t="shared" si="5"/>
        <v>1</v>
      </c>
      <c r="Y83" s="1">
        <f t="shared" si="5"/>
        <v>2</v>
      </c>
      <c r="Z83" s="1">
        <f t="shared" si="6"/>
        <v>1</v>
      </c>
      <c r="AA83" s="1" t="str" cm="1">
        <f t="array" ref="AA83">_xlfn.IFS(Z83=0, "No change", Z83&lt;0, "Decrease", Z83&gt;0, "Increase")</f>
        <v>Increase</v>
      </c>
    </row>
    <row r="84" spans="1:27" x14ac:dyDescent="0.2">
      <c r="A84" s="1">
        <v>64</v>
      </c>
      <c r="B84" s="1" t="s">
        <v>125</v>
      </c>
      <c r="C84" s="1" t="s">
        <v>85</v>
      </c>
      <c r="D84" s="1">
        <v>0</v>
      </c>
      <c r="E84" s="1">
        <v>0</v>
      </c>
      <c r="F84" s="1">
        <v>0</v>
      </c>
      <c r="G84" s="1">
        <v>0</v>
      </c>
      <c r="H84" s="1">
        <v>0</v>
      </c>
      <c r="I84" s="1">
        <v>68354</v>
      </c>
      <c r="J84" s="8"/>
      <c r="K84" s="1" cm="1">
        <f t="array" ref="K84">_xlfn.IFS(D84&gt;=$D$15, 4, D84&gt;=$D$14, 3, D84&gt;=$D$13, 2, D84&lt;$D$13, 1)</f>
        <v>1</v>
      </c>
      <c r="L84" s="1" cm="1">
        <f t="array" ref="L84">_xlfn.IFS(E84&gt;=$D$15, 4, E84&gt;=$D$14, 3, E84&gt;=$D$13, 2, E84&lt;$D$13, 1)</f>
        <v>1</v>
      </c>
      <c r="M84" s="1" cm="1">
        <f t="array" ref="M84">_xlfn.IFS(F84&gt;=$E$15, 4, F84&gt;=$E$14, 3, F84&gt;=$E$13, 2, F84&lt;$E$13, 1)</f>
        <v>1</v>
      </c>
      <c r="N84" s="1" cm="1">
        <f t="array" ref="N84">_xlfn.IFS(G84&gt;=$F$15, 4, G84&gt;=$F$14, 3, G84&gt;=$F$13, 2, G84&lt;$F$13, 1)</f>
        <v>1</v>
      </c>
      <c r="O84" s="1" cm="1">
        <f t="array" ref="O84">_xlfn.IFS(H84&gt;=$C$15, 4, H84&gt;=$C$14, 3, H84&gt;=$C$13, 2, H84&lt;$C$13, 1)</f>
        <v>1</v>
      </c>
      <c r="P84" s="1" cm="1">
        <f t="array" ref="P84">_xlfn.IFS(I84&gt;=$C$15, 4, I84&gt;=$C$14, 3, I84&gt;=$C$13, 2, I84&lt;$C$13, 1)</f>
        <v>1</v>
      </c>
      <c r="Q84" s="8"/>
      <c r="R84" s="1">
        <f t="shared" ref="R84:R147" si="7">ROUND((($O84*$D$5)+($N84*$D$6)),0)</f>
        <v>1</v>
      </c>
      <c r="S84" s="1">
        <f t="shared" ref="S84:S147" si="8">ROUND((($P84*$D$5)+($N84*$D$6)),0)</f>
        <v>1</v>
      </c>
      <c r="T84" s="8"/>
      <c r="U84" s="1">
        <f t="shared" ref="U84:U147" si="9">ROUND((($K84*$D$7)+($M84*$D$8)),0)</f>
        <v>1</v>
      </c>
      <c r="V84" s="1">
        <f t="shared" ref="V84:V147" si="10">ROUND((($L84*$D$7)+($M84*$D$8)),0)</f>
        <v>1</v>
      </c>
      <c r="W84" s="9"/>
      <c r="X84" s="1">
        <f t="shared" ref="X84:Y147" si="11">ROUND(((R84+U84)/2),0)</f>
        <v>1</v>
      </c>
      <c r="Y84" s="1">
        <f t="shared" si="11"/>
        <v>1</v>
      </c>
      <c r="Z84" s="1">
        <f t="shared" ref="Z84:Z147" si="12">Y84-X84</f>
        <v>0</v>
      </c>
      <c r="AA84" s="1" t="str" cm="1">
        <f t="array" ref="AA84">_xlfn.IFS(Z84=0, "No change", Z84&lt;0, "Decrease", Z84&gt;0, "Increase")</f>
        <v>No change</v>
      </c>
    </row>
    <row r="85" spans="1:27" x14ac:dyDescent="0.2">
      <c r="A85" s="1">
        <v>65</v>
      </c>
      <c r="B85" s="1" t="s">
        <v>126</v>
      </c>
      <c r="C85" s="1" t="s">
        <v>41</v>
      </c>
      <c r="D85" s="1">
        <v>83361</v>
      </c>
      <c r="E85" s="1">
        <v>54108</v>
      </c>
      <c r="F85" s="1">
        <v>18579</v>
      </c>
      <c r="G85" s="1">
        <v>0</v>
      </c>
      <c r="H85" s="1">
        <v>164884</v>
      </c>
      <c r="I85" s="1">
        <v>273294</v>
      </c>
      <c r="J85" s="8"/>
      <c r="K85" s="1" cm="1">
        <f t="array" ref="K85">_xlfn.IFS(D85&gt;=$D$15, 4, D85&gt;=$D$14, 3, D85&gt;=$D$13, 2, D85&lt;$D$13, 1)</f>
        <v>1</v>
      </c>
      <c r="L85" s="1" cm="1">
        <f t="array" ref="L85">_xlfn.IFS(E85&gt;=$D$15, 4, E85&gt;=$D$14, 3, E85&gt;=$D$13, 2, E85&lt;$D$13, 1)</f>
        <v>1</v>
      </c>
      <c r="M85" s="1" cm="1">
        <f t="array" ref="M85">_xlfn.IFS(F85&gt;=$E$15, 4, F85&gt;=$E$14, 3, F85&gt;=$E$13, 2, F85&lt;$E$13, 1)</f>
        <v>1</v>
      </c>
      <c r="N85" s="1" cm="1">
        <f t="array" ref="N85">_xlfn.IFS(G85&gt;=$F$15, 4, G85&gt;=$F$14, 3, G85&gt;=$F$13, 2, G85&lt;$F$13, 1)</f>
        <v>1</v>
      </c>
      <c r="O85" s="1" cm="1">
        <f t="array" ref="O85">_xlfn.IFS(H85&gt;=$C$15, 4, H85&gt;=$C$14, 3, H85&gt;=$C$13, 2, H85&lt;$C$13, 1)</f>
        <v>2</v>
      </c>
      <c r="P85" s="1" cm="1">
        <f t="array" ref="P85">_xlfn.IFS(I85&gt;=$C$15, 4, I85&gt;=$C$14, 3, I85&gt;=$C$13, 2, I85&lt;$C$13, 1)</f>
        <v>3</v>
      </c>
      <c r="Q85" s="8"/>
      <c r="R85" s="1">
        <f t="shared" si="7"/>
        <v>2</v>
      </c>
      <c r="S85" s="1">
        <f t="shared" si="8"/>
        <v>3</v>
      </c>
      <c r="T85" s="8"/>
      <c r="U85" s="1">
        <f t="shared" si="9"/>
        <v>1</v>
      </c>
      <c r="V85" s="1">
        <f t="shared" si="10"/>
        <v>1</v>
      </c>
      <c r="W85" s="9"/>
      <c r="X85" s="1">
        <f t="shared" si="11"/>
        <v>2</v>
      </c>
      <c r="Y85" s="1">
        <f t="shared" si="11"/>
        <v>2</v>
      </c>
      <c r="Z85" s="1">
        <f t="shared" si="12"/>
        <v>0</v>
      </c>
      <c r="AA85" s="1" t="str" cm="1">
        <f t="array" ref="AA85">_xlfn.IFS(Z85=0, "No change", Z85&lt;0, "Decrease", Z85&gt;0, "Increase")</f>
        <v>No change</v>
      </c>
    </row>
    <row r="86" spans="1:27" x14ac:dyDescent="0.2">
      <c r="A86" s="1">
        <v>66</v>
      </c>
      <c r="B86" s="1" t="s">
        <v>127</v>
      </c>
      <c r="C86" s="1" t="s">
        <v>43</v>
      </c>
      <c r="D86" s="1">
        <v>1173864</v>
      </c>
      <c r="E86" s="1">
        <v>822390</v>
      </c>
      <c r="F86" s="1">
        <v>507320</v>
      </c>
      <c r="G86" s="1">
        <v>65.065855999999997</v>
      </c>
      <c r="H86" s="1">
        <v>239621</v>
      </c>
      <c r="I86" s="1">
        <v>575849</v>
      </c>
      <c r="J86" s="8"/>
      <c r="K86" s="1" cm="1">
        <f t="array" ref="K86">_xlfn.IFS(D86&gt;=$D$15, 4, D86&gt;=$D$14, 3, D86&gt;=$D$13, 2, D86&lt;$D$13, 1)</f>
        <v>3</v>
      </c>
      <c r="L86" s="1" cm="1">
        <f t="array" ref="L86">_xlfn.IFS(E86&gt;=$D$15, 4, E86&gt;=$D$14, 3, E86&gt;=$D$13, 2, E86&lt;$D$13, 1)</f>
        <v>2</v>
      </c>
      <c r="M86" s="1" cm="1">
        <f t="array" ref="M86">_xlfn.IFS(F86&gt;=$E$15, 4, F86&gt;=$E$14, 3, F86&gt;=$E$13, 2, F86&lt;$E$13, 1)</f>
        <v>2</v>
      </c>
      <c r="N86" s="1" cm="1">
        <f t="array" ref="N86">_xlfn.IFS(G86&gt;=$F$15, 4, G86&gt;=$F$14, 3, G86&gt;=$F$13, 2, G86&lt;$F$13, 1)</f>
        <v>3</v>
      </c>
      <c r="O86" s="1" cm="1">
        <f t="array" ref="O86">_xlfn.IFS(H86&gt;=$C$15, 4, H86&gt;=$C$14, 3, H86&gt;=$C$13, 2, H86&lt;$C$13, 1)</f>
        <v>3</v>
      </c>
      <c r="P86" s="1" cm="1">
        <f t="array" ref="P86">_xlfn.IFS(I86&gt;=$C$15, 4, I86&gt;=$C$14, 3, I86&gt;=$C$13, 2, I86&lt;$C$13, 1)</f>
        <v>4</v>
      </c>
      <c r="Q86" s="8"/>
      <c r="R86" s="1">
        <f t="shared" si="7"/>
        <v>3</v>
      </c>
      <c r="S86" s="1">
        <f t="shared" si="8"/>
        <v>4</v>
      </c>
      <c r="T86" s="8"/>
      <c r="U86" s="1">
        <f t="shared" si="9"/>
        <v>3</v>
      </c>
      <c r="V86" s="1">
        <f t="shared" si="10"/>
        <v>2</v>
      </c>
      <c r="W86" s="9"/>
      <c r="X86" s="1">
        <f t="shared" si="11"/>
        <v>3</v>
      </c>
      <c r="Y86" s="1">
        <f t="shared" si="11"/>
        <v>3</v>
      </c>
      <c r="Z86" s="1">
        <f t="shared" si="12"/>
        <v>0</v>
      </c>
      <c r="AA86" s="1" t="str" cm="1">
        <f t="array" ref="AA86">_xlfn.IFS(Z86=0, "No change", Z86&lt;0, "Decrease", Z86&gt;0, "Increase")</f>
        <v>No change</v>
      </c>
    </row>
    <row r="87" spans="1:27" x14ac:dyDescent="0.2">
      <c r="A87" s="1">
        <v>67</v>
      </c>
      <c r="B87" s="1" t="s">
        <v>128</v>
      </c>
      <c r="C87" s="1" t="s">
        <v>74</v>
      </c>
      <c r="D87" s="1">
        <v>5481</v>
      </c>
      <c r="E87" s="1">
        <v>1215</v>
      </c>
      <c r="F87" s="1">
        <v>21655</v>
      </c>
      <c r="G87" s="1">
        <v>0</v>
      </c>
      <c r="H87" s="1">
        <v>148943</v>
      </c>
      <c r="I87" s="1">
        <v>186242</v>
      </c>
      <c r="J87" s="8"/>
      <c r="K87" s="1" cm="1">
        <f t="array" ref="K87">_xlfn.IFS(D87&gt;=$D$15, 4, D87&gt;=$D$14, 3, D87&gt;=$D$13, 2, D87&lt;$D$13, 1)</f>
        <v>1</v>
      </c>
      <c r="L87" s="1" cm="1">
        <f t="array" ref="L87">_xlfn.IFS(E87&gt;=$D$15, 4, E87&gt;=$D$14, 3, E87&gt;=$D$13, 2, E87&lt;$D$13, 1)</f>
        <v>1</v>
      </c>
      <c r="M87" s="1" cm="1">
        <f t="array" ref="M87">_xlfn.IFS(F87&gt;=$E$15, 4, F87&gt;=$E$14, 3, F87&gt;=$E$13, 2, F87&lt;$E$13, 1)</f>
        <v>1</v>
      </c>
      <c r="N87" s="1" cm="1">
        <f t="array" ref="N87">_xlfn.IFS(G87&gt;=$F$15, 4, G87&gt;=$F$14, 3, G87&gt;=$F$13, 2, G87&lt;$F$13, 1)</f>
        <v>1</v>
      </c>
      <c r="O87" s="1" cm="1">
        <f t="array" ref="O87">_xlfn.IFS(H87&gt;=$C$15, 4, H87&gt;=$C$14, 3, H87&gt;=$C$13, 2, H87&lt;$C$13, 1)</f>
        <v>2</v>
      </c>
      <c r="P87" s="1" cm="1">
        <f t="array" ref="P87">_xlfn.IFS(I87&gt;=$C$15, 4, I87&gt;=$C$14, 3, I87&gt;=$C$13, 2, I87&lt;$C$13, 1)</f>
        <v>2</v>
      </c>
      <c r="Q87" s="8"/>
      <c r="R87" s="1">
        <f t="shared" si="7"/>
        <v>2</v>
      </c>
      <c r="S87" s="1">
        <f t="shared" si="8"/>
        <v>2</v>
      </c>
      <c r="T87" s="8"/>
      <c r="U87" s="1">
        <f t="shared" si="9"/>
        <v>1</v>
      </c>
      <c r="V87" s="1">
        <f t="shared" si="10"/>
        <v>1</v>
      </c>
      <c r="W87" s="9"/>
      <c r="X87" s="1">
        <f t="shared" si="11"/>
        <v>2</v>
      </c>
      <c r="Y87" s="1">
        <f t="shared" si="11"/>
        <v>2</v>
      </c>
      <c r="Z87" s="1">
        <f t="shared" si="12"/>
        <v>0</v>
      </c>
      <c r="AA87" s="1" t="str" cm="1">
        <f t="array" ref="AA87">_xlfn.IFS(Z87=0, "No change", Z87&lt;0, "Decrease", Z87&gt;0, "Increase")</f>
        <v>No change</v>
      </c>
    </row>
    <row r="88" spans="1:27" x14ac:dyDescent="0.2">
      <c r="A88" s="1">
        <v>68</v>
      </c>
      <c r="B88" s="1" t="s">
        <v>129</v>
      </c>
      <c r="C88" s="1" t="s">
        <v>43</v>
      </c>
      <c r="D88" s="1">
        <v>3294455</v>
      </c>
      <c r="E88" s="1">
        <v>2368961</v>
      </c>
      <c r="F88" s="1">
        <v>985984</v>
      </c>
      <c r="G88" s="1">
        <v>91.583355999999995</v>
      </c>
      <c r="H88" s="1">
        <v>614</v>
      </c>
      <c r="I88" s="1">
        <v>24460</v>
      </c>
      <c r="J88" s="8"/>
      <c r="K88" s="1" cm="1">
        <f t="array" ref="K88">_xlfn.IFS(D88&gt;=$D$15, 4, D88&gt;=$D$14, 3, D88&gt;=$D$13, 2, D88&lt;$D$13, 1)</f>
        <v>4</v>
      </c>
      <c r="L88" s="1" cm="1">
        <f t="array" ref="L88">_xlfn.IFS(E88&gt;=$D$15, 4, E88&gt;=$D$14, 3, E88&gt;=$D$13, 2, E88&lt;$D$13, 1)</f>
        <v>4</v>
      </c>
      <c r="M88" s="1" cm="1">
        <f t="array" ref="M88">_xlfn.IFS(F88&gt;=$E$15, 4, F88&gt;=$E$14, 3, F88&gt;=$E$13, 2, F88&lt;$E$13, 1)</f>
        <v>4</v>
      </c>
      <c r="N88" s="1" cm="1">
        <f t="array" ref="N88">_xlfn.IFS(G88&gt;=$F$15, 4, G88&gt;=$F$14, 3, G88&gt;=$F$13, 2, G88&lt;$F$13, 1)</f>
        <v>4</v>
      </c>
      <c r="O88" s="1" cm="1">
        <f t="array" ref="O88">_xlfn.IFS(H88&gt;=$C$15, 4, H88&gt;=$C$14, 3, H88&gt;=$C$13, 2, H88&lt;$C$13, 1)</f>
        <v>1</v>
      </c>
      <c r="P88" s="1" cm="1">
        <f t="array" ref="P88">_xlfn.IFS(I88&gt;=$C$15, 4, I88&gt;=$C$14, 3, I88&gt;=$C$13, 2, I88&lt;$C$13, 1)</f>
        <v>1</v>
      </c>
      <c r="Q88" s="8"/>
      <c r="R88" s="1">
        <f t="shared" si="7"/>
        <v>2</v>
      </c>
      <c r="S88" s="1">
        <f t="shared" si="8"/>
        <v>2</v>
      </c>
      <c r="T88" s="8"/>
      <c r="U88" s="1">
        <f t="shared" si="9"/>
        <v>4</v>
      </c>
      <c r="V88" s="1">
        <f t="shared" si="10"/>
        <v>4</v>
      </c>
      <c r="W88" s="9"/>
      <c r="X88" s="1">
        <f t="shared" si="11"/>
        <v>3</v>
      </c>
      <c r="Y88" s="1">
        <f t="shared" si="11"/>
        <v>3</v>
      </c>
      <c r="Z88" s="1">
        <f t="shared" si="12"/>
        <v>0</v>
      </c>
      <c r="AA88" s="1" t="str" cm="1">
        <f t="array" ref="AA88">_xlfn.IFS(Z88=0, "No change", Z88&lt;0, "Decrease", Z88&gt;0, "Increase")</f>
        <v>No change</v>
      </c>
    </row>
    <row r="89" spans="1:27" x14ac:dyDescent="0.2">
      <c r="A89" s="1">
        <v>69</v>
      </c>
      <c r="B89" s="1" t="s">
        <v>130</v>
      </c>
      <c r="C89" s="1" t="s">
        <v>131</v>
      </c>
      <c r="D89" s="1">
        <v>105</v>
      </c>
      <c r="E89" s="1">
        <v>3</v>
      </c>
      <c r="F89" s="1">
        <v>164175</v>
      </c>
      <c r="G89" s="1">
        <v>0</v>
      </c>
      <c r="H89" s="1">
        <v>20162</v>
      </c>
      <c r="I89" s="1">
        <v>41485</v>
      </c>
      <c r="J89" s="8"/>
      <c r="K89" s="1" cm="1">
        <f t="array" ref="K89">_xlfn.IFS(D89&gt;=$D$15, 4, D89&gt;=$D$14, 3, D89&gt;=$D$13, 2, D89&lt;$D$13, 1)</f>
        <v>1</v>
      </c>
      <c r="L89" s="1" cm="1">
        <f t="array" ref="L89">_xlfn.IFS(E89&gt;=$D$15, 4, E89&gt;=$D$14, 3, E89&gt;=$D$13, 2, E89&lt;$D$13, 1)</f>
        <v>1</v>
      </c>
      <c r="M89" s="1" cm="1">
        <f t="array" ref="M89">_xlfn.IFS(F89&gt;=$E$15, 4, F89&gt;=$E$14, 3, F89&gt;=$E$13, 2, F89&lt;$E$13, 1)</f>
        <v>1</v>
      </c>
      <c r="N89" s="1" cm="1">
        <f t="array" ref="N89">_xlfn.IFS(G89&gt;=$F$15, 4, G89&gt;=$F$14, 3, G89&gt;=$F$13, 2, G89&lt;$F$13, 1)</f>
        <v>1</v>
      </c>
      <c r="O89" s="1" cm="1">
        <f t="array" ref="O89">_xlfn.IFS(H89&gt;=$C$15, 4, H89&gt;=$C$14, 3, H89&gt;=$C$13, 2, H89&lt;$C$13, 1)</f>
        <v>1</v>
      </c>
      <c r="P89" s="1" cm="1">
        <f t="array" ref="P89">_xlfn.IFS(I89&gt;=$C$15, 4, I89&gt;=$C$14, 3, I89&gt;=$C$13, 2, I89&lt;$C$13, 1)</f>
        <v>1</v>
      </c>
      <c r="Q89" s="8"/>
      <c r="R89" s="1">
        <f t="shared" si="7"/>
        <v>1</v>
      </c>
      <c r="S89" s="1">
        <f t="shared" si="8"/>
        <v>1</v>
      </c>
      <c r="T89" s="8"/>
      <c r="U89" s="1">
        <f t="shared" si="9"/>
        <v>1</v>
      </c>
      <c r="V89" s="1">
        <f t="shared" si="10"/>
        <v>1</v>
      </c>
      <c r="W89" s="9"/>
      <c r="X89" s="1">
        <f t="shared" si="11"/>
        <v>1</v>
      </c>
      <c r="Y89" s="1">
        <f t="shared" si="11"/>
        <v>1</v>
      </c>
      <c r="Z89" s="1">
        <f t="shared" si="12"/>
        <v>0</v>
      </c>
      <c r="AA89" s="1" t="str" cm="1">
        <f t="array" ref="AA89">_xlfn.IFS(Z89=0, "No change", Z89&lt;0, "Decrease", Z89&gt;0, "Increase")</f>
        <v>No change</v>
      </c>
    </row>
    <row r="90" spans="1:27" x14ac:dyDescent="0.2">
      <c r="A90" s="1">
        <v>70</v>
      </c>
      <c r="B90" s="1" t="s">
        <v>132</v>
      </c>
      <c r="C90" s="1" t="s">
        <v>41</v>
      </c>
      <c r="D90" s="1">
        <v>114456</v>
      </c>
      <c r="E90" s="1">
        <v>99421</v>
      </c>
      <c r="F90" s="1">
        <v>21246</v>
      </c>
      <c r="G90" s="1">
        <v>0</v>
      </c>
      <c r="H90" s="1">
        <v>6859</v>
      </c>
      <c r="I90" s="1">
        <v>20859</v>
      </c>
      <c r="J90" s="8"/>
      <c r="K90" s="1" cm="1">
        <f t="array" ref="K90">_xlfn.IFS(D90&gt;=$D$15, 4, D90&gt;=$D$14, 3, D90&gt;=$D$13, 2, D90&lt;$D$13, 1)</f>
        <v>1</v>
      </c>
      <c r="L90" s="1" cm="1">
        <f t="array" ref="L90">_xlfn.IFS(E90&gt;=$D$15, 4, E90&gt;=$D$14, 3, E90&gt;=$D$13, 2, E90&lt;$D$13, 1)</f>
        <v>1</v>
      </c>
      <c r="M90" s="1" cm="1">
        <f t="array" ref="M90">_xlfn.IFS(F90&gt;=$E$15, 4, F90&gt;=$E$14, 3, F90&gt;=$E$13, 2, F90&lt;$E$13, 1)</f>
        <v>1</v>
      </c>
      <c r="N90" s="1" cm="1">
        <f t="array" ref="N90">_xlfn.IFS(G90&gt;=$F$15, 4, G90&gt;=$F$14, 3, G90&gt;=$F$13, 2, G90&lt;$F$13, 1)</f>
        <v>1</v>
      </c>
      <c r="O90" s="1" cm="1">
        <f t="array" ref="O90">_xlfn.IFS(H90&gt;=$C$15, 4, H90&gt;=$C$14, 3, H90&gt;=$C$13, 2, H90&lt;$C$13, 1)</f>
        <v>1</v>
      </c>
      <c r="P90" s="1" cm="1">
        <f t="array" ref="P90">_xlfn.IFS(I90&gt;=$C$15, 4, I90&gt;=$C$14, 3, I90&gt;=$C$13, 2, I90&lt;$C$13, 1)</f>
        <v>1</v>
      </c>
      <c r="Q90" s="8"/>
      <c r="R90" s="1">
        <f t="shared" si="7"/>
        <v>1</v>
      </c>
      <c r="S90" s="1">
        <f t="shared" si="8"/>
        <v>1</v>
      </c>
      <c r="T90" s="8"/>
      <c r="U90" s="1">
        <f t="shared" si="9"/>
        <v>1</v>
      </c>
      <c r="V90" s="1">
        <f t="shared" si="10"/>
        <v>1</v>
      </c>
      <c r="W90" s="9"/>
      <c r="X90" s="1">
        <f t="shared" si="11"/>
        <v>1</v>
      </c>
      <c r="Y90" s="1">
        <f t="shared" si="11"/>
        <v>1</v>
      </c>
      <c r="Z90" s="1">
        <f t="shared" si="12"/>
        <v>0</v>
      </c>
      <c r="AA90" s="1" t="str" cm="1">
        <f t="array" ref="AA90">_xlfn.IFS(Z90=0, "No change", Z90&lt;0, "Decrease", Z90&gt;0, "Increase")</f>
        <v>No change</v>
      </c>
    </row>
    <row r="91" spans="1:27" x14ac:dyDescent="0.2">
      <c r="A91" s="1">
        <v>71</v>
      </c>
      <c r="B91" s="1" t="s">
        <v>133</v>
      </c>
      <c r="C91" s="1" t="s">
        <v>74</v>
      </c>
      <c r="D91" s="1">
        <v>326994</v>
      </c>
      <c r="E91" s="1">
        <v>95554</v>
      </c>
      <c r="F91" s="1">
        <v>118684</v>
      </c>
      <c r="G91" s="1">
        <v>92.983442999999994</v>
      </c>
      <c r="H91" s="1">
        <v>78138</v>
      </c>
      <c r="I91" s="1">
        <v>120465</v>
      </c>
      <c r="J91" s="8"/>
      <c r="K91" s="1" cm="1">
        <f t="array" ref="K91">_xlfn.IFS(D91&gt;=$D$15, 4, D91&gt;=$D$14, 3, D91&gt;=$D$13, 2, D91&lt;$D$13, 1)</f>
        <v>2</v>
      </c>
      <c r="L91" s="1" cm="1">
        <f t="array" ref="L91">_xlfn.IFS(E91&gt;=$D$15, 4, E91&gt;=$D$14, 3, E91&gt;=$D$13, 2, E91&lt;$D$13, 1)</f>
        <v>1</v>
      </c>
      <c r="M91" s="1" cm="1">
        <f t="array" ref="M91">_xlfn.IFS(F91&gt;=$E$15, 4, F91&gt;=$E$14, 3, F91&gt;=$E$13, 2, F91&lt;$E$13, 1)</f>
        <v>1</v>
      </c>
      <c r="N91" s="1" cm="1">
        <f t="array" ref="N91">_xlfn.IFS(G91&gt;=$F$15, 4, G91&gt;=$F$14, 3, G91&gt;=$F$13, 2, G91&lt;$F$13, 1)</f>
        <v>4</v>
      </c>
      <c r="O91" s="1" cm="1">
        <f t="array" ref="O91">_xlfn.IFS(H91&gt;=$C$15, 4, H91&gt;=$C$14, 3, H91&gt;=$C$13, 2, H91&lt;$C$13, 1)</f>
        <v>2</v>
      </c>
      <c r="P91" s="1" cm="1">
        <f t="array" ref="P91">_xlfn.IFS(I91&gt;=$C$15, 4, I91&gt;=$C$14, 3, I91&gt;=$C$13, 2, I91&lt;$C$13, 1)</f>
        <v>2</v>
      </c>
      <c r="Q91" s="8"/>
      <c r="R91" s="1">
        <f t="shared" si="7"/>
        <v>3</v>
      </c>
      <c r="S91" s="1">
        <f t="shared" si="8"/>
        <v>3</v>
      </c>
      <c r="T91" s="8"/>
      <c r="U91" s="1">
        <f t="shared" si="9"/>
        <v>2</v>
      </c>
      <c r="V91" s="1">
        <f t="shared" si="10"/>
        <v>1</v>
      </c>
      <c r="W91" s="9"/>
      <c r="X91" s="1">
        <f t="shared" si="11"/>
        <v>3</v>
      </c>
      <c r="Y91" s="1">
        <f t="shared" si="11"/>
        <v>2</v>
      </c>
      <c r="Z91" s="1">
        <f t="shared" si="12"/>
        <v>-1</v>
      </c>
      <c r="AA91" s="1" t="str" cm="1">
        <f t="array" ref="AA91">_xlfn.IFS(Z91=0, "No change", Z91&lt;0, "Decrease", Z91&gt;0, "Increase")</f>
        <v>Decrease</v>
      </c>
    </row>
    <row r="92" spans="1:27" x14ac:dyDescent="0.2">
      <c r="A92" s="1">
        <v>72</v>
      </c>
      <c r="B92" s="1" t="s">
        <v>134</v>
      </c>
      <c r="C92" s="1" t="s">
        <v>29</v>
      </c>
      <c r="D92" s="1">
        <v>40483</v>
      </c>
      <c r="E92" s="1">
        <v>23502</v>
      </c>
      <c r="F92" s="1">
        <v>27883</v>
      </c>
      <c r="G92" s="1">
        <v>0</v>
      </c>
      <c r="H92" s="1">
        <v>202987</v>
      </c>
      <c r="I92" s="1">
        <v>259837</v>
      </c>
      <c r="J92" s="8"/>
      <c r="K92" s="1" cm="1">
        <f t="array" ref="K92">_xlfn.IFS(D92&gt;=$D$15, 4, D92&gt;=$D$14, 3, D92&gt;=$D$13, 2, D92&lt;$D$13, 1)</f>
        <v>1</v>
      </c>
      <c r="L92" s="1" cm="1">
        <f t="array" ref="L92">_xlfn.IFS(E92&gt;=$D$15, 4, E92&gt;=$D$14, 3, E92&gt;=$D$13, 2, E92&lt;$D$13, 1)</f>
        <v>1</v>
      </c>
      <c r="M92" s="1" cm="1">
        <f t="array" ref="M92">_xlfn.IFS(F92&gt;=$E$15, 4, F92&gt;=$E$14, 3, F92&gt;=$E$13, 2, F92&lt;$E$13, 1)</f>
        <v>1</v>
      </c>
      <c r="N92" s="1" cm="1">
        <f t="array" ref="N92">_xlfn.IFS(G92&gt;=$F$15, 4, G92&gt;=$F$14, 3, G92&gt;=$F$13, 2, G92&lt;$F$13, 1)</f>
        <v>1</v>
      </c>
      <c r="O92" s="1" cm="1">
        <f t="array" ref="O92">_xlfn.IFS(H92&gt;=$C$15, 4, H92&gt;=$C$14, 3, H92&gt;=$C$13, 2, H92&lt;$C$13, 1)</f>
        <v>2</v>
      </c>
      <c r="P92" s="1" cm="1">
        <f t="array" ref="P92">_xlfn.IFS(I92&gt;=$C$15, 4, I92&gt;=$C$14, 3, I92&gt;=$C$13, 2, I92&lt;$C$13, 1)</f>
        <v>3</v>
      </c>
      <c r="Q92" s="8"/>
      <c r="R92" s="1">
        <f t="shared" si="7"/>
        <v>2</v>
      </c>
      <c r="S92" s="1">
        <f t="shared" si="8"/>
        <v>3</v>
      </c>
      <c r="T92" s="8"/>
      <c r="U92" s="1">
        <f t="shared" si="9"/>
        <v>1</v>
      </c>
      <c r="V92" s="1">
        <f t="shared" si="10"/>
        <v>1</v>
      </c>
      <c r="W92" s="9"/>
      <c r="X92" s="1">
        <f t="shared" si="11"/>
        <v>2</v>
      </c>
      <c r="Y92" s="1">
        <f t="shared" si="11"/>
        <v>2</v>
      </c>
      <c r="Z92" s="1">
        <f t="shared" si="12"/>
        <v>0</v>
      </c>
      <c r="AA92" s="1" t="str" cm="1">
        <f t="array" ref="AA92">_xlfn.IFS(Z92=0, "No change", Z92&lt;0, "Decrease", Z92&gt;0, "Increase")</f>
        <v>No change</v>
      </c>
    </row>
    <row r="93" spans="1:27" x14ac:dyDescent="0.2">
      <c r="A93" s="1">
        <v>73</v>
      </c>
      <c r="B93" s="1" t="s">
        <v>135</v>
      </c>
      <c r="C93" s="1" t="s">
        <v>136</v>
      </c>
      <c r="D93" s="1">
        <v>3398</v>
      </c>
      <c r="E93" s="1">
        <v>4589</v>
      </c>
      <c r="F93" s="1">
        <v>56924</v>
      </c>
      <c r="G93" s="1">
        <v>0</v>
      </c>
      <c r="H93" s="1">
        <v>252389</v>
      </c>
      <c r="I93" s="1">
        <v>306045</v>
      </c>
      <c r="J93" s="8"/>
      <c r="K93" s="1" cm="1">
        <f t="array" ref="K93">_xlfn.IFS(D93&gt;=$D$15, 4, D93&gt;=$D$14, 3, D93&gt;=$D$13, 2, D93&lt;$D$13, 1)</f>
        <v>1</v>
      </c>
      <c r="L93" s="1" cm="1">
        <f t="array" ref="L93">_xlfn.IFS(E93&gt;=$D$15, 4, E93&gt;=$D$14, 3, E93&gt;=$D$13, 2, E93&lt;$D$13, 1)</f>
        <v>1</v>
      </c>
      <c r="M93" s="1" cm="1">
        <f t="array" ref="M93">_xlfn.IFS(F93&gt;=$E$15, 4, F93&gt;=$E$14, 3, F93&gt;=$E$13, 2, F93&lt;$E$13, 1)</f>
        <v>1</v>
      </c>
      <c r="N93" s="1" cm="1">
        <f t="array" ref="N93">_xlfn.IFS(G93&gt;=$F$15, 4, G93&gt;=$F$14, 3, G93&gt;=$F$13, 2, G93&lt;$F$13, 1)</f>
        <v>1</v>
      </c>
      <c r="O93" s="1" cm="1">
        <f t="array" ref="O93">_xlfn.IFS(H93&gt;=$C$15, 4, H93&gt;=$C$14, 3, H93&gt;=$C$13, 2, H93&lt;$C$13, 1)</f>
        <v>3</v>
      </c>
      <c r="P93" s="1" cm="1">
        <f t="array" ref="P93">_xlfn.IFS(I93&gt;=$C$15, 4, I93&gt;=$C$14, 3, I93&gt;=$C$13, 2, I93&lt;$C$13, 1)</f>
        <v>3</v>
      </c>
      <c r="Q93" s="8"/>
      <c r="R93" s="1">
        <f t="shared" si="7"/>
        <v>3</v>
      </c>
      <c r="S93" s="1">
        <f t="shared" si="8"/>
        <v>3</v>
      </c>
      <c r="T93" s="8"/>
      <c r="U93" s="1">
        <f t="shared" si="9"/>
        <v>1</v>
      </c>
      <c r="V93" s="1">
        <f t="shared" si="10"/>
        <v>1</v>
      </c>
      <c r="W93" s="9"/>
      <c r="X93" s="1">
        <f t="shared" si="11"/>
        <v>2</v>
      </c>
      <c r="Y93" s="1">
        <f t="shared" si="11"/>
        <v>2</v>
      </c>
      <c r="Z93" s="1">
        <f t="shared" si="12"/>
        <v>0</v>
      </c>
      <c r="AA93" s="1" t="str" cm="1">
        <f t="array" ref="AA93">_xlfn.IFS(Z93=0, "No change", Z93&lt;0, "Decrease", Z93&gt;0, "Increase")</f>
        <v>No change</v>
      </c>
    </row>
    <row r="94" spans="1:27" x14ac:dyDescent="0.2">
      <c r="A94" s="1">
        <v>74</v>
      </c>
      <c r="B94" s="1" t="s">
        <v>137</v>
      </c>
      <c r="C94" s="1" t="s">
        <v>29</v>
      </c>
      <c r="D94" s="1">
        <v>174256</v>
      </c>
      <c r="E94" s="1">
        <v>167568</v>
      </c>
      <c r="F94" s="1">
        <v>18443</v>
      </c>
      <c r="G94" s="1">
        <v>0</v>
      </c>
      <c r="H94" s="1">
        <v>20848</v>
      </c>
      <c r="I94" s="1">
        <v>41159</v>
      </c>
      <c r="J94" s="8"/>
      <c r="K94" s="1" cm="1">
        <f t="array" ref="K94">_xlfn.IFS(D94&gt;=$D$15, 4, D94&gt;=$D$14, 3, D94&gt;=$D$13, 2, D94&lt;$D$13, 1)</f>
        <v>1</v>
      </c>
      <c r="L94" s="1" cm="1">
        <f t="array" ref="L94">_xlfn.IFS(E94&gt;=$D$15, 4, E94&gt;=$D$14, 3, E94&gt;=$D$13, 2, E94&lt;$D$13, 1)</f>
        <v>1</v>
      </c>
      <c r="M94" s="1" cm="1">
        <f t="array" ref="M94">_xlfn.IFS(F94&gt;=$E$15, 4, F94&gt;=$E$14, 3, F94&gt;=$E$13, 2, F94&lt;$E$13, 1)</f>
        <v>1</v>
      </c>
      <c r="N94" s="1" cm="1">
        <f t="array" ref="N94">_xlfn.IFS(G94&gt;=$F$15, 4, G94&gt;=$F$14, 3, G94&gt;=$F$13, 2, G94&lt;$F$13, 1)</f>
        <v>1</v>
      </c>
      <c r="O94" s="1" cm="1">
        <f t="array" ref="O94">_xlfn.IFS(H94&gt;=$C$15, 4, H94&gt;=$C$14, 3, H94&gt;=$C$13, 2, H94&lt;$C$13, 1)</f>
        <v>1</v>
      </c>
      <c r="P94" s="1" cm="1">
        <f t="array" ref="P94">_xlfn.IFS(I94&gt;=$C$15, 4, I94&gt;=$C$14, 3, I94&gt;=$C$13, 2, I94&lt;$C$13, 1)</f>
        <v>1</v>
      </c>
      <c r="Q94" s="8"/>
      <c r="R94" s="1">
        <f t="shared" si="7"/>
        <v>1</v>
      </c>
      <c r="S94" s="1">
        <f t="shared" si="8"/>
        <v>1</v>
      </c>
      <c r="T94" s="8"/>
      <c r="U94" s="1">
        <f t="shared" si="9"/>
        <v>1</v>
      </c>
      <c r="V94" s="1">
        <f t="shared" si="10"/>
        <v>1</v>
      </c>
      <c r="W94" s="9"/>
      <c r="X94" s="1">
        <f t="shared" si="11"/>
        <v>1</v>
      </c>
      <c r="Y94" s="1">
        <f t="shared" si="11"/>
        <v>1</v>
      </c>
      <c r="Z94" s="1">
        <f t="shared" si="12"/>
        <v>0</v>
      </c>
      <c r="AA94" s="1" t="str" cm="1">
        <f t="array" ref="AA94">_xlfn.IFS(Z94=0, "No change", Z94&lt;0, "Decrease", Z94&gt;0, "Increase")</f>
        <v>No change</v>
      </c>
    </row>
    <row r="95" spans="1:27" x14ac:dyDescent="0.2">
      <c r="A95" s="1">
        <v>75</v>
      </c>
      <c r="B95" s="1" t="s">
        <v>138</v>
      </c>
      <c r="C95" s="1" t="s">
        <v>138</v>
      </c>
      <c r="D95" s="1">
        <v>43075</v>
      </c>
      <c r="E95" s="1">
        <v>54289</v>
      </c>
      <c r="F95" s="1">
        <v>16222</v>
      </c>
      <c r="G95" s="1">
        <v>32.476505000000003</v>
      </c>
      <c r="H95" s="1">
        <v>66843</v>
      </c>
      <c r="I95" s="1">
        <v>110851</v>
      </c>
      <c r="J95" s="8"/>
      <c r="K95" s="1" cm="1">
        <f t="array" ref="K95">_xlfn.IFS(D95&gt;=$D$15, 4, D95&gt;=$D$14, 3, D95&gt;=$D$13, 2, D95&lt;$D$13, 1)</f>
        <v>1</v>
      </c>
      <c r="L95" s="1" cm="1">
        <f t="array" ref="L95">_xlfn.IFS(E95&gt;=$D$15, 4, E95&gt;=$D$14, 3, E95&gt;=$D$13, 2, E95&lt;$D$13, 1)</f>
        <v>1</v>
      </c>
      <c r="M95" s="1" cm="1">
        <f t="array" ref="M95">_xlfn.IFS(F95&gt;=$E$15, 4, F95&gt;=$E$14, 3, F95&gt;=$E$13, 2, F95&lt;$E$13, 1)</f>
        <v>1</v>
      </c>
      <c r="N95" s="1" cm="1">
        <f t="array" ref="N95">_xlfn.IFS(G95&gt;=$F$15, 4, G95&gt;=$F$14, 3, G95&gt;=$F$13, 2, G95&lt;$F$13, 1)</f>
        <v>2</v>
      </c>
      <c r="O95" s="1" cm="1">
        <f t="array" ref="O95">_xlfn.IFS(H95&gt;=$C$15, 4, H95&gt;=$C$14, 3, H95&gt;=$C$13, 2, H95&lt;$C$13, 1)</f>
        <v>1</v>
      </c>
      <c r="P95" s="1" cm="1">
        <f t="array" ref="P95">_xlfn.IFS(I95&gt;=$C$15, 4, I95&gt;=$C$14, 3, I95&gt;=$C$13, 2, I95&lt;$C$13, 1)</f>
        <v>2</v>
      </c>
      <c r="Q95" s="8"/>
      <c r="R95" s="1">
        <f t="shared" si="7"/>
        <v>1</v>
      </c>
      <c r="S95" s="1">
        <f t="shared" si="8"/>
        <v>2</v>
      </c>
      <c r="T95" s="8"/>
      <c r="U95" s="1">
        <f t="shared" si="9"/>
        <v>1</v>
      </c>
      <c r="V95" s="1">
        <f t="shared" si="10"/>
        <v>1</v>
      </c>
      <c r="W95" s="9"/>
      <c r="X95" s="1">
        <f t="shared" si="11"/>
        <v>1</v>
      </c>
      <c r="Y95" s="1">
        <f t="shared" si="11"/>
        <v>2</v>
      </c>
      <c r="Z95" s="1">
        <f t="shared" si="12"/>
        <v>1</v>
      </c>
      <c r="AA95" s="1" t="str" cm="1">
        <f t="array" ref="AA95">_xlfn.IFS(Z95=0, "No change", Z95&lt;0, "Decrease", Z95&gt;0, "Increase")</f>
        <v>Increase</v>
      </c>
    </row>
    <row r="96" spans="1:27" x14ac:dyDescent="0.2">
      <c r="A96" s="1">
        <v>76</v>
      </c>
      <c r="B96" s="1" t="s">
        <v>139</v>
      </c>
      <c r="C96" s="1" t="s">
        <v>140</v>
      </c>
      <c r="D96" s="1">
        <v>42340</v>
      </c>
      <c r="E96" s="1">
        <v>66807</v>
      </c>
      <c r="F96" s="1">
        <v>103323</v>
      </c>
      <c r="G96" s="1">
        <v>98.938474999999997</v>
      </c>
      <c r="H96" s="1">
        <v>10405</v>
      </c>
      <c r="I96" s="1">
        <v>44387</v>
      </c>
      <c r="J96" s="8"/>
      <c r="K96" s="1" cm="1">
        <f t="array" ref="K96">_xlfn.IFS(D96&gt;=$D$15, 4, D96&gt;=$D$14, 3, D96&gt;=$D$13, 2, D96&lt;$D$13, 1)</f>
        <v>1</v>
      </c>
      <c r="L96" s="1" cm="1">
        <f t="array" ref="L96">_xlfn.IFS(E96&gt;=$D$15, 4, E96&gt;=$D$14, 3, E96&gt;=$D$13, 2, E96&lt;$D$13, 1)</f>
        <v>1</v>
      </c>
      <c r="M96" s="1" cm="1">
        <f t="array" ref="M96">_xlfn.IFS(F96&gt;=$E$15, 4, F96&gt;=$E$14, 3, F96&gt;=$E$13, 2, F96&lt;$E$13, 1)</f>
        <v>1</v>
      </c>
      <c r="N96" s="1" cm="1">
        <f t="array" ref="N96">_xlfn.IFS(G96&gt;=$F$15, 4, G96&gt;=$F$14, 3, G96&gt;=$F$13, 2, G96&lt;$F$13, 1)</f>
        <v>4</v>
      </c>
      <c r="O96" s="1" cm="1">
        <f t="array" ref="O96">_xlfn.IFS(H96&gt;=$C$15, 4, H96&gt;=$C$14, 3, H96&gt;=$C$13, 2, H96&lt;$C$13, 1)</f>
        <v>1</v>
      </c>
      <c r="P96" s="1" cm="1">
        <f t="array" ref="P96">_xlfn.IFS(I96&gt;=$C$15, 4, I96&gt;=$C$14, 3, I96&gt;=$C$13, 2, I96&lt;$C$13, 1)</f>
        <v>1</v>
      </c>
      <c r="Q96" s="8"/>
      <c r="R96" s="1">
        <f t="shared" si="7"/>
        <v>2</v>
      </c>
      <c r="S96" s="1">
        <f t="shared" si="8"/>
        <v>2</v>
      </c>
      <c r="T96" s="8"/>
      <c r="U96" s="1">
        <f t="shared" si="9"/>
        <v>1</v>
      </c>
      <c r="V96" s="1">
        <f t="shared" si="10"/>
        <v>1</v>
      </c>
      <c r="W96" s="9"/>
      <c r="X96" s="1">
        <f t="shared" si="11"/>
        <v>2</v>
      </c>
      <c r="Y96" s="1">
        <f t="shared" si="11"/>
        <v>2</v>
      </c>
      <c r="Z96" s="1">
        <f t="shared" si="12"/>
        <v>0</v>
      </c>
      <c r="AA96" s="1" t="str" cm="1">
        <f t="array" ref="AA96">_xlfn.IFS(Z96=0, "No change", Z96&lt;0, "Decrease", Z96&gt;0, "Increase")</f>
        <v>No change</v>
      </c>
    </row>
    <row r="97" spans="1:27" x14ac:dyDescent="0.2">
      <c r="A97" s="1">
        <v>77</v>
      </c>
      <c r="B97" s="1" t="s">
        <v>141</v>
      </c>
      <c r="C97" s="1" t="s">
        <v>41</v>
      </c>
      <c r="D97" s="1">
        <v>164</v>
      </c>
      <c r="E97" s="1">
        <v>0</v>
      </c>
      <c r="F97" s="1">
        <v>3390</v>
      </c>
      <c r="G97" s="1">
        <v>0</v>
      </c>
      <c r="H97" s="1">
        <v>43592</v>
      </c>
      <c r="I97" s="1">
        <v>59319</v>
      </c>
      <c r="J97" s="8"/>
      <c r="K97" s="1" cm="1">
        <f t="array" ref="K97">_xlfn.IFS(D97&gt;=$D$15, 4, D97&gt;=$D$14, 3, D97&gt;=$D$13, 2, D97&lt;$D$13, 1)</f>
        <v>1</v>
      </c>
      <c r="L97" s="1" cm="1">
        <f t="array" ref="L97">_xlfn.IFS(E97&gt;=$D$15, 4, E97&gt;=$D$14, 3, E97&gt;=$D$13, 2, E97&lt;$D$13, 1)</f>
        <v>1</v>
      </c>
      <c r="M97" s="1" cm="1">
        <f t="array" ref="M97">_xlfn.IFS(F97&gt;=$E$15, 4, F97&gt;=$E$14, 3, F97&gt;=$E$13, 2, F97&lt;$E$13, 1)</f>
        <v>1</v>
      </c>
      <c r="N97" s="1" cm="1">
        <f t="array" ref="N97">_xlfn.IFS(G97&gt;=$F$15, 4, G97&gt;=$F$14, 3, G97&gt;=$F$13, 2, G97&lt;$F$13, 1)</f>
        <v>1</v>
      </c>
      <c r="O97" s="1" cm="1">
        <f t="array" ref="O97">_xlfn.IFS(H97&gt;=$C$15, 4, H97&gt;=$C$14, 3, H97&gt;=$C$13, 2, H97&lt;$C$13, 1)</f>
        <v>1</v>
      </c>
      <c r="P97" s="1" cm="1">
        <f t="array" ref="P97">_xlfn.IFS(I97&gt;=$C$15, 4, I97&gt;=$C$14, 3, I97&gt;=$C$13, 2, I97&lt;$C$13, 1)</f>
        <v>1</v>
      </c>
      <c r="Q97" s="8"/>
      <c r="R97" s="1">
        <f t="shared" si="7"/>
        <v>1</v>
      </c>
      <c r="S97" s="1">
        <f t="shared" si="8"/>
        <v>1</v>
      </c>
      <c r="T97" s="8"/>
      <c r="U97" s="1">
        <f t="shared" si="9"/>
        <v>1</v>
      </c>
      <c r="V97" s="1">
        <f t="shared" si="10"/>
        <v>1</v>
      </c>
      <c r="W97" s="9"/>
      <c r="X97" s="1">
        <f t="shared" si="11"/>
        <v>1</v>
      </c>
      <c r="Y97" s="1">
        <f t="shared" si="11"/>
        <v>1</v>
      </c>
      <c r="Z97" s="1">
        <f t="shared" si="12"/>
        <v>0</v>
      </c>
      <c r="AA97" s="1" t="str" cm="1">
        <f t="array" ref="AA97">_xlfn.IFS(Z97=0, "No change", Z97&lt;0, "Decrease", Z97&gt;0, "Increase")</f>
        <v>No change</v>
      </c>
    </row>
    <row r="98" spans="1:27" x14ac:dyDescent="0.2">
      <c r="A98" s="1">
        <v>78</v>
      </c>
      <c r="B98" s="1" t="s">
        <v>142</v>
      </c>
      <c r="C98" s="1" t="s">
        <v>45</v>
      </c>
      <c r="D98" s="1">
        <v>20566</v>
      </c>
      <c r="E98" s="1">
        <v>28892</v>
      </c>
      <c r="F98" s="1">
        <v>89227</v>
      </c>
      <c r="G98" s="1">
        <v>0</v>
      </c>
      <c r="H98" s="1">
        <v>0</v>
      </c>
      <c r="I98" s="1">
        <v>6421</v>
      </c>
      <c r="J98" s="8"/>
      <c r="K98" s="1" cm="1">
        <f t="array" ref="K98">_xlfn.IFS(D98&gt;=$D$15, 4, D98&gt;=$D$14, 3, D98&gt;=$D$13, 2, D98&lt;$D$13, 1)</f>
        <v>1</v>
      </c>
      <c r="L98" s="1" cm="1">
        <f t="array" ref="L98">_xlfn.IFS(E98&gt;=$D$15, 4, E98&gt;=$D$14, 3, E98&gt;=$D$13, 2, E98&lt;$D$13, 1)</f>
        <v>1</v>
      </c>
      <c r="M98" s="1" cm="1">
        <f t="array" ref="M98">_xlfn.IFS(F98&gt;=$E$15, 4, F98&gt;=$E$14, 3, F98&gt;=$E$13, 2, F98&lt;$E$13, 1)</f>
        <v>1</v>
      </c>
      <c r="N98" s="1" cm="1">
        <f t="array" ref="N98">_xlfn.IFS(G98&gt;=$F$15, 4, G98&gt;=$F$14, 3, G98&gt;=$F$13, 2, G98&lt;$F$13, 1)</f>
        <v>1</v>
      </c>
      <c r="O98" s="1" cm="1">
        <f t="array" ref="O98">_xlfn.IFS(H98&gt;=$C$15, 4, H98&gt;=$C$14, 3, H98&gt;=$C$13, 2, H98&lt;$C$13, 1)</f>
        <v>1</v>
      </c>
      <c r="P98" s="1" cm="1">
        <f t="array" ref="P98">_xlfn.IFS(I98&gt;=$C$15, 4, I98&gt;=$C$14, 3, I98&gt;=$C$13, 2, I98&lt;$C$13, 1)</f>
        <v>1</v>
      </c>
      <c r="Q98" s="8"/>
      <c r="R98" s="1">
        <f t="shared" si="7"/>
        <v>1</v>
      </c>
      <c r="S98" s="1">
        <f t="shared" si="8"/>
        <v>1</v>
      </c>
      <c r="T98" s="8"/>
      <c r="U98" s="1">
        <f t="shared" si="9"/>
        <v>1</v>
      </c>
      <c r="V98" s="1">
        <f t="shared" si="10"/>
        <v>1</v>
      </c>
      <c r="W98" s="9"/>
      <c r="X98" s="1">
        <f t="shared" si="11"/>
        <v>1</v>
      </c>
      <c r="Y98" s="1">
        <f t="shared" si="11"/>
        <v>1</v>
      </c>
      <c r="Z98" s="1">
        <f t="shared" si="12"/>
        <v>0</v>
      </c>
      <c r="AA98" s="1" t="str" cm="1">
        <f t="array" ref="AA98">_xlfn.IFS(Z98=0, "No change", Z98&lt;0, "Decrease", Z98&gt;0, "Increase")</f>
        <v>No change</v>
      </c>
    </row>
    <row r="99" spans="1:27" x14ac:dyDescent="0.2">
      <c r="A99" s="1">
        <v>79</v>
      </c>
      <c r="B99" s="1" t="s">
        <v>143</v>
      </c>
      <c r="C99" s="1" t="s">
        <v>83</v>
      </c>
      <c r="D99" s="1">
        <v>0</v>
      </c>
      <c r="E99" s="1">
        <v>0</v>
      </c>
      <c r="F99" s="1">
        <v>116866</v>
      </c>
      <c r="G99" s="1">
        <v>0</v>
      </c>
      <c r="H99" s="1">
        <v>11730</v>
      </c>
      <c r="I99" s="1">
        <v>134942</v>
      </c>
      <c r="J99" s="8"/>
      <c r="K99" s="1" cm="1">
        <f t="array" ref="K99">_xlfn.IFS(D99&gt;=$D$15, 4, D99&gt;=$D$14, 3, D99&gt;=$D$13, 2, D99&lt;$D$13, 1)</f>
        <v>1</v>
      </c>
      <c r="L99" s="1" cm="1">
        <f t="array" ref="L99">_xlfn.IFS(E99&gt;=$D$15, 4, E99&gt;=$D$14, 3, E99&gt;=$D$13, 2, E99&lt;$D$13, 1)</f>
        <v>1</v>
      </c>
      <c r="M99" s="1" cm="1">
        <f t="array" ref="M99">_xlfn.IFS(F99&gt;=$E$15, 4, F99&gt;=$E$14, 3, F99&gt;=$E$13, 2, F99&lt;$E$13, 1)</f>
        <v>1</v>
      </c>
      <c r="N99" s="1" cm="1">
        <f t="array" ref="N99">_xlfn.IFS(G99&gt;=$F$15, 4, G99&gt;=$F$14, 3, G99&gt;=$F$13, 2, G99&lt;$F$13, 1)</f>
        <v>1</v>
      </c>
      <c r="O99" s="1" cm="1">
        <f t="array" ref="O99">_xlfn.IFS(H99&gt;=$C$15, 4, H99&gt;=$C$14, 3, H99&gt;=$C$13, 2, H99&lt;$C$13, 1)</f>
        <v>1</v>
      </c>
      <c r="P99" s="1" cm="1">
        <f t="array" ref="P99">_xlfn.IFS(I99&gt;=$C$15, 4, I99&gt;=$C$14, 3, I99&gt;=$C$13, 2, I99&lt;$C$13, 1)</f>
        <v>2</v>
      </c>
      <c r="Q99" s="8"/>
      <c r="R99" s="1">
        <f t="shared" si="7"/>
        <v>1</v>
      </c>
      <c r="S99" s="1">
        <f t="shared" si="8"/>
        <v>2</v>
      </c>
      <c r="T99" s="8"/>
      <c r="U99" s="1">
        <f t="shared" si="9"/>
        <v>1</v>
      </c>
      <c r="V99" s="1">
        <f t="shared" si="10"/>
        <v>1</v>
      </c>
      <c r="W99" s="9"/>
      <c r="X99" s="1">
        <f t="shared" si="11"/>
        <v>1</v>
      </c>
      <c r="Y99" s="1">
        <f t="shared" si="11"/>
        <v>2</v>
      </c>
      <c r="Z99" s="1">
        <f t="shared" si="12"/>
        <v>1</v>
      </c>
      <c r="AA99" s="1" t="str" cm="1">
        <f t="array" ref="AA99">_xlfn.IFS(Z99=0, "No change", Z99&lt;0, "Decrease", Z99&gt;0, "Increase")</f>
        <v>Increase</v>
      </c>
    </row>
    <row r="100" spans="1:27" x14ac:dyDescent="0.2">
      <c r="A100" s="1">
        <v>80</v>
      </c>
      <c r="B100" s="1" t="s">
        <v>144</v>
      </c>
      <c r="C100" s="1" t="s">
        <v>145</v>
      </c>
      <c r="D100" s="1">
        <v>8582</v>
      </c>
      <c r="E100" s="1">
        <v>3396</v>
      </c>
      <c r="F100" s="1">
        <v>278512</v>
      </c>
      <c r="G100" s="1">
        <v>0</v>
      </c>
      <c r="H100" s="1">
        <v>236296</v>
      </c>
      <c r="I100" s="1">
        <v>325697</v>
      </c>
      <c r="J100" s="8"/>
      <c r="K100" s="1" cm="1">
        <f t="array" ref="K100">_xlfn.IFS(D100&gt;=$D$15, 4, D100&gt;=$D$14, 3, D100&gt;=$D$13, 2, D100&lt;$D$13, 1)</f>
        <v>1</v>
      </c>
      <c r="L100" s="1" cm="1">
        <f t="array" ref="L100">_xlfn.IFS(E100&gt;=$D$15, 4, E100&gt;=$D$14, 3, E100&gt;=$D$13, 2, E100&lt;$D$13, 1)</f>
        <v>1</v>
      </c>
      <c r="M100" s="1" cm="1">
        <f t="array" ref="M100">_xlfn.IFS(F100&gt;=$E$15, 4, F100&gt;=$E$14, 3, F100&gt;=$E$13, 2, F100&lt;$E$13, 1)</f>
        <v>2</v>
      </c>
      <c r="N100" s="1" cm="1">
        <f t="array" ref="N100">_xlfn.IFS(G100&gt;=$F$15, 4, G100&gt;=$F$14, 3, G100&gt;=$F$13, 2, G100&lt;$F$13, 1)</f>
        <v>1</v>
      </c>
      <c r="O100" s="1" cm="1">
        <f t="array" ref="O100">_xlfn.IFS(H100&gt;=$C$15, 4, H100&gt;=$C$14, 3, H100&gt;=$C$13, 2, H100&lt;$C$13, 1)</f>
        <v>3</v>
      </c>
      <c r="P100" s="1" cm="1">
        <f t="array" ref="P100">_xlfn.IFS(I100&gt;=$C$15, 4, I100&gt;=$C$14, 3, I100&gt;=$C$13, 2, I100&lt;$C$13, 1)</f>
        <v>3</v>
      </c>
      <c r="Q100" s="8"/>
      <c r="R100" s="1">
        <f t="shared" si="7"/>
        <v>3</v>
      </c>
      <c r="S100" s="1">
        <f t="shared" si="8"/>
        <v>3</v>
      </c>
      <c r="T100" s="8"/>
      <c r="U100" s="1">
        <f t="shared" si="9"/>
        <v>2</v>
      </c>
      <c r="V100" s="1">
        <f t="shared" si="10"/>
        <v>2</v>
      </c>
      <c r="W100" s="9"/>
      <c r="X100" s="1">
        <f t="shared" si="11"/>
        <v>3</v>
      </c>
      <c r="Y100" s="1">
        <f t="shared" si="11"/>
        <v>3</v>
      </c>
      <c r="Z100" s="1">
        <f t="shared" si="12"/>
        <v>0</v>
      </c>
      <c r="AA100" s="1" t="str" cm="1">
        <f t="array" ref="AA100">_xlfn.IFS(Z100=0, "No change", Z100&lt;0, "Decrease", Z100&gt;0, "Increase")</f>
        <v>No change</v>
      </c>
    </row>
    <row r="101" spans="1:27" x14ac:dyDescent="0.2">
      <c r="A101" s="1">
        <v>81</v>
      </c>
      <c r="B101" s="1" t="s">
        <v>146</v>
      </c>
      <c r="C101" s="1" t="s">
        <v>43</v>
      </c>
      <c r="D101" s="1">
        <v>121948</v>
      </c>
      <c r="E101" s="1">
        <v>71827</v>
      </c>
      <c r="F101" s="1">
        <v>123324</v>
      </c>
      <c r="G101" s="1">
        <v>89.848860000000002</v>
      </c>
      <c r="H101" s="1">
        <v>3534</v>
      </c>
      <c r="I101" s="1">
        <v>52947</v>
      </c>
      <c r="J101" s="8"/>
      <c r="K101" s="1" cm="1">
        <f t="array" ref="K101">_xlfn.IFS(D101&gt;=$D$15, 4, D101&gt;=$D$14, 3, D101&gt;=$D$13, 2, D101&lt;$D$13, 1)</f>
        <v>1</v>
      </c>
      <c r="L101" s="1" cm="1">
        <f t="array" ref="L101">_xlfn.IFS(E101&gt;=$D$15, 4, E101&gt;=$D$14, 3, E101&gt;=$D$13, 2, E101&lt;$D$13, 1)</f>
        <v>1</v>
      </c>
      <c r="M101" s="1" cm="1">
        <f t="array" ref="M101">_xlfn.IFS(F101&gt;=$E$15, 4, F101&gt;=$E$14, 3, F101&gt;=$E$13, 2, F101&lt;$E$13, 1)</f>
        <v>1</v>
      </c>
      <c r="N101" s="1" cm="1">
        <f t="array" ref="N101">_xlfn.IFS(G101&gt;=$F$15, 4, G101&gt;=$F$14, 3, G101&gt;=$F$13, 2, G101&lt;$F$13, 1)</f>
        <v>4</v>
      </c>
      <c r="O101" s="1" cm="1">
        <f t="array" ref="O101">_xlfn.IFS(H101&gt;=$C$15, 4, H101&gt;=$C$14, 3, H101&gt;=$C$13, 2, H101&lt;$C$13, 1)</f>
        <v>1</v>
      </c>
      <c r="P101" s="1" cm="1">
        <f t="array" ref="P101">_xlfn.IFS(I101&gt;=$C$15, 4, I101&gt;=$C$14, 3, I101&gt;=$C$13, 2, I101&lt;$C$13, 1)</f>
        <v>1</v>
      </c>
      <c r="Q101" s="8"/>
      <c r="R101" s="1">
        <f t="shared" si="7"/>
        <v>2</v>
      </c>
      <c r="S101" s="1">
        <f t="shared" si="8"/>
        <v>2</v>
      </c>
      <c r="T101" s="8"/>
      <c r="U101" s="1">
        <f t="shared" si="9"/>
        <v>1</v>
      </c>
      <c r="V101" s="1">
        <f t="shared" si="10"/>
        <v>1</v>
      </c>
      <c r="W101" s="9"/>
      <c r="X101" s="1">
        <f t="shared" si="11"/>
        <v>2</v>
      </c>
      <c r="Y101" s="1">
        <f t="shared" si="11"/>
        <v>2</v>
      </c>
      <c r="Z101" s="1">
        <f t="shared" si="12"/>
        <v>0</v>
      </c>
      <c r="AA101" s="1" t="str" cm="1">
        <f t="array" ref="AA101">_xlfn.IFS(Z101=0, "No change", Z101&lt;0, "Decrease", Z101&gt;0, "Increase")</f>
        <v>No change</v>
      </c>
    </row>
    <row r="102" spans="1:27" x14ac:dyDescent="0.2">
      <c r="A102" s="1">
        <v>82</v>
      </c>
      <c r="B102" s="1" t="s">
        <v>147</v>
      </c>
      <c r="C102" s="1" t="s">
        <v>33</v>
      </c>
      <c r="D102" s="1">
        <v>1020079</v>
      </c>
      <c r="E102" s="1">
        <v>1042269</v>
      </c>
      <c r="F102" s="1">
        <v>517296</v>
      </c>
      <c r="G102" s="1">
        <v>0</v>
      </c>
      <c r="H102" s="1">
        <v>97519</v>
      </c>
      <c r="I102" s="1">
        <v>179388</v>
      </c>
      <c r="J102" s="8"/>
      <c r="K102" s="1" cm="1">
        <f t="array" ref="K102">_xlfn.IFS(D102&gt;=$D$15, 4, D102&gt;=$D$14, 3, D102&gt;=$D$13, 2, D102&lt;$D$13, 1)</f>
        <v>3</v>
      </c>
      <c r="L102" s="1" cm="1">
        <f t="array" ref="L102">_xlfn.IFS(E102&gt;=$D$15, 4, E102&gt;=$D$14, 3, E102&gt;=$D$13, 2, E102&lt;$D$13, 1)</f>
        <v>3</v>
      </c>
      <c r="M102" s="1" cm="1">
        <f t="array" ref="M102">_xlfn.IFS(F102&gt;=$E$15, 4, F102&gt;=$E$14, 3, F102&gt;=$E$13, 2, F102&lt;$E$13, 1)</f>
        <v>3</v>
      </c>
      <c r="N102" s="1" cm="1">
        <f t="array" ref="N102">_xlfn.IFS(G102&gt;=$F$15, 4, G102&gt;=$F$14, 3, G102&gt;=$F$13, 2, G102&lt;$F$13, 1)</f>
        <v>1</v>
      </c>
      <c r="O102" s="1" cm="1">
        <f t="array" ref="O102">_xlfn.IFS(H102&gt;=$C$15, 4, H102&gt;=$C$14, 3, H102&gt;=$C$13, 2, H102&lt;$C$13, 1)</f>
        <v>2</v>
      </c>
      <c r="P102" s="1" cm="1">
        <f t="array" ref="P102">_xlfn.IFS(I102&gt;=$C$15, 4, I102&gt;=$C$14, 3, I102&gt;=$C$13, 2, I102&lt;$C$13, 1)</f>
        <v>2</v>
      </c>
      <c r="Q102" s="8"/>
      <c r="R102" s="1">
        <f t="shared" si="7"/>
        <v>2</v>
      </c>
      <c r="S102" s="1">
        <f t="shared" si="8"/>
        <v>2</v>
      </c>
      <c r="T102" s="8"/>
      <c r="U102" s="1">
        <f t="shared" si="9"/>
        <v>3</v>
      </c>
      <c r="V102" s="1">
        <f t="shared" si="10"/>
        <v>3</v>
      </c>
      <c r="W102" s="9"/>
      <c r="X102" s="1">
        <f t="shared" si="11"/>
        <v>3</v>
      </c>
      <c r="Y102" s="1">
        <f t="shared" si="11"/>
        <v>3</v>
      </c>
      <c r="Z102" s="1">
        <f t="shared" si="12"/>
        <v>0</v>
      </c>
      <c r="AA102" s="1" t="str" cm="1">
        <f t="array" ref="AA102">_xlfn.IFS(Z102=0, "No change", Z102&lt;0, "Decrease", Z102&gt;0, "Increase")</f>
        <v>No change</v>
      </c>
    </row>
    <row r="103" spans="1:27" x14ac:dyDescent="0.2">
      <c r="A103" s="1">
        <v>83</v>
      </c>
      <c r="B103" s="1" t="s">
        <v>148</v>
      </c>
      <c r="C103" s="1" t="s">
        <v>65</v>
      </c>
      <c r="D103" s="1">
        <v>152053</v>
      </c>
      <c r="E103" s="1">
        <v>77097</v>
      </c>
      <c r="F103" s="1">
        <v>132495</v>
      </c>
      <c r="G103" s="1">
        <v>48.14284</v>
      </c>
      <c r="H103" s="1">
        <v>0</v>
      </c>
      <c r="I103" s="1">
        <v>7186</v>
      </c>
      <c r="J103" s="8"/>
      <c r="K103" s="1" cm="1">
        <f t="array" ref="K103">_xlfn.IFS(D103&gt;=$D$15, 4, D103&gt;=$D$14, 3, D103&gt;=$D$13, 2, D103&lt;$D$13, 1)</f>
        <v>1</v>
      </c>
      <c r="L103" s="1" cm="1">
        <f t="array" ref="L103">_xlfn.IFS(E103&gt;=$D$15, 4, E103&gt;=$D$14, 3, E103&gt;=$D$13, 2, E103&lt;$D$13, 1)</f>
        <v>1</v>
      </c>
      <c r="M103" s="1" cm="1">
        <f t="array" ref="M103">_xlfn.IFS(F103&gt;=$E$15, 4, F103&gt;=$E$14, 3, F103&gt;=$E$13, 2, F103&lt;$E$13, 1)</f>
        <v>1</v>
      </c>
      <c r="N103" s="1" cm="1">
        <f t="array" ref="N103">_xlfn.IFS(G103&gt;=$F$15, 4, G103&gt;=$F$14, 3, G103&gt;=$F$13, 2, G103&lt;$F$13, 1)</f>
        <v>2</v>
      </c>
      <c r="O103" s="1" cm="1">
        <f t="array" ref="O103">_xlfn.IFS(H103&gt;=$C$15, 4, H103&gt;=$C$14, 3, H103&gt;=$C$13, 2, H103&lt;$C$13, 1)</f>
        <v>1</v>
      </c>
      <c r="P103" s="1" cm="1">
        <f t="array" ref="P103">_xlfn.IFS(I103&gt;=$C$15, 4, I103&gt;=$C$14, 3, I103&gt;=$C$13, 2, I103&lt;$C$13, 1)</f>
        <v>1</v>
      </c>
      <c r="Q103" s="8"/>
      <c r="R103" s="1">
        <f t="shared" si="7"/>
        <v>1</v>
      </c>
      <c r="S103" s="1">
        <f t="shared" si="8"/>
        <v>1</v>
      </c>
      <c r="T103" s="8"/>
      <c r="U103" s="1">
        <f t="shared" si="9"/>
        <v>1</v>
      </c>
      <c r="V103" s="1">
        <f t="shared" si="10"/>
        <v>1</v>
      </c>
      <c r="W103" s="9"/>
      <c r="X103" s="1">
        <f t="shared" si="11"/>
        <v>1</v>
      </c>
      <c r="Y103" s="1">
        <f t="shared" si="11"/>
        <v>1</v>
      </c>
      <c r="Z103" s="1">
        <f t="shared" si="12"/>
        <v>0</v>
      </c>
      <c r="AA103" s="1" t="str" cm="1">
        <f t="array" ref="AA103">_xlfn.IFS(Z103=0, "No change", Z103&lt;0, "Decrease", Z103&gt;0, "Increase")</f>
        <v>No change</v>
      </c>
    </row>
    <row r="104" spans="1:27" x14ac:dyDescent="0.2">
      <c r="A104" s="1">
        <v>84</v>
      </c>
      <c r="B104" s="1" t="s">
        <v>149</v>
      </c>
      <c r="C104" s="1" t="s">
        <v>67</v>
      </c>
      <c r="D104" s="1">
        <v>90027</v>
      </c>
      <c r="E104" s="1">
        <v>89735</v>
      </c>
      <c r="F104" s="1">
        <v>26001</v>
      </c>
      <c r="G104" s="1">
        <v>98.540908000000002</v>
      </c>
      <c r="H104" s="1">
        <v>21637</v>
      </c>
      <c r="I104" s="1">
        <v>43564</v>
      </c>
      <c r="J104" s="8"/>
      <c r="K104" s="1" cm="1">
        <f t="array" ref="K104">_xlfn.IFS(D104&gt;=$D$15, 4, D104&gt;=$D$14, 3, D104&gt;=$D$13, 2, D104&lt;$D$13, 1)</f>
        <v>1</v>
      </c>
      <c r="L104" s="1" cm="1">
        <f t="array" ref="L104">_xlfn.IFS(E104&gt;=$D$15, 4, E104&gt;=$D$14, 3, E104&gt;=$D$13, 2, E104&lt;$D$13, 1)</f>
        <v>1</v>
      </c>
      <c r="M104" s="1" cm="1">
        <f t="array" ref="M104">_xlfn.IFS(F104&gt;=$E$15, 4, F104&gt;=$E$14, 3, F104&gt;=$E$13, 2, F104&lt;$E$13, 1)</f>
        <v>1</v>
      </c>
      <c r="N104" s="1" cm="1">
        <f t="array" ref="N104">_xlfn.IFS(G104&gt;=$F$15, 4, G104&gt;=$F$14, 3, G104&gt;=$F$13, 2, G104&lt;$F$13, 1)</f>
        <v>4</v>
      </c>
      <c r="O104" s="1" cm="1">
        <f t="array" ref="O104">_xlfn.IFS(H104&gt;=$C$15, 4, H104&gt;=$C$14, 3, H104&gt;=$C$13, 2, H104&lt;$C$13, 1)</f>
        <v>1</v>
      </c>
      <c r="P104" s="1" cm="1">
        <f t="array" ref="P104">_xlfn.IFS(I104&gt;=$C$15, 4, I104&gt;=$C$14, 3, I104&gt;=$C$13, 2, I104&lt;$C$13, 1)</f>
        <v>1</v>
      </c>
      <c r="Q104" s="8"/>
      <c r="R104" s="1">
        <f t="shared" si="7"/>
        <v>2</v>
      </c>
      <c r="S104" s="1">
        <f t="shared" si="8"/>
        <v>2</v>
      </c>
      <c r="T104" s="8"/>
      <c r="U104" s="1">
        <f t="shared" si="9"/>
        <v>1</v>
      </c>
      <c r="V104" s="1">
        <f t="shared" si="10"/>
        <v>1</v>
      </c>
      <c r="W104" s="9"/>
      <c r="X104" s="1">
        <f t="shared" si="11"/>
        <v>2</v>
      </c>
      <c r="Y104" s="1">
        <f t="shared" si="11"/>
        <v>2</v>
      </c>
      <c r="Z104" s="1">
        <f t="shared" si="12"/>
        <v>0</v>
      </c>
      <c r="AA104" s="1" t="str" cm="1">
        <f t="array" ref="AA104">_xlfn.IFS(Z104=0, "No change", Z104&lt;0, "Decrease", Z104&gt;0, "Increase")</f>
        <v>No change</v>
      </c>
    </row>
    <row r="105" spans="1:27" x14ac:dyDescent="0.2">
      <c r="A105" s="1">
        <v>85</v>
      </c>
      <c r="B105" s="1" t="s">
        <v>150</v>
      </c>
      <c r="C105" s="1" t="s">
        <v>151</v>
      </c>
      <c r="D105" s="1">
        <v>271009</v>
      </c>
      <c r="E105" s="1">
        <v>83819</v>
      </c>
      <c r="F105" s="1">
        <v>134106</v>
      </c>
      <c r="G105" s="1">
        <v>7.9990079999999999</v>
      </c>
      <c r="H105" s="1">
        <v>1805658</v>
      </c>
      <c r="I105" s="1">
        <v>2034842</v>
      </c>
      <c r="J105" s="8"/>
      <c r="K105" s="1" cm="1">
        <f t="array" ref="K105">_xlfn.IFS(D105&gt;=$D$15, 4, D105&gt;=$D$14, 3, D105&gt;=$D$13, 2, D105&lt;$D$13, 1)</f>
        <v>1</v>
      </c>
      <c r="L105" s="1" cm="1">
        <f t="array" ref="L105">_xlfn.IFS(E105&gt;=$D$15, 4, E105&gt;=$D$14, 3, E105&gt;=$D$13, 2, E105&lt;$D$13, 1)</f>
        <v>1</v>
      </c>
      <c r="M105" s="1" cm="1">
        <f t="array" ref="M105">_xlfn.IFS(F105&gt;=$E$15, 4, F105&gt;=$E$14, 3, F105&gt;=$E$13, 2, F105&lt;$E$13, 1)</f>
        <v>1</v>
      </c>
      <c r="N105" s="1" cm="1">
        <f t="array" ref="N105">_xlfn.IFS(G105&gt;=$F$15, 4, G105&gt;=$F$14, 3, G105&gt;=$F$13, 2, G105&lt;$F$13, 1)</f>
        <v>1</v>
      </c>
      <c r="O105" s="1" cm="1">
        <f t="array" ref="O105">_xlfn.IFS(H105&gt;=$C$15, 4, H105&gt;=$C$14, 3, H105&gt;=$C$13, 2, H105&lt;$C$13, 1)</f>
        <v>4</v>
      </c>
      <c r="P105" s="1" cm="1">
        <f t="array" ref="P105">_xlfn.IFS(I105&gt;=$C$15, 4, I105&gt;=$C$14, 3, I105&gt;=$C$13, 2, I105&lt;$C$13, 1)</f>
        <v>4</v>
      </c>
      <c r="Q105" s="8"/>
      <c r="R105" s="1">
        <f t="shared" si="7"/>
        <v>3</v>
      </c>
      <c r="S105" s="1">
        <f t="shared" si="8"/>
        <v>3</v>
      </c>
      <c r="T105" s="8"/>
      <c r="U105" s="1">
        <f t="shared" si="9"/>
        <v>1</v>
      </c>
      <c r="V105" s="1">
        <f t="shared" si="10"/>
        <v>1</v>
      </c>
      <c r="W105" s="9"/>
      <c r="X105" s="1">
        <f t="shared" si="11"/>
        <v>2</v>
      </c>
      <c r="Y105" s="1">
        <f t="shared" si="11"/>
        <v>2</v>
      </c>
      <c r="Z105" s="1">
        <f t="shared" si="12"/>
        <v>0</v>
      </c>
      <c r="AA105" s="1" t="str" cm="1">
        <f t="array" ref="AA105">_xlfn.IFS(Z105=0, "No change", Z105&lt;0, "Decrease", Z105&gt;0, "Increase")</f>
        <v>No change</v>
      </c>
    </row>
    <row r="106" spans="1:27" x14ac:dyDescent="0.2">
      <c r="A106" s="1">
        <v>86</v>
      </c>
      <c r="B106" s="1" t="s">
        <v>152</v>
      </c>
      <c r="C106" s="1" t="s">
        <v>153</v>
      </c>
      <c r="D106" s="1">
        <v>2851835</v>
      </c>
      <c r="E106" s="1">
        <v>2568617</v>
      </c>
      <c r="F106" s="1">
        <v>1102572</v>
      </c>
      <c r="G106" s="1">
        <v>32.649554000000002</v>
      </c>
      <c r="H106" s="1">
        <v>338717</v>
      </c>
      <c r="I106" s="1">
        <v>525128</v>
      </c>
      <c r="J106" s="8"/>
      <c r="K106" s="1" cm="1">
        <f t="array" ref="K106">_xlfn.IFS(D106&gt;=$D$15, 4, D106&gt;=$D$14, 3, D106&gt;=$D$13, 2, D106&lt;$D$13, 1)</f>
        <v>4</v>
      </c>
      <c r="L106" s="1" cm="1">
        <f t="array" ref="L106">_xlfn.IFS(E106&gt;=$D$15, 4, E106&gt;=$D$14, 3, E106&gt;=$D$13, 2, E106&lt;$D$13, 1)</f>
        <v>4</v>
      </c>
      <c r="M106" s="1" cm="1">
        <f t="array" ref="M106">_xlfn.IFS(F106&gt;=$E$15, 4, F106&gt;=$E$14, 3, F106&gt;=$E$13, 2, F106&lt;$E$13, 1)</f>
        <v>4</v>
      </c>
      <c r="N106" s="1" cm="1">
        <f t="array" ref="N106">_xlfn.IFS(G106&gt;=$F$15, 4, G106&gt;=$F$14, 3, G106&gt;=$F$13, 2, G106&lt;$F$13, 1)</f>
        <v>2</v>
      </c>
      <c r="O106" s="1" cm="1">
        <f t="array" ref="O106">_xlfn.IFS(H106&gt;=$C$15, 4, H106&gt;=$C$14, 3, H106&gt;=$C$13, 2, H106&lt;$C$13, 1)</f>
        <v>3</v>
      </c>
      <c r="P106" s="1" cm="1">
        <f t="array" ref="P106">_xlfn.IFS(I106&gt;=$C$15, 4, I106&gt;=$C$14, 3, I106&gt;=$C$13, 2, I106&lt;$C$13, 1)</f>
        <v>4</v>
      </c>
      <c r="Q106" s="8"/>
      <c r="R106" s="1">
        <f t="shared" si="7"/>
        <v>3</v>
      </c>
      <c r="S106" s="1">
        <f t="shared" si="8"/>
        <v>4</v>
      </c>
      <c r="T106" s="8"/>
      <c r="U106" s="1">
        <f t="shared" si="9"/>
        <v>4</v>
      </c>
      <c r="V106" s="1">
        <f t="shared" si="10"/>
        <v>4</v>
      </c>
      <c r="W106" s="9"/>
      <c r="X106" s="1">
        <f t="shared" si="11"/>
        <v>4</v>
      </c>
      <c r="Y106" s="1">
        <f t="shared" si="11"/>
        <v>4</v>
      </c>
      <c r="Z106" s="1">
        <f t="shared" si="12"/>
        <v>0</v>
      </c>
      <c r="AA106" s="1" t="str" cm="1">
        <f t="array" ref="AA106">_xlfn.IFS(Z106=0, "No change", Z106&lt;0, "Decrease", Z106&gt;0, "Increase")</f>
        <v>No change</v>
      </c>
    </row>
    <row r="107" spans="1:27" x14ac:dyDescent="0.2">
      <c r="A107" s="1">
        <v>87</v>
      </c>
      <c r="B107" s="1" t="s">
        <v>154</v>
      </c>
      <c r="C107" s="1" t="s">
        <v>31</v>
      </c>
      <c r="D107" s="1">
        <v>381150</v>
      </c>
      <c r="E107" s="1">
        <v>570723</v>
      </c>
      <c r="F107" s="1">
        <v>136353</v>
      </c>
      <c r="G107" s="1">
        <v>39.231546000000002</v>
      </c>
      <c r="H107" s="1">
        <v>95618</v>
      </c>
      <c r="I107" s="1">
        <v>142917</v>
      </c>
      <c r="J107" s="8"/>
      <c r="K107" s="1" cm="1">
        <f t="array" ref="K107">_xlfn.IFS(D107&gt;=$D$15, 4, D107&gt;=$D$14, 3, D107&gt;=$D$13, 2, D107&lt;$D$13, 1)</f>
        <v>2</v>
      </c>
      <c r="L107" s="1" cm="1">
        <f t="array" ref="L107">_xlfn.IFS(E107&gt;=$D$15, 4, E107&gt;=$D$14, 3, E107&gt;=$D$13, 2, E107&lt;$D$13, 1)</f>
        <v>2</v>
      </c>
      <c r="M107" s="1" cm="1">
        <f t="array" ref="M107">_xlfn.IFS(F107&gt;=$E$15, 4, F107&gt;=$E$14, 3, F107&gt;=$E$13, 2, F107&lt;$E$13, 1)</f>
        <v>1</v>
      </c>
      <c r="N107" s="1" cm="1">
        <f t="array" ref="N107">_xlfn.IFS(G107&gt;=$F$15, 4, G107&gt;=$F$14, 3, G107&gt;=$F$13, 2, G107&lt;$F$13, 1)</f>
        <v>2</v>
      </c>
      <c r="O107" s="1" cm="1">
        <f t="array" ref="O107">_xlfn.IFS(H107&gt;=$C$15, 4, H107&gt;=$C$14, 3, H107&gt;=$C$13, 2, H107&lt;$C$13, 1)</f>
        <v>2</v>
      </c>
      <c r="P107" s="1" cm="1">
        <f t="array" ref="P107">_xlfn.IFS(I107&gt;=$C$15, 4, I107&gt;=$C$14, 3, I107&gt;=$C$13, 2, I107&lt;$C$13, 1)</f>
        <v>2</v>
      </c>
      <c r="Q107" s="8"/>
      <c r="R107" s="1">
        <f t="shared" si="7"/>
        <v>2</v>
      </c>
      <c r="S107" s="1">
        <f t="shared" si="8"/>
        <v>2</v>
      </c>
      <c r="T107" s="8"/>
      <c r="U107" s="1">
        <f t="shared" si="9"/>
        <v>2</v>
      </c>
      <c r="V107" s="1">
        <f t="shared" si="10"/>
        <v>2</v>
      </c>
      <c r="W107" s="9"/>
      <c r="X107" s="1">
        <f t="shared" si="11"/>
        <v>2</v>
      </c>
      <c r="Y107" s="1">
        <f t="shared" si="11"/>
        <v>2</v>
      </c>
      <c r="Z107" s="1">
        <f t="shared" si="12"/>
        <v>0</v>
      </c>
      <c r="AA107" s="1" t="str" cm="1">
        <f t="array" ref="AA107">_xlfn.IFS(Z107=0, "No change", Z107&lt;0, "Decrease", Z107&gt;0, "Increase")</f>
        <v>No change</v>
      </c>
    </row>
    <row r="108" spans="1:27" x14ac:dyDescent="0.2">
      <c r="A108" s="1">
        <v>88</v>
      </c>
      <c r="B108" s="1" t="s">
        <v>155</v>
      </c>
      <c r="C108" s="1" t="s">
        <v>45</v>
      </c>
      <c r="D108" s="1">
        <v>36156</v>
      </c>
      <c r="E108" s="1">
        <v>42123</v>
      </c>
      <c r="F108" s="1">
        <v>508163</v>
      </c>
      <c r="G108" s="1">
        <v>0</v>
      </c>
      <c r="H108" s="1">
        <v>0</v>
      </c>
      <c r="I108" s="1">
        <v>20240</v>
      </c>
      <c r="J108" s="8"/>
      <c r="K108" s="1" cm="1">
        <f t="array" ref="K108">_xlfn.IFS(D108&gt;=$D$15, 4, D108&gt;=$D$14, 3, D108&gt;=$D$13, 2, D108&lt;$D$13, 1)</f>
        <v>1</v>
      </c>
      <c r="L108" s="1" cm="1">
        <f t="array" ref="L108">_xlfn.IFS(E108&gt;=$D$15, 4, E108&gt;=$D$14, 3, E108&gt;=$D$13, 2, E108&lt;$D$13, 1)</f>
        <v>1</v>
      </c>
      <c r="M108" s="1" cm="1">
        <f t="array" ref="M108">_xlfn.IFS(F108&gt;=$E$15, 4, F108&gt;=$E$14, 3, F108&gt;=$E$13, 2, F108&lt;$E$13, 1)</f>
        <v>2</v>
      </c>
      <c r="N108" s="1" cm="1">
        <f t="array" ref="N108">_xlfn.IFS(G108&gt;=$F$15, 4, G108&gt;=$F$14, 3, G108&gt;=$F$13, 2, G108&lt;$F$13, 1)</f>
        <v>1</v>
      </c>
      <c r="O108" s="1" cm="1">
        <f t="array" ref="O108">_xlfn.IFS(H108&gt;=$C$15, 4, H108&gt;=$C$14, 3, H108&gt;=$C$13, 2, H108&lt;$C$13, 1)</f>
        <v>1</v>
      </c>
      <c r="P108" s="1" cm="1">
        <f t="array" ref="P108">_xlfn.IFS(I108&gt;=$C$15, 4, I108&gt;=$C$14, 3, I108&gt;=$C$13, 2, I108&lt;$C$13, 1)</f>
        <v>1</v>
      </c>
      <c r="Q108" s="8"/>
      <c r="R108" s="1">
        <f t="shared" si="7"/>
        <v>1</v>
      </c>
      <c r="S108" s="1">
        <f t="shared" si="8"/>
        <v>1</v>
      </c>
      <c r="T108" s="8"/>
      <c r="U108" s="1">
        <f t="shared" si="9"/>
        <v>2</v>
      </c>
      <c r="V108" s="1">
        <f t="shared" si="10"/>
        <v>2</v>
      </c>
      <c r="W108" s="9"/>
      <c r="X108" s="1">
        <f t="shared" si="11"/>
        <v>2</v>
      </c>
      <c r="Y108" s="1">
        <f t="shared" si="11"/>
        <v>2</v>
      </c>
      <c r="Z108" s="1">
        <f t="shared" si="12"/>
        <v>0</v>
      </c>
      <c r="AA108" s="1" t="str" cm="1">
        <f t="array" ref="AA108">_xlfn.IFS(Z108=0, "No change", Z108&lt;0, "Decrease", Z108&gt;0, "Increase")</f>
        <v>No change</v>
      </c>
    </row>
    <row r="109" spans="1:27" x14ac:dyDescent="0.2">
      <c r="A109" s="1">
        <v>89</v>
      </c>
      <c r="B109" s="1" t="s">
        <v>156</v>
      </c>
      <c r="C109" s="1" t="s">
        <v>31</v>
      </c>
      <c r="D109" s="1">
        <v>369443</v>
      </c>
      <c r="E109" s="1">
        <v>546167</v>
      </c>
      <c r="F109" s="1">
        <v>156207</v>
      </c>
      <c r="G109" s="1">
        <v>0.15406900000000001</v>
      </c>
      <c r="H109" s="1">
        <v>129343</v>
      </c>
      <c r="I109" s="1">
        <v>304352</v>
      </c>
      <c r="J109" s="8"/>
      <c r="K109" s="1" cm="1">
        <f t="array" ref="K109">_xlfn.IFS(D109&gt;=$D$15, 4, D109&gt;=$D$14, 3, D109&gt;=$D$13, 2, D109&lt;$D$13, 1)</f>
        <v>2</v>
      </c>
      <c r="L109" s="1" cm="1">
        <f t="array" ref="L109">_xlfn.IFS(E109&gt;=$D$15, 4, E109&gt;=$D$14, 3, E109&gt;=$D$13, 2, E109&lt;$D$13, 1)</f>
        <v>2</v>
      </c>
      <c r="M109" s="1" cm="1">
        <f t="array" ref="M109">_xlfn.IFS(F109&gt;=$E$15, 4, F109&gt;=$E$14, 3, F109&gt;=$E$13, 2, F109&lt;$E$13, 1)</f>
        <v>1</v>
      </c>
      <c r="N109" s="1" cm="1">
        <f t="array" ref="N109">_xlfn.IFS(G109&gt;=$F$15, 4, G109&gt;=$F$14, 3, G109&gt;=$F$13, 2, G109&lt;$F$13, 1)</f>
        <v>1</v>
      </c>
      <c r="O109" s="1" cm="1">
        <f t="array" ref="O109">_xlfn.IFS(H109&gt;=$C$15, 4, H109&gt;=$C$14, 3, H109&gt;=$C$13, 2, H109&lt;$C$13, 1)</f>
        <v>2</v>
      </c>
      <c r="P109" s="1" cm="1">
        <f t="array" ref="P109">_xlfn.IFS(I109&gt;=$C$15, 4, I109&gt;=$C$14, 3, I109&gt;=$C$13, 2, I109&lt;$C$13, 1)</f>
        <v>3</v>
      </c>
      <c r="Q109" s="8"/>
      <c r="R109" s="1">
        <f t="shared" si="7"/>
        <v>2</v>
      </c>
      <c r="S109" s="1">
        <f t="shared" si="8"/>
        <v>3</v>
      </c>
      <c r="T109" s="8"/>
      <c r="U109" s="1">
        <f t="shared" si="9"/>
        <v>2</v>
      </c>
      <c r="V109" s="1">
        <f t="shared" si="10"/>
        <v>2</v>
      </c>
      <c r="W109" s="9"/>
      <c r="X109" s="1">
        <f t="shared" si="11"/>
        <v>2</v>
      </c>
      <c r="Y109" s="1">
        <f t="shared" si="11"/>
        <v>3</v>
      </c>
      <c r="Z109" s="1">
        <f t="shared" si="12"/>
        <v>1</v>
      </c>
      <c r="AA109" s="1" t="str" cm="1">
        <f t="array" ref="AA109">_xlfn.IFS(Z109=0, "No change", Z109&lt;0, "Decrease", Z109&gt;0, "Increase")</f>
        <v>Increase</v>
      </c>
    </row>
    <row r="110" spans="1:27" x14ac:dyDescent="0.2">
      <c r="A110" s="1">
        <v>90</v>
      </c>
      <c r="B110" s="1" t="s">
        <v>157</v>
      </c>
      <c r="C110" s="1" t="s">
        <v>45</v>
      </c>
      <c r="D110" s="1">
        <v>256</v>
      </c>
      <c r="E110" s="1">
        <v>75</v>
      </c>
      <c r="F110" s="1">
        <v>282541</v>
      </c>
      <c r="G110" s="1">
        <v>0</v>
      </c>
      <c r="H110" s="1">
        <v>0</v>
      </c>
      <c r="I110" s="1">
        <v>28144</v>
      </c>
      <c r="J110" s="8"/>
      <c r="K110" s="1" cm="1">
        <f t="array" ref="K110">_xlfn.IFS(D110&gt;=$D$15, 4, D110&gt;=$D$14, 3, D110&gt;=$D$13, 2, D110&lt;$D$13, 1)</f>
        <v>1</v>
      </c>
      <c r="L110" s="1" cm="1">
        <f t="array" ref="L110">_xlfn.IFS(E110&gt;=$D$15, 4, E110&gt;=$D$14, 3, E110&gt;=$D$13, 2, E110&lt;$D$13, 1)</f>
        <v>1</v>
      </c>
      <c r="M110" s="1" cm="1">
        <f t="array" ref="M110">_xlfn.IFS(F110&gt;=$E$15, 4, F110&gt;=$E$14, 3, F110&gt;=$E$13, 2, F110&lt;$E$13, 1)</f>
        <v>2</v>
      </c>
      <c r="N110" s="1" cm="1">
        <f t="array" ref="N110">_xlfn.IFS(G110&gt;=$F$15, 4, G110&gt;=$F$14, 3, G110&gt;=$F$13, 2, G110&lt;$F$13, 1)</f>
        <v>1</v>
      </c>
      <c r="O110" s="1" cm="1">
        <f t="array" ref="O110">_xlfn.IFS(H110&gt;=$C$15, 4, H110&gt;=$C$14, 3, H110&gt;=$C$13, 2, H110&lt;$C$13, 1)</f>
        <v>1</v>
      </c>
      <c r="P110" s="1" cm="1">
        <f t="array" ref="P110">_xlfn.IFS(I110&gt;=$C$15, 4, I110&gt;=$C$14, 3, I110&gt;=$C$13, 2, I110&lt;$C$13, 1)</f>
        <v>1</v>
      </c>
      <c r="Q110" s="8"/>
      <c r="R110" s="1">
        <f t="shared" si="7"/>
        <v>1</v>
      </c>
      <c r="S110" s="1">
        <f t="shared" si="8"/>
        <v>1</v>
      </c>
      <c r="T110" s="8"/>
      <c r="U110" s="1">
        <f t="shared" si="9"/>
        <v>2</v>
      </c>
      <c r="V110" s="1">
        <f t="shared" si="10"/>
        <v>2</v>
      </c>
      <c r="W110" s="9"/>
      <c r="X110" s="1">
        <f t="shared" si="11"/>
        <v>2</v>
      </c>
      <c r="Y110" s="1">
        <f t="shared" si="11"/>
        <v>2</v>
      </c>
      <c r="Z110" s="1">
        <f t="shared" si="12"/>
        <v>0</v>
      </c>
      <c r="AA110" s="1" t="str" cm="1">
        <f t="array" ref="AA110">_xlfn.IFS(Z110=0, "No change", Z110&lt;0, "Decrease", Z110&gt;0, "Increase")</f>
        <v>No change</v>
      </c>
    </row>
    <row r="111" spans="1:27" x14ac:dyDescent="0.2">
      <c r="A111" s="1">
        <v>91</v>
      </c>
      <c r="B111" s="1" t="s">
        <v>158</v>
      </c>
      <c r="C111" s="1" t="s">
        <v>31</v>
      </c>
      <c r="D111" s="1">
        <v>147459</v>
      </c>
      <c r="E111" s="1">
        <v>151449</v>
      </c>
      <c r="F111" s="1">
        <v>50832</v>
      </c>
      <c r="G111" s="1">
        <v>3.1823800000000002</v>
      </c>
      <c r="H111" s="1">
        <v>23113</v>
      </c>
      <c r="I111" s="1">
        <v>56274</v>
      </c>
      <c r="J111" s="8"/>
      <c r="K111" s="1" cm="1">
        <f t="array" ref="K111">_xlfn.IFS(D111&gt;=$D$15, 4, D111&gt;=$D$14, 3, D111&gt;=$D$13, 2, D111&lt;$D$13, 1)</f>
        <v>1</v>
      </c>
      <c r="L111" s="1" cm="1">
        <f t="array" ref="L111">_xlfn.IFS(E111&gt;=$D$15, 4, E111&gt;=$D$14, 3, E111&gt;=$D$13, 2, E111&lt;$D$13, 1)</f>
        <v>1</v>
      </c>
      <c r="M111" s="1" cm="1">
        <f t="array" ref="M111">_xlfn.IFS(F111&gt;=$E$15, 4, F111&gt;=$E$14, 3, F111&gt;=$E$13, 2, F111&lt;$E$13, 1)</f>
        <v>1</v>
      </c>
      <c r="N111" s="1" cm="1">
        <f t="array" ref="N111">_xlfn.IFS(G111&gt;=$F$15, 4, G111&gt;=$F$14, 3, G111&gt;=$F$13, 2, G111&lt;$F$13, 1)</f>
        <v>1</v>
      </c>
      <c r="O111" s="1" cm="1">
        <f t="array" ref="O111">_xlfn.IFS(H111&gt;=$C$15, 4, H111&gt;=$C$14, 3, H111&gt;=$C$13, 2, H111&lt;$C$13, 1)</f>
        <v>1</v>
      </c>
      <c r="P111" s="1" cm="1">
        <f t="array" ref="P111">_xlfn.IFS(I111&gt;=$C$15, 4, I111&gt;=$C$14, 3, I111&gt;=$C$13, 2, I111&lt;$C$13, 1)</f>
        <v>1</v>
      </c>
      <c r="Q111" s="8"/>
      <c r="R111" s="1">
        <f t="shared" si="7"/>
        <v>1</v>
      </c>
      <c r="S111" s="1">
        <f t="shared" si="8"/>
        <v>1</v>
      </c>
      <c r="T111" s="8"/>
      <c r="U111" s="1">
        <f t="shared" si="9"/>
        <v>1</v>
      </c>
      <c r="V111" s="1">
        <f t="shared" si="10"/>
        <v>1</v>
      </c>
      <c r="W111" s="9"/>
      <c r="X111" s="1">
        <f t="shared" si="11"/>
        <v>1</v>
      </c>
      <c r="Y111" s="1">
        <f t="shared" si="11"/>
        <v>1</v>
      </c>
      <c r="Z111" s="1">
        <f t="shared" si="12"/>
        <v>0</v>
      </c>
      <c r="AA111" s="1" t="str" cm="1">
        <f t="array" ref="AA111">_xlfn.IFS(Z111=0, "No change", Z111&lt;0, "Decrease", Z111&gt;0, "Increase")</f>
        <v>No change</v>
      </c>
    </row>
    <row r="112" spans="1:27" x14ac:dyDescent="0.2">
      <c r="A112" s="1">
        <v>92</v>
      </c>
      <c r="B112" s="1" t="s">
        <v>159</v>
      </c>
      <c r="C112" s="1" t="s">
        <v>85</v>
      </c>
      <c r="D112" s="1">
        <v>7754</v>
      </c>
      <c r="E112" s="1">
        <v>3737</v>
      </c>
      <c r="F112" s="1">
        <v>771605</v>
      </c>
      <c r="G112" s="1">
        <v>2.8591530000000001</v>
      </c>
      <c r="H112" s="1">
        <v>0</v>
      </c>
      <c r="I112" s="1">
        <v>13856</v>
      </c>
      <c r="J112" s="8"/>
      <c r="K112" s="1" cm="1">
        <f t="array" ref="K112">_xlfn.IFS(D112&gt;=$D$15, 4, D112&gt;=$D$14, 3, D112&gt;=$D$13, 2, D112&lt;$D$13, 1)</f>
        <v>1</v>
      </c>
      <c r="L112" s="1" cm="1">
        <f t="array" ref="L112">_xlfn.IFS(E112&gt;=$D$15, 4, E112&gt;=$D$14, 3, E112&gt;=$D$13, 2, E112&lt;$D$13, 1)</f>
        <v>1</v>
      </c>
      <c r="M112" s="1" cm="1">
        <f t="array" ref="M112">_xlfn.IFS(F112&gt;=$E$15, 4, F112&gt;=$E$14, 3, F112&gt;=$E$13, 2, F112&lt;$E$13, 1)</f>
        <v>3</v>
      </c>
      <c r="N112" s="1" cm="1">
        <f t="array" ref="N112">_xlfn.IFS(G112&gt;=$F$15, 4, G112&gt;=$F$14, 3, G112&gt;=$F$13, 2, G112&lt;$F$13, 1)</f>
        <v>1</v>
      </c>
      <c r="O112" s="1" cm="1">
        <f t="array" ref="O112">_xlfn.IFS(H112&gt;=$C$15, 4, H112&gt;=$C$14, 3, H112&gt;=$C$13, 2, H112&lt;$C$13, 1)</f>
        <v>1</v>
      </c>
      <c r="P112" s="1" cm="1">
        <f t="array" ref="P112">_xlfn.IFS(I112&gt;=$C$15, 4, I112&gt;=$C$14, 3, I112&gt;=$C$13, 2, I112&lt;$C$13, 1)</f>
        <v>1</v>
      </c>
      <c r="Q112" s="8"/>
      <c r="R112" s="1">
        <f t="shared" si="7"/>
        <v>1</v>
      </c>
      <c r="S112" s="1">
        <f t="shared" si="8"/>
        <v>1</v>
      </c>
      <c r="T112" s="8"/>
      <c r="U112" s="1">
        <f t="shared" si="9"/>
        <v>2</v>
      </c>
      <c r="V112" s="1">
        <f t="shared" si="10"/>
        <v>2</v>
      </c>
      <c r="W112" s="9"/>
      <c r="X112" s="1">
        <f t="shared" si="11"/>
        <v>2</v>
      </c>
      <c r="Y112" s="1">
        <f t="shared" si="11"/>
        <v>2</v>
      </c>
      <c r="Z112" s="1">
        <f t="shared" si="12"/>
        <v>0</v>
      </c>
      <c r="AA112" s="1" t="str" cm="1">
        <f t="array" ref="AA112">_xlfn.IFS(Z112=0, "No change", Z112&lt;0, "Decrease", Z112&gt;0, "Increase")</f>
        <v>No change</v>
      </c>
    </row>
    <row r="113" spans="1:27" x14ac:dyDescent="0.2">
      <c r="A113" s="1">
        <v>93</v>
      </c>
      <c r="B113" s="1" t="s">
        <v>160</v>
      </c>
      <c r="C113" s="1" t="s">
        <v>90</v>
      </c>
      <c r="D113" s="1">
        <v>1853299</v>
      </c>
      <c r="E113" s="1">
        <v>1699692</v>
      </c>
      <c r="F113" s="1">
        <v>1204541</v>
      </c>
      <c r="G113" s="1">
        <v>0</v>
      </c>
      <c r="H113" s="1">
        <v>64568</v>
      </c>
      <c r="I113" s="1">
        <v>337792</v>
      </c>
      <c r="J113" s="8"/>
      <c r="K113" s="1" cm="1">
        <f t="array" ref="K113">_xlfn.IFS(D113&gt;=$D$15, 4, D113&gt;=$D$14, 3, D113&gt;=$D$13, 2, D113&lt;$D$13, 1)</f>
        <v>4</v>
      </c>
      <c r="L113" s="1" cm="1">
        <f t="array" ref="L113">_xlfn.IFS(E113&gt;=$D$15, 4, E113&gt;=$D$14, 3, E113&gt;=$D$13, 2, E113&lt;$D$13, 1)</f>
        <v>4</v>
      </c>
      <c r="M113" s="1" cm="1">
        <f t="array" ref="M113">_xlfn.IFS(F113&gt;=$E$15, 4, F113&gt;=$E$14, 3, F113&gt;=$E$13, 2, F113&lt;$E$13, 1)</f>
        <v>4</v>
      </c>
      <c r="N113" s="1" cm="1">
        <f t="array" ref="N113">_xlfn.IFS(G113&gt;=$F$15, 4, G113&gt;=$F$14, 3, G113&gt;=$F$13, 2, G113&lt;$F$13, 1)</f>
        <v>1</v>
      </c>
      <c r="O113" s="1" cm="1">
        <f t="array" ref="O113">_xlfn.IFS(H113&gt;=$C$15, 4, H113&gt;=$C$14, 3, H113&gt;=$C$13, 2, H113&lt;$C$13, 1)</f>
        <v>1</v>
      </c>
      <c r="P113" s="1" cm="1">
        <f t="array" ref="P113">_xlfn.IFS(I113&gt;=$C$15, 4, I113&gt;=$C$14, 3, I113&gt;=$C$13, 2, I113&lt;$C$13, 1)</f>
        <v>3</v>
      </c>
      <c r="Q113" s="8"/>
      <c r="R113" s="1">
        <f t="shared" si="7"/>
        <v>1</v>
      </c>
      <c r="S113" s="1">
        <f t="shared" si="8"/>
        <v>3</v>
      </c>
      <c r="T113" s="8"/>
      <c r="U113" s="1">
        <f t="shared" si="9"/>
        <v>4</v>
      </c>
      <c r="V113" s="1">
        <f t="shared" si="10"/>
        <v>4</v>
      </c>
      <c r="W113" s="9"/>
      <c r="X113" s="1">
        <f t="shared" si="11"/>
        <v>3</v>
      </c>
      <c r="Y113" s="1">
        <f t="shared" si="11"/>
        <v>4</v>
      </c>
      <c r="Z113" s="1">
        <f t="shared" si="12"/>
        <v>1</v>
      </c>
      <c r="AA113" s="1" t="str" cm="1">
        <f t="array" ref="AA113">_xlfn.IFS(Z113=0, "No change", Z113&lt;0, "Decrease", Z113&gt;0, "Increase")</f>
        <v>Increase</v>
      </c>
    </row>
    <row r="114" spans="1:27" x14ac:dyDescent="0.2">
      <c r="A114" s="1">
        <v>94</v>
      </c>
      <c r="B114" s="1" t="s">
        <v>161</v>
      </c>
      <c r="C114" s="1" t="s">
        <v>162</v>
      </c>
      <c r="D114" s="1">
        <v>121420</v>
      </c>
      <c r="E114" s="1">
        <v>74008</v>
      </c>
      <c r="F114" s="1">
        <v>141672</v>
      </c>
      <c r="G114" s="1">
        <v>98.382444000000007</v>
      </c>
      <c r="H114" s="1">
        <v>573</v>
      </c>
      <c r="I114" s="1">
        <v>14960</v>
      </c>
      <c r="J114" s="8"/>
      <c r="K114" s="1" cm="1">
        <f t="array" ref="K114">_xlfn.IFS(D114&gt;=$D$15, 4, D114&gt;=$D$14, 3, D114&gt;=$D$13, 2, D114&lt;$D$13, 1)</f>
        <v>1</v>
      </c>
      <c r="L114" s="1" cm="1">
        <f t="array" ref="L114">_xlfn.IFS(E114&gt;=$D$15, 4, E114&gt;=$D$14, 3, E114&gt;=$D$13, 2, E114&lt;$D$13, 1)</f>
        <v>1</v>
      </c>
      <c r="M114" s="1" cm="1">
        <f t="array" ref="M114">_xlfn.IFS(F114&gt;=$E$15, 4, F114&gt;=$E$14, 3, F114&gt;=$E$13, 2, F114&lt;$E$13, 1)</f>
        <v>1</v>
      </c>
      <c r="N114" s="1" cm="1">
        <f t="array" ref="N114">_xlfn.IFS(G114&gt;=$F$15, 4, G114&gt;=$F$14, 3, G114&gt;=$F$13, 2, G114&lt;$F$13, 1)</f>
        <v>4</v>
      </c>
      <c r="O114" s="1" cm="1">
        <f t="array" ref="O114">_xlfn.IFS(H114&gt;=$C$15, 4, H114&gt;=$C$14, 3, H114&gt;=$C$13, 2, H114&lt;$C$13, 1)</f>
        <v>1</v>
      </c>
      <c r="P114" s="1" cm="1">
        <f t="array" ref="P114">_xlfn.IFS(I114&gt;=$C$15, 4, I114&gt;=$C$14, 3, I114&gt;=$C$13, 2, I114&lt;$C$13, 1)</f>
        <v>1</v>
      </c>
      <c r="Q114" s="8"/>
      <c r="R114" s="1">
        <f t="shared" si="7"/>
        <v>2</v>
      </c>
      <c r="S114" s="1">
        <f t="shared" si="8"/>
        <v>2</v>
      </c>
      <c r="T114" s="8"/>
      <c r="U114" s="1">
        <f t="shared" si="9"/>
        <v>1</v>
      </c>
      <c r="V114" s="1">
        <f t="shared" si="10"/>
        <v>1</v>
      </c>
      <c r="W114" s="9"/>
      <c r="X114" s="1">
        <f t="shared" si="11"/>
        <v>2</v>
      </c>
      <c r="Y114" s="1">
        <f t="shared" si="11"/>
        <v>2</v>
      </c>
      <c r="Z114" s="1">
        <f t="shared" si="12"/>
        <v>0</v>
      </c>
      <c r="AA114" s="1" t="str" cm="1">
        <f t="array" ref="AA114">_xlfn.IFS(Z114=0, "No change", Z114&lt;0, "Decrease", Z114&gt;0, "Increase")</f>
        <v>No change</v>
      </c>
    </row>
    <row r="115" spans="1:27" x14ac:dyDescent="0.2">
      <c r="A115" s="1">
        <v>95</v>
      </c>
      <c r="B115" s="1" t="s">
        <v>163</v>
      </c>
      <c r="C115" s="1" t="s">
        <v>43</v>
      </c>
      <c r="D115" s="1">
        <v>115467</v>
      </c>
      <c r="E115" s="1">
        <v>60929</v>
      </c>
      <c r="F115" s="1">
        <v>388658</v>
      </c>
      <c r="G115" s="1">
        <v>0.49807200000000001</v>
      </c>
      <c r="H115" s="1">
        <v>0</v>
      </c>
      <c r="I115" s="1">
        <v>50407</v>
      </c>
      <c r="J115" s="8"/>
      <c r="K115" s="1" cm="1">
        <f t="array" ref="K115">_xlfn.IFS(D115&gt;=$D$15, 4, D115&gt;=$D$14, 3, D115&gt;=$D$13, 2, D115&lt;$D$13, 1)</f>
        <v>1</v>
      </c>
      <c r="L115" s="1" cm="1">
        <f t="array" ref="L115">_xlfn.IFS(E115&gt;=$D$15, 4, E115&gt;=$D$14, 3, E115&gt;=$D$13, 2, E115&lt;$D$13, 1)</f>
        <v>1</v>
      </c>
      <c r="M115" s="1" cm="1">
        <f t="array" ref="M115">_xlfn.IFS(F115&gt;=$E$15, 4, F115&gt;=$E$14, 3, F115&gt;=$E$13, 2, F115&lt;$E$13, 1)</f>
        <v>2</v>
      </c>
      <c r="N115" s="1" cm="1">
        <f t="array" ref="N115">_xlfn.IFS(G115&gt;=$F$15, 4, G115&gt;=$F$14, 3, G115&gt;=$F$13, 2, G115&lt;$F$13, 1)</f>
        <v>1</v>
      </c>
      <c r="O115" s="1" cm="1">
        <f t="array" ref="O115">_xlfn.IFS(H115&gt;=$C$15, 4, H115&gt;=$C$14, 3, H115&gt;=$C$13, 2, H115&lt;$C$13, 1)</f>
        <v>1</v>
      </c>
      <c r="P115" s="1" cm="1">
        <f t="array" ref="P115">_xlfn.IFS(I115&gt;=$C$15, 4, I115&gt;=$C$14, 3, I115&gt;=$C$13, 2, I115&lt;$C$13, 1)</f>
        <v>1</v>
      </c>
      <c r="Q115" s="8"/>
      <c r="R115" s="1">
        <f t="shared" si="7"/>
        <v>1</v>
      </c>
      <c r="S115" s="1">
        <f t="shared" si="8"/>
        <v>1</v>
      </c>
      <c r="T115" s="8"/>
      <c r="U115" s="1">
        <f t="shared" si="9"/>
        <v>2</v>
      </c>
      <c r="V115" s="1">
        <f t="shared" si="10"/>
        <v>2</v>
      </c>
      <c r="W115" s="9"/>
      <c r="X115" s="1">
        <f t="shared" si="11"/>
        <v>2</v>
      </c>
      <c r="Y115" s="1">
        <f t="shared" si="11"/>
        <v>2</v>
      </c>
      <c r="Z115" s="1">
        <f t="shared" si="12"/>
        <v>0</v>
      </c>
      <c r="AA115" s="1" t="str" cm="1">
        <f t="array" ref="AA115">_xlfn.IFS(Z115=0, "No change", Z115&lt;0, "Decrease", Z115&gt;0, "Increase")</f>
        <v>No change</v>
      </c>
    </row>
    <row r="116" spans="1:27" x14ac:dyDescent="0.2">
      <c r="A116" s="1">
        <v>96</v>
      </c>
      <c r="B116" s="1" t="s">
        <v>164</v>
      </c>
      <c r="C116" s="1" t="s">
        <v>145</v>
      </c>
      <c r="D116" s="1">
        <v>2053</v>
      </c>
      <c r="E116" s="1">
        <v>458</v>
      </c>
      <c r="F116" s="1">
        <v>1072844</v>
      </c>
      <c r="G116" s="1">
        <v>0</v>
      </c>
      <c r="H116" s="1">
        <v>61123</v>
      </c>
      <c r="I116" s="1">
        <v>109535</v>
      </c>
      <c r="J116" s="8"/>
      <c r="K116" s="1" cm="1">
        <f t="array" ref="K116">_xlfn.IFS(D116&gt;=$D$15, 4, D116&gt;=$D$14, 3, D116&gt;=$D$13, 2, D116&lt;$D$13, 1)</f>
        <v>1</v>
      </c>
      <c r="L116" s="1" cm="1">
        <f t="array" ref="L116">_xlfn.IFS(E116&gt;=$D$15, 4, E116&gt;=$D$14, 3, E116&gt;=$D$13, 2, E116&lt;$D$13, 1)</f>
        <v>1</v>
      </c>
      <c r="M116" s="1" cm="1">
        <f t="array" ref="M116">_xlfn.IFS(F116&gt;=$E$15, 4, F116&gt;=$E$14, 3, F116&gt;=$E$13, 2, F116&lt;$E$13, 1)</f>
        <v>4</v>
      </c>
      <c r="N116" s="1" cm="1">
        <f t="array" ref="N116">_xlfn.IFS(G116&gt;=$F$15, 4, G116&gt;=$F$14, 3, G116&gt;=$F$13, 2, G116&lt;$F$13, 1)</f>
        <v>1</v>
      </c>
      <c r="O116" s="1" cm="1">
        <f t="array" ref="O116">_xlfn.IFS(H116&gt;=$C$15, 4, H116&gt;=$C$14, 3, H116&gt;=$C$13, 2, H116&lt;$C$13, 1)</f>
        <v>1</v>
      </c>
      <c r="P116" s="1" cm="1">
        <f t="array" ref="P116">_xlfn.IFS(I116&gt;=$C$15, 4, I116&gt;=$C$14, 3, I116&gt;=$C$13, 2, I116&lt;$C$13, 1)</f>
        <v>2</v>
      </c>
      <c r="Q116" s="8"/>
      <c r="R116" s="1">
        <f t="shared" si="7"/>
        <v>1</v>
      </c>
      <c r="S116" s="1">
        <f t="shared" si="8"/>
        <v>2</v>
      </c>
      <c r="T116" s="8"/>
      <c r="U116" s="1">
        <f t="shared" si="9"/>
        <v>3</v>
      </c>
      <c r="V116" s="1">
        <f t="shared" si="10"/>
        <v>3</v>
      </c>
      <c r="W116" s="9"/>
      <c r="X116" s="1">
        <f t="shared" si="11"/>
        <v>2</v>
      </c>
      <c r="Y116" s="1">
        <f t="shared" si="11"/>
        <v>3</v>
      </c>
      <c r="Z116" s="1">
        <f t="shared" si="12"/>
        <v>1</v>
      </c>
      <c r="AA116" s="1" t="str" cm="1">
        <f t="array" ref="AA116">_xlfn.IFS(Z116=0, "No change", Z116&lt;0, "Decrease", Z116&gt;0, "Increase")</f>
        <v>Increase</v>
      </c>
    </row>
    <row r="117" spans="1:27" x14ac:dyDescent="0.2">
      <c r="A117" s="1">
        <v>97</v>
      </c>
      <c r="B117" s="1" t="s">
        <v>165</v>
      </c>
      <c r="C117" s="1" t="s">
        <v>45</v>
      </c>
      <c r="D117" s="1">
        <v>433758</v>
      </c>
      <c r="E117" s="1">
        <v>691436</v>
      </c>
      <c r="F117" s="1">
        <v>4401</v>
      </c>
      <c r="G117" s="1">
        <v>0</v>
      </c>
      <c r="H117" s="1">
        <v>12479</v>
      </c>
      <c r="I117" s="1">
        <v>62126</v>
      </c>
      <c r="J117" s="8"/>
      <c r="K117" s="1" cm="1">
        <f t="array" ref="K117">_xlfn.IFS(D117&gt;=$D$15, 4, D117&gt;=$D$14, 3, D117&gt;=$D$13, 2, D117&lt;$D$13, 1)</f>
        <v>2</v>
      </c>
      <c r="L117" s="1" cm="1">
        <f t="array" ref="L117">_xlfn.IFS(E117&gt;=$D$15, 4, E117&gt;=$D$14, 3, E117&gt;=$D$13, 2, E117&lt;$D$13, 1)</f>
        <v>2</v>
      </c>
      <c r="M117" s="1" cm="1">
        <f t="array" ref="M117">_xlfn.IFS(F117&gt;=$E$15, 4, F117&gt;=$E$14, 3, F117&gt;=$E$13, 2, F117&lt;$E$13, 1)</f>
        <v>1</v>
      </c>
      <c r="N117" s="1" cm="1">
        <f t="array" ref="N117">_xlfn.IFS(G117&gt;=$F$15, 4, G117&gt;=$F$14, 3, G117&gt;=$F$13, 2, G117&lt;$F$13, 1)</f>
        <v>1</v>
      </c>
      <c r="O117" s="1" cm="1">
        <f t="array" ref="O117">_xlfn.IFS(H117&gt;=$C$15, 4, H117&gt;=$C$14, 3, H117&gt;=$C$13, 2, H117&lt;$C$13, 1)</f>
        <v>1</v>
      </c>
      <c r="P117" s="1" cm="1">
        <f t="array" ref="P117">_xlfn.IFS(I117&gt;=$C$15, 4, I117&gt;=$C$14, 3, I117&gt;=$C$13, 2, I117&lt;$C$13, 1)</f>
        <v>1</v>
      </c>
      <c r="Q117" s="8"/>
      <c r="R117" s="1">
        <f t="shared" si="7"/>
        <v>1</v>
      </c>
      <c r="S117" s="1">
        <f t="shared" si="8"/>
        <v>1</v>
      </c>
      <c r="T117" s="8"/>
      <c r="U117" s="1">
        <f t="shared" si="9"/>
        <v>2</v>
      </c>
      <c r="V117" s="1">
        <f t="shared" si="10"/>
        <v>2</v>
      </c>
      <c r="W117" s="9"/>
      <c r="X117" s="1">
        <f t="shared" si="11"/>
        <v>2</v>
      </c>
      <c r="Y117" s="1">
        <f t="shared" si="11"/>
        <v>2</v>
      </c>
      <c r="Z117" s="1">
        <f t="shared" si="12"/>
        <v>0</v>
      </c>
      <c r="AA117" s="1" t="str" cm="1">
        <f t="array" ref="AA117">_xlfn.IFS(Z117=0, "No change", Z117&lt;0, "Decrease", Z117&gt;0, "Increase")</f>
        <v>No change</v>
      </c>
    </row>
    <row r="118" spans="1:27" x14ac:dyDescent="0.2">
      <c r="A118" s="1">
        <v>98</v>
      </c>
      <c r="B118" s="1" t="s">
        <v>166</v>
      </c>
      <c r="C118" s="1" t="s">
        <v>167</v>
      </c>
      <c r="D118" s="1">
        <v>513151</v>
      </c>
      <c r="E118" s="1">
        <v>86965</v>
      </c>
      <c r="F118" s="1">
        <v>19656</v>
      </c>
      <c r="G118" s="1">
        <v>0</v>
      </c>
      <c r="H118" s="1">
        <v>17133</v>
      </c>
      <c r="I118" s="1">
        <v>39561</v>
      </c>
      <c r="J118" s="8"/>
      <c r="K118" s="1" cm="1">
        <f t="array" ref="K118">_xlfn.IFS(D118&gt;=$D$15, 4, D118&gt;=$D$14, 3, D118&gt;=$D$13, 2, D118&lt;$D$13, 1)</f>
        <v>2</v>
      </c>
      <c r="L118" s="1" cm="1">
        <f t="array" ref="L118">_xlfn.IFS(E118&gt;=$D$15, 4, E118&gt;=$D$14, 3, E118&gt;=$D$13, 2, E118&lt;$D$13, 1)</f>
        <v>1</v>
      </c>
      <c r="M118" s="1" cm="1">
        <f t="array" ref="M118">_xlfn.IFS(F118&gt;=$E$15, 4, F118&gt;=$E$14, 3, F118&gt;=$E$13, 2, F118&lt;$E$13, 1)</f>
        <v>1</v>
      </c>
      <c r="N118" s="1" cm="1">
        <f t="array" ref="N118">_xlfn.IFS(G118&gt;=$F$15, 4, G118&gt;=$F$14, 3, G118&gt;=$F$13, 2, G118&lt;$F$13, 1)</f>
        <v>1</v>
      </c>
      <c r="O118" s="1" cm="1">
        <f t="array" ref="O118">_xlfn.IFS(H118&gt;=$C$15, 4, H118&gt;=$C$14, 3, H118&gt;=$C$13, 2, H118&lt;$C$13, 1)</f>
        <v>1</v>
      </c>
      <c r="P118" s="1" cm="1">
        <f t="array" ref="P118">_xlfn.IFS(I118&gt;=$C$15, 4, I118&gt;=$C$14, 3, I118&gt;=$C$13, 2, I118&lt;$C$13, 1)</f>
        <v>1</v>
      </c>
      <c r="Q118" s="8"/>
      <c r="R118" s="1">
        <f t="shared" si="7"/>
        <v>1</v>
      </c>
      <c r="S118" s="1">
        <f t="shared" si="8"/>
        <v>1</v>
      </c>
      <c r="T118" s="8"/>
      <c r="U118" s="1">
        <f t="shared" si="9"/>
        <v>2</v>
      </c>
      <c r="V118" s="1">
        <f t="shared" si="10"/>
        <v>1</v>
      </c>
      <c r="W118" s="9"/>
      <c r="X118" s="1">
        <f t="shared" si="11"/>
        <v>2</v>
      </c>
      <c r="Y118" s="1">
        <f t="shared" si="11"/>
        <v>1</v>
      </c>
      <c r="Z118" s="1">
        <f t="shared" si="12"/>
        <v>-1</v>
      </c>
      <c r="AA118" s="1" t="str" cm="1">
        <f t="array" ref="AA118">_xlfn.IFS(Z118=0, "No change", Z118&lt;0, "Decrease", Z118&gt;0, "Increase")</f>
        <v>Decrease</v>
      </c>
    </row>
    <row r="119" spans="1:27" x14ac:dyDescent="0.2">
      <c r="A119" s="1">
        <v>99</v>
      </c>
      <c r="B119" s="1" t="s">
        <v>168</v>
      </c>
      <c r="C119" s="1" t="s">
        <v>33</v>
      </c>
      <c r="D119" s="1">
        <v>285972</v>
      </c>
      <c r="E119" s="1">
        <v>201371</v>
      </c>
      <c r="F119" s="1">
        <v>73042</v>
      </c>
      <c r="G119" s="1">
        <v>0</v>
      </c>
      <c r="H119" s="1">
        <v>1304</v>
      </c>
      <c r="I119" s="1">
        <v>12243</v>
      </c>
      <c r="J119" s="8"/>
      <c r="K119" s="1" cm="1">
        <f t="array" ref="K119">_xlfn.IFS(D119&gt;=$D$15, 4, D119&gt;=$D$14, 3, D119&gt;=$D$13, 2, D119&lt;$D$13, 1)</f>
        <v>1</v>
      </c>
      <c r="L119" s="1" cm="1">
        <f t="array" ref="L119">_xlfn.IFS(E119&gt;=$D$15, 4, E119&gt;=$D$14, 3, E119&gt;=$D$13, 2, E119&lt;$D$13, 1)</f>
        <v>1</v>
      </c>
      <c r="M119" s="1" cm="1">
        <f t="array" ref="M119">_xlfn.IFS(F119&gt;=$E$15, 4, F119&gt;=$E$14, 3, F119&gt;=$E$13, 2, F119&lt;$E$13, 1)</f>
        <v>1</v>
      </c>
      <c r="N119" s="1" cm="1">
        <f t="array" ref="N119">_xlfn.IFS(G119&gt;=$F$15, 4, G119&gt;=$F$14, 3, G119&gt;=$F$13, 2, G119&lt;$F$13, 1)</f>
        <v>1</v>
      </c>
      <c r="O119" s="1" cm="1">
        <f t="array" ref="O119">_xlfn.IFS(H119&gt;=$C$15, 4, H119&gt;=$C$14, 3, H119&gt;=$C$13, 2, H119&lt;$C$13, 1)</f>
        <v>1</v>
      </c>
      <c r="P119" s="1" cm="1">
        <f t="array" ref="P119">_xlfn.IFS(I119&gt;=$C$15, 4, I119&gt;=$C$14, 3, I119&gt;=$C$13, 2, I119&lt;$C$13, 1)</f>
        <v>1</v>
      </c>
      <c r="Q119" s="8"/>
      <c r="R119" s="1">
        <f t="shared" si="7"/>
        <v>1</v>
      </c>
      <c r="S119" s="1">
        <f t="shared" si="8"/>
        <v>1</v>
      </c>
      <c r="T119" s="8"/>
      <c r="U119" s="1">
        <f t="shared" si="9"/>
        <v>1</v>
      </c>
      <c r="V119" s="1">
        <f t="shared" si="10"/>
        <v>1</v>
      </c>
      <c r="W119" s="9"/>
      <c r="X119" s="1">
        <f t="shared" si="11"/>
        <v>1</v>
      </c>
      <c r="Y119" s="1">
        <f t="shared" si="11"/>
        <v>1</v>
      </c>
      <c r="Z119" s="1">
        <f t="shared" si="12"/>
        <v>0</v>
      </c>
      <c r="AA119" s="1" t="str" cm="1">
        <f t="array" ref="AA119">_xlfn.IFS(Z119=0, "No change", Z119&lt;0, "Decrease", Z119&gt;0, "Increase")</f>
        <v>No change</v>
      </c>
    </row>
    <row r="120" spans="1:27" x14ac:dyDescent="0.2">
      <c r="A120" s="1">
        <v>100</v>
      </c>
      <c r="B120" s="1" t="s">
        <v>169</v>
      </c>
      <c r="C120" s="1" t="s">
        <v>170</v>
      </c>
      <c r="D120" s="1">
        <v>676980</v>
      </c>
      <c r="E120" s="1">
        <v>701059</v>
      </c>
      <c r="F120" s="1">
        <v>294845</v>
      </c>
      <c r="G120" s="1">
        <v>70.150161999999995</v>
      </c>
      <c r="H120" s="1">
        <v>476557</v>
      </c>
      <c r="I120" s="1">
        <v>586954</v>
      </c>
      <c r="J120" s="8"/>
      <c r="K120" s="1" cm="1">
        <f t="array" ref="K120">_xlfn.IFS(D120&gt;=$D$15, 4, D120&gt;=$D$14, 3, D120&gt;=$D$13, 2, D120&lt;$D$13, 1)</f>
        <v>2</v>
      </c>
      <c r="L120" s="1" cm="1">
        <f t="array" ref="L120">_xlfn.IFS(E120&gt;=$D$15, 4, E120&gt;=$D$14, 3, E120&gt;=$D$13, 2, E120&lt;$D$13, 1)</f>
        <v>2</v>
      </c>
      <c r="M120" s="1" cm="1">
        <f t="array" ref="M120">_xlfn.IFS(F120&gt;=$E$15, 4, F120&gt;=$E$14, 3, F120&gt;=$E$13, 2, F120&lt;$E$13, 1)</f>
        <v>2</v>
      </c>
      <c r="N120" s="1" cm="1">
        <f t="array" ref="N120">_xlfn.IFS(G120&gt;=$F$15, 4, G120&gt;=$F$14, 3, G120&gt;=$F$13, 2, G120&lt;$F$13, 1)</f>
        <v>3</v>
      </c>
      <c r="O120" s="1" cm="1">
        <f t="array" ref="O120">_xlfn.IFS(H120&gt;=$C$15, 4, H120&gt;=$C$14, 3, H120&gt;=$C$13, 2, H120&lt;$C$13, 1)</f>
        <v>4</v>
      </c>
      <c r="P120" s="1" cm="1">
        <f t="array" ref="P120">_xlfn.IFS(I120&gt;=$C$15, 4, I120&gt;=$C$14, 3, I120&gt;=$C$13, 2, I120&lt;$C$13, 1)</f>
        <v>4</v>
      </c>
      <c r="Q120" s="8"/>
      <c r="R120" s="1">
        <f t="shared" si="7"/>
        <v>4</v>
      </c>
      <c r="S120" s="1">
        <f t="shared" si="8"/>
        <v>4</v>
      </c>
      <c r="T120" s="8"/>
      <c r="U120" s="1">
        <f t="shared" si="9"/>
        <v>2</v>
      </c>
      <c r="V120" s="1">
        <f t="shared" si="10"/>
        <v>2</v>
      </c>
      <c r="W120" s="9"/>
      <c r="X120" s="1">
        <f t="shared" si="11"/>
        <v>3</v>
      </c>
      <c r="Y120" s="1">
        <f t="shared" si="11"/>
        <v>3</v>
      </c>
      <c r="Z120" s="1">
        <f t="shared" si="12"/>
        <v>0</v>
      </c>
      <c r="AA120" s="1" t="str" cm="1">
        <f t="array" ref="AA120">_xlfn.IFS(Z120=0, "No change", Z120&lt;0, "Decrease", Z120&gt;0, "Increase")</f>
        <v>No change</v>
      </c>
    </row>
    <row r="121" spans="1:27" x14ac:dyDescent="0.2">
      <c r="A121" s="1">
        <v>101</v>
      </c>
      <c r="B121" s="1" t="s">
        <v>171</v>
      </c>
      <c r="C121" s="1" t="s">
        <v>45</v>
      </c>
      <c r="D121" s="1">
        <v>50387</v>
      </c>
      <c r="E121" s="1">
        <v>59268</v>
      </c>
      <c r="F121" s="1">
        <v>145580</v>
      </c>
      <c r="G121" s="1">
        <v>0</v>
      </c>
      <c r="H121" s="1">
        <v>3342</v>
      </c>
      <c r="I121" s="1">
        <v>17136</v>
      </c>
      <c r="J121" s="8"/>
      <c r="K121" s="1" cm="1">
        <f t="array" ref="K121">_xlfn.IFS(D121&gt;=$D$15, 4, D121&gt;=$D$14, 3, D121&gt;=$D$13, 2, D121&lt;$D$13, 1)</f>
        <v>1</v>
      </c>
      <c r="L121" s="1" cm="1">
        <f t="array" ref="L121">_xlfn.IFS(E121&gt;=$D$15, 4, E121&gt;=$D$14, 3, E121&gt;=$D$13, 2, E121&lt;$D$13, 1)</f>
        <v>1</v>
      </c>
      <c r="M121" s="1" cm="1">
        <f t="array" ref="M121">_xlfn.IFS(F121&gt;=$E$15, 4, F121&gt;=$E$14, 3, F121&gt;=$E$13, 2, F121&lt;$E$13, 1)</f>
        <v>1</v>
      </c>
      <c r="N121" s="1" cm="1">
        <f t="array" ref="N121">_xlfn.IFS(G121&gt;=$F$15, 4, G121&gt;=$F$14, 3, G121&gt;=$F$13, 2, G121&lt;$F$13, 1)</f>
        <v>1</v>
      </c>
      <c r="O121" s="1" cm="1">
        <f t="array" ref="O121">_xlfn.IFS(H121&gt;=$C$15, 4, H121&gt;=$C$14, 3, H121&gt;=$C$13, 2, H121&lt;$C$13, 1)</f>
        <v>1</v>
      </c>
      <c r="P121" s="1" cm="1">
        <f t="array" ref="P121">_xlfn.IFS(I121&gt;=$C$15, 4, I121&gt;=$C$14, 3, I121&gt;=$C$13, 2, I121&lt;$C$13, 1)</f>
        <v>1</v>
      </c>
      <c r="Q121" s="8"/>
      <c r="R121" s="1">
        <f t="shared" si="7"/>
        <v>1</v>
      </c>
      <c r="S121" s="1">
        <f t="shared" si="8"/>
        <v>1</v>
      </c>
      <c r="T121" s="8"/>
      <c r="U121" s="1">
        <f t="shared" si="9"/>
        <v>1</v>
      </c>
      <c r="V121" s="1">
        <f t="shared" si="10"/>
        <v>1</v>
      </c>
      <c r="W121" s="9"/>
      <c r="X121" s="1">
        <f t="shared" si="11"/>
        <v>1</v>
      </c>
      <c r="Y121" s="1">
        <f t="shared" si="11"/>
        <v>1</v>
      </c>
      <c r="Z121" s="1">
        <f t="shared" si="12"/>
        <v>0</v>
      </c>
      <c r="AA121" s="1" t="str" cm="1">
        <f t="array" ref="AA121">_xlfn.IFS(Z121=0, "No change", Z121&lt;0, "Decrease", Z121&gt;0, "Increase")</f>
        <v>No change</v>
      </c>
    </row>
    <row r="122" spans="1:27" x14ac:dyDescent="0.2">
      <c r="A122" s="1">
        <v>102</v>
      </c>
      <c r="B122" s="1" t="s">
        <v>172</v>
      </c>
      <c r="C122" s="1" t="s">
        <v>85</v>
      </c>
      <c r="D122" s="1">
        <v>914997</v>
      </c>
      <c r="E122" s="1">
        <v>663781</v>
      </c>
      <c r="F122" s="1">
        <v>1295666</v>
      </c>
      <c r="G122" s="1">
        <v>32.504860999999998</v>
      </c>
      <c r="H122" s="1">
        <v>13062</v>
      </c>
      <c r="I122" s="1">
        <v>93792</v>
      </c>
      <c r="J122" s="8"/>
      <c r="K122" s="1" cm="1">
        <f t="array" ref="K122">_xlfn.IFS(D122&gt;=$D$15, 4, D122&gt;=$D$14, 3, D122&gt;=$D$13, 2, D122&lt;$D$13, 1)</f>
        <v>3</v>
      </c>
      <c r="L122" s="1" cm="1">
        <f t="array" ref="L122">_xlfn.IFS(E122&gt;=$D$15, 4, E122&gt;=$D$14, 3, E122&gt;=$D$13, 2, E122&lt;$D$13, 1)</f>
        <v>2</v>
      </c>
      <c r="M122" s="1" cm="1">
        <f t="array" ref="M122">_xlfn.IFS(F122&gt;=$E$15, 4, F122&gt;=$E$14, 3, F122&gt;=$E$13, 2, F122&lt;$E$13, 1)</f>
        <v>4</v>
      </c>
      <c r="N122" s="1" cm="1">
        <f t="array" ref="N122">_xlfn.IFS(G122&gt;=$F$15, 4, G122&gt;=$F$14, 3, G122&gt;=$F$13, 2, G122&lt;$F$13, 1)</f>
        <v>2</v>
      </c>
      <c r="O122" s="1" cm="1">
        <f t="array" ref="O122">_xlfn.IFS(H122&gt;=$C$15, 4, H122&gt;=$C$14, 3, H122&gt;=$C$13, 2, H122&lt;$C$13, 1)</f>
        <v>1</v>
      </c>
      <c r="P122" s="1" cm="1">
        <f t="array" ref="P122">_xlfn.IFS(I122&gt;=$C$15, 4, I122&gt;=$C$14, 3, I122&gt;=$C$13, 2, I122&lt;$C$13, 1)</f>
        <v>2</v>
      </c>
      <c r="Q122" s="8"/>
      <c r="R122" s="1">
        <f t="shared" si="7"/>
        <v>1</v>
      </c>
      <c r="S122" s="1">
        <f t="shared" si="8"/>
        <v>2</v>
      </c>
      <c r="T122" s="8"/>
      <c r="U122" s="1">
        <f t="shared" si="9"/>
        <v>4</v>
      </c>
      <c r="V122" s="1">
        <f t="shared" si="10"/>
        <v>3</v>
      </c>
      <c r="W122" s="9"/>
      <c r="X122" s="1">
        <f t="shared" si="11"/>
        <v>3</v>
      </c>
      <c r="Y122" s="1">
        <f t="shared" si="11"/>
        <v>3</v>
      </c>
      <c r="Z122" s="1">
        <f t="shared" si="12"/>
        <v>0</v>
      </c>
      <c r="AA122" s="1" t="str" cm="1">
        <f t="array" ref="AA122">_xlfn.IFS(Z122=0, "No change", Z122&lt;0, "Decrease", Z122&gt;0, "Increase")</f>
        <v>No change</v>
      </c>
    </row>
    <row r="123" spans="1:27" x14ac:dyDescent="0.2">
      <c r="A123" s="1">
        <v>103</v>
      </c>
      <c r="B123" s="1" t="s">
        <v>173</v>
      </c>
      <c r="C123" s="1" t="s">
        <v>85</v>
      </c>
      <c r="D123" s="1">
        <v>11355</v>
      </c>
      <c r="E123" s="1">
        <v>5737</v>
      </c>
      <c r="F123" s="1">
        <v>6249191</v>
      </c>
      <c r="G123" s="1">
        <v>2.8001999999999998</v>
      </c>
      <c r="H123" s="1">
        <v>709</v>
      </c>
      <c r="I123" s="1">
        <v>51262</v>
      </c>
      <c r="J123" s="8"/>
      <c r="K123" s="1" cm="1">
        <f t="array" ref="K123">_xlfn.IFS(D123&gt;=$D$15, 4, D123&gt;=$D$14, 3, D123&gt;=$D$13, 2, D123&lt;$D$13, 1)</f>
        <v>1</v>
      </c>
      <c r="L123" s="1" cm="1">
        <f t="array" ref="L123">_xlfn.IFS(E123&gt;=$D$15, 4, E123&gt;=$D$14, 3, E123&gt;=$D$13, 2, E123&lt;$D$13, 1)</f>
        <v>1</v>
      </c>
      <c r="M123" s="1" cm="1">
        <f t="array" ref="M123">_xlfn.IFS(F123&gt;=$E$15, 4, F123&gt;=$E$14, 3, F123&gt;=$E$13, 2, F123&lt;$E$13, 1)</f>
        <v>4</v>
      </c>
      <c r="N123" s="1" cm="1">
        <f t="array" ref="N123">_xlfn.IFS(G123&gt;=$F$15, 4, G123&gt;=$F$14, 3, G123&gt;=$F$13, 2, G123&lt;$F$13, 1)</f>
        <v>1</v>
      </c>
      <c r="O123" s="1" cm="1">
        <f t="array" ref="O123">_xlfn.IFS(H123&gt;=$C$15, 4, H123&gt;=$C$14, 3, H123&gt;=$C$13, 2, H123&lt;$C$13, 1)</f>
        <v>1</v>
      </c>
      <c r="P123" s="1" cm="1">
        <f t="array" ref="P123">_xlfn.IFS(I123&gt;=$C$15, 4, I123&gt;=$C$14, 3, I123&gt;=$C$13, 2, I123&lt;$C$13, 1)</f>
        <v>1</v>
      </c>
      <c r="Q123" s="8"/>
      <c r="R123" s="1">
        <f t="shared" si="7"/>
        <v>1</v>
      </c>
      <c r="S123" s="1">
        <f t="shared" si="8"/>
        <v>1</v>
      </c>
      <c r="T123" s="8"/>
      <c r="U123" s="1">
        <f t="shared" si="9"/>
        <v>3</v>
      </c>
      <c r="V123" s="1">
        <f t="shared" si="10"/>
        <v>3</v>
      </c>
      <c r="W123" s="9"/>
      <c r="X123" s="1">
        <f t="shared" si="11"/>
        <v>2</v>
      </c>
      <c r="Y123" s="1">
        <f t="shared" si="11"/>
        <v>2</v>
      </c>
      <c r="Z123" s="1">
        <f t="shared" si="12"/>
        <v>0</v>
      </c>
      <c r="AA123" s="1" t="str" cm="1">
        <f t="array" ref="AA123">_xlfn.IFS(Z123=0, "No change", Z123&lt;0, "Decrease", Z123&gt;0, "Increase")</f>
        <v>No change</v>
      </c>
    </row>
    <row r="124" spans="1:27" x14ac:dyDescent="0.2">
      <c r="A124" s="1">
        <v>104</v>
      </c>
      <c r="B124" s="1" t="s">
        <v>174</v>
      </c>
      <c r="C124" s="1" t="s">
        <v>41</v>
      </c>
      <c r="D124" s="1">
        <v>0</v>
      </c>
      <c r="E124" s="1">
        <v>0</v>
      </c>
      <c r="F124" s="1">
        <v>7253</v>
      </c>
      <c r="G124" s="1">
        <v>0</v>
      </c>
      <c r="H124" s="1">
        <v>268432</v>
      </c>
      <c r="I124" s="1">
        <v>356676</v>
      </c>
      <c r="J124" s="8"/>
      <c r="K124" s="1" cm="1">
        <f t="array" ref="K124">_xlfn.IFS(D124&gt;=$D$15, 4, D124&gt;=$D$14, 3, D124&gt;=$D$13, 2, D124&lt;$D$13, 1)</f>
        <v>1</v>
      </c>
      <c r="L124" s="1" cm="1">
        <f t="array" ref="L124">_xlfn.IFS(E124&gt;=$D$15, 4, E124&gt;=$D$14, 3, E124&gt;=$D$13, 2, E124&lt;$D$13, 1)</f>
        <v>1</v>
      </c>
      <c r="M124" s="1" cm="1">
        <f t="array" ref="M124">_xlfn.IFS(F124&gt;=$E$15, 4, F124&gt;=$E$14, 3, F124&gt;=$E$13, 2, F124&lt;$E$13, 1)</f>
        <v>1</v>
      </c>
      <c r="N124" s="1" cm="1">
        <f t="array" ref="N124">_xlfn.IFS(G124&gt;=$F$15, 4, G124&gt;=$F$14, 3, G124&gt;=$F$13, 2, G124&lt;$F$13, 1)</f>
        <v>1</v>
      </c>
      <c r="O124" s="1" cm="1">
        <f t="array" ref="O124">_xlfn.IFS(H124&gt;=$C$15, 4, H124&gt;=$C$14, 3, H124&gt;=$C$13, 2, H124&lt;$C$13, 1)</f>
        <v>3</v>
      </c>
      <c r="P124" s="1" cm="1">
        <f t="array" ref="P124">_xlfn.IFS(I124&gt;=$C$15, 4, I124&gt;=$C$14, 3, I124&gt;=$C$13, 2, I124&lt;$C$13, 1)</f>
        <v>3</v>
      </c>
      <c r="Q124" s="8"/>
      <c r="R124" s="1">
        <f t="shared" si="7"/>
        <v>3</v>
      </c>
      <c r="S124" s="1">
        <f t="shared" si="8"/>
        <v>3</v>
      </c>
      <c r="T124" s="8"/>
      <c r="U124" s="1">
        <f t="shared" si="9"/>
        <v>1</v>
      </c>
      <c r="V124" s="1">
        <f t="shared" si="10"/>
        <v>1</v>
      </c>
      <c r="W124" s="9"/>
      <c r="X124" s="1">
        <f t="shared" si="11"/>
        <v>2</v>
      </c>
      <c r="Y124" s="1">
        <f t="shared" si="11"/>
        <v>2</v>
      </c>
      <c r="Z124" s="1">
        <f t="shared" si="12"/>
        <v>0</v>
      </c>
      <c r="AA124" s="1" t="str" cm="1">
        <f t="array" ref="AA124">_xlfn.IFS(Z124=0, "No change", Z124&lt;0, "Decrease", Z124&gt;0, "Increase")</f>
        <v>No change</v>
      </c>
    </row>
    <row r="125" spans="1:27" x14ac:dyDescent="0.2">
      <c r="A125" s="1">
        <v>105</v>
      </c>
      <c r="B125" s="1" t="s">
        <v>175</v>
      </c>
      <c r="C125" s="1" t="s">
        <v>176</v>
      </c>
      <c r="D125" s="1">
        <v>222442</v>
      </c>
      <c r="E125" s="1">
        <v>195172</v>
      </c>
      <c r="F125" s="1">
        <v>38493</v>
      </c>
      <c r="G125" s="1">
        <v>61.389223999999999</v>
      </c>
      <c r="H125" s="1">
        <v>0</v>
      </c>
      <c r="I125" s="1">
        <v>41433</v>
      </c>
      <c r="J125" s="8"/>
      <c r="K125" s="1" cm="1">
        <f t="array" ref="K125">_xlfn.IFS(D125&gt;=$D$15, 4, D125&gt;=$D$14, 3, D125&gt;=$D$13, 2, D125&lt;$D$13, 1)</f>
        <v>1</v>
      </c>
      <c r="L125" s="1" cm="1">
        <f t="array" ref="L125">_xlfn.IFS(E125&gt;=$D$15, 4, E125&gt;=$D$14, 3, E125&gt;=$D$13, 2, E125&lt;$D$13, 1)</f>
        <v>1</v>
      </c>
      <c r="M125" s="1" cm="1">
        <f t="array" ref="M125">_xlfn.IFS(F125&gt;=$E$15, 4, F125&gt;=$E$14, 3, F125&gt;=$E$13, 2, F125&lt;$E$13, 1)</f>
        <v>1</v>
      </c>
      <c r="N125" s="1" cm="1">
        <f t="array" ref="N125">_xlfn.IFS(G125&gt;=$F$15, 4, G125&gt;=$F$14, 3, G125&gt;=$F$13, 2, G125&lt;$F$13, 1)</f>
        <v>3</v>
      </c>
      <c r="O125" s="1" cm="1">
        <f t="array" ref="O125">_xlfn.IFS(H125&gt;=$C$15, 4, H125&gt;=$C$14, 3, H125&gt;=$C$13, 2, H125&lt;$C$13, 1)</f>
        <v>1</v>
      </c>
      <c r="P125" s="1" cm="1">
        <f t="array" ref="P125">_xlfn.IFS(I125&gt;=$C$15, 4, I125&gt;=$C$14, 3, I125&gt;=$C$13, 2, I125&lt;$C$13, 1)</f>
        <v>1</v>
      </c>
      <c r="Q125" s="8"/>
      <c r="R125" s="1">
        <f t="shared" si="7"/>
        <v>2</v>
      </c>
      <c r="S125" s="1">
        <f t="shared" si="8"/>
        <v>2</v>
      </c>
      <c r="T125" s="8"/>
      <c r="U125" s="1">
        <f t="shared" si="9"/>
        <v>1</v>
      </c>
      <c r="V125" s="1">
        <f t="shared" si="10"/>
        <v>1</v>
      </c>
      <c r="W125" s="9"/>
      <c r="X125" s="1">
        <f t="shared" si="11"/>
        <v>2</v>
      </c>
      <c r="Y125" s="1">
        <f t="shared" si="11"/>
        <v>2</v>
      </c>
      <c r="Z125" s="1">
        <f t="shared" si="12"/>
        <v>0</v>
      </c>
      <c r="AA125" s="1" t="str" cm="1">
        <f t="array" ref="AA125">_xlfn.IFS(Z125=0, "No change", Z125&lt;0, "Decrease", Z125&gt;0, "Increase")</f>
        <v>No change</v>
      </c>
    </row>
    <row r="126" spans="1:27" x14ac:dyDescent="0.2">
      <c r="A126" s="1">
        <v>106</v>
      </c>
      <c r="B126" s="1" t="s">
        <v>177</v>
      </c>
      <c r="C126" s="1" t="s">
        <v>55</v>
      </c>
      <c r="D126" s="1">
        <v>76421</v>
      </c>
      <c r="E126" s="1">
        <v>74748</v>
      </c>
      <c r="F126" s="1">
        <v>26993</v>
      </c>
      <c r="G126" s="1">
        <v>22.84826</v>
      </c>
      <c r="H126" s="1">
        <v>9924</v>
      </c>
      <c r="I126" s="1">
        <v>44514</v>
      </c>
      <c r="J126" s="8"/>
      <c r="K126" s="1" cm="1">
        <f t="array" ref="K126">_xlfn.IFS(D126&gt;=$D$15, 4, D126&gt;=$D$14, 3, D126&gt;=$D$13, 2, D126&lt;$D$13, 1)</f>
        <v>1</v>
      </c>
      <c r="L126" s="1" cm="1">
        <f t="array" ref="L126">_xlfn.IFS(E126&gt;=$D$15, 4, E126&gt;=$D$14, 3, E126&gt;=$D$13, 2, E126&lt;$D$13, 1)</f>
        <v>1</v>
      </c>
      <c r="M126" s="1" cm="1">
        <f t="array" ref="M126">_xlfn.IFS(F126&gt;=$E$15, 4, F126&gt;=$E$14, 3, F126&gt;=$E$13, 2, F126&lt;$E$13, 1)</f>
        <v>1</v>
      </c>
      <c r="N126" s="1" cm="1">
        <f t="array" ref="N126">_xlfn.IFS(G126&gt;=$F$15, 4, G126&gt;=$F$14, 3, G126&gt;=$F$13, 2, G126&lt;$F$13, 1)</f>
        <v>1</v>
      </c>
      <c r="O126" s="1" cm="1">
        <f t="array" ref="O126">_xlfn.IFS(H126&gt;=$C$15, 4, H126&gt;=$C$14, 3, H126&gt;=$C$13, 2, H126&lt;$C$13, 1)</f>
        <v>1</v>
      </c>
      <c r="P126" s="1" cm="1">
        <f t="array" ref="P126">_xlfn.IFS(I126&gt;=$C$15, 4, I126&gt;=$C$14, 3, I126&gt;=$C$13, 2, I126&lt;$C$13, 1)</f>
        <v>1</v>
      </c>
      <c r="Q126" s="8"/>
      <c r="R126" s="1">
        <f t="shared" si="7"/>
        <v>1</v>
      </c>
      <c r="S126" s="1">
        <f t="shared" si="8"/>
        <v>1</v>
      </c>
      <c r="T126" s="8"/>
      <c r="U126" s="1">
        <f t="shared" si="9"/>
        <v>1</v>
      </c>
      <c r="V126" s="1">
        <f t="shared" si="10"/>
        <v>1</v>
      </c>
      <c r="W126" s="9"/>
      <c r="X126" s="1">
        <f t="shared" si="11"/>
        <v>1</v>
      </c>
      <c r="Y126" s="1">
        <f t="shared" si="11"/>
        <v>1</v>
      </c>
      <c r="Z126" s="1">
        <f t="shared" si="12"/>
        <v>0</v>
      </c>
      <c r="AA126" s="1" t="str" cm="1">
        <f t="array" ref="AA126">_xlfn.IFS(Z126=0, "No change", Z126&lt;0, "Decrease", Z126&gt;0, "Increase")</f>
        <v>No change</v>
      </c>
    </row>
    <row r="127" spans="1:27" x14ac:dyDescent="0.2">
      <c r="A127" s="1">
        <v>107</v>
      </c>
      <c r="B127" s="1" t="s">
        <v>178</v>
      </c>
      <c r="C127" s="1" t="s">
        <v>41</v>
      </c>
      <c r="D127" s="1">
        <v>46294</v>
      </c>
      <c r="E127" s="1">
        <v>55015</v>
      </c>
      <c r="F127" s="1">
        <v>22528</v>
      </c>
      <c r="G127" s="1">
        <v>0</v>
      </c>
      <c r="H127" s="1">
        <v>278995</v>
      </c>
      <c r="I127" s="1">
        <v>432971</v>
      </c>
      <c r="J127" s="8"/>
      <c r="K127" s="1" cm="1">
        <f t="array" ref="K127">_xlfn.IFS(D127&gt;=$D$15, 4, D127&gt;=$D$14, 3, D127&gt;=$D$13, 2, D127&lt;$D$13, 1)</f>
        <v>1</v>
      </c>
      <c r="L127" s="1" cm="1">
        <f t="array" ref="L127">_xlfn.IFS(E127&gt;=$D$15, 4, E127&gt;=$D$14, 3, E127&gt;=$D$13, 2, E127&lt;$D$13, 1)</f>
        <v>1</v>
      </c>
      <c r="M127" s="1" cm="1">
        <f t="array" ref="M127">_xlfn.IFS(F127&gt;=$E$15, 4, F127&gt;=$E$14, 3, F127&gt;=$E$13, 2, F127&lt;$E$13, 1)</f>
        <v>1</v>
      </c>
      <c r="N127" s="1" cm="1">
        <f t="array" ref="N127">_xlfn.IFS(G127&gt;=$F$15, 4, G127&gt;=$F$14, 3, G127&gt;=$F$13, 2, G127&lt;$F$13, 1)</f>
        <v>1</v>
      </c>
      <c r="O127" s="1" cm="1">
        <f t="array" ref="O127">_xlfn.IFS(H127&gt;=$C$15, 4, H127&gt;=$C$14, 3, H127&gt;=$C$13, 2, H127&lt;$C$13, 1)</f>
        <v>3</v>
      </c>
      <c r="P127" s="1" cm="1">
        <f t="array" ref="P127">_xlfn.IFS(I127&gt;=$C$15, 4, I127&gt;=$C$14, 3, I127&gt;=$C$13, 2, I127&lt;$C$13, 1)</f>
        <v>4</v>
      </c>
      <c r="Q127" s="8"/>
      <c r="R127" s="1">
        <f t="shared" si="7"/>
        <v>3</v>
      </c>
      <c r="S127" s="1">
        <f t="shared" si="8"/>
        <v>3</v>
      </c>
      <c r="T127" s="8"/>
      <c r="U127" s="1">
        <f t="shared" si="9"/>
        <v>1</v>
      </c>
      <c r="V127" s="1">
        <f t="shared" si="10"/>
        <v>1</v>
      </c>
      <c r="W127" s="9"/>
      <c r="X127" s="1">
        <f t="shared" si="11"/>
        <v>2</v>
      </c>
      <c r="Y127" s="1">
        <f t="shared" si="11"/>
        <v>2</v>
      </c>
      <c r="Z127" s="1">
        <f t="shared" si="12"/>
        <v>0</v>
      </c>
      <c r="AA127" s="1" t="str" cm="1">
        <f t="array" ref="AA127">_xlfn.IFS(Z127=0, "No change", Z127&lt;0, "Decrease", Z127&gt;0, "Increase")</f>
        <v>No change</v>
      </c>
    </row>
    <row r="128" spans="1:27" x14ac:dyDescent="0.2">
      <c r="A128" s="1">
        <v>108</v>
      </c>
      <c r="B128" s="1" t="s">
        <v>179</v>
      </c>
      <c r="C128" s="1" t="s">
        <v>180</v>
      </c>
      <c r="D128" s="1">
        <v>880531</v>
      </c>
      <c r="E128" s="1">
        <v>919609</v>
      </c>
      <c r="F128" s="1">
        <v>332596</v>
      </c>
      <c r="G128" s="1">
        <v>27.939229999999998</v>
      </c>
      <c r="H128" s="1">
        <v>86575</v>
      </c>
      <c r="I128" s="1">
        <v>232174</v>
      </c>
      <c r="J128" s="8"/>
      <c r="K128" s="1" cm="1">
        <f t="array" ref="K128">_xlfn.IFS(D128&gt;=$D$15, 4, D128&gt;=$D$14, 3, D128&gt;=$D$13, 2, D128&lt;$D$13, 1)</f>
        <v>2</v>
      </c>
      <c r="L128" s="1" cm="1">
        <f t="array" ref="L128">_xlfn.IFS(E128&gt;=$D$15, 4, E128&gt;=$D$14, 3, E128&gt;=$D$13, 2, E128&lt;$D$13, 1)</f>
        <v>3</v>
      </c>
      <c r="M128" s="1" cm="1">
        <f t="array" ref="M128">_xlfn.IFS(F128&gt;=$E$15, 4, F128&gt;=$E$14, 3, F128&gt;=$E$13, 2, F128&lt;$E$13, 1)</f>
        <v>2</v>
      </c>
      <c r="N128" s="1" cm="1">
        <f t="array" ref="N128">_xlfn.IFS(G128&gt;=$F$15, 4, G128&gt;=$F$14, 3, G128&gt;=$F$13, 2, G128&lt;$F$13, 1)</f>
        <v>2</v>
      </c>
      <c r="O128" s="1" cm="1">
        <f t="array" ref="O128">_xlfn.IFS(H128&gt;=$C$15, 4, H128&gt;=$C$14, 3, H128&gt;=$C$13, 2, H128&lt;$C$13, 1)</f>
        <v>2</v>
      </c>
      <c r="P128" s="1" cm="1">
        <f t="array" ref="P128">_xlfn.IFS(I128&gt;=$C$15, 4, I128&gt;=$C$14, 3, I128&gt;=$C$13, 2, I128&lt;$C$13, 1)</f>
        <v>3</v>
      </c>
      <c r="Q128" s="8"/>
      <c r="R128" s="1">
        <f t="shared" si="7"/>
        <v>2</v>
      </c>
      <c r="S128" s="1">
        <f t="shared" si="8"/>
        <v>3</v>
      </c>
      <c r="T128" s="8"/>
      <c r="U128" s="1">
        <f t="shared" si="9"/>
        <v>2</v>
      </c>
      <c r="V128" s="1">
        <f t="shared" si="10"/>
        <v>3</v>
      </c>
      <c r="W128" s="9"/>
      <c r="X128" s="1">
        <f t="shared" si="11"/>
        <v>2</v>
      </c>
      <c r="Y128" s="1">
        <f t="shared" si="11"/>
        <v>3</v>
      </c>
      <c r="Z128" s="1">
        <f t="shared" si="12"/>
        <v>1</v>
      </c>
      <c r="AA128" s="1" t="str" cm="1">
        <f t="array" ref="AA128">_xlfn.IFS(Z128=0, "No change", Z128&lt;0, "Decrease", Z128&gt;0, "Increase")</f>
        <v>Increase</v>
      </c>
    </row>
    <row r="129" spans="1:27" x14ac:dyDescent="0.2">
      <c r="A129" s="1">
        <v>109</v>
      </c>
      <c r="B129" s="1" t="s">
        <v>181</v>
      </c>
      <c r="C129" s="1" t="s">
        <v>182</v>
      </c>
      <c r="D129" s="1">
        <v>1089956</v>
      </c>
      <c r="E129" s="1">
        <v>1566670</v>
      </c>
      <c r="F129" s="1">
        <v>573440</v>
      </c>
      <c r="G129" s="1">
        <v>0</v>
      </c>
      <c r="H129" s="1">
        <v>112160</v>
      </c>
      <c r="I129" s="1">
        <v>171226</v>
      </c>
      <c r="J129" s="8"/>
      <c r="K129" s="1" cm="1">
        <f t="array" ref="K129">_xlfn.IFS(D129&gt;=$D$15, 4, D129&gt;=$D$14, 3, D129&gt;=$D$13, 2, D129&lt;$D$13, 1)</f>
        <v>3</v>
      </c>
      <c r="L129" s="1" cm="1">
        <f t="array" ref="L129">_xlfn.IFS(E129&gt;=$D$15, 4, E129&gt;=$D$14, 3, E129&gt;=$D$13, 2, E129&lt;$D$13, 1)</f>
        <v>4</v>
      </c>
      <c r="M129" s="1" cm="1">
        <f t="array" ref="M129">_xlfn.IFS(F129&gt;=$E$15, 4, F129&gt;=$E$14, 3, F129&gt;=$E$13, 2, F129&lt;$E$13, 1)</f>
        <v>3</v>
      </c>
      <c r="N129" s="1" cm="1">
        <f t="array" ref="N129">_xlfn.IFS(G129&gt;=$F$15, 4, G129&gt;=$F$14, 3, G129&gt;=$F$13, 2, G129&lt;$F$13, 1)</f>
        <v>1</v>
      </c>
      <c r="O129" s="1" cm="1">
        <f t="array" ref="O129">_xlfn.IFS(H129&gt;=$C$15, 4, H129&gt;=$C$14, 3, H129&gt;=$C$13, 2, H129&lt;$C$13, 1)</f>
        <v>2</v>
      </c>
      <c r="P129" s="1" cm="1">
        <f t="array" ref="P129">_xlfn.IFS(I129&gt;=$C$15, 4, I129&gt;=$C$14, 3, I129&gt;=$C$13, 2, I129&lt;$C$13, 1)</f>
        <v>2</v>
      </c>
      <c r="Q129" s="8"/>
      <c r="R129" s="1">
        <f t="shared" si="7"/>
        <v>2</v>
      </c>
      <c r="S129" s="1">
        <f t="shared" si="8"/>
        <v>2</v>
      </c>
      <c r="T129" s="8"/>
      <c r="U129" s="1">
        <f t="shared" si="9"/>
        <v>3</v>
      </c>
      <c r="V129" s="1">
        <f t="shared" si="10"/>
        <v>4</v>
      </c>
      <c r="W129" s="9"/>
      <c r="X129" s="1">
        <f t="shared" si="11"/>
        <v>3</v>
      </c>
      <c r="Y129" s="1">
        <f t="shared" si="11"/>
        <v>3</v>
      </c>
      <c r="Z129" s="1">
        <f t="shared" si="12"/>
        <v>0</v>
      </c>
      <c r="AA129" s="1" t="str" cm="1">
        <f t="array" ref="AA129">_xlfn.IFS(Z129=0, "No change", Z129&lt;0, "Decrease", Z129&gt;0, "Increase")</f>
        <v>No change</v>
      </c>
    </row>
    <row r="130" spans="1:27" x14ac:dyDescent="0.2">
      <c r="A130" s="1">
        <v>110</v>
      </c>
      <c r="B130" s="1" t="s">
        <v>183</v>
      </c>
      <c r="C130" s="1" t="s">
        <v>65</v>
      </c>
      <c r="D130" s="1">
        <v>494844</v>
      </c>
      <c r="E130" s="1">
        <v>307338</v>
      </c>
      <c r="F130" s="1">
        <v>1121426</v>
      </c>
      <c r="G130" s="1">
        <v>64.199523999999997</v>
      </c>
      <c r="H130" s="1">
        <v>28511</v>
      </c>
      <c r="I130" s="1">
        <v>76620</v>
      </c>
      <c r="J130" s="8"/>
      <c r="K130" s="1" cm="1">
        <f t="array" ref="K130">_xlfn.IFS(D130&gt;=$D$15, 4, D130&gt;=$D$14, 3, D130&gt;=$D$13, 2, D130&lt;$D$13, 1)</f>
        <v>2</v>
      </c>
      <c r="L130" s="1" cm="1">
        <f t="array" ref="L130">_xlfn.IFS(E130&gt;=$D$15, 4, E130&gt;=$D$14, 3, E130&gt;=$D$13, 2, E130&lt;$D$13, 1)</f>
        <v>2</v>
      </c>
      <c r="M130" s="1" cm="1">
        <f t="array" ref="M130">_xlfn.IFS(F130&gt;=$E$15, 4, F130&gt;=$E$14, 3, F130&gt;=$E$13, 2, F130&lt;$E$13, 1)</f>
        <v>4</v>
      </c>
      <c r="N130" s="1" cm="1">
        <f t="array" ref="N130">_xlfn.IFS(G130&gt;=$F$15, 4, G130&gt;=$F$14, 3, G130&gt;=$F$13, 2, G130&lt;$F$13, 1)</f>
        <v>3</v>
      </c>
      <c r="O130" s="1" cm="1">
        <f t="array" ref="O130">_xlfn.IFS(H130&gt;=$C$15, 4, H130&gt;=$C$14, 3, H130&gt;=$C$13, 2, H130&lt;$C$13, 1)</f>
        <v>1</v>
      </c>
      <c r="P130" s="1" cm="1">
        <f t="array" ref="P130">_xlfn.IFS(I130&gt;=$C$15, 4, I130&gt;=$C$14, 3, I130&gt;=$C$13, 2, I130&lt;$C$13, 1)</f>
        <v>2</v>
      </c>
      <c r="Q130" s="8"/>
      <c r="R130" s="1">
        <f t="shared" si="7"/>
        <v>2</v>
      </c>
      <c r="S130" s="1">
        <f t="shared" si="8"/>
        <v>2</v>
      </c>
      <c r="T130" s="8"/>
      <c r="U130" s="1">
        <f t="shared" si="9"/>
        <v>3</v>
      </c>
      <c r="V130" s="1">
        <f t="shared" si="10"/>
        <v>3</v>
      </c>
      <c r="W130" s="9"/>
      <c r="X130" s="1">
        <f t="shared" si="11"/>
        <v>3</v>
      </c>
      <c r="Y130" s="1">
        <f t="shared" si="11"/>
        <v>3</v>
      </c>
      <c r="Z130" s="1">
        <f t="shared" si="12"/>
        <v>0</v>
      </c>
      <c r="AA130" s="1" t="str" cm="1">
        <f t="array" ref="AA130">_xlfn.IFS(Z130=0, "No change", Z130&lt;0, "Decrease", Z130&gt;0, "Increase")</f>
        <v>No change</v>
      </c>
    </row>
    <row r="131" spans="1:27" x14ac:dyDescent="0.2">
      <c r="A131" s="1">
        <v>111</v>
      </c>
      <c r="B131" s="1" t="s">
        <v>184</v>
      </c>
      <c r="C131" s="1" t="s">
        <v>185</v>
      </c>
      <c r="D131" s="1">
        <v>32322</v>
      </c>
      <c r="E131" s="1">
        <v>76187</v>
      </c>
      <c r="F131" s="1">
        <v>83237</v>
      </c>
      <c r="G131" s="1">
        <v>91.117312999999996</v>
      </c>
      <c r="H131" s="1">
        <v>12178</v>
      </c>
      <c r="I131" s="1">
        <v>40138</v>
      </c>
      <c r="J131" s="8"/>
      <c r="K131" s="1" cm="1">
        <f t="array" ref="K131">_xlfn.IFS(D131&gt;=$D$15, 4, D131&gt;=$D$14, 3, D131&gt;=$D$13, 2, D131&lt;$D$13, 1)</f>
        <v>1</v>
      </c>
      <c r="L131" s="1" cm="1">
        <f t="array" ref="L131">_xlfn.IFS(E131&gt;=$D$15, 4, E131&gt;=$D$14, 3, E131&gt;=$D$13, 2, E131&lt;$D$13, 1)</f>
        <v>1</v>
      </c>
      <c r="M131" s="1" cm="1">
        <f t="array" ref="M131">_xlfn.IFS(F131&gt;=$E$15, 4, F131&gt;=$E$14, 3, F131&gt;=$E$13, 2, F131&lt;$E$13, 1)</f>
        <v>1</v>
      </c>
      <c r="N131" s="1" cm="1">
        <f t="array" ref="N131">_xlfn.IFS(G131&gt;=$F$15, 4, G131&gt;=$F$14, 3, G131&gt;=$F$13, 2, G131&lt;$F$13, 1)</f>
        <v>4</v>
      </c>
      <c r="O131" s="1" cm="1">
        <f t="array" ref="O131">_xlfn.IFS(H131&gt;=$C$15, 4, H131&gt;=$C$14, 3, H131&gt;=$C$13, 2, H131&lt;$C$13, 1)</f>
        <v>1</v>
      </c>
      <c r="P131" s="1" cm="1">
        <f t="array" ref="P131">_xlfn.IFS(I131&gt;=$C$15, 4, I131&gt;=$C$14, 3, I131&gt;=$C$13, 2, I131&lt;$C$13, 1)</f>
        <v>1</v>
      </c>
      <c r="Q131" s="8"/>
      <c r="R131" s="1">
        <f t="shared" si="7"/>
        <v>2</v>
      </c>
      <c r="S131" s="1">
        <f t="shared" si="8"/>
        <v>2</v>
      </c>
      <c r="T131" s="8"/>
      <c r="U131" s="1">
        <f t="shared" si="9"/>
        <v>1</v>
      </c>
      <c r="V131" s="1">
        <f t="shared" si="10"/>
        <v>1</v>
      </c>
      <c r="W131" s="9"/>
      <c r="X131" s="1">
        <f t="shared" si="11"/>
        <v>2</v>
      </c>
      <c r="Y131" s="1">
        <f t="shared" si="11"/>
        <v>2</v>
      </c>
      <c r="Z131" s="1">
        <f t="shared" si="12"/>
        <v>0</v>
      </c>
      <c r="AA131" s="1" t="str" cm="1">
        <f t="array" ref="AA131">_xlfn.IFS(Z131=0, "No change", Z131&lt;0, "Decrease", Z131&gt;0, "Increase")</f>
        <v>No change</v>
      </c>
    </row>
    <row r="132" spans="1:27" x14ac:dyDescent="0.2">
      <c r="A132" s="1">
        <v>112</v>
      </c>
      <c r="B132" s="1" t="s">
        <v>186</v>
      </c>
      <c r="C132" s="1" t="s">
        <v>55</v>
      </c>
      <c r="D132" s="1">
        <v>50895</v>
      </c>
      <c r="E132" s="1">
        <v>67895</v>
      </c>
      <c r="F132" s="1">
        <v>3074</v>
      </c>
      <c r="G132" s="1">
        <v>0</v>
      </c>
      <c r="H132" s="1">
        <v>820</v>
      </c>
      <c r="I132" s="1">
        <v>10155</v>
      </c>
      <c r="J132" s="8"/>
      <c r="K132" s="1" cm="1">
        <f t="array" ref="K132">_xlfn.IFS(D132&gt;=$D$15, 4, D132&gt;=$D$14, 3, D132&gt;=$D$13, 2, D132&lt;$D$13, 1)</f>
        <v>1</v>
      </c>
      <c r="L132" s="1" cm="1">
        <f t="array" ref="L132">_xlfn.IFS(E132&gt;=$D$15, 4, E132&gt;=$D$14, 3, E132&gt;=$D$13, 2, E132&lt;$D$13, 1)</f>
        <v>1</v>
      </c>
      <c r="M132" s="1" cm="1">
        <f t="array" ref="M132">_xlfn.IFS(F132&gt;=$E$15, 4, F132&gt;=$E$14, 3, F132&gt;=$E$13, 2, F132&lt;$E$13, 1)</f>
        <v>1</v>
      </c>
      <c r="N132" s="1" cm="1">
        <f t="array" ref="N132">_xlfn.IFS(G132&gt;=$F$15, 4, G132&gt;=$F$14, 3, G132&gt;=$F$13, 2, G132&lt;$F$13, 1)</f>
        <v>1</v>
      </c>
      <c r="O132" s="1" cm="1">
        <f t="array" ref="O132">_xlfn.IFS(H132&gt;=$C$15, 4, H132&gt;=$C$14, 3, H132&gt;=$C$13, 2, H132&lt;$C$13, 1)</f>
        <v>1</v>
      </c>
      <c r="P132" s="1" cm="1">
        <f t="array" ref="P132">_xlfn.IFS(I132&gt;=$C$15, 4, I132&gt;=$C$14, 3, I132&gt;=$C$13, 2, I132&lt;$C$13, 1)</f>
        <v>1</v>
      </c>
      <c r="Q132" s="8"/>
      <c r="R132" s="1">
        <f t="shared" si="7"/>
        <v>1</v>
      </c>
      <c r="S132" s="1">
        <f t="shared" si="8"/>
        <v>1</v>
      </c>
      <c r="T132" s="8"/>
      <c r="U132" s="1">
        <f t="shared" si="9"/>
        <v>1</v>
      </c>
      <c r="V132" s="1">
        <f t="shared" si="10"/>
        <v>1</v>
      </c>
      <c r="W132" s="9"/>
      <c r="X132" s="1">
        <f t="shared" si="11"/>
        <v>1</v>
      </c>
      <c r="Y132" s="1">
        <f t="shared" si="11"/>
        <v>1</v>
      </c>
      <c r="Z132" s="1">
        <f t="shared" si="12"/>
        <v>0</v>
      </c>
      <c r="AA132" s="1" t="str" cm="1">
        <f t="array" ref="AA132">_xlfn.IFS(Z132=0, "No change", Z132&lt;0, "Decrease", Z132&gt;0, "Increase")</f>
        <v>No change</v>
      </c>
    </row>
    <row r="133" spans="1:27" x14ac:dyDescent="0.2">
      <c r="A133" s="1">
        <v>113</v>
      </c>
      <c r="B133" s="1" t="s">
        <v>187</v>
      </c>
      <c r="C133" s="1" t="s">
        <v>33</v>
      </c>
      <c r="D133" s="1">
        <v>1792891</v>
      </c>
      <c r="E133" s="1">
        <v>1712892</v>
      </c>
      <c r="F133" s="1">
        <v>143388</v>
      </c>
      <c r="G133" s="1">
        <v>0</v>
      </c>
      <c r="H133" s="1">
        <v>4243</v>
      </c>
      <c r="I133" s="1">
        <v>25166</v>
      </c>
      <c r="J133" s="8"/>
      <c r="K133" s="1" cm="1">
        <f t="array" ref="K133">_xlfn.IFS(D133&gt;=$D$15, 4, D133&gt;=$D$14, 3, D133&gt;=$D$13, 2, D133&lt;$D$13, 1)</f>
        <v>4</v>
      </c>
      <c r="L133" s="1" cm="1">
        <f t="array" ref="L133">_xlfn.IFS(E133&gt;=$D$15, 4, E133&gt;=$D$14, 3, E133&gt;=$D$13, 2, E133&lt;$D$13, 1)</f>
        <v>4</v>
      </c>
      <c r="M133" s="1" cm="1">
        <f t="array" ref="M133">_xlfn.IFS(F133&gt;=$E$15, 4, F133&gt;=$E$14, 3, F133&gt;=$E$13, 2, F133&lt;$E$13, 1)</f>
        <v>1</v>
      </c>
      <c r="N133" s="1" cm="1">
        <f t="array" ref="N133">_xlfn.IFS(G133&gt;=$F$15, 4, G133&gt;=$F$14, 3, G133&gt;=$F$13, 2, G133&lt;$F$13, 1)</f>
        <v>1</v>
      </c>
      <c r="O133" s="1" cm="1">
        <f t="array" ref="O133">_xlfn.IFS(H133&gt;=$C$15, 4, H133&gt;=$C$14, 3, H133&gt;=$C$13, 2, H133&lt;$C$13, 1)</f>
        <v>1</v>
      </c>
      <c r="P133" s="1" cm="1">
        <f t="array" ref="P133">_xlfn.IFS(I133&gt;=$C$15, 4, I133&gt;=$C$14, 3, I133&gt;=$C$13, 2, I133&lt;$C$13, 1)</f>
        <v>1</v>
      </c>
      <c r="Q133" s="8"/>
      <c r="R133" s="1">
        <f t="shared" si="7"/>
        <v>1</v>
      </c>
      <c r="S133" s="1">
        <f t="shared" si="8"/>
        <v>1</v>
      </c>
      <c r="T133" s="8"/>
      <c r="U133" s="1">
        <f t="shared" si="9"/>
        <v>3</v>
      </c>
      <c r="V133" s="1">
        <f t="shared" si="10"/>
        <v>3</v>
      </c>
      <c r="W133" s="9"/>
      <c r="X133" s="1">
        <f t="shared" si="11"/>
        <v>2</v>
      </c>
      <c r="Y133" s="1">
        <f t="shared" si="11"/>
        <v>2</v>
      </c>
      <c r="Z133" s="1">
        <f t="shared" si="12"/>
        <v>0</v>
      </c>
      <c r="AA133" s="1" t="str" cm="1">
        <f t="array" ref="AA133">_xlfn.IFS(Z133=0, "No change", Z133&lt;0, "Decrease", Z133&gt;0, "Increase")</f>
        <v>No change</v>
      </c>
    </row>
    <row r="134" spans="1:27" x14ac:dyDescent="0.2">
      <c r="A134" s="1">
        <v>114</v>
      </c>
      <c r="B134" s="1" t="s">
        <v>188</v>
      </c>
      <c r="C134" s="1" t="s">
        <v>74</v>
      </c>
      <c r="D134" s="1">
        <v>321461</v>
      </c>
      <c r="E134" s="1">
        <v>508219</v>
      </c>
      <c r="F134" s="1">
        <v>61406</v>
      </c>
      <c r="G134" s="1">
        <v>41.230504000000003</v>
      </c>
      <c r="H134" s="1">
        <v>358284</v>
      </c>
      <c r="I134" s="1">
        <v>448374</v>
      </c>
      <c r="J134" s="8"/>
      <c r="K134" s="1" cm="1">
        <f t="array" ref="K134">_xlfn.IFS(D134&gt;=$D$15, 4, D134&gt;=$D$14, 3, D134&gt;=$D$13, 2, D134&lt;$D$13, 1)</f>
        <v>2</v>
      </c>
      <c r="L134" s="1" cm="1">
        <f t="array" ref="L134">_xlfn.IFS(E134&gt;=$D$15, 4, E134&gt;=$D$14, 3, E134&gt;=$D$13, 2, E134&lt;$D$13, 1)</f>
        <v>2</v>
      </c>
      <c r="M134" s="1" cm="1">
        <f t="array" ref="M134">_xlfn.IFS(F134&gt;=$E$15, 4, F134&gt;=$E$14, 3, F134&gt;=$E$13, 2, F134&lt;$E$13, 1)</f>
        <v>1</v>
      </c>
      <c r="N134" s="1" cm="1">
        <f t="array" ref="N134">_xlfn.IFS(G134&gt;=$F$15, 4, G134&gt;=$F$14, 3, G134&gt;=$F$13, 2, G134&lt;$F$13, 1)</f>
        <v>2</v>
      </c>
      <c r="O134" s="1" cm="1">
        <f t="array" ref="O134">_xlfn.IFS(H134&gt;=$C$15, 4, H134&gt;=$C$14, 3, H134&gt;=$C$13, 2, H134&lt;$C$13, 1)</f>
        <v>3</v>
      </c>
      <c r="P134" s="1" cm="1">
        <f t="array" ref="P134">_xlfn.IFS(I134&gt;=$C$15, 4, I134&gt;=$C$14, 3, I134&gt;=$C$13, 2, I134&lt;$C$13, 1)</f>
        <v>4</v>
      </c>
      <c r="Q134" s="8"/>
      <c r="R134" s="1">
        <f t="shared" si="7"/>
        <v>3</v>
      </c>
      <c r="S134" s="1">
        <f t="shared" si="8"/>
        <v>4</v>
      </c>
      <c r="T134" s="8"/>
      <c r="U134" s="1">
        <f t="shared" si="9"/>
        <v>2</v>
      </c>
      <c r="V134" s="1">
        <f t="shared" si="10"/>
        <v>2</v>
      </c>
      <c r="W134" s="9"/>
      <c r="X134" s="1">
        <f t="shared" si="11"/>
        <v>3</v>
      </c>
      <c r="Y134" s="1">
        <f t="shared" si="11"/>
        <v>3</v>
      </c>
      <c r="Z134" s="1">
        <f t="shared" si="12"/>
        <v>0</v>
      </c>
      <c r="AA134" s="1" t="str" cm="1">
        <f t="array" ref="AA134">_xlfn.IFS(Z134=0, "No change", Z134&lt;0, "Decrease", Z134&gt;0, "Increase")</f>
        <v>No change</v>
      </c>
    </row>
    <row r="135" spans="1:27" x14ac:dyDescent="0.2">
      <c r="A135" s="1">
        <v>115</v>
      </c>
      <c r="B135" s="1" t="s">
        <v>189</v>
      </c>
      <c r="C135" s="1" t="s">
        <v>99</v>
      </c>
      <c r="D135" s="1">
        <v>444216</v>
      </c>
      <c r="E135" s="1">
        <v>431651</v>
      </c>
      <c r="F135" s="1">
        <v>94261</v>
      </c>
      <c r="G135" s="1">
        <v>52.721041999999997</v>
      </c>
      <c r="H135" s="1">
        <v>174583</v>
      </c>
      <c r="I135" s="1">
        <v>429160</v>
      </c>
      <c r="J135" s="8"/>
      <c r="K135" s="1" cm="1">
        <f t="array" ref="K135">_xlfn.IFS(D135&gt;=$D$15, 4, D135&gt;=$D$14, 3, D135&gt;=$D$13, 2, D135&lt;$D$13, 1)</f>
        <v>2</v>
      </c>
      <c r="L135" s="1" cm="1">
        <f t="array" ref="L135">_xlfn.IFS(E135&gt;=$D$15, 4, E135&gt;=$D$14, 3, E135&gt;=$D$13, 2, E135&lt;$D$13, 1)</f>
        <v>2</v>
      </c>
      <c r="M135" s="1" cm="1">
        <f t="array" ref="M135">_xlfn.IFS(F135&gt;=$E$15, 4, F135&gt;=$E$14, 3, F135&gt;=$E$13, 2, F135&lt;$E$13, 1)</f>
        <v>1</v>
      </c>
      <c r="N135" s="1" cm="1">
        <f t="array" ref="N135">_xlfn.IFS(G135&gt;=$F$15, 4, G135&gt;=$F$14, 3, G135&gt;=$F$13, 2, G135&lt;$F$13, 1)</f>
        <v>3</v>
      </c>
      <c r="O135" s="1" cm="1">
        <f t="array" ref="O135">_xlfn.IFS(H135&gt;=$C$15, 4, H135&gt;=$C$14, 3, H135&gt;=$C$13, 2, H135&lt;$C$13, 1)</f>
        <v>2</v>
      </c>
      <c r="P135" s="1" cm="1">
        <f t="array" ref="P135">_xlfn.IFS(I135&gt;=$C$15, 4, I135&gt;=$C$14, 3, I135&gt;=$C$13, 2, I135&lt;$C$13, 1)</f>
        <v>4</v>
      </c>
      <c r="Q135" s="8"/>
      <c r="R135" s="1">
        <f t="shared" si="7"/>
        <v>2</v>
      </c>
      <c r="S135" s="1">
        <f t="shared" si="8"/>
        <v>4</v>
      </c>
      <c r="T135" s="8"/>
      <c r="U135" s="1">
        <f t="shared" si="9"/>
        <v>2</v>
      </c>
      <c r="V135" s="1">
        <f t="shared" si="10"/>
        <v>2</v>
      </c>
      <c r="W135" s="9"/>
      <c r="X135" s="1">
        <f t="shared" si="11"/>
        <v>2</v>
      </c>
      <c r="Y135" s="1">
        <f t="shared" si="11"/>
        <v>3</v>
      </c>
      <c r="Z135" s="1">
        <f t="shared" si="12"/>
        <v>1</v>
      </c>
      <c r="AA135" s="1" t="str" cm="1">
        <f t="array" ref="AA135">_xlfn.IFS(Z135=0, "No change", Z135&lt;0, "Decrease", Z135&gt;0, "Increase")</f>
        <v>Increase</v>
      </c>
    </row>
    <row r="136" spans="1:27" x14ac:dyDescent="0.2">
      <c r="A136" s="1">
        <v>116</v>
      </c>
      <c r="B136" s="1" t="s">
        <v>190</v>
      </c>
      <c r="C136" s="1" t="s">
        <v>81</v>
      </c>
      <c r="D136" s="1">
        <v>7710824</v>
      </c>
      <c r="E136" s="1">
        <v>4277447</v>
      </c>
      <c r="F136" s="1">
        <v>2257631</v>
      </c>
      <c r="G136" s="1">
        <v>62.272587999999999</v>
      </c>
      <c r="H136" s="1">
        <v>59893</v>
      </c>
      <c r="I136" s="1">
        <v>162811</v>
      </c>
      <c r="J136" s="8"/>
      <c r="K136" s="1" cm="1">
        <f t="array" ref="K136">_xlfn.IFS(D136&gt;=$D$15, 4, D136&gt;=$D$14, 3, D136&gt;=$D$13, 2, D136&lt;$D$13, 1)</f>
        <v>4</v>
      </c>
      <c r="L136" s="1" cm="1">
        <f t="array" ref="L136">_xlfn.IFS(E136&gt;=$D$15, 4, E136&gt;=$D$14, 3, E136&gt;=$D$13, 2, E136&lt;$D$13, 1)</f>
        <v>4</v>
      </c>
      <c r="M136" s="1" cm="1">
        <f t="array" ref="M136">_xlfn.IFS(F136&gt;=$E$15, 4, F136&gt;=$E$14, 3, F136&gt;=$E$13, 2, F136&lt;$E$13, 1)</f>
        <v>4</v>
      </c>
      <c r="N136" s="1" cm="1">
        <f t="array" ref="N136">_xlfn.IFS(G136&gt;=$F$15, 4, G136&gt;=$F$14, 3, G136&gt;=$F$13, 2, G136&lt;$F$13, 1)</f>
        <v>3</v>
      </c>
      <c r="O136" s="1" cm="1">
        <f t="array" ref="O136">_xlfn.IFS(H136&gt;=$C$15, 4, H136&gt;=$C$14, 3, H136&gt;=$C$13, 2, H136&lt;$C$13, 1)</f>
        <v>1</v>
      </c>
      <c r="P136" s="1" cm="1">
        <f t="array" ref="P136">_xlfn.IFS(I136&gt;=$C$15, 4, I136&gt;=$C$14, 3, I136&gt;=$C$13, 2, I136&lt;$C$13, 1)</f>
        <v>2</v>
      </c>
      <c r="Q136" s="8"/>
      <c r="R136" s="1">
        <f t="shared" si="7"/>
        <v>2</v>
      </c>
      <c r="S136" s="1">
        <f t="shared" si="8"/>
        <v>2</v>
      </c>
      <c r="T136" s="8"/>
      <c r="U136" s="1">
        <f t="shared" si="9"/>
        <v>4</v>
      </c>
      <c r="V136" s="1">
        <f t="shared" si="10"/>
        <v>4</v>
      </c>
      <c r="W136" s="9"/>
      <c r="X136" s="1">
        <f t="shared" si="11"/>
        <v>3</v>
      </c>
      <c r="Y136" s="1">
        <f t="shared" si="11"/>
        <v>3</v>
      </c>
      <c r="Z136" s="1">
        <f t="shared" si="12"/>
        <v>0</v>
      </c>
      <c r="AA136" s="1" t="str" cm="1">
        <f t="array" ref="AA136">_xlfn.IFS(Z136=0, "No change", Z136&lt;0, "Decrease", Z136&gt;0, "Increase")</f>
        <v>No change</v>
      </c>
    </row>
    <row r="137" spans="1:27" x14ac:dyDescent="0.2">
      <c r="A137" s="1">
        <v>117</v>
      </c>
      <c r="B137" s="1" t="s">
        <v>191</v>
      </c>
      <c r="C137" s="1" t="s">
        <v>45</v>
      </c>
      <c r="D137" s="1">
        <v>5771</v>
      </c>
      <c r="E137" s="1">
        <v>7675</v>
      </c>
      <c r="F137" s="1">
        <v>405544</v>
      </c>
      <c r="G137" s="1">
        <v>0</v>
      </c>
      <c r="H137" s="1">
        <v>0</v>
      </c>
      <c r="I137" s="1">
        <v>7381</v>
      </c>
      <c r="J137" s="8"/>
      <c r="K137" s="1" cm="1">
        <f t="array" ref="K137">_xlfn.IFS(D137&gt;=$D$15, 4, D137&gt;=$D$14, 3, D137&gt;=$D$13, 2, D137&lt;$D$13, 1)</f>
        <v>1</v>
      </c>
      <c r="L137" s="1" cm="1">
        <f t="array" ref="L137">_xlfn.IFS(E137&gt;=$D$15, 4, E137&gt;=$D$14, 3, E137&gt;=$D$13, 2, E137&lt;$D$13, 1)</f>
        <v>1</v>
      </c>
      <c r="M137" s="1" cm="1">
        <f t="array" ref="M137">_xlfn.IFS(F137&gt;=$E$15, 4, F137&gt;=$E$14, 3, F137&gt;=$E$13, 2, F137&lt;$E$13, 1)</f>
        <v>2</v>
      </c>
      <c r="N137" s="1" cm="1">
        <f t="array" ref="N137">_xlfn.IFS(G137&gt;=$F$15, 4, G137&gt;=$F$14, 3, G137&gt;=$F$13, 2, G137&lt;$F$13, 1)</f>
        <v>1</v>
      </c>
      <c r="O137" s="1" cm="1">
        <f t="array" ref="O137">_xlfn.IFS(H137&gt;=$C$15, 4, H137&gt;=$C$14, 3, H137&gt;=$C$13, 2, H137&lt;$C$13, 1)</f>
        <v>1</v>
      </c>
      <c r="P137" s="1" cm="1">
        <f t="array" ref="P137">_xlfn.IFS(I137&gt;=$C$15, 4, I137&gt;=$C$14, 3, I137&gt;=$C$13, 2, I137&lt;$C$13, 1)</f>
        <v>1</v>
      </c>
      <c r="Q137" s="8"/>
      <c r="R137" s="1">
        <f t="shared" si="7"/>
        <v>1</v>
      </c>
      <c r="S137" s="1">
        <f t="shared" si="8"/>
        <v>1</v>
      </c>
      <c r="T137" s="8"/>
      <c r="U137" s="1">
        <f t="shared" si="9"/>
        <v>2</v>
      </c>
      <c r="V137" s="1">
        <f t="shared" si="10"/>
        <v>2</v>
      </c>
      <c r="W137" s="9"/>
      <c r="X137" s="1">
        <f t="shared" si="11"/>
        <v>2</v>
      </c>
      <c r="Y137" s="1">
        <f t="shared" si="11"/>
        <v>2</v>
      </c>
      <c r="Z137" s="1">
        <f t="shared" si="12"/>
        <v>0</v>
      </c>
      <c r="AA137" s="1" t="str" cm="1">
        <f t="array" ref="AA137">_xlfn.IFS(Z137=0, "No change", Z137&lt;0, "Decrease", Z137&gt;0, "Increase")</f>
        <v>No change</v>
      </c>
    </row>
    <row r="138" spans="1:27" x14ac:dyDescent="0.2">
      <c r="A138" s="1">
        <v>118</v>
      </c>
      <c r="B138" s="1" t="s">
        <v>192</v>
      </c>
      <c r="C138" s="1" t="s">
        <v>74</v>
      </c>
      <c r="D138" s="1">
        <v>248356</v>
      </c>
      <c r="E138" s="1">
        <v>112123</v>
      </c>
      <c r="F138" s="1">
        <v>428012</v>
      </c>
      <c r="G138" s="1">
        <v>22.108668999999999</v>
      </c>
      <c r="H138" s="1">
        <v>51351</v>
      </c>
      <c r="I138" s="1">
        <v>144276</v>
      </c>
      <c r="J138" s="8"/>
      <c r="K138" s="1" cm="1">
        <f t="array" ref="K138">_xlfn.IFS(D138&gt;=$D$15, 4, D138&gt;=$D$14, 3, D138&gt;=$D$13, 2, D138&lt;$D$13, 1)</f>
        <v>1</v>
      </c>
      <c r="L138" s="1" cm="1">
        <f t="array" ref="L138">_xlfn.IFS(E138&gt;=$D$15, 4, E138&gt;=$D$14, 3, E138&gt;=$D$13, 2, E138&lt;$D$13, 1)</f>
        <v>1</v>
      </c>
      <c r="M138" s="1" cm="1">
        <f t="array" ref="M138">_xlfn.IFS(F138&gt;=$E$15, 4, F138&gt;=$E$14, 3, F138&gt;=$E$13, 2, F138&lt;$E$13, 1)</f>
        <v>2</v>
      </c>
      <c r="N138" s="1" cm="1">
        <f t="array" ref="N138">_xlfn.IFS(G138&gt;=$F$15, 4, G138&gt;=$F$14, 3, G138&gt;=$F$13, 2, G138&lt;$F$13, 1)</f>
        <v>1</v>
      </c>
      <c r="O138" s="1" cm="1">
        <f t="array" ref="O138">_xlfn.IFS(H138&gt;=$C$15, 4, H138&gt;=$C$14, 3, H138&gt;=$C$13, 2, H138&lt;$C$13, 1)</f>
        <v>1</v>
      </c>
      <c r="P138" s="1" cm="1">
        <f t="array" ref="P138">_xlfn.IFS(I138&gt;=$C$15, 4, I138&gt;=$C$14, 3, I138&gt;=$C$13, 2, I138&lt;$C$13, 1)</f>
        <v>2</v>
      </c>
      <c r="Q138" s="8"/>
      <c r="R138" s="1">
        <f t="shared" si="7"/>
        <v>1</v>
      </c>
      <c r="S138" s="1">
        <f t="shared" si="8"/>
        <v>2</v>
      </c>
      <c r="T138" s="8"/>
      <c r="U138" s="1">
        <f t="shared" si="9"/>
        <v>2</v>
      </c>
      <c r="V138" s="1">
        <f t="shared" si="10"/>
        <v>2</v>
      </c>
      <c r="W138" s="9"/>
      <c r="X138" s="1">
        <f t="shared" si="11"/>
        <v>2</v>
      </c>
      <c r="Y138" s="1">
        <f t="shared" si="11"/>
        <v>2</v>
      </c>
      <c r="Z138" s="1">
        <f t="shared" si="12"/>
        <v>0</v>
      </c>
      <c r="AA138" s="1" t="str" cm="1">
        <f t="array" ref="AA138">_xlfn.IFS(Z138=0, "No change", Z138&lt;0, "Decrease", Z138&gt;0, "Increase")</f>
        <v>No change</v>
      </c>
    </row>
    <row r="139" spans="1:27" x14ac:dyDescent="0.2">
      <c r="A139" s="1">
        <v>119</v>
      </c>
      <c r="B139" s="1" t="s">
        <v>193</v>
      </c>
      <c r="C139" s="1" t="s">
        <v>67</v>
      </c>
      <c r="D139" s="1">
        <v>20862</v>
      </c>
      <c r="E139" s="1">
        <v>38189</v>
      </c>
      <c r="F139" s="1">
        <v>111393</v>
      </c>
      <c r="G139" s="1">
        <v>98.767758000000001</v>
      </c>
      <c r="H139" s="1">
        <v>219</v>
      </c>
      <c r="I139" s="1">
        <v>1710</v>
      </c>
      <c r="J139" s="8"/>
      <c r="K139" s="1" cm="1">
        <f t="array" ref="K139">_xlfn.IFS(D139&gt;=$D$15, 4, D139&gt;=$D$14, 3, D139&gt;=$D$13, 2, D139&lt;$D$13, 1)</f>
        <v>1</v>
      </c>
      <c r="L139" s="1" cm="1">
        <f t="array" ref="L139">_xlfn.IFS(E139&gt;=$D$15, 4, E139&gt;=$D$14, 3, E139&gt;=$D$13, 2, E139&lt;$D$13, 1)</f>
        <v>1</v>
      </c>
      <c r="M139" s="1" cm="1">
        <f t="array" ref="M139">_xlfn.IFS(F139&gt;=$E$15, 4, F139&gt;=$E$14, 3, F139&gt;=$E$13, 2, F139&lt;$E$13, 1)</f>
        <v>1</v>
      </c>
      <c r="N139" s="1" cm="1">
        <f t="array" ref="N139">_xlfn.IFS(G139&gt;=$F$15, 4, G139&gt;=$F$14, 3, G139&gt;=$F$13, 2, G139&lt;$F$13, 1)</f>
        <v>4</v>
      </c>
      <c r="O139" s="1" cm="1">
        <f t="array" ref="O139">_xlfn.IFS(H139&gt;=$C$15, 4, H139&gt;=$C$14, 3, H139&gt;=$C$13, 2, H139&lt;$C$13, 1)</f>
        <v>1</v>
      </c>
      <c r="P139" s="1" cm="1">
        <f t="array" ref="P139">_xlfn.IFS(I139&gt;=$C$15, 4, I139&gt;=$C$14, 3, I139&gt;=$C$13, 2, I139&lt;$C$13, 1)</f>
        <v>1</v>
      </c>
      <c r="Q139" s="8"/>
      <c r="R139" s="1">
        <f t="shared" si="7"/>
        <v>2</v>
      </c>
      <c r="S139" s="1">
        <f t="shared" si="8"/>
        <v>2</v>
      </c>
      <c r="T139" s="8"/>
      <c r="U139" s="1">
        <f t="shared" si="9"/>
        <v>1</v>
      </c>
      <c r="V139" s="1">
        <f t="shared" si="10"/>
        <v>1</v>
      </c>
      <c r="W139" s="9"/>
      <c r="X139" s="1">
        <f t="shared" si="11"/>
        <v>2</v>
      </c>
      <c r="Y139" s="1">
        <f t="shared" si="11"/>
        <v>2</v>
      </c>
      <c r="Z139" s="1">
        <f t="shared" si="12"/>
        <v>0</v>
      </c>
      <c r="AA139" s="1" t="str" cm="1">
        <f t="array" ref="AA139">_xlfn.IFS(Z139=0, "No change", Z139&lt;0, "Decrease", Z139&gt;0, "Increase")</f>
        <v>No change</v>
      </c>
    </row>
    <row r="140" spans="1:27" x14ac:dyDescent="0.2">
      <c r="A140" s="1">
        <v>120</v>
      </c>
      <c r="B140" s="1" t="s">
        <v>194</v>
      </c>
      <c r="C140" s="1" t="s">
        <v>151</v>
      </c>
      <c r="D140" s="1">
        <v>391313</v>
      </c>
      <c r="E140" s="1">
        <v>715555</v>
      </c>
      <c r="F140" s="1">
        <v>60362</v>
      </c>
      <c r="G140" s="1">
        <v>90.141722000000001</v>
      </c>
      <c r="H140" s="1">
        <v>1647635</v>
      </c>
      <c r="I140" s="1">
        <v>1896230</v>
      </c>
      <c r="J140" s="8"/>
      <c r="K140" s="1" cm="1">
        <f t="array" ref="K140">_xlfn.IFS(D140&gt;=$D$15, 4, D140&gt;=$D$14, 3, D140&gt;=$D$13, 2, D140&lt;$D$13, 1)</f>
        <v>2</v>
      </c>
      <c r="L140" s="1" cm="1">
        <f t="array" ref="L140">_xlfn.IFS(E140&gt;=$D$15, 4, E140&gt;=$D$14, 3, E140&gt;=$D$13, 2, E140&lt;$D$13, 1)</f>
        <v>2</v>
      </c>
      <c r="M140" s="1" cm="1">
        <f t="array" ref="M140">_xlfn.IFS(F140&gt;=$E$15, 4, F140&gt;=$E$14, 3, F140&gt;=$E$13, 2, F140&lt;$E$13, 1)</f>
        <v>1</v>
      </c>
      <c r="N140" s="1" cm="1">
        <f t="array" ref="N140">_xlfn.IFS(G140&gt;=$F$15, 4, G140&gt;=$F$14, 3, G140&gt;=$F$13, 2, G140&lt;$F$13, 1)</f>
        <v>4</v>
      </c>
      <c r="O140" s="1" cm="1">
        <f t="array" ref="O140">_xlfn.IFS(H140&gt;=$C$15, 4, H140&gt;=$C$14, 3, H140&gt;=$C$13, 2, H140&lt;$C$13, 1)</f>
        <v>4</v>
      </c>
      <c r="P140" s="1" cm="1">
        <f t="array" ref="P140">_xlfn.IFS(I140&gt;=$C$15, 4, I140&gt;=$C$14, 3, I140&gt;=$C$13, 2, I140&lt;$C$13, 1)</f>
        <v>4</v>
      </c>
      <c r="Q140" s="8"/>
      <c r="R140" s="1">
        <f t="shared" si="7"/>
        <v>4</v>
      </c>
      <c r="S140" s="1">
        <f t="shared" si="8"/>
        <v>4</v>
      </c>
      <c r="T140" s="8"/>
      <c r="U140" s="1">
        <f t="shared" si="9"/>
        <v>2</v>
      </c>
      <c r="V140" s="1">
        <f t="shared" si="10"/>
        <v>2</v>
      </c>
      <c r="W140" s="9"/>
      <c r="X140" s="1">
        <f t="shared" si="11"/>
        <v>3</v>
      </c>
      <c r="Y140" s="1">
        <f t="shared" si="11"/>
        <v>3</v>
      </c>
      <c r="Z140" s="1">
        <f t="shared" si="12"/>
        <v>0</v>
      </c>
      <c r="AA140" s="1" t="str" cm="1">
        <f t="array" ref="AA140">_xlfn.IFS(Z140=0, "No change", Z140&lt;0, "Decrease", Z140&gt;0, "Increase")</f>
        <v>No change</v>
      </c>
    </row>
    <row r="141" spans="1:27" x14ac:dyDescent="0.2">
      <c r="A141" s="1">
        <v>121</v>
      </c>
      <c r="B141" s="1" t="s">
        <v>195</v>
      </c>
      <c r="C141" s="1" t="s">
        <v>116</v>
      </c>
      <c r="D141" s="1">
        <v>1446311</v>
      </c>
      <c r="E141" s="1">
        <v>936124</v>
      </c>
      <c r="F141" s="1">
        <v>843090</v>
      </c>
      <c r="G141" s="1">
        <v>96.145099000000002</v>
      </c>
      <c r="H141" s="1">
        <v>38101</v>
      </c>
      <c r="I141" s="1">
        <v>120809</v>
      </c>
      <c r="J141" s="8"/>
      <c r="K141" s="1" cm="1">
        <f t="array" ref="K141">_xlfn.IFS(D141&gt;=$D$15, 4, D141&gt;=$D$14, 3, D141&gt;=$D$13, 2, D141&lt;$D$13, 1)</f>
        <v>3</v>
      </c>
      <c r="L141" s="1" cm="1">
        <f t="array" ref="L141">_xlfn.IFS(E141&gt;=$D$15, 4, E141&gt;=$D$14, 3, E141&gt;=$D$13, 2, E141&lt;$D$13, 1)</f>
        <v>3</v>
      </c>
      <c r="M141" s="1" cm="1">
        <f t="array" ref="M141">_xlfn.IFS(F141&gt;=$E$15, 4, F141&gt;=$E$14, 3, F141&gt;=$E$13, 2, F141&lt;$E$13, 1)</f>
        <v>4</v>
      </c>
      <c r="N141" s="1" cm="1">
        <f t="array" ref="N141">_xlfn.IFS(G141&gt;=$F$15, 4, G141&gt;=$F$14, 3, G141&gt;=$F$13, 2, G141&lt;$F$13, 1)</f>
        <v>4</v>
      </c>
      <c r="O141" s="1" cm="1">
        <f t="array" ref="O141">_xlfn.IFS(H141&gt;=$C$15, 4, H141&gt;=$C$14, 3, H141&gt;=$C$13, 2, H141&lt;$C$13, 1)</f>
        <v>1</v>
      </c>
      <c r="P141" s="1" cm="1">
        <f t="array" ref="P141">_xlfn.IFS(I141&gt;=$C$15, 4, I141&gt;=$C$14, 3, I141&gt;=$C$13, 2, I141&lt;$C$13, 1)</f>
        <v>2</v>
      </c>
      <c r="Q141" s="8"/>
      <c r="R141" s="1">
        <f t="shared" si="7"/>
        <v>2</v>
      </c>
      <c r="S141" s="1">
        <f t="shared" si="8"/>
        <v>3</v>
      </c>
      <c r="T141" s="8"/>
      <c r="U141" s="1">
        <f t="shared" si="9"/>
        <v>4</v>
      </c>
      <c r="V141" s="1">
        <f t="shared" si="10"/>
        <v>4</v>
      </c>
      <c r="W141" s="9"/>
      <c r="X141" s="1">
        <f t="shared" si="11"/>
        <v>3</v>
      </c>
      <c r="Y141" s="1">
        <f t="shared" si="11"/>
        <v>4</v>
      </c>
      <c r="Z141" s="1">
        <f t="shared" si="12"/>
        <v>1</v>
      </c>
      <c r="AA141" s="1" t="str" cm="1">
        <f t="array" ref="AA141">_xlfn.IFS(Z141=0, "No change", Z141&lt;0, "Decrease", Z141&gt;0, "Increase")</f>
        <v>Increase</v>
      </c>
    </row>
    <row r="142" spans="1:27" x14ac:dyDescent="0.2">
      <c r="A142" s="1">
        <v>122</v>
      </c>
      <c r="B142" s="1" t="s">
        <v>196</v>
      </c>
      <c r="C142" s="1" t="s">
        <v>162</v>
      </c>
      <c r="D142" s="1">
        <v>506105</v>
      </c>
      <c r="E142" s="1">
        <v>241178</v>
      </c>
      <c r="F142" s="1">
        <v>75527</v>
      </c>
      <c r="G142" s="1">
        <v>38.711126</v>
      </c>
      <c r="H142" s="1">
        <v>26670</v>
      </c>
      <c r="I142" s="1">
        <v>101084</v>
      </c>
      <c r="J142" s="8"/>
      <c r="K142" s="1" cm="1">
        <f t="array" ref="K142">_xlfn.IFS(D142&gt;=$D$15, 4, D142&gt;=$D$14, 3, D142&gt;=$D$13, 2, D142&lt;$D$13, 1)</f>
        <v>2</v>
      </c>
      <c r="L142" s="1" cm="1">
        <f t="array" ref="L142">_xlfn.IFS(E142&gt;=$D$15, 4, E142&gt;=$D$14, 3, E142&gt;=$D$13, 2, E142&lt;$D$13, 1)</f>
        <v>1</v>
      </c>
      <c r="M142" s="1" cm="1">
        <f t="array" ref="M142">_xlfn.IFS(F142&gt;=$E$15, 4, F142&gt;=$E$14, 3, F142&gt;=$E$13, 2, F142&lt;$E$13, 1)</f>
        <v>1</v>
      </c>
      <c r="N142" s="1" cm="1">
        <f t="array" ref="N142">_xlfn.IFS(G142&gt;=$F$15, 4, G142&gt;=$F$14, 3, G142&gt;=$F$13, 2, G142&lt;$F$13, 1)</f>
        <v>2</v>
      </c>
      <c r="O142" s="1" cm="1">
        <f t="array" ref="O142">_xlfn.IFS(H142&gt;=$C$15, 4, H142&gt;=$C$14, 3, H142&gt;=$C$13, 2, H142&lt;$C$13, 1)</f>
        <v>1</v>
      </c>
      <c r="P142" s="1" cm="1">
        <f t="array" ref="P142">_xlfn.IFS(I142&gt;=$C$15, 4, I142&gt;=$C$14, 3, I142&gt;=$C$13, 2, I142&lt;$C$13, 1)</f>
        <v>2</v>
      </c>
      <c r="Q142" s="8"/>
      <c r="R142" s="1">
        <f t="shared" si="7"/>
        <v>1</v>
      </c>
      <c r="S142" s="1">
        <f t="shared" si="8"/>
        <v>2</v>
      </c>
      <c r="T142" s="8"/>
      <c r="U142" s="1">
        <f t="shared" si="9"/>
        <v>2</v>
      </c>
      <c r="V142" s="1">
        <f t="shared" si="10"/>
        <v>1</v>
      </c>
      <c r="W142" s="9"/>
      <c r="X142" s="1">
        <f t="shared" si="11"/>
        <v>2</v>
      </c>
      <c r="Y142" s="1">
        <f t="shared" si="11"/>
        <v>2</v>
      </c>
      <c r="Z142" s="1">
        <f t="shared" si="12"/>
        <v>0</v>
      </c>
      <c r="AA142" s="1" t="str" cm="1">
        <f t="array" ref="AA142">_xlfn.IFS(Z142=0, "No change", Z142&lt;0, "Decrease", Z142&gt;0, "Increase")</f>
        <v>No change</v>
      </c>
    </row>
    <row r="143" spans="1:27" x14ac:dyDescent="0.2">
      <c r="A143" s="1">
        <v>123</v>
      </c>
      <c r="B143" s="1" t="s">
        <v>197</v>
      </c>
      <c r="C143" s="1" t="s">
        <v>43</v>
      </c>
      <c r="D143" s="1">
        <v>1107195</v>
      </c>
      <c r="E143" s="1">
        <v>739922</v>
      </c>
      <c r="F143" s="1">
        <v>1162878</v>
      </c>
      <c r="G143" s="1">
        <v>0</v>
      </c>
      <c r="H143" s="1">
        <v>38160</v>
      </c>
      <c r="I143" s="1">
        <v>211450</v>
      </c>
      <c r="J143" s="8"/>
      <c r="K143" s="1" cm="1">
        <f t="array" ref="K143">_xlfn.IFS(D143&gt;=$D$15, 4, D143&gt;=$D$14, 3, D143&gt;=$D$13, 2, D143&lt;$D$13, 1)</f>
        <v>3</v>
      </c>
      <c r="L143" s="1" cm="1">
        <f t="array" ref="L143">_xlfn.IFS(E143&gt;=$D$15, 4, E143&gt;=$D$14, 3, E143&gt;=$D$13, 2, E143&lt;$D$13, 1)</f>
        <v>2</v>
      </c>
      <c r="M143" s="1" cm="1">
        <f t="array" ref="M143">_xlfn.IFS(F143&gt;=$E$15, 4, F143&gt;=$E$14, 3, F143&gt;=$E$13, 2, F143&lt;$E$13, 1)</f>
        <v>4</v>
      </c>
      <c r="N143" s="1" cm="1">
        <f t="array" ref="N143">_xlfn.IFS(G143&gt;=$F$15, 4, G143&gt;=$F$14, 3, G143&gt;=$F$13, 2, G143&lt;$F$13, 1)</f>
        <v>1</v>
      </c>
      <c r="O143" s="1" cm="1">
        <f t="array" ref="O143">_xlfn.IFS(H143&gt;=$C$15, 4, H143&gt;=$C$14, 3, H143&gt;=$C$13, 2, H143&lt;$C$13, 1)</f>
        <v>1</v>
      </c>
      <c r="P143" s="1" cm="1">
        <f t="array" ref="P143">_xlfn.IFS(I143&gt;=$C$15, 4, I143&gt;=$C$14, 3, I143&gt;=$C$13, 2, I143&lt;$C$13, 1)</f>
        <v>2</v>
      </c>
      <c r="Q143" s="8"/>
      <c r="R143" s="1">
        <f t="shared" si="7"/>
        <v>1</v>
      </c>
      <c r="S143" s="1">
        <f t="shared" si="8"/>
        <v>2</v>
      </c>
      <c r="T143" s="8"/>
      <c r="U143" s="1">
        <f t="shared" si="9"/>
        <v>4</v>
      </c>
      <c r="V143" s="1">
        <f t="shared" si="10"/>
        <v>3</v>
      </c>
      <c r="W143" s="9"/>
      <c r="X143" s="1">
        <f t="shared" si="11"/>
        <v>3</v>
      </c>
      <c r="Y143" s="1">
        <f t="shared" si="11"/>
        <v>3</v>
      </c>
      <c r="Z143" s="1">
        <f t="shared" si="12"/>
        <v>0</v>
      </c>
      <c r="AA143" s="1" t="str" cm="1">
        <f t="array" ref="AA143">_xlfn.IFS(Z143=0, "No change", Z143&lt;0, "Decrease", Z143&gt;0, "Increase")</f>
        <v>No change</v>
      </c>
    </row>
    <row r="144" spans="1:27" x14ac:dyDescent="0.2">
      <c r="A144" s="1">
        <v>124</v>
      </c>
      <c r="B144" s="1" t="s">
        <v>198</v>
      </c>
      <c r="C144" s="1" t="s">
        <v>199</v>
      </c>
      <c r="D144" s="1">
        <v>719235</v>
      </c>
      <c r="E144" s="1">
        <v>1707928</v>
      </c>
      <c r="F144" s="1">
        <v>103753</v>
      </c>
      <c r="G144" s="1">
        <v>1.832857</v>
      </c>
      <c r="H144" s="1">
        <v>156800</v>
      </c>
      <c r="I144" s="1">
        <v>274022</v>
      </c>
      <c r="J144" s="8"/>
      <c r="K144" s="1" cm="1">
        <f t="array" ref="K144">_xlfn.IFS(D144&gt;=$D$15, 4, D144&gt;=$D$14, 3, D144&gt;=$D$13, 2, D144&lt;$D$13, 1)</f>
        <v>2</v>
      </c>
      <c r="L144" s="1" cm="1">
        <f t="array" ref="L144">_xlfn.IFS(E144&gt;=$D$15, 4, E144&gt;=$D$14, 3, E144&gt;=$D$13, 2, E144&lt;$D$13, 1)</f>
        <v>4</v>
      </c>
      <c r="M144" s="1" cm="1">
        <f t="array" ref="M144">_xlfn.IFS(F144&gt;=$E$15, 4, F144&gt;=$E$14, 3, F144&gt;=$E$13, 2, F144&lt;$E$13, 1)</f>
        <v>1</v>
      </c>
      <c r="N144" s="1" cm="1">
        <f t="array" ref="N144">_xlfn.IFS(G144&gt;=$F$15, 4, G144&gt;=$F$14, 3, G144&gt;=$F$13, 2, G144&lt;$F$13, 1)</f>
        <v>1</v>
      </c>
      <c r="O144" s="1" cm="1">
        <f t="array" ref="O144">_xlfn.IFS(H144&gt;=$C$15, 4, H144&gt;=$C$14, 3, H144&gt;=$C$13, 2, H144&lt;$C$13, 1)</f>
        <v>2</v>
      </c>
      <c r="P144" s="1" cm="1">
        <f t="array" ref="P144">_xlfn.IFS(I144&gt;=$C$15, 4, I144&gt;=$C$14, 3, I144&gt;=$C$13, 2, I144&lt;$C$13, 1)</f>
        <v>3</v>
      </c>
      <c r="Q144" s="8"/>
      <c r="R144" s="1">
        <f t="shared" si="7"/>
        <v>2</v>
      </c>
      <c r="S144" s="1">
        <f t="shared" si="8"/>
        <v>3</v>
      </c>
      <c r="T144" s="8"/>
      <c r="U144" s="1">
        <f t="shared" si="9"/>
        <v>2</v>
      </c>
      <c r="V144" s="1">
        <f t="shared" si="10"/>
        <v>3</v>
      </c>
      <c r="W144" s="9"/>
      <c r="X144" s="1">
        <f t="shared" si="11"/>
        <v>2</v>
      </c>
      <c r="Y144" s="1">
        <f t="shared" si="11"/>
        <v>3</v>
      </c>
      <c r="Z144" s="1">
        <f t="shared" si="12"/>
        <v>1</v>
      </c>
      <c r="AA144" s="1" t="str" cm="1">
        <f t="array" ref="AA144">_xlfn.IFS(Z144=0, "No change", Z144&lt;0, "Decrease", Z144&gt;0, "Increase")</f>
        <v>Increase</v>
      </c>
    </row>
    <row r="145" spans="1:27" x14ac:dyDescent="0.2">
      <c r="A145" s="1">
        <v>125</v>
      </c>
      <c r="B145" s="1" t="s">
        <v>200</v>
      </c>
      <c r="C145" s="1" t="s">
        <v>71</v>
      </c>
      <c r="D145" s="1">
        <v>101931</v>
      </c>
      <c r="E145" s="1">
        <v>441924</v>
      </c>
      <c r="F145" s="1">
        <v>12195</v>
      </c>
      <c r="G145" s="1">
        <v>0</v>
      </c>
      <c r="H145" s="1">
        <v>83375</v>
      </c>
      <c r="I145" s="1">
        <v>104340</v>
      </c>
      <c r="J145" s="8"/>
      <c r="K145" s="1" cm="1">
        <f t="array" ref="K145">_xlfn.IFS(D145&gt;=$D$15, 4, D145&gt;=$D$14, 3, D145&gt;=$D$13, 2, D145&lt;$D$13, 1)</f>
        <v>1</v>
      </c>
      <c r="L145" s="1" cm="1">
        <f t="array" ref="L145">_xlfn.IFS(E145&gt;=$D$15, 4, E145&gt;=$D$14, 3, E145&gt;=$D$13, 2, E145&lt;$D$13, 1)</f>
        <v>2</v>
      </c>
      <c r="M145" s="1" cm="1">
        <f t="array" ref="M145">_xlfn.IFS(F145&gt;=$E$15, 4, F145&gt;=$E$14, 3, F145&gt;=$E$13, 2, F145&lt;$E$13, 1)</f>
        <v>1</v>
      </c>
      <c r="N145" s="1" cm="1">
        <f t="array" ref="N145">_xlfn.IFS(G145&gt;=$F$15, 4, G145&gt;=$F$14, 3, G145&gt;=$F$13, 2, G145&lt;$F$13, 1)</f>
        <v>1</v>
      </c>
      <c r="O145" s="1" cm="1">
        <f t="array" ref="O145">_xlfn.IFS(H145&gt;=$C$15, 4, H145&gt;=$C$14, 3, H145&gt;=$C$13, 2, H145&lt;$C$13, 1)</f>
        <v>2</v>
      </c>
      <c r="P145" s="1" cm="1">
        <f t="array" ref="P145">_xlfn.IFS(I145&gt;=$C$15, 4, I145&gt;=$C$14, 3, I145&gt;=$C$13, 2, I145&lt;$C$13, 1)</f>
        <v>2</v>
      </c>
      <c r="Q145" s="8"/>
      <c r="R145" s="1">
        <f t="shared" si="7"/>
        <v>2</v>
      </c>
      <c r="S145" s="1">
        <f t="shared" si="8"/>
        <v>2</v>
      </c>
      <c r="T145" s="8"/>
      <c r="U145" s="1">
        <f t="shared" si="9"/>
        <v>1</v>
      </c>
      <c r="V145" s="1">
        <f t="shared" si="10"/>
        <v>2</v>
      </c>
      <c r="W145" s="9"/>
      <c r="X145" s="1">
        <f t="shared" si="11"/>
        <v>2</v>
      </c>
      <c r="Y145" s="1">
        <f t="shared" si="11"/>
        <v>2</v>
      </c>
      <c r="Z145" s="1">
        <f t="shared" si="12"/>
        <v>0</v>
      </c>
      <c r="AA145" s="1" t="str" cm="1">
        <f t="array" ref="AA145">_xlfn.IFS(Z145=0, "No change", Z145&lt;0, "Decrease", Z145&gt;0, "Increase")</f>
        <v>No change</v>
      </c>
    </row>
    <row r="146" spans="1:27" x14ac:dyDescent="0.2">
      <c r="A146" s="1">
        <v>126</v>
      </c>
      <c r="B146" s="1" t="s">
        <v>201</v>
      </c>
      <c r="C146" s="1" t="s">
        <v>79</v>
      </c>
      <c r="D146" s="1">
        <v>116096</v>
      </c>
      <c r="E146" s="1">
        <v>208013</v>
      </c>
      <c r="F146" s="1">
        <v>45330</v>
      </c>
      <c r="G146" s="1">
        <v>0</v>
      </c>
      <c r="H146" s="1">
        <v>50875</v>
      </c>
      <c r="I146" s="1">
        <v>114917</v>
      </c>
      <c r="J146" s="8"/>
      <c r="K146" s="1" cm="1">
        <f t="array" ref="K146">_xlfn.IFS(D146&gt;=$D$15, 4, D146&gt;=$D$14, 3, D146&gt;=$D$13, 2, D146&lt;$D$13, 1)</f>
        <v>1</v>
      </c>
      <c r="L146" s="1" cm="1">
        <f t="array" ref="L146">_xlfn.IFS(E146&gt;=$D$15, 4, E146&gt;=$D$14, 3, E146&gt;=$D$13, 2, E146&lt;$D$13, 1)</f>
        <v>1</v>
      </c>
      <c r="M146" s="1" cm="1">
        <f t="array" ref="M146">_xlfn.IFS(F146&gt;=$E$15, 4, F146&gt;=$E$14, 3, F146&gt;=$E$13, 2, F146&lt;$E$13, 1)</f>
        <v>1</v>
      </c>
      <c r="N146" s="1" cm="1">
        <f t="array" ref="N146">_xlfn.IFS(G146&gt;=$F$15, 4, G146&gt;=$F$14, 3, G146&gt;=$F$13, 2, G146&lt;$F$13, 1)</f>
        <v>1</v>
      </c>
      <c r="O146" s="1" cm="1">
        <f t="array" ref="O146">_xlfn.IFS(H146&gt;=$C$15, 4, H146&gt;=$C$14, 3, H146&gt;=$C$13, 2, H146&lt;$C$13, 1)</f>
        <v>1</v>
      </c>
      <c r="P146" s="1" cm="1">
        <f t="array" ref="P146">_xlfn.IFS(I146&gt;=$C$15, 4, I146&gt;=$C$14, 3, I146&gt;=$C$13, 2, I146&lt;$C$13, 1)</f>
        <v>2</v>
      </c>
      <c r="Q146" s="8"/>
      <c r="R146" s="1">
        <f t="shared" si="7"/>
        <v>1</v>
      </c>
      <c r="S146" s="1">
        <f t="shared" si="8"/>
        <v>2</v>
      </c>
      <c r="T146" s="8"/>
      <c r="U146" s="1">
        <f t="shared" si="9"/>
        <v>1</v>
      </c>
      <c r="V146" s="1">
        <f t="shared" si="10"/>
        <v>1</v>
      </c>
      <c r="W146" s="9"/>
      <c r="X146" s="1">
        <f t="shared" si="11"/>
        <v>1</v>
      </c>
      <c r="Y146" s="1">
        <f t="shared" si="11"/>
        <v>2</v>
      </c>
      <c r="Z146" s="1">
        <f t="shared" si="12"/>
        <v>1</v>
      </c>
      <c r="AA146" s="1" t="str" cm="1">
        <f t="array" ref="AA146">_xlfn.IFS(Z146=0, "No change", Z146&lt;0, "Decrease", Z146&gt;0, "Increase")</f>
        <v>Increase</v>
      </c>
    </row>
    <row r="147" spans="1:27" x14ac:dyDescent="0.2">
      <c r="A147" s="1">
        <v>127</v>
      </c>
      <c r="B147" s="1" t="s">
        <v>202</v>
      </c>
      <c r="C147" s="1" t="s">
        <v>67</v>
      </c>
      <c r="D147" s="1">
        <v>0</v>
      </c>
      <c r="E147" s="1">
        <v>136</v>
      </c>
      <c r="F147" s="1">
        <v>20285</v>
      </c>
      <c r="G147" s="1">
        <v>99.893253999999999</v>
      </c>
      <c r="H147" s="1">
        <v>2419</v>
      </c>
      <c r="I147" s="1">
        <v>3611</v>
      </c>
      <c r="J147" s="8"/>
      <c r="K147" s="1" cm="1">
        <f t="array" ref="K147">_xlfn.IFS(D147&gt;=$D$15, 4, D147&gt;=$D$14, 3, D147&gt;=$D$13, 2, D147&lt;$D$13, 1)</f>
        <v>1</v>
      </c>
      <c r="L147" s="1" cm="1">
        <f t="array" ref="L147">_xlfn.IFS(E147&gt;=$D$15, 4, E147&gt;=$D$14, 3, E147&gt;=$D$13, 2, E147&lt;$D$13, 1)</f>
        <v>1</v>
      </c>
      <c r="M147" s="1" cm="1">
        <f t="array" ref="M147">_xlfn.IFS(F147&gt;=$E$15, 4, F147&gt;=$E$14, 3, F147&gt;=$E$13, 2, F147&lt;$E$13, 1)</f>
        <v>1</v>
      </c>
      <c r="N147" s="1" cm="1">
        <f t="array" ref="N147">_xlfn.IFS(G147&gt;=$F$15, 4, G147&gt;=$F$14, 3, G147&gt;=$F$13, 2, G147&lt;$F$13, 1)</f>
        <v>4</v>
      </c>
      <c r="O147" s="1" cm="1">
        <f t="array" ref="O147">_xlfn.IFS(H147&gt;=$C$15, 4, H147&gt;=$C$14, 3, H147&gt;=$C$13, 2, H147&lt;$C$13, 1)</f>
        <v>1</v>
      </c>
      <c r="P147" s="1" cm="1">
        <f t="array" ref="P147">_xlfn.IFS(I147&gt;=$C$15, 4, I147&gt;=$C$14, 3, I147&gt;=$C$13, 2, I147&lt;$C$13, 1)</f>
        <v>1</v>
      </c>
      <c r="Q147" s="8"/>
      <c r="R147" s="1">
        <f t="shared" si="7"/>
        <v>2</v>
      </c>
      <c r="S147" s="1">
        <f t="shared" si="8"/>
        <v>2</v>
      </c>
      <c r="T147" s="8"/>
      <c r="U147" s="1">
        <f t="shared" si="9"/>
        <v>1</v>
      </c>
      <c r="V147" s="1">
        <f t="shared" si="10"/>
        <v>1</v>
      </c>
      <c r="W147" s="9"/>
      <c r="X147" s="1">
        <f t="shared" si="11"/>
        <v>2</v>
      </c>
      <c r="Y147" s="1">
        <f t="shared" si="11"/>
        <v>2</v>
      </c>
      <c r="Z147" s="1">
        <f t="shared" si="12"/>
        <v>0</v>
      </c>
      <c r="AA147" s="1" t="str" cm="1">
        <f t="array" ref="AA147">_xlfn.IFS(Z147=0, "No change", Z147&lt;0, "Decrease", Z147&gt;0, "Increase")</f>
        <v>No change</v>
      </c>
    </row>
    <row r="148" spans="1:27" x14ac:dyDescent="0.2">
      <c r="A148" s="1">
        <v>128</v>
      </c>
      <c r="B148" s="1" t="s">
        <v>203</v>
      </c>
      <c r="C148" s="1" t="s">
        <v>41</v>
      </c>
      <c r="D148" s="1">
        <v>180611</v>
      </c>
      <c r="E148" s="1">
        <v>258264</v>
      </c>
      <c r="F148" s="1">
        <v>23386</v>
      </c>
      <c r="G148" s="1">
        <v>0</v>
      </c>
      <c r="H148" s="1">
        <v>23412</v>
      </c>
      <c r="I148" s="1">
        <v>61232</v>
      </c>
      <c r="J148" s="8"/>
      <c r="K148" s="1" cm="1">
        <f t="array" ref="K148">_xlfn.IFS(D148&gt;=$D$15, 4, D148&gt;=$D$14, 3, D148&gt;=$D$13, 2, D148&lt;$D$13, 1)</f>
        <v>1</v>
      </c>
      <c r="L148" s="1" cm="1">
        <f t="array" ref="L148">_xlfn.IFS(E148&gt;=$D$15, 4, E148&gt;=$D$14, 3, E148&gt;=$D$13, 2, E148&lt;$D$13, 1)</f>
        <v>1</v>
      </c>
      <c r="M148" s="1" cm="1">
        <f t="array" ref="M148">_xlfn.IFS(F148&gt;=$E$15, 4, F148&gt;=$E$14, 3, F148&gt;=$E$13, 2, F148&lt;$E$13, 1)</f>
        <v>1</v>
      </c>
      <c r="N148" s="1" cm="1">
        <f t="array" ref="N148">_xlfn.IFS(G148&gt;=$F$15, 4, G148&gt;=$F$14, 3, G148&gt;=$F$13, 2, G148&lt;$F$13, 1)</f>
        <v>1</v>
      </c>
      <c r="O148" s="1" cm="1">
        <f t="array" ref="O148">_xlfn.IFS(H148&gt;=$C$15, 4, H148&gt;=$C$14, 3, H148&gt;=$C$13, 2, H148&lt;$C$13, 1)</f>
        <v>1</v>
      </c>
      <c r="P148" s="1" cm="1">
        <f t="array" ref="P148">_xlfn.IFS(I148&gt;=$C$15, 4, I148&gt;=$C$14, 3, I148&gt;=$C$13, 2, I148&lt;$C$13, 1)</f>
        <v>1</v>
      </c>
      <c r="Q148" s="8"/>
      <c r="R148" s="1">
        <f t="shared" ref="R148:R181" si="13">ROUND((($O148*$D$5)+($N148*$D$6)),0)</f>
        <v>1</v>
      </c>
      <c r="S148" s="1">
        <f t="shared" ref="S148:S181" si="14">ROUND((($P148*$D$5)+($N148*$D$6)),0)</f>
        <v>1</v>
      </c>
      <c r="T148" s="8"/>
      <c r="U148" s="1">
        <f t="shared" ref="U148:U181" si="15">ROUND((($K148*$D$7)+($M148*$D$8)),0)</f>
        <v>1</v>
      </c>
      <c r="V148" s="1">
        <f t="shared" ref="V148:V181" si="16">ROUND((($L148*$D$7)+($M148*$D$8)),0)</f>
        <v>1</v>
      </c>
      <c r="W148" s="9"/>
      <c r="X148" s="1">
        <f t="shared" ref="X148:Y181" si="17">ROUND(((R148+U148)/2),0)</f>
        <v>1</v>
      </c>
      <c r="Y148" s="1">
        <f t="shared" si="17"/>
        <v>1</v>
      </c>
      <c r="Z148" s="1">
        <f t="shared" ref="Z148:Z181" si="18">Y148-X148</f>
        <v>0</v>
      </c>
      <c r="AA148" s="1" t="str" cm="1">
        <f t="array" ref="AA148">_xlfn.IFS(Z148=0, "No change", Z148&lt;0, "Decrease", Z148&gt;0, "Increase")</f>
        <v>No change</v>
      </c>
    </row>
    <row r="149" spans="1:27" x14ac:dyDescent="0.2">
      <c r="A149" s="1">
        <v>129</v>
      </c>
      <c r="B149" s="1" t="s">
        <v>204</v>
      </c>
      <c r="C149" s="1" t="s">
        <v>145</v>
      </c>
      <c r="D149" s="1">
        <v>10733</v>
      </c>
      <c r="E149" s="1">
        <v>10285</v>
      </c>
      <c r="F149" s="1">
        <v>359563</v>
      </c>
      <c r="G149" s="1">
        <v>0</v>
      </c>
      <c r="H149" s="1">
        <v>89207</v>
      </c>
      <c r="I149" s="1">
        <v>133948</v>
      </c>
      <c r="J149" s="8"/>
      <c r="K149" s="1" cm="1">
        <f t="array" ref="K149">_xlfn.IFS(D149&gt;=$D$15, 4, D149&gt;=$D$14, 3, D149&gt;=$D$13, 2, D149&lt;$D$13, 1)</f>
        <v>1</v>
      </c>
      <c r="L149" s="1" cm="1">
        <f t="array" ref="L149">_xlfn.IFS(E149&gt;=$D$15, 4, E149&gt;=$D$14, 3, E149&gt;=$D$13, 2, E149&lt;$D$13, 1)</f>
        <v>1</v>
      </c>
      <c r="M149" s="1" cm="1">
        <f t="array" ref="M149">_xlfn.IFS(F149&gt;=$E$15, 4, F149&gt;=$E$14, 3, F149&gt;=$E$13, 2, F149&lt;$E$13, 1)</f>
        <v>2</v>
      </c>
      <c r="N149" s="1" cm="1">
        <f t="array" ref="N149">_xlfn.IFS(G149&gt;=$F$15, 4, G149&gt;=$F$14, 3, G149&gt;=$F$13, 2, G149&lt;$F$13, 1)</f>
        <v>1</v>
      </c>
      <c r="O149" s="1" cm="1">
        <f t="array" ref="O149">_xlfn.IFS(H149&gt;=$C$15, 4, H149&gt;=$C$14, 3, H149&gt;=$C$13, 2, H149&lt;$C$13, 1)</f>
        <v>2</v>
      </c>
      <c r="P149" s="1" cm="1">
        <f t="array" ref="P149">_xlfn.IFS(I149&gt;=$C$15, 4, I149&gt;=$C$14, 3, I149&gt;=$C$13, 2, I149&lt;$C$13, 1)</f>
        <v>2</v>
      </c>
      <c r="Q149" s="8"/>
      <c r="R149" s="1">
        <f t="shared" si="13"/>
        <v>2</v>
      </c>
      <c r="S149" s="1">
        <f t="shared" si="14"/>
        <v>2</v>
      </c>
      <c r="T149" s="8"/>
      <c r="U149" s="1">
        <f t="shared" si="15"/>
        <v>2</v>
      </c>
      <c r="V149" s="1">
        <f t="shared" si="16"/>
        <v>2</v>
      </c>
      <c r="W149" s="9"/>
      <c r="X149" s="1">
        <f t="shared" si="17"/>
        <v>2</v>
      </c>
      <c r="Y149" s="1">
        <f t="shared" si="17"/>
        <v>2</v>
      </c>
      <c r="Z149" s="1">
        <f t="shared" si="18"/>
        <v>0</v>
      </c>
      <c r="AA149" s="1" t="str" cm="1">
        <f t="array" ref="AA149">_xlfn.IFS(Z149=0, "No change", Z149&lt;0, "Decrease", Z149&gt;0, "Increase")</f>
        <v>No change</v>
      </c>
    </row>
    <row r="150" spans="1:27" x14ac:dyDescent="0.2">
      <c r="A150" s="1">
        <v>130</v>
      </c>
      <c r="B150" s="1" t="s">
        <v>205</v>
      </c>
      <c r="C150" s="1" t="s">
        <v>205</v>
      </c>
      <c r="D150" s="1">
        <v>103294</v>
      </c>
      <c r="E150" s="1">
        <v>77844</v>
      </c>
      <c r="F150" s="1">
        <v>9806</v>
      </c>
      <c r="G150" s="1">
        <v>47.710304999999998</v>
      </c>
      <c r="H150" s="1">
        <v>31321</v>
      </c>
      <c r="I150" s="1">
        <v>67051</v>
      </c>
      <c r="J150" s="8"/>
      <c r="K150" s="1" cm="1">
        <f t="array" ref="K150">_xlfn.IFS(D150&gt;=$D$15, 4, D150&gt;=$D$14, 3, D150&gt;=$D$13, 2, D150&lt;$D$13, 1)</f>
        <v>1</v>
      </c>
      <c r="L150" s="1" cm="1">
        <f t="array" ref="L150">_xlfn.IFS(E150&gt;=$D$15, 4, E150&gt;=$D$14, 3, E150&gt;=$D$13, 2, E150&lt;$D$13, 1)</f>
        <v>1</v>
      </c>
      <c r="M150" s="1" cm="1">
        <f t="array" ref="M150">_xlfn.IFS(F150&gt;=$E$15, 4, F150&gt;=$E$14, 3, F150&gt;=$E$13, 2, F150&lt;$E$13, 1)</f>
        <v>1</v>
      </c>
      <c r="N150" s="1" cm="1">
        <f t="array" ref="N150">_xlfn.IFS(G150&gt;=$F$15, 4, G150&gt;=$F$14, 3, G150&gt;=$F$13, 2, G150&lt;$F$13, 1)</f>
        <v>2</v>
      </c>
      <c r="O150" s="1" cm="1">
        <f t="array" ref="O150">_xlfn.IFS(H150&gt;=$C$15, 4, H150&gt;=$C$14, 3, H150&gt;=$C$13, 2, H150&lt;$C$13, 1)</f>
        <v>1</v>
      </c>
      <c r="P150" s="1" cm="1">
        <f t="array" ref="P150">_xlfn.IFS(I150&gt;=$C$15, 4, I150&gt;=$C$14, 3, I150&gt;=$C$13, 2, I150&lt;$C$13, 1)</f>
        <v>1</v>
      </c>
      <c r="Q150" s="8"/>
      <c r="R150" s="1">
        <f t="shared" si="13"/>
        <v>1</v>
      </c>
      <c r="S150" s="1">
        <f t="shared" si="14"/>
        <v>1</v>
      </c>
      <c r="T150" s="8"/>
      <c r="U150" s="1">
        <f t="shared" si="15"/>
        <v>1</v>
      </c>
      <c r="V150" s="1">
        <f t="shared" si="16"/>
        <v>1</v>
      </c>
      <c r="W150" s="9"/>
      <c r="X150" s="1">
        <f t="shared" si="17"/>
        <v>1</v>
      </c>
      <c r="Y150" s="1">
        <f t="shared" si="17"/>
        <v>1</v>
      </c>
      <c r="Z150" s="1">
        <f t="shared" si="18"/>
        <v>0</v>
      </c>
      <c r="AA150" s="1" t="str" cm="1">
        <f t="array" ref="AA150">_xlfn.IFS(Z150=0, "No change", Z150&lt;0, "Decrease", Z150&gt;0, "Increase")</f>
        <v>No change</v>
      </c>
    </row>
    <row r="151" spans="1:27" x14ac:dyDescent="0.2">
      <c r="A151" s="1">
        <v>131</v>
      </c>
      <c r="B151" s="1" t="s">
        <v>206</v>
      </c>
      <c r="C151" s="1" t="s">
        <v>31</v>
      </c>
      <c r="D151" s="1">
        <v>2181293</v>
      </c>
      <c r="E151" s="1">
        <v>3522022</v>
      </c>
      <c r="F151" s="1">
        <v>356500</v>
      </c>
      <c r="G151" s="1">
        <v>0</v>
      </c>
      <c r="H151" s="1">
        <v>28770</v>
      </c>
      <c r="I151" s="1">
        <v>100367</v>
      </c>
      <c r="J151" s="8"/>
      <c r="K151" s="1" cm="1">
        <f t="array" ref="K151">_xlfn.IFS(D151&gt;=$D$15, 4, D151&gt;=$D$14, 3, D151&gt;=$D$13, 2, D151&lt;$D$13, 1)</f>
        <v>4</v>
      </c>
      <c r="L151" s="1" cm="1">
        <f t="array" ref="L151">_xlfn.IFS(E151&gt;=$D$15, 4, E151&gt;=$D$14, 3, E151&gt;=$D$13, 2, E151&lt;$D$13, 1)</f>
        <v>4</v>
      </c>
      <c r="M151" s="1" cm="1">
        <f t="array" ref="M151">_xlfn.IFS(F151&gt;=$E$15, 4, F151&gt;=$E$14, 3, F151&gt;=$E$13, 2, F151&lt;$E$13, 1)</f>
        <v>2</v>
      </c>
      <c r="N151" s="1" cm="1">
        <f t="array" ref="N151">_xlfn.IFS(G151&gt;=$F$15, 4, G151&gt;=$F$14, 3, G151&gt;=$F$13, 2, G151&lt;$F$13, 1)</f>
        <v>1</v>
      </c>
      <c r="O151" s="1" cm="1">
        <f t="array" ref="O151">_xlfn.IFS(H151&gt;=$C$15, 4, H151&gt;=$C$14, 3, H151&gt;=$C$13, 2, H151&lt;$C$13, 1)</f>
        <v>1</v>
      </c>
      <c r="P151" s="1" cm="1">
        <f t="array" ref="P151">_xlfn.IFS(I151&gt;=$C$15, 4, I151&gt;=$C$14, 3, I151&gt;=$C$13, 2, I151&lt;$C$13, 1)</f>
        <v>2</v>
      </c>
      <c r="Q151" s="8"/>
      <c r="R151" s="1">
        <f t="shared" si="13"/>
        <v>1</v>
      </c>
      <c r="S151" s="1">
        <f t="shared" si="14"/>
        <v>2</v>
      </c>
      <c r="T151" s="8"/>
      <c r="U151" s="1">
        <f t="shared" si="15"/>
        <v>3</v>
      </c>
      <c r="V151" s="1">
        <f t="shared" si="16"/>
        <v>3</v>
      </c>
      <c r="W151" s="9"/>
      <c r="X151" s="1">
        <f t="shared" si="17"/>
        <v>2</v>
      </c>
      <c r="Y151" s="1">
        <f t="shared" si="17"/>
        <v>3</v>
      </c>
      <c r="Z151" s="1">
        <f t="shared" si="18"/>
        <v>1</v>
      </c>
      <c r="AA151" s="1" t="str" cm="1">
        <f t="array" ref="AA151">_xlfn.IFS(Z151=0, "No change", Z151&lt;0, "Decrease", Z151&gt;0, "Increase")</f>
        <v>Increase</v>
      </c>
    </row>
    <row r="152" spans="1:27" x14ac:dyDescent="0.2">
      <c r="A152" s="1">
        <v>132</v>
      </c>
      <c r="B152" s="1" t="s">
        <v>207</v>
      </c>
      <c r="C152" s="1" t="s">
        <v>83</v>
      </c>
      <c r="D152" s="1">
        <v>7291</v>
      </c>
      <c r="E152" s="1">
        <v>3560</v>
      </c>
      <c r="F152" s="1">
        <v>619718</v>
      </c>
      <c r="G152" s="1">
        <v>0</v>
      </c>
      <c r="H152" s="1">
        <v>0</v>
      </c>
      <c r="I152" s="1">
        <v>25432</v>
      </c>
      <c r="J152" s="8"/>
      <c r="K152" s="1" cm="1">
        <f t="array" ref="K152">_xlfn.IFS(D152&gt;=$D$15, 4, D152&gt;=$D$14, 3, D152&gt;=$D$13, 2, D152&lt;$D$13, 1)</f>
        <v>1</v>
      </c>
      <c r="L152" s="1" cm="1">
        <f t="array" ref="L152">_xlfn.IFS(E152&gt;=$D$15, 4, E152&gt;=$D$14, 3, E152&gt;=$D$13, 2, E152&lt;$D$13, 1)</f>
        <v>1</v>
      </c>
      <c r="M152" s="1" cm="1">
        <f t="array" ref="M152">_xlfn.IFS(F152&gt;=$E$15, 4, F152&gt;=$E$14, 3, F152&gt;=$E$13, 2, F152&lt;$E$13, 1)</f>
        <v>3</v>
      </c>
      <c r="N152" s="1" cm="1">
        <f t="array" ref="N152">_xlfn.IFS(G152&gt;=$F$15, 4, G152&gt;=$F$14, 3, G152&gt;=$F$13, 2, G152&lt;$F$13, 1)</f>
        <v>1</v>
      </c>
      <c r="O152" s="1" cm="1">
        <f t="array" ref="O152">_xlfn.IFS(H152&gt;=$C$15, 4, H152&gt;=$C$14, 3, H152&gt;=$C$13, 2, H152&lt;$C$13, 1)</f>
        <v>1</v>
      </c>
      <c r="P152" s="1" cm="1">
        <f t="array" ref="P152">_xlfn.IFS(I152&gt;=$C$15, 4, I152&gt;=$C$14, 3, I152&gt;=$C$13, 2, I152&lt;$C$13, 1)</f>
        <v>1</v>
      </c>
      <c r="Q152" s="8"/>
      <c r="R152" s="1">
        <f t="shared" si="13"/>
        <v>1</v>
      </c>
      <c r="S152" s="1">
        <f t="shared" si="14"/>
        <v>1</v>
      </c>
      <c r="T152" s="8"/>
      <c r="U152" s="1">
        <f t="shared" si="15"/>
        <v>2</v>
      </c>
      <c r="V152" s="1">
        <f t="shared" si="16"/>
        <v>2</v>
      </c>
      <c r="W152" s="9"/>
      <c r="X152" s="1">
        <f t="shared" si="17"/>
        <v>2</v>
      </c>
      <c r="Y152" s="1">
        <f t="shared" si="17"/>
        <v>2</v>
      </c>
      <c r="Z152" s="1">
        <f t="shared" si="18"/>
        <v>0</v>
      </c>
      <c r="AA152" s="1" t="str" cm="1">
        <f t="array" ref="AA152">_xlfn.IFS(Z152=0, "No change", Z152&lt;0, "Decrease", Z152&gt;0, "Increase")</f>
        <v>No change</v>
      </c>
    </row>
    <row r="153" spans="1:27" x14ac:dyDescent="0.2">
      <c r="A153" s="1">
        <v>133</v>
      </c>
      <c r="B153" s="1" t="s">
        <v>208</v>
      </c>
      <c r="C153" s="1" t="s">
        <v>185</v>
      </c>
      <c r="D153" s="1">
        <v>344257</v>
      </c>
      <c r="E153" s="1">
        <v>417012</v>
      </c>
      <c r="F153" s="1">
        <v>215156</v>
      </c>
      <c r="G153" s="1">
        <v>88.262814000000006</v>
      </c>
      <c r="H153" s="1">
        <v>214413</v>
      </c>
      <c r="I153" s="1">
        <v>399622</v>
      </c>
      <c r="J153" s="8"/>
      <c r="K153" s="1" cm="1">
        <f t="array" ref="K153">_xlfn.IFS(D153&gt;=$D$15, 4, D153&gt;=$D$14, 3, D153&gt;=$D$13, 2, D153&lt;$D$13, 1)</f>
        <v>2</v>
      </c>
      <c r="L153" s="1" cm="1">
        <f t="array" ref="L153">_xlfn.IFS(E153&gt;=$D$15, 4, E153&gt;=$D$14, 3, E153&gt;=$D$13, 2, E153&lt;$D$13, 1)</f>
        <v>2</v>
      </c>
      <c r="M153" s="1" cm="1">
        <f t="array" ref="M153">_xlfn.IFS(F153&gt;=$E$15, 4, F153&gt;=$E$14, 3, F153&gt;=$E$13, 2, F153&lt;$E$13, 1)</f>
        <v>2</v>
      </c>
      <c r="N153" s="1" cm="1">
        <f t="array" ref="N153">_xlfn.IFS(G153&gt;=$F$15, 4, G153&gt;=$F$14, 3, G153&gt;=$F$13, 2, G153&lt;$F$13, 1)</f>
        <v>4</v>
      </c>
      <c r="O153" s="1" cm="1">
        <f t="array" ref="O153">_xlfn.IFS(H153&gt;=$C$15, 4, H153&gt;=$C$14, 3, H153&gt;=$C$13, 2, H153&lt;$C$13, 1)</f>
        <v>2</v>
      </c>
      <c r="P153" s="1" cm="1">
        <f t="array" ref="P153">_xlfn.IFS(I153&gt;=$C$15, 4, I153&gt;=$C$14, 3, I153&gt;=$C$13, 2, I153&lt;$C$13, 1)</f>
        <v>4</v>
      </c>
      <c r="Q153" s="8"/>
      <c r="R153" s="1">
        <f t="shared" si="13"/>
        <v>3</v>
      </c>
      <c r="S153" s="1">
        <f t="shared" si="14"/>
        <v>4</v>
      </c>
      <c r="T153" s="8"/>
      <c r="U153" s="1">
        <f t="shared" si="15"/>
        <v>2</v>
      </c>
      <c r="V153" s="1">
        <f t="shared" si="16"/>
        <v>2</v>
      </c>
      <c r="W153" s="9"/>
      <c r="X153" s="1">
        <f t="shared" si="17"/>
        <v>3</v>
      </c>
      <c r="Y153" s="1">
        <f t="shared" si="17"/>
        <v>3</v>
      </c>
      <c r="Z153" s="1">
        <f t="shared" si="18"/>
        <v>0</v>
      </c>
      <c r="AA153" s="1" t="str" cm="1">
        <f t="array" ref="AA153">_xlfn.IFS(Z153=0, "No change", Z153&lt;0, "Decrease", Z153&gt;0, "Increase")</f>
        <v>No change</v>
      </c>
    </row>
    <row r="154" spans="1:27" x14ac:dyDescent="0.2">
      <c r="A154" s="1">
        <v>134</v>
      </c>
      <c r="B154" s="1" t="s">
        <v>209</v>
      </c>
      <c r="C154" s="1" t="s">
        <v>210</v>
      </c>
      <c r="D154" s="1">
        <v>27448</v>
      </c>
      <c r="E154" s="1">
        <v>34842</v>
      </c>
      <c r="F154" s="1">
        <v>79232</v>
      </c>
      <c r="G154" s="1">
        <v>44.479432000000003</v>
      </c>
      <c r="H154" s="1">
        <v>458299</v>
      </c>
      <c r="I154" s="1">
        <v>539795</v>
      </c>
      <c r="J154" s="8"/>
      <c r="K154" s="1" cm="1">
        <f t="array" ref="K154">_xlfn.IFS(D154&gt;=$D$15, 4, D154&gt;=$D$14, 3, D154&gt;=$D$13, 2, D154&lt;$D$13, 1)</f>
        <v>1</v>
      </c>
      <c r="L154" s="1" cm="1">
        <f t="array" ref="L154">_xlfn.IFS(E154&gt;=$D$15, 4, E154&gt;=$D$14, 3, E154&gt;=$D$13, 2, E154&lt;$D$13, 1)</f>
        <v>1</v>
      </c>
      <c r="M154" s="1" cm="1">
        <f t="array" ref="M154">_xlfn.IFS(F154&gt;=$E$15, 4, F154&gt;=$E$14, 3, F154&gt;=$E$13, 2, F154&lt;$E$13, 1)</f>
        <v>1</v>
      </c>
      <c r="N154" s="1" cm="1">
        <f t="array" ref="N154">_xlfn.IFS(G154&gt;=$F$15, 4, G154&gt;=$F$14, 3, G154&gt;=$F$13, 2, G154&lt;$F$13, 1)</f>
        <v>2</v>
      </c>
      <c r="O154" s="1" cm="1">
        <f t="array" ref="O154">_xlfn.IFS(H154&gt;=$C$15, 4, H154&gt;=$C$14, 3, H154&gt;=$C$13, 2, H154&lt;$C$13, 1)</f>
        <v>4</v>
      </c>
      <c r="P154" s="1" cm="1">
        <f t="array" ref="P154">_xlfn.IFS(I154&gt;=$C$15, 4, I154&gt;=$C$14, 3, I154&gt;=$C$13, 2, I154&lt;$C$13, 1)</f>
        <v>4</v>
      </c>
      <c r="Q154" s="8"/>
      <c r="R154" s="1">
        <f t="shared" si="13"/>
        <v>4</v>
      </c>
      <c r="S154" s="1">
        <f t="shared" si="14"/>
        <v>4</v>
      </c>
      <c r="T154" s="8"/>
      <c r="U154" s="1">
        <f t="shared" si="15"/>
        <v>1</v>
      </c>
      <c r="V154" s="1">
        <f t="shared" si="16"/>
        <v>1</v>
      </c>
      <c r="W154" s="9"/>
      <c r="X154" s="1">
        <f t="shared" si="17"/>
        <v>3</v>
      </c>
      <c r="Y154" s="1">
        <f t="shared" si="17"/>
        <v>3</v>
      </c>
      <c r="Z154" s="1">
        <f t="shared" si="18"/>
        <v>0</v>
      </c>
      <c r="AA154" s="1" t="str" cm="1">
        <f t="array" ref="AA154">_xlfn.IFS(Z154=0, "No change", Z154&lt;0, "Decrease", Z154&gt;0, "Increase")</f>
        <v>No change</v>
      </c>
    </row>
    <row r="155" spans="1:27" x14ac:dyDescent="0.2">
      <c r="A155" s="1">
        <v>135</v>
      </c>
      <c r="B155" s="1" t="s">
        <v>211</v>
      </c>
      <c r="C155" s="1" t="s">
        <v>41</v>
      </c>
      <c r="D155" s="1">
        <v>2684</v>
      </c>
      <c r="E155" s="1">
        <v>4146</v>
      </c>
      <c r="F155" s="1">
        <v>24048</v>
      </c>
      <c r="G155" s="1">
        <v>0</v>
      </c>
      <c r="H155" s="1">
        <v>45609</v>
      </c>
      <c r="I155" s="1">
        <v>84991</v>
      </c>
      <c r="J155" s="8"/>
      <c r="K155" s="1" cm="1">
        <f t="array" ref="K155">_xlfn.IFS(D155&gt;=$D$15, 4, D155&gt;=$D$14, 3, D155&gt;=$D$13, 2, D155&lt;$D$13, 1)</f>
        <v>1</v>
      </c>
      <c r="L155" s="1" cm="1">
        <f t="array" ref="L155">_xlfn.IFS(E155&gt;=$D$15, 4, E155&gt;=$D$14, 3, E155&gt;=$D$13, 2, E155&lt;$D$13, 1)</f>
        <v>1</v>
      </c>
      <c r="M155" s="1" cm="1">
        <f t="array" ref="M155">_xlfn.IFS(F155&gt;=$E$15, 4, F155&gt;=$E$14, 3, F155&gt;=$E$13, 2, F155&lt;$E$13, 1)</f>
        <v>1</v>
      </c>
      <c r="N155" s="1" cm="1">
        <f t="array" ref="N155">_xlfn.IFS(G155&gt;=$F$15, 4, G155&gt;=$F$14, 3, G155&gt;=$F$13, 2, G155&lt;$F$13, 1)</f>
        <v>1</v>
      </c>
      <c r="O155" s="1" cm="1">
        <f t="array" ref="O155">_xlfn.IFS(H155&gt;=$C$15, 4, H155&gt;=$C$14, 3, H155&gt;=$C$13, 2, H155&lt;$C$13, 1)</f>
        <v>1</v>
      </c>
      <c r="P155" s="1" cm="1">
        <f t="array" ref="P155">_xlfn.IFS(I155&gt;=$C$15, 4, I155&gt;=$C$14, 3, I155&gt;=$C$13, 2, I155&lt;$C$13, 1)</f>
        <v>2</v>
      </c>
      <c r="Q155" s="8"/>
      <c r="R155" s="1">
        <f t="shared" si="13"/>
        <v>1</v>
      </c>
      <c r="S155" s="1">
        <f t="shared" si="14"/>
        <v>2</v>
      </c>
      <c r="T155" s="8"/>
      <c r="U155" s="1">
        <f t="shared" si="15"/>
        <v>1</v>
      </c>
      <c r="V155" s="1">
        <f t="shared" si="16"/>
        <v>1</v>
      </c>
      <c r="W155" s="9"/>
      <c r="X155" s="1">
        <f t="shared" si="17"/>
        <v>1</v>
      </c>
      <c r="Y155" s="1">
        <f t="shared" si="17"/>
        <v>2</v>
      </c>
      <c r="Z155" s="1">
        <f t="shared" si="18"/>
        <v>1</v>
      </c>
      <c r="AA155" s="1" t="str" cm="1">
        <f t="array" ref="AA155">_xlfn.IFS(Z155=0, "No change", Z155&lt;0, "Decrease", Z155&gt;0, "Increase")</f>
        <v>Increase</v>
      </c>
    </row>
    <row r="156" spans="1:27" x14ac:dyDescent="0.2">
      <c r="A156" s="1">
        <v>136</v>
      </c>
      <c r="B156" s="1" t="s">
        <v>212</v>
      </c>
      <c r="C156" s="1" t="s">
        <v>74</v>
      </c>
      <c r="D156" s="1">
        <v>177955</v>
      </c>
      <c r="E156" s="1">
        <v>141205</v>
      </c>
      <c r="F156" s="1">
        <v>141936</v>
      </c>
      <c r="G156" s="1">
        <v>98.491485999999995</v>
      </c>
      <c r="H156" s="1">
        <v>40971</v>
      </c>
      <c r="I156" s="1">
        <v>143440</v>
      </c>
      <c r="J156" s="8"/>
      <c r="K156" s="1" cm="1">
        <f t="array" ref="K156">_xlfn.IFS(D156&gt;=$D$15, 4, D156&gt;=$D$14, 3, D156&gt;=$D$13, 2, D156&lt;$D$13, 1)</f>
        <v>1</v>
      </c>
      <c r="L156" s="1" cm="1">
        <f t="array" ref="L156">_xlfn.IFS(E156&gt;=$D$15, 4, E156&gt;=$D$14, 3, E156&gt;=$D$13, 2, E156&lt;$D$13, 1)</f>
        <v>1</v>
      </c>
      <c r="M156" s="1" cm="1">
        <f t="array" ref="M156">_xlfn.IFS(F156&gt;=$E$15, 4, F156&gt;=$E$14, 3, F156&gt;=$E$13, 2, F156&lt;$E$13, 1)</f>
        <v>1</v>
      </c>
      <c r="N156" s="1" cm="1">
        <f t="array" ref="N156">_xlfn.IFS(G156&gt;=$F$15, 4, G156&gt;=$F$14, 3, G156&gt;=$F$13, 2, G156&lt;$F$13, 1)</f>
        <v>4</v>
      </c>
      <c r="O156" s="1" cm="1">
        <f t="array" ref="O156">_xlfn.IFS(H156&gt;=$C$15, 4, H156&gt;=$C$14, 3, H156&gt;=$C$13, 2, H156&lt;$C$13, 1)</f>
        <v>1</v>
      </c>
      <c r="P156" s="1" cm="1">
        <f t="array" ref="P156">_xlfn.IFS(I156&gt;=$C$15, 4, I156&gt;=$C$14, 3, I156&gt;=$C$13, 2, I156&lt;$C$13, 1)</f>
        <v>2</v>
      </c>
      <c r="Q156" s="8"/>
      <c r="R156" s="1">
        <f t="shared" si="13"/>
        <v>2</v>
      </c>
      <c r="S156" s="1">
        <f t="shared" si="14"/>
        <v>3</v>
      </c>
      <c r="T156" s="8"/>
      <c r="U156" s="1">
        <f t="shared" si="15"/>
        <v>1</v>
      </c>
      <c r="V156" s="1">
        <f t="shared" si="16"/>
        <v>1</v>
      </c>
      <c r="W156" s="9"/>
      <c r="X156" s="1">
        <f t="shared" si="17"/>
        <v>2</v>
      </c>
      <c r="Y156" s="1">
        <f t="shared" si="17"/>
        <v>2</v>
      </c>
      <c r="Z156" s="1">
        <f t="shared" si="18"/>
        <v>0</v>
      </c>
      <c r="AA156" s="1" t="str" cm="1">
        <f t="array" ref="AA156">_xlfn.IFS(Z156=0, "No change", Z156&lt;0, "Decrease", Z156&gt;0, "Increase")</f>
        <v>No change</v>
      </c>
    </row>
    <row r="157" spans="1:27" x14ac:dyDescent="0.2">
      <c r="A157" s="1">
        <v>137</v>
      </c>
      <c r="B157" s="1" t="s">
        <v>213</v>
      </c>
      <c r="C157" s="1" t="s">
        <v>35</v>
      </c>
      <c r="D157" s="1">
        <v>7689485</v>
      </c>
      <c r="E157" s="1">
        <v>8261492</v>
      </c>
      <c r="F157" s="1">
        <v>1693786</v>
      </c>
      <c r="G157" s="1">
        <v>0</v>
      </c>
      <c r="H157" s="1">
        <v>557746</v>
      </c>
      <c r="I157" s="1">
        <v>655723</v>
      </c>
      <c r="J157" s="8"/>
      <c r="K157" s="1" cm="1">
        <f t="array" ref="K157">_xlfn.IFS(D157&gt;=$D$15, 4, D157&gt;=$D$14, 3, D157&gt;=$D$13, 2, D157&lt;$D$13, 1)</f>
        <v>4</v>
      </c>
      <c r="L157" s="1" cm="1">
        <f t="array" ref="L157">_xlfn.IFS(E157&gt;=$D$15, 4, E157&gt;=$D$14, 3, E157&gt;=$D$13, 2, E157&lt;$D$13, 1)</f>
        <v>4</v>
      </c>
      <c r="M157" s="1" cm="1">
        <f t="array" ref="M157">_xlfn.IFS(F157&gt;=$E$15, 4, F157&gt;=$E$14, 3, F157&gt;=$E$13, 2, F157&lt;$E$13, 1)</f>
        <v>4</v>
      </c>
      <c r="N157" s="1" cm="1">
        <f t="array" ref="N157">_xlfn.IFS(G157&gt;=$F$15, 4, G157&gt;=$F$14, 3, G157&gt;=$F$13, 2, G157&lt;$F$13, 1)</f>
        <v>1</v>
      </c>
      <c r="O157" s="1" cm="1">
        <f t="array" ref="O157">_xlfn.IFS(H157&gt;=$C$15, 4, H157&gt;=$C$14, 3, H157&gt;=$C$13, 2, H157&lt;$C$13, 1)</f>
        <v>4</v>
      </c>
      <c r="P157" s="1" cm="1">
        <f t="array" ref="P157">_xlfn.IFS(I157&gt;=$C$15, 4, I157&gt;=$C$14, 3, I157&gt;=$C$13, 2, I157&lt;$C$13, 1)</f>
        <v>4</v>
      </c>
      <c r="Q157" s="8"/>
      <c r="R157" s="1">
        <f t="shared" si="13"/>
        <v>3</v>
      </c>
      <c r="S157" s="1">
        <f t="shared" si="14"/>
        <v>3</v>
      </c>
      <c r="T157" s="8"/>
      <c r="U157" s="1">
        <f t="shared" si="15"/>
        <v>4</v>
      </c>
      <c r="V157" s="1">
        <f t="shared" si="16"/>
        <v>4</v>
      </c>
      <c r="W157" s="9"/>
      <c r="X157" s="1">
        <f t="shared" si="17"/>
        <v>4</v>
      </c>
      <c r="Y157" s="1">
        <f t="shared" si="17"/>
        <v>4</v>
      </c>
      <c r="Z157" s="1">
        <f t="shared" si="18"/>
        <v>0</v>
      </c>
      <c r="AA157" s="1" t="str" cm="1">
        <f t="array" ref="AA157">_xlfn.IFS(Z157=0, "No change", Z157&lt;0, "Decrease", Z157&gt;0, "Increase")</f>
        <v>No change</v>
      </c>
    </row>
    <row r="158" spans="1:27" x14ac:dyDescent="0.2">
      <c r="A158" s="1">
        <v>138</v>
      </c>
      <c r="B158" s="1" t="s">
        <v>214</v>
      </c>
      <c r="C158" s="1" t="s">
        <v>81</v>
      </c>
      <c r="D158" s="1">
        <v>4294816</v>
      </c>
      <c r="E158" s="1">
        <v>1343009</v>
      </c>
      <c r="F158" s="1">
        <v>1716692</v>
      </c>
      <c r="G158" s="1">
        <v>0</v>
      </c>
      <c r="H158" s="1">
        <v>212010</v>
      </c>
      <c r="I158" s="1">
        <v>456083</v>
      </c>
      <c r="J158" s="8"/>
      <c r="K158" s="1" cm="1">
        <f t="array" ref="K158">_xlfn.IFS(D158&gt;=$D$15, 4, D158&gt;=$D$14, 3, D158&gt;=$D$13, 2, D158&lt;$D$13, 1)</f>
        <v>4</v>
      </c>
      <c r="L158" s="1" cm="1">
        <f t="array" ref="L158">_xlfn.IFS(E158&gt;=$D$15, 4, E158&gt;=$D$14, 3, E158&gt;=$D$13, 2, E158&lt;$D$13, 1)</f>
        <v>3</v>
      </c>
      <c r="M158" s="1" cm="1">
        <f t="array" ref="M158">_xlfn.IFS(F158&gt;=$E$15, 4, F158&gt;=$E$14, 3, F158&gt;=$E$13, 2, F158&lt;$E$13, 1)</f>
        <v>4</v>
      </c>
      <c r="N158" s="1" cm="1">
        <f t="array" ref="N158">_xlfn.IFS(G158&gt;=$F$15, 4, G158&gt;=$F$14, 3, G158&gt;=$F$13, 2, G158&lt;$F$13, 1)</f>
        <v>1</v>
      </c>
      <c r="O158" s="1" cm="1">
        <f t="array" ref="O158">_xlfn.IFS(H158&gt;=$C$15, 4, H158&gt;=$C$14, 3, H158&gt;=$C$13, 2, H158&lt;$C$13, 1)</f>
        <v>2</v>
      </c>
      <c r="P158" s="1" cm="1">
        <f t="array" ref="P158">_xlfn.IFS(I158&gt;=$C$15, 4, I158&gt;=$C$14, 3, I158&gt;=$C$13, 2, I158&lt;$C$13, 1)</f>
        <v>4</v>
      </c>
      <c r="Q158" s="8"/>
      <c r="R158" s="1">
        <f t="shared" si="13"/>
        <v>2</v>
      </c>
      <c r="S158" s="1">
        <f t="shared" si="14"/>
        <v>3</v>
      </c>
      <c r="T158" s="8"/>
      <c r="U158" s="1">
        <f t="shared" si="15"/>
        <v>4</v>
      </c>
      <c r="V158" s="1">
        <f t="shared" si="16"/>
        <v>4</v>
      </c>
      <c r="W158" s="9"/>
      <c r="X158" s="1">
        <f t="shared" si="17"/>
        <v>3</v>
      </c>
      <c r="Y158" s="1">
        <f t="shared" si="17"/>
        <v>4</v>
      </c>
      <c r="Z158" s="1">
        <f t="shared" si="18"/>
        <v>1</v>
      </c>
      <c r="AA158" s="1" t="str" cm="1">
        <f t="array" ref="AA158">_xlfn.IFS(Z158=0, "No change", Z158&lt;0, "Decrease", Z158&gt;0, "Increase")</f>
        <v>Increase</v>
      </c>
    </row>
    <row r="159" spans="1:27" x14ac:dyDescent="0.2">
      <c r="A159" s="1">
        <v>139</v>
      </c>
      <c r="B159" s="1" t="s">
        <v>215</v>
      </c>
      <c r="C159" s="1" t="s">
        <v>43</v>
      </c>
      <c r="D159" s="1">
        <v>1584173</v>
      </c>
      <c r="E159" s="1">
        <v>608823</v>
      </c>
      <c r="F159" s="1">
        <v>276485</v>
      </c>
      <c r="G159" s="1">
        <v>80.160622000000004</v>
      </c>
      <c r="H159" s="1">
        <v>11018</v>
      </c>
      <c r="I159" s="1">
        <v>74107</v>
      </c>
      <c r="J159" s="8"/>
      <c r="K159" s="1" cm="1">
        <f t="array" ref="K159">_xlfn.IFS(D159&gt;=$D$15, 4, D159&gt;=$D$14, 3, D159&gt;=$D$13, 2, D159&lt;$D$13, 1)</f>
        <v>4</v>
      </c>
      <c r="L159" s="1" cm="1">
        <f t="array" ref="L159">_xlfn.IFS(E159&gt;=$D$15, 4, E159&gt;=$D$14, 3, E159&gt;=$D$13, 2, E159&lt;$D$13, 1)</f>
        <v>2</v>
      </c>
      <c r="M159" s="1" cm="1">
        <f t="array" ref="M159">_xlfn.IFS(F159&gt;=$E$15, 4, F159&gt;=$E$14, 3, F159&gt;=$E$13, 2, F159&lt;$E$13, 1)</f>
        <v>2</v>
      </c>
      <c r="N159" s="1" cm="1">
        <f t="array" ref="N159">_xlfn.IFS(G159&gt;=$F$15, 4, G159&gt;=$F$14, 3, G159&gt;=$F$13, 2, G159&lt;$F$13, 1)</f>
        <v>4</v>
      </c>
      <c r="O159" s="1" cm="1">
        <f t="array" ref="O159">_xlfn.IFS(H159&gt;=$C$15, 4, H159&gt;=$C$14, 3, H159&gt;=$C$13, 2, H159&lt;$C$13, 1)</f>
        <v>1</v>
      </c>
      <c r="P159" s="1" cm="1">
        <f t="array" ref="P159">_xlfn.IFS(I159&gt;=$C$15, 4, I159&gt;=$C$14, 3, I159&gt;=$C$13, 2, I159&lt;$C$13, 1)</f>
        <v>1</v>
      </c>
      <c r="Q159" s="8"/>
      <c r="R159" s="1">
        <f t="shared" si="13"/>
        <v>2</v>
      </c>
      <c r="S159" s="1">
        <f t="shared" si="14"/>
        <v>2</v>
      </c>
      <c r="T159" s="8"/>
      <c r="U159" s="1">
        <f t="shared" si="15"/>
        <v>3</v>
      </c>
      <c r="V159" s="1">
        <f t="shared" si="16"/>
        <v>2</v>
      </c>
      <c r="W159" s="9"/>
      <c r="X159" s="1">
        <f t="shared" si="17"/>
        <v>3</v>
      </c>
      <c r="Y159" s="1">
        <f t="shared" si="17"/>
        <v>2</v>
      </c>
      <c r="Z159" s="1">
        <f t="shared" si="18"/>
        <v>-1</v>
      </c>
      <c r="AA159" s="1" t="str" cm="1">
        <f t="array" ref="AA159">_xlfn.IFS(Z159=0, "No change", Z159&lt;0, "Decrease", Z159&gt;0, "Increase")</f>
        <v>Decrease</v>
      </c>
    </row>
    <row r="160" spans="1:27" x14ac:dyDescent="0.2">
      <c r="A160" s="1">
        <v>140</v>
      </c>
      <c r="B160" s="1" t="s">
        <v>216</v>
      </c>
      <c r="C160" s="1" t="s">
        <v>43</v>
      </c>
      <c r="D160" s="1">
        <v>375717</v>
      </c>
      <c r="E160" s="1">
        <v>373956</v>
      </c>
      <c r="F160" s="1">
        <v>562447</v>
      </c>
      <c r="G160" s="1">
        <v>86.336518999999996</v>
      </c>
      <c r="H160" s="1">
        <v>4828</v>
      </c>
      <c r="I160" s="1">
        <v>38843</v>
      </c>
      <c r="J160" s="8"/>
      <c r="K160" s="1" cm="1">
        <f t="array" ref="K160">_xlfn.IFS(D160&gt;=$D$15, 4, D160&gt;=$D$14, 3, D160&gt;=$D$13, 2, D160&lt;$D$13, 1)</f>
        <v>2</v>
      </c>
      <c r="L160" s="1" cm="1">
        <f t="array" ref="L160">_xlfn.IFS(E160&gt;=$D$15, 4, E160&gt;=$D$14, 3, E160&gt;=$D$13, 2, E160&lt;$D$13, 1)</f>
        <v>2</v>
      </c>
      <c r="M160" s="1" cm="1">
        <f t="array" ref="M160">_xlfn.IFS(F160&gt;=$E$15, 4, F160&gt;=$E$14, 3, F160&gt;=$E$13, 2, F160&lt;$E$13, 1)</f>
        <v>3</v>
      </c>
      <c r="N160" s="1" cm="1">
        <f t="array" ref="N160">_xlfn.IFS(G160&gt;=$F$15, 4, G160&gt;=$F$14, 3, G160&gt;=$F$13, 2, G160&lt;$F$13, 1)</f>
        <v>4</v>
      </c>
      <c r="O160" s="1" cm="1">
        <f t="array" ref="O160">_xlfn.IFS(H160&gt;=$C$15, 4, H160&gt;=$C$14, 3, H160&gt;=$C$13, 2, H160&lt;$C$13, 1)</f>
        <v>1</v>
      </c>
      <c r="P160" s="1" cm="1">
        <f t="array" ref="P160">_xlfn.IFS(I160&gt;=$C$15, 4, I160&gt;=$C$14, 3, I160&gt;=$C$13, 2, I160&lt;$C$13, 1)</f>
        <v>1</v>
      </c>
      <c r="Q160" s="8"/>
      <c r="R160" s="1">
        <f t="shared" si="13"/>
        <v>2</v>
      </c>
      <c r="S160" s="1">
        <f t="shared" si="14"/>
        <v>2</v>
      </c>
      <c r="T160" s="8"/>
      <c r="U160" s="1">
        <f t="shared" si="15"/>
        <v>3</v>
      </c>
      <c r="V160" s="1">
        <f t="shared" si="16"/>
        <v>3</v>
      </c>
      <c r="W160" s="9"/>
      <c r="X160" s="1">
        <f t="shared" si="17"/>
        <v>3</v>
      </c>
      <c r="Y160" s="1">
        <f t="shared" si="17"/>
        <v>3</v>
      </c>
      <c r="Z160" s="1">
        <f t="shared" si="18"/>
        <v>0</v>
      </c>
      <c r="AA160" s="1" t="str" cm="1">
        <f t="array" ref="AA160">_xlfn.IFS(Z160=0, "No change", Z160&lt;0, "Decrease", Z160&gt;0, "Increase")</f>
        <v>No change</v>
      </c>
    </row>
    <row r="161" spans="1:27" x14ac:dyDescent="0.2">
      <c r="A161" s="1">
        <v>141</v>
      </c>
      <c r="B161" s="1" t="s">
        <v>217</v>
      </c>
      <c r="C161" s="1" t="s">
        <v>41</v>
      </c>
      <c r="D161" s="1">
        <v>4345</v>
      </c>
      <c r="E161" s="1">
        <v>2395</v>
      </c>
      <c r="F161" s="1">
        <v>17032</v>
      </c>
      <c r="G161" s="1">
        <v>0</v>
      </c>
      <c r="H161" s="1">
        <v>118786</v>
      </c>
      <c r="I161" s="1">
        <v>184108</v>
      </c>
      <c r="J161" s="8"/>
      <c r="K161" s="1" cm="1">
        <f t="array" ref="K161">_xlfn.IFS(D161&gt;=$D$15, 4, D161&gt;=$D$14, 3, D161&gt;=$D$13, 2, D161&lt;$D$13, 1)</f>
        <v>1</v>
      </c>
      <c r="L161" s="1" cm="1">
        <f t="array" ref="L161">_xlfn.IFS(E161&gt;=$D$15, 4, E161&gt;=$D$14, 3, E161&gt;=$D$13, 2, E161&lt;$D$13, 1)</f>
        <v>1</v>
      </c>
      <c r="M161" s="1" cm="1">
        <f t="array" ref="M161">_xlfn.IFS(F161&gt;=$E$15, 4, F161&gt;=$E$14, 3, F161&gt;=$E$13, 2, F161&lt;$E$13, 1)</f>
        <v>1</v>
      </c>
      <c r="N161" s="1" cm="1">
        <f t="array" ref="N161">_xlfn.IFS(G161&gt;=$F$15, 4, G161&gt;=$F$14, 3, G161&gt;=$F$13, 2, G161&lt;$F$13, 1)</f>
        <v>1</v>
      </c>
      <c r="O161" s="1" cm="1">
        <f t="array" ref="O161">_xlfn.IFS(H161&gt;=$C$15, 4, H161&gt;=$C$14, 3, H161&gt;=$C$13, 2, H161&lt;$C$13, 1)</f>
        <v>2</v>
      </c>
      <c r="P161" s="1" cm="1">
        <f t="array" ref="P161">_xlfn.IFS(I161&gt;=$C$15, 4, I161&gt;=$C$14, 3, I161&gt;=$C$13, 2, I161&lt;$C$13, 1)</f>
        <v>2</v>
      </c>
      <c r="Q161" s="8"/>
      <c r="R161" s="1">
        <f t="shared" si="13"/>
        <v>2</v>
      </c>
      <c r="S161" s="1">
        <f t="shared" si="14"/>
        <v>2</v>
      </c>
      <c r="T161" s="8"/>
      <c r="U161" s="1">
        <f t="shared" si="15"/>
        <v>1</v>
      </c>
      <c r="V161" s="1">
        <f t="shared" si="16"/>
        <v>1</v>
      </c>
      <c r="W161" s="9"/>
      <c r="X161" s="1">
        <f t="shared" si="17"/>
        <v>2</v>
      </c>
      <c r="Y161" s="1">
        <f t="shared" si="17"/>
        <v>2</v>
      </c>
      <c r="Z161" s="1">
        <f t="shared" si="18"/>
        <v>0</v>
      </c>
      <c r="AA161" s="1" t="str" cm="1">
        <f t="array" ref="AA161">_xlfn.IFS(Z161=0, "No change", Z161&lt;0, "Decrease", Z161&gt;0, "Increase")</f>
        <v>No change</v>
      </c>
    </row>
    <row r="162" spans="1:27" x14ac:dyDescent="0.2">
      <c r="A162" s="1">
        <v>142</v>
      </c>
      <c r="B162" s="1" t="s">
        <v>218</v>
      </c>
      <c r="C162" s="1" t="s">
        <v>41</v>
      </c>
      <c r="D162" s="1">
        <v>29068</v>
      </c>
      <c r="E162" s="1">
        <v>24877</v>
      </c>
      <c r="F162" s="1">
        <v>23945</v>
      </c>
      <c r="G162" s="1">
        <v>0</v>
      </c>
      <c r="H162" s="1">
        <v>162088</v>
      </c>
      <c r="I162" s="1">
        <v>342104</v>
      </c>
      <c r="J162" s="8"/>
      <c r="K162" s="1" cm="1">
        <f t="array" ref="K162">_xlfn.IFS(D162&gt;=$D$15, 4, D162&gt;=$D$14, 3, D162&gt;=$D$13, 2, D162&lt;$D$13, 1)</f>
        <v>1</v>
      </c>
      <c r="L162" s="1" cm="1">
        <f t="array" ref="L162">_xlfn.IFS(E162&gt;=$D$15, 4, E162&gt;=$D$14, 3, E162&gt;=$D$13, 2, E162&lt;$D$13, 1)</f>
        <v>1</v>
      </c>
      <c r="M162" s="1" cm="1">
        <f t="array" ref="M162">_xlfn.IFS(F162&gt;=$E$15, 4, F162&gt;=$E$14, 3, F162&gt;=$E$13, 2, F162&lt;$E$13, 1)</f>
        <v>1</v>
      </c>
      <c r="N162" s="1" cm="1">
        <f t="array" ref="N162">_xlfn.IFS(G162&gt;=$F$15, 4, G162&gt;=$F$14, 3, G162&gt;=$F$13, 2, G162&lt;$F$13, 1)</f>
        <v>1</v>
      </c>
      <c r="O162" s="1" cm="1">
        <f t="array" ref="O162">_xlfn.IFS(H162&gt;=$C$15, 4, H162&gt;=$C$14, 3, H162&gt;=$C$13, 2, H162&lt;$C$13, 1)</f>
        <v>2</v>
      </c>
      <c r="P162" s="1" cm="1">
        <f t="array" ref="P162">_xlfn.IFS(I162&gt;=$C$15, 4, I162&gt;=$C$14, 3, I162&gt;=$C$13, 2, I162&lt;$C$13, 1)</f>
        <v>3</v>
      </c>
      <c r="Q162" s="8"/>
      <c r="R162" s="1">
        <f t="shared" si="13"/>
        <v>2</v>
      </c>
      <c r="S162" s="1">
        <f t="shared" si="14"/>
        <v>3</v>
      </c>
      <c r="T162" s="8"/>
      <c r="U162" s="1">
        <f t="shared" si="15"/>
        <v>1</v>
      </c>
      <c r="V162" s="1">
        <f t="shared" si="16"/>
        <v>1</v>
      </c>
      <c r="W162" s="9"/>
      <c r="X162" s="1">
        <f t="shared" si="17"/>
        <v>2</v>
      </c>
      <c r="Y162" s="1">
        <f t="shared" si="17"/>
        <v>2</v>
      </c>
      <c r="Z162" s="1">
        <f t="shared" si="18"/>
        <v>0</v>
      </c>
      <c r="AA162" s="1" t="str" cm="1">
        <f t="array" ref="AA162">_xlfn.IFS(Z162=0, "No change", Z162&lt;0, "Decrease", Z162&gt;0, "Increase")</f>
        <v>No change</v>
      </c>
    </row>
    <row r="163" spans="1:27" x14ac:dyDescent="0.2">
      <c r="A163" s="1">
        <v>143</v>
      </c>
      <c r="B163" s="1" t="s">
        <v>219</v>
      </c>
      <c r="C163" s="1" t="s">
        <v>43</v>
      </c>
      <c r="D163" s="1">
        <v>2740980</v>
      </c>
      <c r="E163" s="1">
        <v>2196146</v>
      </c>
      <c r="F163" s="1">
        <v>6946093</v>
      </c>
      <c r="G163" s="1">
        <v>0</v>
      </c>
      <c r="H163" s="1">
        <v>33691</v>
      </c>
      <c r="I163" s="1">
        <v>287843</v>
      </c>
      <c r="J163" s="8"/>
      <c r="K163" s="1" cm="1">
        <f t="array" ref="K163">_xlfn.IFS(D163&gt;=$D$15, 4, D163&gt;=$D$14, 3, D163&gt;=$D$13, 2, D163&lt;$D$13, 1)</f>
        <v>4</v>
      </c>
      <c r="L163" s="1" cm="1">
        <f t="array" ref="L163">_xlfn.IFS(E163&gt;=$D$15, 4, E163&gt;=$D$14, 3, E163&gt;=$D$13, 2, E163&lt;$D$13, 1)</f>
        <v>4</v>
      </c>
      <c r="M163" s="1" cm="1">
        <f t="array" ref="M163">_xlfn.IFS(F163&gt;=$E$15, 4, F163&gt;=$E$14, 3, F163&gt;=$E$13, 2, F163&lt;$E$13, 1)</f>
        <v>4</v>
      </c>
      <c r="N163" s="1" cm="1">
        <f t="array" ref="N163">_xlfn.IFS(G163&gt;=$F$15, 4, G163&gt;=$F$14, 3, G163&gt;=$F$13, 2, G163&lt;$F$13, 1)</f>
        <v>1</v>
      </c>
      <c r="O163" s="1" cm="1">
        <f t="array" ref="O163">_xlfn.IFS(H163&gt;=$C$15, 4, H163&gt;=$C$14, 3, H163&gt;=$C$13, 2, H163&lt;$C$13, 1)</f>
        <v>1</v>
      </c>
      <c r="P163" s="1" cm="1">
        <f t="array" ref="P163">_xlfn.IFS(I163&gt;=$C$15, 4, I163&gt;=$C$14, 3, I163&gt;=$C$13, 2, I163&lt;$C$13, 1)</f>
        <v>3</v>
      </c>
      <c r="Q163" s="8"/>
      <c r="R163" s="1">
        <f t="shared" si="13"/>
        <v>1</v>
      </c>
      <c r="S163" s="1">
        <f t="shared" si="14"/>
        <v>3</v>
      </c>
      <c r="T163" s="8"/>
      <c r="U163" s="1">
        <f t="shared" si="15"/>
        <v>4</v>
      </c>
      <c r="V163" s="1">
        <f t="shared" si="16"/>
        <v>4</v>
      </c>
      <c r="W163" s="9"/>
      <c r="X163" s="1">
        <f t="shared" si="17"/>
        <v>3</v>
      </c>
      <c r="Y163" s="1">
        <f t="shared" si="17"/>
        <v>4</v>
      </c>
      <c r="Z163" s="1">
        <f t="shared" si="18"/>
        <v>1</v>
      </c>
      <c r="AA163" s="1" t="str" cm="1">
        <f t="array" ref="AA163">_xlfn.IFS(Z163=0, "No change", Z163&lt;0, "Decrease", Z163&gt;0, "Increase")</f>
        <v>Increase</v>
      </c>
    </row>
    <row r="164" spans="1:27" x14ac:dyDescent="0.2">
      <c r="A164" s="1">
        <v>144</v>
      </c>
      <c r="B164" s="1" t="s">
        <v>220</v>
      </c>
      <c r="C164" s="1" t="s">
        <v>221</v>
      </c>
      <c r="D164" s="1">
        <v>463</v>
      </c>
      <c r="E164" s="1">
        <v>27</v>
      </c>
      <c r="F164" s="1">
        <v>333989</v>
      </c>
      <c r="G164" s="1">
        <v>0</v>
      </c>
      <c r="H164" s="1">
        <v>0</v>
      </c>
      <c r="I164" s="1">
        <v>3407</v>
      </c>
      <c r="J164" s="8"/>
      <c r="K164" s="1" cm="1">
        <f t="array" ref="K164">_xlfn.IFS(D164&gt;=$D$15, 4, D164&gt;=$D$14, 3, D164&gt;=$D$13, 2, D164&lt;$D$13, 1)</f>
        <v>1</v>
      </c>
      <c r="L164" s="1" cm="1">
        <f t="array" ref="L164">_xlfn.IFS(E164&gt;=$D$15, 4, E164&gt;=$D$14, 3, E164&gt;=$D$13, 2, E164&lt;$D$13, 1)</f>
        <v>1</v>
      </c>
      <c r="M164" s="1" cm="1">
        <f t="array" ref="M164">_xlfn.IFS(F164&gt;=$E$15, 4, F164&gt;=$E$14, 3, F164&gt;=$E$13, 2, F164&lt;$E$13, 1)</f>
        <v>2</v>
      </c>
      <c r="N164" s="1" cm="1">
        <f t="array" ref="N164">_xlfn.IFS(G164&gt;=$F$15, 4, G164&gt;=$F$14, 3, G164&gt;=$F$13, 2, G164&lt;$F$13, 1)</f>
        <v>1</v>
      </c>
      <c r="O164" s="1" cm="1">
        <f t="array" ref="O164">_xlfn.IFS(H164&gt;=$C$15, 4, H164&gt;=$C$14, 3, H164&gt;=$C$13, 2, H164&lt;$C$13, 1)</f>
        <v>1</v>
      </c>
      <c r="P164" s="1" cm="1">
        <f t="array" ref="P164">_xlfn.IFS(I164&gt;=$C$15, 4, I164&gt;=$C$14, 3, I164&gt;=$C$13, 2, I164&lt;$C$13, 1)</f>
        <v>1</v>
      </c>
      <c r="Q164" s="8"/>
      <c r="R164" s="1">
        <f t="shared" si="13"/>
        <v>1</v>
      </c>
      <c r="S164" s="1">
        <f t="shared" si="14"/>
        <v>1</v>
      </c>
      <c r="T164" s="8"/>
      <c r="U164" s="1">
        <f t="shared" si="15"/>
        <v>2</v>
      </c>
      <c r="V164" s="1">
        <f t="shared" si="16"/>
        <v>2</v>
      </c>
      <c r="W164" s="9"/>
      <c r="X164" s="1">
        <f t="shared" si="17"/>
        <v>2</v>
      </c>
      <c r="Y164" s="1">
        <f t="shared" si="17"/>
        <v>2</v>
      </c>
      <c r="Z164" s="1">
        <f t="shared" si="18"/>
        <v>0</v>
      </c>
      <c r="AA164" s="1" t="str" cm="1">
        <f t="array" ref="AA164">_xlfn.IFS(Z164=0, "No change", Z164&lt;0, "Decrease", Z164&gt;0, "Increase")</f>
        <v>No change</v>
      </c>
    </row>
    <row r="165" spans="1:27" x14ac:dyDescent="0.2">
      <c r="A165" s="1">
        <v>145</v>
      </c>
      <c r="B165" s="1" t="s">
        <v>222</v>
      </c>
      <c r="C165" s="1" t="s">
        <v>221</v>
      </c>
      <c r="D165" s="1">
        <v>19287</v>
      </c>
      <c r="E165" s="1">
        <v>32552</v>
      </c>
      <c r="F165" s="1">
        <v>670105</v>
      </c>
      <c r="G165" s="1">
        <v>0</v>
      </c>
      <c r="H165" s="1">
        <v>0</v>
      </c>
      <c r="I165" s="1">
        <v>16386</v>
      </c>
      <c r="J165" s="8"/>
      <c r="K165" s="1" cm="1">
        <f t="array" ref="K165">_xlfn.IFS(D165&gt;=$D$15, 4, D165&gt;=$D$14, 3, D165&gt;=$D$13, 2, D165&lt;$D$13, 1)</f>
        <v>1</v>
      </c>
      <c r="L165" s="1" cm="1">
        <f t="array" ref="L165">_xlfn.IFS(E165&gt;=$D$15, 4, E165&gt;=$D$14, 3, E165&gt;=$D$13, 2, E165&lt;$D$13, 1)</f>
        <v>1</v>
      </c>
      <c r="M165" s="1" cm="1">
        <f t="array" ref="M165">_xlfn.IFS(F165&gt;=$E$15, 4, F165&gt;=$E$14, 3, F165&gt;=$E$13, 2, F165&lt;$E$13, 1)</f>
        <v>3</v>
      </c>
      <c r="N165" s="1" cm="1">
        <f t="array" ref="N165">_xlfn.IFS(G165&gt;=$F$15, 4, G165&gt;=$F$14, 3, G165&gt;=$F$13, 2, G165&lt;$F$13, 1)</f>
        <v>1</v>
      </c>
      <c r="O165" s="1" cm="1">
        <f t="array" ref="O165">_xlfn.IFS(H165&gt;=$C$15, 4, H165&gt;=$C$14, 3, H165&gt;=$C$13, 2, H165&lt;$C$13, 1)</f>
        <v>1</v>
      </c>
      <c r="P165" s="1" cm="1">
        <f t="array" ref="P165">_xlfn.IFS(I165&gt;=$C$15, 4, I165&gt;=$C$14, 3, I165&gt;=$C$13, 2, I165&lt;$C$13, 1)</f>
        <v>1</v>
      </c>
      <c r="Q165" s="8"/>
      <c r="R165" s="1">
        <f t="shared" si="13"/>
        <v>1</v>
      </c>
      <c r="S165" s="1">
        <f t="shared" si="14"/>
        <v>1</v>
      </c>
      <c r="T165" s="8"/>
      <c r="U165" s="1">
        <f t="shared" si="15"/>
        <v>2</v>
      </c>
      <c r="V165" s="1">
        <f t="shared" si="16"/>
        <v>2</v>
      </c>
      <c r="W165" s="9"/>
      <c r="X165" s="1">
        <f t="shared" si="17"/>
        <v>2</v>
      </c>
      <c r="Y165" s="1">
        <f t="shared" si="17"/>
        <v>2</v>
      </c>
      <c r="Z165" s="1">
        <f t="shared" si="18"/>
        <v>0</v>
      </c>
      <c r="AA165" s="1" t="str" cm="1">
        <f t="array" ref="AA165">_xlfn.IFS(Z165=0, "No change", Z165&lt;0, "Decrease", Z165&gt;0, "Increase")</f>
        <v>No change</v>
      </c>
    </row>
    <row r="166" spans="1:27" x14ac:dyDescent="0.2">
      <c r="A166" s="1">
        <v>146</v>
      </c>
      <c r="B166" s="1" t="s">
        <v>223</v>
      </c>
      <c r="C166" s="1" t="s">
        <v>62</v>
      </c>
      <c r="D166" s="1">
        <v>1399563</v>
      </c>
      <c r="E166" s="1">
        <v>1685653</v>
      </c>
      <c r="F166" s="1">
        <v>1974488</v>
      </c>
      <c r="G166" s="1">
        <v>0</v>
      </c>
      <c r="H166" s="1">
        <v>52134</v>
      </c>
      <c r="I166" s="1">
        <v>212191</v>
      </c>
      <c r="J166" s="8"/>
      <c r="K166" s="1" cm="1">
        <f t="array" ref="K166">_xlfn.IFS(D166&gt;=$D$15, 4, D166&gt;=$D$14, 3, D166&gt;=$D$13, 2, D166&lt;$D$13, 1)</f>
        <v>3</v>
      </c>
      <c r="L166" s="1" cm="1">
        <f t="array" ref="L166">_xlfn.IFS(E166&gt;=$D$15, 4, E166&gt;=$D$14, 3, E166&gt;=$D$13, 2, E166&lt;$D$13, 1)</f>
        <v>4</v>
      </c>
      <c r="M166" s="1" cm="1">
        <f t="array" ref="M166">_xlfn.IFS(F166&gt;=$E$15, 4, F166&gt;=$E$14, 3, F166&gt;=$E$13, 2, F166&lt;$E$13, 1)</f>
        <v>4</v>
      </c>
      <c r="N166" s="1" cm="1">
        <f t="array" ref="N166">_xlfn.IFS(G166&gt;=$F$15, 4, G166&gt;=$F$14, 3, G166&gt;=$F$13, 2, G166&lt;$F$13, 1)</f>
        <v>1</v>
      </c>
      <c r="O166" s="1" cm="1">
        <f t="array" ref="O166">_xlfn.IFS(H166&gt;=$C$15, 4, H166&gt;=$C$14, 3, H166&gt;=$C$13, 2, H166&lt;$C$13, 1)</f>
        <v>1</v>
      </c>
      <c r="P166" s="1" cm="1">
        <f t="array" ref="P166">_xlfn.IFS(I166&gt;=$C$15, 4, I166&gt;=$C$14, 3, I166&gt;=$C$13, 2, I166&lt;$C$13, 1)</f>
        <v>2</v>
      </c>
      <c r="Q166" s="8"/>
      <c r="R166" s="1">
        <f t="shared" si="13"/>
        <v>1</v>
      </c>
      <c r="S166" s="1">
        <f t="shared" si="14"/>
        <v>2</v>
      </c>
      <c r="T166" s="8"/>
      <c r="U166" s="1">
        <f t="shared" si="15"/>
        <v>4</v>
      </c>
      <c r="V166" s="1">
        <f t="shared" si="16"/>
        <v>4</v>
      </c>
      <c r="W166" s="9"/>
      <c r="X166" s="1">
        <f t="shared" si="17"/>
        <v>3</v>
      </c>
      <c r="Y166" s="1">
        <f t="shared" si="17"/>
        <v>3</v>
      </c>
      <c r="Z166" s="1">
        <f t="shared" si="18"/>
        <v>0</v>
      </c>
      <c r="AA166" s="1" t="str" cm="1">
        <f t="array" ref="AA166">_xlfn.IFS(Z166=0, "No change", Z166&lt;0, "Decrease", Z166&gt;0, "Increase")</f>
        <v>No change</v>
      </c>
    </row>
    <row r="167" spans="1:27" x14ac:dyDescent="0.2">
      <c r="A167" s="1">
        <v>147</v>
      </c>
      <c r="B167" s="1" t="s">
        <v>224</v>
      </c>
      <c r="C167" s="1" t="s">
        <v>225</v>
      </c>
      <c r="D167" s="1">
        <v>206561</v>
      </c>
      <c r="E167" s="1">
        <v>271819</v>
      </c>
      <c r="F167" s="1">
        <v>468927</v>
      </c>
      <c r="G167" s="1">
        <v>0</v>
      </c>
      <c r="H167" s="1">
        <v>0</v>
      </c>
      <c r="I167" s="1">
        <v>5956</v>
      </c>
      <c r="J167" s="8"/>
      <c r="K167" s="1" cm="1">
        <f t="array" ref="K167">_xlfn.IFS(D167&gt;=$D$15, 4, D167&gt;=$D$14, 3, D167&gt;=$D$13, 2, D167&lt;$D$13, 1)</f>
        <v>1</v>
      </c>
      <c r="L167" s="1" cm="1">
        <f t="array" ref="L167">_xlfn.IFS(E167&gt;=$D$15, 4, E167&gt;=$D$14, 3, E167&gt;=$D$13, 2, E167&lt;$D$13, 1)</f>
        <v>1</v>
      </c>
      <c r="M167" s="1" cm="1">
        <f t="array" ref="M167">_xlfn.IFS(F167&gt;=$E$15, 4, F167&gt;=$E$14, 3, F167&gt;=$E$13, 2, F167&lt;$E$13, 1)</f>
        <v>2</v>
      </c>
      <c r="N167" s="1" cm="1">
        <f t="array" ref="N167">_xlfn.IFS(G167&gt;=$F$15, 4, G167&gt;=$F$14, 3, G167&gt;=$F$13, 2, G167&lt;$F$13, 1)</f>
        <v>1</v>
      </c>
      <c r="O167" s="1" cm="1">
        <f t="array" ref="O167">_xlfn.IFS(H167&gt;=$C$15, 4, H167&gt;=$C$14, 3, H167&gt;=$C$13, 2, H167&lt;$C$13, 1)</f>
        <v>1</v>
      </c>
      <c r="P167" s="1" cm="1">
        <f t="array" ref="P167">_xlfn.IFS(I167&gt;=$C$15, 4, I167&gt;=$C$14, 3, I167&gt;=$C$13, 2, I167&lt;$C$13, 1)</f>
        <v>1</v>
      </c>
      <c r="Q167" s="8"/>
      <c r="R167" s="1">
        <f t="shared" si="13"/>
        <v>1</v>
      </c>
      <c r="S167" s="1">
        <f t="shared" si="14"/>
        <v>1</v>
      </c>
      <c r="T167" s="8"/>
      <c r="U167" s="1">
        <f t="shared" si="15"/>
        <v>2</v>
      </c>
      <c r="V167" s="1">
        <f t="shared" si="16"/>
        <v>2</v>
      </c>
      <c r="W167" s="9"/>
      <c r="X167" s="1">
        <f t="shared" si="17"/>
        <v>2</v>
      </c>
      <c r="Y167" s="1">
        <f t="shared" si="17"/>
        <v>2</v>
      </c>
      <c r="Z167" s="1">
        <f t="shared" si="18"/>
        <v>0</v>
      </c>
      <c r="AA167" s="1" t="str" cm="1">
        <f t="array" ref="AA167">_xlfn.IFS(Z167=0, "No change", Z167&lt;0, "Decrease", Z167&gt;0, "Increase")</f>
        <v>No change</v>
      </c>
    </row>
    <row r="168" spans="1:27" x14ac:dyDescent="0.2">
      <c r="A168" s="1">
        <v>148</v>
      </c>
      <c r="B168" s="1" t="s">
        <v>226</v>
      </c>
      <c r="C168" s="1" t="s">
        <v>225</v>
      </c>
      <c r="D168" s="1">
        <v>25593</v>
      </c>
      <c r="E168" s="1">
        <v>38189</v>
      </c>
      <c r="F168" s="1">
        <v>397325</v>
      </c>
      <c r="G168" s="1">
        <v>0</v>
      </c>
      <c r="H168" s="1">
        <v>0</v>
      </c>
      <c r="I168" s="1">
        <v>21385</v>
      </c>
      <c r="J168" s="8"/>
      <c r="K168" s="1" cm="1">
        <f t="array" ref="K168">_xlfn.IFS(D168&gt;=$D$15, 4, D168&gt;=$D$14, 3, D168&gt;=$D$13, 2, D168&lt;$D$13, 1)</f>
        <v>1</v>
      </c>
      <c r="L168" s="1" cm="1">
        <f t="array" ref="L168">_xlfn.IFS(E168&gt;=$D$15, 4, E168&gt;=$D$14, 3, E168&gt;=$D$13, 2, E168&lt;$D$13, 1)</f>
        <v>1</v>
      </c>
      <c r="M168" s="1" cm="1">
        <f t="array" ref="M168">_xlfn.IFS(F168&gt;=$E$15, 4, F168&gt;=$E$14, 3, F168&gt;=$E$13, 2, F168&lt;$E$13, 1)</f>
        <v>2</v>
      </c>
      <c r="N168" s="1" cm="1">
        <f t="array" ref="N168">_xlfn.IFS(G168&gt;=$F$15, 4, G168&gt;=$F$14, 3, G168&gt;=$F$13, 2, G168&lt;$F$13, 1)</f>
        <v>1</v>
      </c>
      <c r="O168" s="1" cm="1">
        <f t="array" ref="O168">_xlfn.IFS(H168&gt;=$C$15, 4, H168&gt;=$C$14, 3, H168&gt;=$C$13, 2, H168&lt;$C$13, 1)</f>
        <v>1</v>
      </c>
      <c r="P168" s="1" cm="1">
        <f t="array" ref="P168">_xlfn.IFS(I168&gt;=$C$15, 4, I168&gt;=$C$14, 3, I168&gt;=$C$13, 2, I168&lt;$C$13, 1)</f>
        <v>1</v>
      </c>
      <c r="Q168" s="8"/>
      <c r="R168" s="1">
        <f t="shared" si="13"/>
        <v>1</v>
      </c>
      <c r="S168" s="1">
        <f t="shared" si="14"/>
        <v>1</v>
      </c>
      <c r="T168" s="8"/>
      <c r="U168" s="1">
        <f t="shared" si="15"/>
        <v>2</v>
      </c>
      <c r="V168" s="1">
        <f t="shared" si="16"/>
        <v>2</v>
      </c>
      <c r="W168" s="9"/>
      <c r="X168" s="1">
        <f t="shared" si="17"/>
        <v>2</v>
      </c>
      <c r="Y168" s="1">
        <f t="shared" si="17"/>
        <v>2</v>
      </c>
      <c r="Z168" s="1">
        <f t="shared" si="18"/>
        <v>0</v>
      </c>
      <c r="AA168" s="1" t="str" cm="1">
        <f t="array" ref="AA168">_xlfn.IFS(Z168=0, "No change", Z168&lt;0, "Decrease", Z168&gt;0, "Increase")</f>
        <v>No change</v>
      </c>
    </row>
    <row r="169" spans="1:27" x14ac:dyDescent="0.2">
      <c r="A169" s="1">
        <v>149</v>
      </c>
      <c r="B169" s="1" t="s">
        <v>227</v>
      </c>
      <c r="C169" s="1" t="s">
        <v>85</v>
      </c>
      <c r="D169" s="1">
        <v>0</v>
      </c>
      <c r="E169" s="1">
        <v>0</v>
      </c>
      <c r="F169" s="1">
        <v>1595385</v>
      </c>
      <c r="G169" s="1">
        <v>0</v>
      </c>
      <c r="H169" s="1">
        <v>47</v>
      </c>
      <c r="I169" s="1">
        <v>158022</v>
      </c>
      <c r="J169" s="8"/>
      <c r="K169" s="1" cm="1">
        <f t="array" ref="K169">_xlfn.IFS(D169&gt;=$D$15, 4, D169&gt;=$D$14, 3, D169&gt;=$D$13, 2, D169&lt;$D$13, 1)</f>
        <v>1</v>
      </c>
      <c r="L169" s="1" cm="1">
        <f t="array" ref="L169">_xlfn.IFS(E169&gt;=$D$15, 4, E169&gt;=$D$14, 3, E169&gt;=$D$13, 2, E169&lt;$D$13, 1)</f>
        <v>1</v>
      </c>
      <c r="M169" s="1" cm="1">
        <f t="array" ref="M169">_xlfn.IFS(F169&gt;=$E$15, 4, F169&gt;=$E$14, 3, F169&gt;=$E$13, 2, F169&lt;$E$13, 1)</f>
        <v>4</v>
      </c>
      <c r="N169" s="1" cm="1">
        <f t="array" ref="N169">_xlfn.IFS(G169&gt;=$F$15, 4, G169&gt;=$F$14, 3, G169&gt;=$F$13, 2, G169&lt;$F$13, 1)</f>
        <v>1</v>
      </c>
      <c r="O169" s="1" cm="1">
        <f t="array" ref="O169">_xlfn.IFS(H169&gt;=$C$15, 4, H169&gt;=$C$14, 3, H169&gt;=$C$13, 2, H169&lt;$C$13, 1)</f>
        <v>1</v>
      </c>
      <c r="P169" s="1" cm="1">
        <f t="array" ref="P169">_xlfn.IFS(I169&gt;=$C$15, 4, I169&gt;=$C$14, 3, I169&gt;=$C$13, 2, I169&lt;$C$13, 1)</f>
        <v>2</v>
      </c>
      <c r="Q169" s="8"/>
      <c r="R169" s="1">
        <f t="shared" si="13"/>
        <v>1</v>
      </c>
      <c r="S169" s="1">
        <f t="shared" si="14"/>
        <v>2</v>
      </c>
      <c r="T169" s="8"/>
      <c r="U169" s="1">
        <f t="shared" si="15"/>
        <v>3</v>
      </c>
      <c r="V169" s="1">
        <f t="shared" si="16"/>
        <v>3</v>
      </c>
      <c r="W169" s="9"/>
      <c r="X169" s="1">
        <f t="shared" si="17"/>
        <v>2</v>
      </c>
      <c r="Y169" s="1">
        <f t="shared" si="17"/>
        <v>3</v>
      </c>
      <c r="Z169" s="1">
        <f t="shared" si="18"/>
        <v>1</v>
      </c>
      <c r="AA169" s="1" t="str" cm="1">
        <f t="array" ref="AA169">_xlfn.IFS(Z169=0, "No change", Z169&lt;0, "Decrease", Z169&gt;0, "Increase")</f>
        <v>Increase</v>
      </c>
    </row>
    <row r="170" spans="1:27" x14ac:dyDescent="0.2">
      <c r="A170" s="1">
        <v>150</v>
      </c>
      <c r="B170" s="1" t="s">
        <v>228</v>
      </c>
      <c r="C170" s="1" t="s">
        <v>85</v>
      </c>
      <c r="D170" s="1">
        <v>12434</v>
      </c>
      <c r="E170" s="1">
        <v>31</v>
      </c>
      <c r="F170" s="1">
        <v>19337</v>
      </c>
      <c r="G170" s="1">
        <v>0</v>
      </c>
      <c r="H170" s="1">
        <v>0</v>
      </c>
      <c r="I170" s="1">
        <v>39498</v>
      </c>
      <c r="J170" s="8"/>
      <c r="K170" s="1" cm="1">
        <f t="array" ref="K170">_xlfn.IFS(D170&gt;=$D$15, 4, D170&gt;=$D$14, 3, D170&gt;=$D$13, 2, D170&lt;$D$13, 1)</f>
        <v>1</v>
      </c>
      <c r="L170" s="1" cm="1">
        <f t="array" ref="L170">_xlfn.IFS(E170&gt;=$D$15, 4, E170&gt;=$D$14, 3, E170&gt;=$D$13, 2, E170&lt;$D$13, 1)</f>
        <v>1</v>
      </c>
      <c r="M170" s="1" cm="1">
        <f t="array" ref="M170">_xlfn.IFS(F170&gt;=$E$15, 4, F170&gt;=$E$14, 3, F170&gt;=$E$13, 2, F170&lt;$E$13, 1)</f>
        <v>1</v>
      </c>
      <c r="N170" s="1" cm="1">
        <f t="array" ref="N170">_xlfn.IFS(G170&gt;=$F$15, 4, G170&gt;=$F$14, 3, G170&gt;=$F$13, 2, G170&lt;$F$13, 1)</f>
        <v>1</v>
      </c>
      <c r="O170" s="1" cm="1">
        <f t="array" ref="O170">_xlfn.IFS(H170&gt;=$C$15, 4, H170&gt;=$C$14, 3, H170&gt;=$C$13, 2, H170&lt;$C$13, 1)</f>
        <v>1</v>
      </c>
      <c r="P170" s="1" cm="1">
        <f t="array" ref="P170">_xlfn.IFS(I170&gt;=$C$15, 4, I170&gt;=$C$14, 3, I170&gt;=$C$13, 2, I170&lt;$C$13, 1)</f>
        <v>1</v>
      </c>
      <c r="Q170" s="8"/>
      <c r="R170" s="1">
        <f t="shared" si="13"/>
        <v>1</v>
      </c>
      <c r="S170" s="1">
        <f t="shared" si="14"/>
        <v>1</v>
      </c>
      <c r="T170" s="8"/>
      <c r="U170" s="1">
        <f t="shared" si="15"/>
        <v>1</v>
      </c>
      <c r="V170" s="1">
        <f t="shared" si="16"/>
        <v>1</v>
      </c>
      <c r="W170" s="9"/>
      <c r="X170" s="1">
        <f t="shared" si="17"/>
        <v>1</v>
      </c>
      <c r="Y170" s="1">
        <f t="shared" si="17"/>
        <v>1</v>
      </c>
      <c r="Z170" s="1">
        <f t="shared" si="18"/>
        <v>0</v>
      </c>
      <c r="AA170" s="1" t="str" cm="1">
        <f t="array" ref="AA170">_xlfn.IFS(Z170=0, "No change", Z170&lt;0, "Decrease", Z170&gt;0, "Increase")</f>
        <v>No change</v>
      </c>
    </row>
    <row r="171" spans="1:27" x14ac:dyDescent="0.2">
      <c r="A171" s="1">
        <v>151</v>
      </c>
      <c r="B171" s="1" t="s">
        <v>229</v>
      </c>
      <c r="C171" s="1" t="s">
        <v>230</v>
      </c>
      <c r="D171" s="1">
        <v>1437830</v>
      </c>
      <c r="E171" s="1">
        <v>992653</v>
      </c>
      <c r="F171" s="1">
        <v>141851</v>
      </c>
      <c r="G171" s="1">
        <v>88.896324000000007</v>
      </c>
      <c r="H171" s="1">
        <v>290747</v>
      </c>
      <c r="I171" s="1">
        <v>775977</v>
      </c>
      <c r="J171" s="8"/>
      <c r="K171" s="1" cm="1">
        <f t="array" ref="K171">_xlfn.IFS(D171&gt;=$D$15, 4, D171&gt;=$D$14, 3, D171&gt;=$D$13, 2, D171&lt;$D$13, 1)</f>
        <v>3</v>
      </c>
      <c r="L171" s="1" cm="1">
        <f t="array" ref="L171">_xlfn.IFS(E171&gt;=$D$15, 4, E171&gt;=$D$14, 3, E171&gt;=$D$13, 2, E171&lt;$D$13, 1)</f>
        <v>3</v>
      </c>
      <c r="M171" s="1" cm="1">
        <f t="array" ref="M171">_xlfn.IFS(F171&gt;=$E$15, 4, F171&gt;=$E$14, 3, F171&gt;=$E$13, 2, F171&lt;$E$13, 1)</f>
        <v>1</v>
      </c>
      <c r="N171" s="1" cm="1">
        <f t="array" ref="N171">_xlfn.IFS(G171&gt;=$F$15, 4, G171&gt;=$F$14, 3, G171&gt;=$F$13, 2, G171&lt;$F$13, 1)</f>
        <v>4</v>
      </c>
      <c r="O171" s="1" cm="1">
        <f t="array" ref="O171">_xlfn.IFS(H171&gt;=$C$15, 4, H171&gt;=$C$14, 3, H171&gt;=$C$13, 2, H171&lt;$C$13, 1)</f>
        <v>3</v>
      </c>
      <c r="P171" s="1" cm="1">
        <f t="array" ref="P171">_xlfn.IFS(I171&gt;=$C$15, 4, I171&gt;=$C$14, 3, I171&gt;=$C$13, 2, I171&lt;$C$13, 1)</f>
        <v>4</v>
      </c>
      <c r="Q171" s="8"/>
      <c r="R171" s="1">
        <f t="shared" si="13"/>
        <v>3</v>
      </c>
      <c r="S171" s="1">
        <f t="shared" si="14"/>
        <v>4</v>
      </c>
      <c r="T171" s="8"/>
      <c r="U171" s="1">
        <f t="shared" si="15"/>
        <v>2</v>
      </c>
      <c r="V171" s="1">
        <f t="shared" si="16"/>
        <v>2</v>
      </c>
      <c r="W171" s="9"/>
      <c r="X171" s="1">
        <f t="shared" si="17"/>
        <v>3</v>
      </c>
      <c r="Y171" s="1">
        <f t="shared" si="17"/>
        <v>3</v>
      </c>
      <c r="Z171" s="1">
        <f t="shared" si="18"/>
        <v>0</v>
      </c>
      <c r="AA171" s="1" t="str" cm="1">
        <f t="array" ref="AA171">_xlfn.IFS(Z171=0, "No change", Z171&lt;0, "Decrease", Z171&gt;0, "Increase")</f>
        <v>No change</v>
      </c>
    </row>
    <row r="172" spans="1:27" x14ac:dyDescent="0.2">
      <c r="A172" s="1">
        <v>152</v>
      </c>
      <c r="B172" s="1" t="s">
        <v>231</v>
      </c>
      <c r="C172" s="1" t="s">
        <v>232</v>
      </c>
      <c r="D172" s="1">
        <v>34569</v>
      </c>
      <c r="E172" s="1">
        <v>42760</v>
      </c>
      <c r="F172" s="1">
        <v>53263</v>
      </c>
      <c r="G172" s="1">
        <v>0</v>
      </c>
      <c r="H172" s="1">
        <v>21340</v>
      </c>
      <c r="I172" s="1">
        <v>40310</v>
      </c>
      <c r="J172" s="8"/>
      <c r="K172" s="1" cm="1">
        <f t="array" ref="K172">_xlfn.IFS(D172&gt;=$D$15, 4, D172&gt;=$D$14, 3, D172&gt;=$D$13, 2, D172&lt;$D$13, 1)</f>
        <v>1</v>
      </c>
      <c r="L172" s="1" cm="1">
        <f t="array" ref="L172">_xlfn.IFS(E172&gt;=$D$15, 4, E172&gt;=$D$14, 3, E172&gt;=$D$13, 2, E172&lt;$D$13, 1)</f>
        <v>1</v>
      </c>
      <c r="M172" s="1" cm="1">
        <f t="array" ref="M172">_xlfn.IFS(F172&gt;=$E$15, 4, F172&gt;=$E$14, 3, F172&gt;=$E$13, 2, F172&lt;$E$13, 1)</f>
        <v>1</v>
      </c>
      <c r="N172" s="1" cm="1">
        <f t="array" ref="N172">_xlfn.IFS(G172&gt;=$F$15, 4, G172&gt;=$F$14, 3, G172&gt;=$F$13, 2, G172&lt;$F$13, 1)</f>
        <v>1</v>
      </c>
      <c r="O172" s="1" cm="1">
        <f t="array" ref="O172">_xlfn.IFS(H172&gt;=$C$15, 4, H172&gt;=$C$14, 3, H172&gt;=$C$13, 2, H172&lt;$C$13, 1)</f>
        <v>1</v>
      </c>
      <c r="P172" s="1" cm="1">
        <f t="array" ref="P172">_xlfn.IFS(I172&gt;=$C$15, 4, I172&gt;=$C$14, 3, I172&gt;=$C$13, 2, I172&lt;$C$13, 1)</f>
        <v>1</v>
      </c>
      <c r="Q172" s="8"/>
      <c r="R172" s="1">
        <f t="shared" si="13"/>
        <v>1</v>
      </c>
      <c r="S172" s="1">
        <f t="shared" si="14"/>
        <v>1</v>
      </c>
      <c r="T172" s="8"/>
      <c r="U172" s="1">
        <f t="shared" si="15"/>
        <v>1</v>
      </c>
      <c r="V172" s="1">
        <f t="shared" si="16"/>
        <v>1</v>
      </c>
      <c r="W172" s="9"/>
      <c r="X172" s="1">
        <f t="shared" si="17"/>
        <v>1</v>
      </c>
      <c r="Y172" s="1">
        <f t="shared" si="17"/>
        <v>1</v>
      </c>
      <c r="Z172" s="1">
        <f t="shared" si="18"/>
        <v>0</v>
      </c>
      <c r="AA172" s="1" t="str" cm="1">
        <f t="array" ref="AA172">_xlfn.IFS(Z172=0, "No change", Z172&lt;0, "Decrease", Z172&gt;0, "Increase")</f>
        <v>No change</v>
      </c>
    </row>
    <row r="173" spans="1:27" x14ac:dyDescent="0.2">
      <c r="A173" s="1">
        <v>153</v>
      </c>
      <c r="B173" s="1" t="s">
        <v>233</v>
      </c>
      <c r="C173" s="1" t="s">
        <v>234</v>
      </c>
      <c r="D173" s="1">
        <v>496663</v>
      </c>
      <c r="E173" s="1">
        <v>274577</v>
      </c>
      <c r="F173" s="1">
        <v>279442</v>
      </c>
      <c r="G173" s="1">
        <v>0</v>
      </c>
      <c r="H173" s="1">
        <v>93271</v>
      </c>
      <c r="I173" s="1">
        <v>128643</v>
      </c>
      <c r="J173" s="8"/>
      <c r="K173" s="1" cm="1">
        <f t="array" ref="K173">_xlfn.IFS(D173&gt;=$D$15, 4, D173&gt;=$D$14, 3, D173&gt;=$D$13, 2, D173&lt;$D$13, 1)</f>
        <v>2</v>
      </c>
      <c r="L173" s="1" cm="1">
        <f t="array" ref="L173">_xlfn.IFS(E173&gt;=$D$15, 4, E173&gt;=$D$14, 3, E173&gt;=$D$13, 2, E173&lt;$D$13, 1)</f>
        <v>1</v>
      </c>
      <c r="M173" s="1" cm="1">
        <f t="array" ref="M173">_xlfn.IFS(F173&gt;=$E$15, 4, F173&gt;=$E$14, 3, F173&gt;=$E$13, 2, F173&lt;$E$13, 1)</f>
        <v>2</v>
      </c>
      <c r="N173" s="1" cm="1">
        <f t="array" ref="N173">_xlfn.IFS(G173&gt;=$F$15, 4, G173&gt;=$F$14, 3, G173&gt;=$F$13, 2, G173&lt;$F$13, 1)</f>
        <v>1</v>
      </c>
      <c r="O173" s="1" cm="1">
        <f t="array" ref="O173">_xlfn.IFS(H173&gt;=$C$15, 4, H173&gt;=$C$14, 3, H173&gt;=$C$13, 2, H173&lt;$C$13, 1)</f>
        <v>2</v>
      </c>
      <c r="P173" s="1" cm="1">
        <f t="array" ref="P173">_xlfn.IFS(I173&gt;=$C$15, 4, I173&gt;=$C$14, 3, I173&gt;=$C$13, 2, I173&lt;$C$13, 1)</f>
        <v>2</v>
      </c>
      <c r="Q173" s="8"/>
      <c r="R173" s="1">
        <f t="shared" si="13"/>
        <v>2</v>
      </c>
      <c r="S173" s="1">
        <f t="shared" si="14"/>
        <v>2</v>
      </c>
      <c r="T173" s="8"/>
      <c r="U173" s="1">
        <f t="shared" si="15"/>
        <v>2</v>
      </c>
      <c r="V173" s="1">
        <f t="shared" si="16"/>
        <v>2</v>
      </c>
      <c r="W173" s="9"/>
      <c r="X173" s="1">
        <f t="shared" si="17"/>
        <v>2</v>
      </c>
      <c r="Y173" s="1">
        <f t="shared" si="17"/>
        <v>2</v>
      </c>
      <c r="Z173" s="1">
        <f t="shared" si="18"/>
        <v>0</v>
      </c>
      <c r="AA173" s="1" t="str" cm="1">
        <f t="array" ref="AA173">_xlfn.IFS(Z173=0, "No change", Z173&lt;0, "Decrease", Z173&gt;0, "Increase")</f>
        <v>No change</v>
      </c>
    </row>
    <row r="174" spans="1:27" x14ac:dyDescent="0.2">
      <c r="A174" s="1">
        <v>154</v>
      </c>
      <c r="B174" s="1" t="s">
        <v>235</v>
      </c>
      <c r="C174" s="1" t="s">
        <v>236</v>
      </c>
      <c r="D174" s="1">
        <v>351117</v>
      </c>
      <c r="E174" s="1">
        <v>855771</v>
      </c>
      <c r="F174" s="1">
        <v>102893</v>
      </c>
      <c r="G174" s="1">
        <v>0</v>
      </c>
      <c r="H174" s="1">
        <v>333464</v>
      </c>
      <c r="I174" s="1">
        <v>385051</v>
      </c>
      <c r="J174" s="8"/>
      <c r="K174" s="1" cm="1">
        <f t="array" ref="K174">_xlfn.IFS(D174&gt;=$D$15, 4, D174&gt;=$D$14, 3, D174&gt;=$D$13, 2, D174&lt;$D$13, 1)</f>
        <v>2</v>
      </c>
      <c r="L174" s="1" cm="1">
        <f t="array" ref="L174">_xlfn.IFS(E174&gt;=$D$15, 4, E174&gt;=$D$14, 3, E174&gt;=$D$13, 2, E174&lt;$D$13, 1)</f>
        <v>2</v>
      </c>
      <c r="M174" s="1" cm="1">
        <f t="array" ref="M174">_xlfn.IFS(F174&gt;=$E$15, 4, F174&gt;=$E$14, 3, F174&gt;=$E$13, 2, F174&lt;$E$13, 1)</f>
        <v>1</v>
      </c>
      <c r="N174" s="1" cm="1">
        <f t="array" ref="N174">_xlfn.IFS(G174&gt;=$F$15, 4, G174&gt;=$F$14, 3, G174&gt;=$F$13, 2, G174&lt;$F$13, 1)</f>
        <v>1</v>
      </c>
      <c r="O174" s="1" cm="1">
        <f t="array" ref="O174">_xlfn.IFS(H174&gt;=$C$15, 4, H174&gt;=$C$14, 3, H174&gt;=$C$13, 2, H174&lt;$C$13, 1)</f>
        <v>3</v>
      </c>
      <c r="P174" s="1" cm="1">
        <f t="array" ref="P174">_xlfn.IFS(I174&gt;=$C$15, 4, I174&gt;=$C$14, 3, I174&gt;=$C$13, 2, I174&lt;$C$13, 1)</f>
        <v>4</v>
      </c>
      <c r="Q174" s="8"/>
      <c r="R174" s="1">
        <f t="shared" si="13"/>
        <v>3</v>
      </c>
      <c r="S174" s="1">
        <f t="shared" si="14"/>
        <v>3</v>
      </c>
      <c r="T174" s="8"/>
      <c r="U174" s="1">
        <f t="shared" si="15"/>
        <v>2</v>
      </c>
      <c r="V174" s="1">
        <f t="shared" si="16"/>
        <v>2</v>
      </c>
      <c r="W174" s="9"/>
      <c r="X174" s="1">
        <f t="shared" si="17"/>
        <v>3</v>
      </c>
      <c r="Y174" s="1">
        <f t="shared" si="17"/>
        <v>3</v>
      </c>
      <c r="Z174" s="1">
        <f t="shared" si="18"/>
        <v>0</v>
      </c>
      <c r="AA174" s="1" t="str" cm="1">
        <f t="array" ref="AA174">_xlfn.IFS(Z174=0, "No change", Z174&lt;0, "Decrease", Z174&gt;0, "Increase")</f>
        <v>No change</v>
      </c>
    </row>
    <row r="175" spans="1:27" x14ac:dyDescent="0.2">
      <c r="A175" s="1">
        <v>155</v>
      </c>
      <c r="B175" s="1" t="s">
        <v>237</v>
      </c>
      <c r="C175" s="1" t="s">
        <v>238</v>
      </c>
      <c r="D175" s="1">
        <v>782630</v>
      </c>
      <c r="E175" s="1">
        <v>429620</v>
      </c>
      <c r="F175" s="1">
        <v>129339</v>
      </c>
      <c r="G175" s="1">
        <v>93.665177</v>
      </c>
      <c r="H175" s="1">
        <v>90795</v>
      </c>
      <c r="I175" s="1">
        <v>301305</v>
      </c>
      <c r="J175" s="8"/>
      <c r="K175" s="1" cm="1">
        <f t="array" ref="K175">_xlfn.IFS(D175&gt;=$D$15, 4, D175&gt;=$D$14, 3, D175&gt;=$D$13, 2, D175&lt;$D$13, 1)</f>
        <v>2</v>
      </c>
      <c r="L175" s="1" cm="1">
        <f t="array" ref="L175">_xlfn.IFS(E175&gt;=$D$15, 4, E175&gt;=$D$14, 3, E175&gt;=$D$13, 2, E175&lt;$D$13, 1)</f>
        <v>2</v>
      </c>
      <c r="M175" s="1" cm="1">
        <f t="array" ref="M175">_xlfn.IFS(F175&gt;=$E$15, 4, F175&gt;=$E$14, 3, F175&gt;=$E$13, 2, F175&lt;$E$13, 1)</f>
        <v>1</v>
      </c>
      <c r="N175" s="1" cm="1">
        <f t="array" ref="N175">_xlfn.IFS(G175&gt;=$F$15, 4, G175&gt;=$F$14, 3, G175&gt;=$F$13, 2, G175&lt;$F$13, 1)</f>
        <v>4</v>
      </c>
      <c r="O175" s="1" cm="1">
        <f t="array" ref="O175">_xlfn.IFS(H175&gt;=$C$15, 4, H175&gt;=$C$14, 3, H175&gt;=$C$13, 2, H175&lt;$C$13, 1)</f>
        <v>2</v>
      </c>
      <c r="P175" s="1" cm="1">
        <f t="array" ref="P175">_xlfn.IFS(I175&gt;=$C$15, 4, I175&gt;=$C$14, 3, I175&gt;=$C$13, 2, I175&lt;$C$13, 1)</f>
        <v>3</v>
      </c>
      <c r="Q175" s="8"/>
      <c r="R175" s="1">
        <f t="shared" si="13"/>
        <v>3</v>
      </c>
      <c r="S175" s="1">
        <f t="shared" si="14"/>
        <v>3</v>
      </c>
      <c r="T175" s="8"/>
      <c r="U175" s="1">
        <f t="shared" si="15"/>
        <v>2</v>
      </c>
      <c r="V175" s="1">
        <f t="shared" si="16"/>
        <v>2</v>
      </c>
      <c r="W175" s="9"/>
      <c r="X175" s="1">
        <f t="shared" si="17"/>
        <v>3</v>
      </c>
      <c r="Y175" s="1">
        <f t="shared" si="17"/>
        <v>3</v>
      </c>
      <c r="Z175" s="1">
        <f t="shared" si="18"/>
        <v>0</v>
      </c>
      <c r="AA175" s="1" t="str" cm="1">
        <f t="array" ref="AA175">_xlfn.IFS(Z175=0, "No change", Z175&lt;0, "Decrease", Z175&gt;0, "Increase")</f>
        <v>No change</v>
      </c>
    </row>
    <row r="176" spans="1:27" x14ac:dyDescent="0.2">
      <c r="A176" s="1">
        <v>156</v>
      </c>
      <c r="B176" s="1" t="s">
        <v>239</v>
      </c>
      <c r="C176" s="1" t="s">
        <v>240</v>
      </c>
      <c r="D176" s="1">
        <v>2827621</v>
      </c>
      <c r="E176" s="1">
        <v>2677782</v>
      </c>
      <c r="F176" s="1">
        <v>88770</v>
      </c>
      <c r="G176" s="1">
        <v>97.302974000000006</v>
      </c>
      <c r="H176" s="1">
        <v>445264</v>
      </c>
      <c r="I176" s="1">
        <v>634512</v>
      </c>
      <c r="J176" s="8"/>
      <c r="K176" s="1" cm="1">
        <f t="array" ref="K176">_xlfn.IFS(D176&gt;=$D$15, 4, D176&gt;=$D$14, 3, D176&gt;=$D$13, 2, D176&lt;$D$13, 1)</f>
        <v>4</v>
      </c>
      <c r="L176" s="1" cm="1">
        <f t="array" ref="L176">_xlfn.IFS(E176&gt;=$D$15, 4, E176&gt;=$D$14, 3, E176&gt;=$D$13, 2, E176&lt;$D$13, 1)</f>
        <v>4</v>
      </c>
      <c r="M176" s="1" cm="1">
        <f t="array" ref="M176">_xlfn.IFS(F176&gt;=$E$15, 4, F176&gt;=$E$14, 3, F176&gt;=$E$13, 2, F176&lt;$E$13, 1)</f>
        <v>1</v>
      </c>
      <c r="N176" s="1" cm="1">
        <f t="array" ref="N176">_xlfn.IFS(G176&gt;=$F$15, 4, G176&gt;=$F$14, 3, G176&gt;=$F$13, 2, G176&lt;$F$13, 1)</f>
        <v>4</v>
      </c>
      <c r="O176" s="1" cm="1">
        <f t="array" ref="O176">_xlfn.IFS(H176&gt;=$C$15, 4, H176&gt;=$C$14, 3, H176&gt;=$C$13, 2, H176&lt;$C$13, 1)</f>
        <v>4</v>
      </c>
      <c r="P176" s="1" cm="1">
        <f t="array" ref="P176">_xlfn.IFS(I176&gt;=$C$15, 4, I176&gt;=$C$14, 3, I176&gt;=$C$13, 2, I176&lt;$C$13, 1)</f>
        <v>4</v>
      </c>
      <c r="Q176" s="8"/>
      <c r="R176" s="1">
        <f t="shared" si="13"/>
        <v>4</v>
      </c>
      <c r="S176" s="1">
        <f t="shared" si="14"/>
        <v>4</v>
      </c>
      <c r="T176" s="8"/>
      <c r="U176" s="1">
        <f t="shared" si="15"/>
        <v>3</v>
      </c>
      <c r="V176" s="1">
        <f t="shared" si="16"/>
        <v>3</v>
      </c>
      <c r="W176" s="9"/>
      <c r="X176" s="1">
        <f t="shared" si="17"/>
        <v>4</v>
      </c>
      <c r="Y176" s="1">
        <f t="shared" si="17"/>
        <v>4</v>
      </c>
      <c r="Z176" s="1">
        <f t="shared" si="18"/>
        <v>0</v>
      </c>
      <c r="AA176" s="1" t="str" cm="1">
        <f t="array" ref="AA176">_xlfn.IFS(Z176=0, "No change", Z176&lt;0, "Decrease", Z176&gt;0, "Increase")</f>
        <v>No change</v>
      </c>
    </row>
    <row r="177" spans="1:27" x14ac:dyDescent="0.2">
      <c r="A177" s="1">
        <v>157</v>
      </c>
      <c r="B177" s="1" t="s">
        <v>241</v>
      </c>
      <c r="C177" s="1" t="s">
        <v>242</v>
      </c>
      <c r="D177" s="1">
        <v>403133</v>
      </c>
      <c r="E177" s="1">
        <v>306138</v>
      </c>
      <c r="F177" s="1">
        <v>80800</v>
      </c>
      <c r="G177" s="1">
        <v>0</v>
      </c>
      <c r="H177" s="1">
        <v>366965</v>
      </c>
      <c r="I177" s="1">
        <v>508421</v>
      </c>
      <c r="J177" s="8"/>
      <c r="K177" s="1" cm="1">
        <f t="array" ref="K177">_xlfn.IFS(D177&gt;=$D$15, 4, D177&gt;=$D$14, 3, D177&gt;=$D$13, 2, D177&lt;$D$13, 1)</f>
        <v>2</v>
      </c>
      <c r="L177" s="1" cm="1">
        <f t="array" ref="L177">_xlfn.IFS(E177&gt;=$D$15, 4, E177&gt;=$D$14, 3, E177&gt;=$D$13, 2, E177&lt;$D$13, 1)</f>
        <v>1</v>
      </c>
      <c r="M177" s="1" cm="1">
        <f t="array" ref="M177">_xlfn.IFS(F177&gt;=$E$15, 4, F177&gt;=$E$14, 3, F177&gt;=$E$13, 2, F177&lt;$E$13, 1)</f>
        <v>1</v>
      </c>
      <c r="N177" s="1" cm="1">
        <f t="array" ref="N177">_xlfn.IFS(G177&gt;=$F$15, 4, G177&gt;=$F$14, 3, G177&gt;=$F$13, 2, G177&lt;$F$13, 1)</f>
        <v>1</v>
      </c>
      <c r="O177" s="1" cm="1">
        <f t="array" ref="O177">_xlfn.IFS(H177&gt;=$C$15, 4, H177&gt;=$C$14, 3, H177&gt;=$C$13, 2, H177&lt;$C$13, 1)</f>
        <v>4</v>
      </c>
      <c r="P177" s="1" cm="1">
        <f t="array" ref="P177">_xlfn.IFS(I177&gt;=$C$15, 4, I177&gt;=$C$14, 3, I177&gt;=$C$13, 2, I177&lt;$C$13, 1)</f>
        <v>4</v>
      </c>
      <c r="Q177" s="8"/>
      <c r="R177" s="1">
        <f t="shared" si="13"/>
        <v>3</v>
      </c>
      <c r="S177" s="1">
        <f t="shared" si="14"/>
        <v>3</v>
      </c>
      <c r="T177" s="8"/>
      <c r="U177" s="1">
        <f t="shared" si="15"/>
        <v>2</v>
      </c>
      <c r="V177" s="1">
        <f t="shared" si="16"/>
        <v>1</v>
      </c>
      <c r="W177" s="9"/>
      <c r="X177" s="1">
        <f t="shared" si="17"/>
        <v>3</v>
      </c>
      <c r="Y177" s="1">
        <f t="shared" si="17"/>
        <v>2</v>
      </c>
      <c r="Z177" s="1">
        <f t="shared" si="18"/>
        <v>-1</v>
      </c>
      <c r="AA177" s="1" t="str" cm="1">
        <f t="array" ref="AA177">_xlfn.IFS(Z177=0, "No change", Z177&lt;0, "Decrease", Z177&gt;0, "Increase")</f>
        <v>Decrease</v>
      </c>
    </row>
    <row r="178" spans="1:27" x14ac:dyDescent="0.2">
      <c r="A178" s="1">
        <v>158</v>
      </c>
      <c r="B178" s="1" t="s">
        <v>243</v>
      </c>
      <c r="C178" s="1" t="s">
        <v>238</v>
      </c>
      <c r="D178" s="1">
        <v>381409</v>
      </c>
      <c r="E178" s="1">
        <v>157516</v>
      </c>
      <c r="F178" s="1">
        <v>93423</v>
      </c>
      <c r="G178" s="1">
        <v>96.281391999999997</v>
      </c>
      <c r="H178" s="1">
        <v>231722</v>
      </c>
      <c r="I178" s="1">
        <v>423866</v>
      </c>
      <c r="J178" s="8"/>
      <c r="K178" s="1" cm="1">
        <f t="array" ref="K178">_xlfn.IFS(D178&gt;=$D$15, 4, D178&gt;=$D$14, 3, D178&gt;=$D$13, 2, D178&lt;$D$13, 1)</f>
        <v>2</v>
      </c>
      <c r="L178" s="1" cm="1">
        <f t="array" ref="L178">_xlfn.IFS(E178&gt;=$D$15, 4, E178&gt;=$D$14, 3, E178&gt;=$D$13, 2, E178&lt;$D$13, 1)</f>
        <v>1</v>
      </c>
      <c r="M178" s="1" cm="1">
        <f t="array" ref="M178">_xlfn.IFS(F178&gt;=$E$15, 4, F178&gt;=$E$14, 3, F178&gt;=$E$13, 2, F178&lt;$E$13, 1)</f>
        <v>1</v>
      </c>
      <c r="N178" s="1" cm="1">
        <f t="array" ref="N178">_xlfn.IFS(G178&gt;=$F$15, 4, G178&gt;=$F$14, 3, G178&gt;=$F$13, 2, G178&lt;$F$13, 1)</f>
        <v>4</v>
      </c>
      <c r="O178" s="1" cm="1">
        <f t="array" ref="O178">_xlfn.IFS(H178&gt;=$C$15, 4, H178&gt;=$C$14, 3, H178&gt;=$C$13, 2, H178&lt;$C$13, 1)</f>
        <v>3</v>
      </c>
      <c r="P178" s="1" cm="1">
        <f t="array" ref="P178">_xlfn.IFS(I178&gt;=$C$15, 4, I178&gt;=$C$14, 3, I178&gt;=$C$13, 2, I178&lt;$C$13, 1)</f>
        <v>4</v>
      </c>
      <c r="Q178" s="8"/>
      <c r="R178" s="1">
        <f t="shared" si="13"/>
        <v>3</v>
      </c>
      <c r="S178" s="1">
        <f t="shared" si="14"/>
        <v>4</v>
      </c>
      <c r="T178" s="8"/>
      <c r="U178" s="1">
        <f t="shared" si="15"/>
        <v>2</v>
      </c>
      <c r="V178" s="1">
        <f t="shared" si="16"/>
        <v>1</v>
      </c>
      <c r="W178" s="9"/>
      <c r="X178" s="1">
        <f t="shared" si="17"/>
        <v>3</v>
      </c>
      <c r="Y178" s="1">
        <f t="shared" si="17"/>
        <v>3</v>
      </c>
      <c r="Z178" s="1">
        <f t="shared" si="18"/>
        <v>0</v>
      </c>
      <c r="AA178" s="1" t="str" cm="1">
        <f t="array" ref="AA178">_xlfn.IFS(Z178=0, "No change", Z178&lt;0, "Decrease", Z178&gt;0, "Increase")</f>
        <v>No change</v>
      </c>
    </row>
    <row r="179" spans="1:27" x14ac:dyDescent="0.2">
      <c r="A179" s="1">
        <v>159</v>
      </c>
      <c r="B179" s="1" t="s">
        <v>244</v>
      </c>
      <c r="C179" s="1" t="s">
        <v>245</v>
      </c>
      <c r="D179" s="1">
        <v>1150992</v>
      </c>
      <c r="E179" s="1">
        <v>805357</v>
      </c>
      <c r="F179" s="1">
        <v>268804</v>
      </c>
      <c r="G179" s="1">
        <v>91.478682000000006</v>
      </c>
      <c r="H179" s="1">
        <v>1048001</v>
      </c>
      <c r="I179" s="1">
        <v>1781435</v>
      </c>
      <c r="J179" s="8"/>
      <c r="K179" s="1" cm="1">
        <f t="array" ref="K179">_xlfn.IFS(D179&gt;=$D$15, 4, D179&gt;=$D$14, 3, D179&gt;=$D$13, 2, D179&lt;$D$13, 1)</f>
        <v>3</v>
      </c>
      <c r="L179" s="1" cm="1">
        <f t="array" ref="L179">_xlfn.IFS(E179&gt;=$D$15, 4, E179&gt;=$D$14, 3, E179&gt;=$D$13, 2, E179&lt;$D$13, 1)</f>
        <v>2</v>
      </c>
      <c r="M179" s="1" cm="1">
        <f t="array" ref="M179">_xlfn.IFS(F179&gt;=$E$15, 4, F179&gt;=$E$14, 3, F179&gt;=$E$13, 2, F179&lt;$E$13, 1)</f>
        <v>2</v>
      </c>
      <c r="N179" s="1" cm="1">
        <f t="array" ref="N179">_xlfn.IFS(G179&gt;=$F$15, 4, G179&gt;=$F$14, 3, G179&gt;=$F$13, 2, G179&lt;$F$13, 1)</f>
        <v>4</v>
      </c>
      <c r="O179" s="1" cm="1">
        <f t="array" ref="O179">_xlfn.IFS(H179&gt;=$C$15, 4, H179&gt;=$C$14, 3, H179&gt;=$C$13, 2, H179&lt;$C$13, 1)</f>
        <v>4</v>
      </c>
      <c r="P179" s="1" cm="1">
        <f t="array" ref="P179">_xlfn.IFS(I179&gt;=$C$15, 4, I179&gt;=$C$14, 3, I179&gt;=$C$13, 2, I179&lt;$C$13, 1)</f>
        <v>4</v>
      </c>
      <c r="Q179" s="8"/>
      <c r="R179" s="1">
        <f t="shared" si="13"/>
        <v>4</v>
      </c>
      <c r="S179" s="1">
        <f t="shared" si="14"/>
        <v>4</v>
      </c>
      <c r="T179" s="8"/>
      <c r="U179" s="1">
        <f t="shared" si="15"/>
        <v>3</v>
      </c>
      <c r="V179" s="1">
        <f t="shared" si="16"/>
        <v>2</v>
      </c>
      <c r="W179" s="9"/>
      <c r="X179" s="1">
        <f t="shared" si="17"/>
        <v>4</v>
      </c>
      <c r="Y179" s="1">
        <f t="shared" si="17"/>
        <v>3</v>
      </c>
      <c r="Z179" s="1">
        <f t="shared" si="18"/>
        <v>-1</v>
      </c>
      <c r="AA179" s="1" t="str" cm="1">
        <f t="array" ref="AA179">_xlfn.IFS(Z179=0, "No change", Z179&lt;0, "Decrease", Z179&gt;0, "Increase")</f>
        <v>Decrease</v>
      </c>
    </row>
    <row r="180" spans="1:27" x14ac:dyDescent="0.2">
      <c r="A180" s="1">
        <v>160</v>
      </c>
      <c r="B180" s="1" t="s">
        <v>246</v>
      </c>
      <c r="C180" s="1" t="s">
        <v>247</v>
      </c>
      <c r="D180" s="1">
        <v>411935</v>
      </c>
      <c r="E180" s="1">
        <v>301819</v>
      </c>
      <c r="F180" s="1">
        <v>39053</v>
      </c>
      <c r="G180" s="1">
        <v>86.592303000000001</v>
      </c>
      <c r="H180" s="1">
        <v>114037</v>
      </c>
      <c r="I180" s="1">
        <v>201745</v>
      </c>
      <c r="J180" s="8"/>
      <c r="K180" s="1" cm="1">
        <f t="array" ref="K180">_xlfn.IFS(D180&gt;=$D$15, 4, D180&gt;=$D$14, 3, D180&gt;=$D$13, 2, D180&lt;$D$13, 1)</f>
        <v>2</v>
      </c>
      <c r="L180" s="1" cm="1">
        <f t="array" ref="L180">_xlfn.IFS(E180&gt;=$D$15, 4, E180&gt;=$D$14, 3, E180&gt;=$D$13, 2, E180&lt;$D$13, 1)</f>
        <v>1</v>
      </c>
      <c r="M180" s="1" cm="1">
        <f t="array" ref="M180">_xlfn.IFS(F180&gt;=$E$15, 4, F180&gt;=$E$14, 3, F180&gt;=$E$13, 2, F180&lt;$E$13, 1)</f>
        <v>1</v>
      </c>
      <c r="N180" s="1" cm="1">
        <f t="array" ref="N180">_xlfn.IFS(G180&gt;=$F$15, 4, G180&gt;=$F$14, 3, G180&gt;=$F$13, 2, G180&lt;$F$13, 1)</f>
        <v>4</v>
      </c>
      <c r="O180" s="1" cm="1">
        <f t="array" ref="O180">_xlfn.IFS(H180&gt;=$C$15, 4, H180&gt;=$C$14, 3, H180&gt;=$C$13, 2, H180&lt;$C$13, 1)</f>
        <v>2</v>
      </c>
      <c r="P180" s="1" cm="1">
        <f t="array" ref="P180">_xlfn.IFS(I180&gt;=$C$15, 4, I180&gt;=$C$14, 3, I180&gt;=$C$13, 2, I180&lt;$C$13, 1)</f>
        <v>2</v>
      </c>
      <c r="Q180" s="8"/>
      <c r="R180" s="1">
        <f t="shared" si="13"/>
        <v>3</v>
      </c>
      <c r="S180" s="1">
        <f t="shared" si="14"/>
        <v>3</v>
      </c>
      <c r="T180" s="8"/>
      <c r="U180" s="1">
        <f t="shared" si="15"/>
        <v>2</v>
      </c>
      <c r="V180" s="1">
        <f t="shared" si="16"/>
        <v>1</v>
      </c>
      <c r="W180" s="9"/>
      <c r="X180" s="1">
        <f t="shared" si="17"/>
        <v>3</v>
      </c>
      <c r="Y180" s="1">
        <f t="shared" si="17"/>
        <v>2</v>
      </c>
      <c r="Z180" s="1">
        <f t="shared" si="18"/>
        <v>-1</v>
      </c>
      <c r="AA180" s="1" t="str" cm="1">
        <f t="array" ref="AA180">_xlfn.IFS(Z180=0, "No change", Z180&lt;0, "Decrease", Z180&gt;0, "Increase")</f>
        <v>Decrease</v>
      </c>
    </row>
    <row r="181" spans="1:27" x14ac:dyDescent="0.2">
      <c r="A181" s="1">
        <v>161</v>
      </c>
      <c r="B181" s="1" t="s">
        <v>248</v>
      </c>
      <c r="C181" s="1" t="s">
        <v>238</v>
      </c>
      <c r="D181" s="1">
        <v>2851048</v>
      </c>
      <c r="E181" s="1">
        <v>2524769</v>
      </c>
      <c r="F181" s="1">
        <v>166631</v>
      </c>
      <c r="G181" s="1">
        <v>96.321440999999993</v>
      </c>
      <c r="H181" s="1">
        <v>369127</v>
      </c>
      <c r="I181" s="1">
        <v>761288</v>
      </c>
      <c r="J181" s="8"/>
      <c r="K181" s="1" cm="1">
        <f t="array" ref="K181">_xlfn.IFS(D181&gt;=$D$15, 4, D181&gt;=$D$14, 3, D181&gt;=$D$13, 2, D181&lt;$D$13, 1)</f>
        <v>4</v>
      </c>
      <c r="L181" s="1" cm="1">
        <f t="array" ref="L181">_xlfn.IFS(E181&gt;=$D$15, 4, E181&gt;=$D$14, 3, E181&gt;=$D$13, 2, E181&lt;$D$13, 1)</f>
        <v>4</v>
      </c>
      <c r="M181" s="1" cm="1">
        <f t="array" ref="M181">_xlfn.IFS(F181&gt;=$E$15, 4, F181&gt;=$E$14, 3, F181&gt;=$E$13, 2, F181&lt;$E$13, 1)</f>
        <v>1</v>
      </c>
      <c r="N181" s="1" cm="1">
        <f t="array" ref="N181">_xlfn.IFS(G181&gt;=$F$15, 4, G181&gt;=$F$14, 3, G181&gt;=$F$13, 2, G181&lt;$F$13, 1)</f>
        <v>4</v>
      </c>
      <c r="O181" s="1" cm="1">
        <f t="array" ref="O181">_xlfn.IFS(H181&gt;=$C$15, 4, H181&gt;=$C$14, 3, H181&gt;=$C$13, 2, H181&lt;$C$13, 1)</f>
        <v>4</v>
      </c>
      <c r="P181" s="1" cm="1">
        <f t="array" ref="P181">_xlfn.IFS(I181&gt;=$C$15, 4, I181&gt;=$C$14, 3, I181&gt;=$C$13, 2, I181&lt;$C$13, 1)</f>
        <v>4</v>
      </c>
      <c r="Q181" s="8"/>
      <c r="R181" s="1">
        <f t="shared" si="13"/>
        <v>4</v>
      </c>
      <c r="S181" s="1">
        <f t="shared" si="14"/>
        <v>4</v>
      </c>
      <c r="T181" s="8"/>
      <c r="U181" s="1">
        <f t="shared" si="15"/>
        <v>3</v>
      </c>
      <c r="V181" s="1">
        <f t="shared" si="16"/>
        <v>3</v>
      </c>
      <c r="W181" s="9"/>
      <c r="X181" s="1">
        <f t="shared" si="17"/>
        <v>4</v>
      </c>
      <c r="Y181" s="1">
        <f t="shared" si="17"/>
        <v>4</v>
      </c>
      <c r="Z181" s="1">
        <f t="shared" si="18"/>
        <v>0</v>
      </c>
      <c r="AA181" s="1" t="str" cm="1">
        <f t="array" ref="AA181">_xlfn.IFS(Z181=0, "No change", Z181&lt;0, "Decrease", Z181&gt;0, "Increase")</f>
        <v>No change</v>
      </c>
    </row>
    <row r="195" s="1" customFormat="1" x14ac:dyDescent="0.2"/>
    <row r="196" s="1" customFormat="1" x14ac:dyDescent="0.2"/>
    <row r="197" s="1" customFormat="1" x14ac:dyDescent="0.2"/>
    <row r="198" s="1" customFormat="1" x14ac:dyDescent="0.2"/>
    <row r="199" s="1" customFormat="1" x14ac:dyDescent="0.2"/>
    <row r="200" s="1" customFormat="1" x14ac:dyDescent="0.2"/>
    <row r="201" s="1" customFormat="1" x14ac:dyDescent="0.2"/>
    <row r="202" s="1" customFormat="1" x14ac:dyDescent="0.2"/>
    <row r="203" s="1" customFormat="1" x14ac:dyDescent="0.2"/>
    <row r="204" s="1" customFormat="1" x14ac:dyDescent="0.2"/>
    <row r="205" s="1" customFormat="1" x14ac:dyDescent="0.2"/>
    <row r="206" s="1" customFormat="1" x14ac:dyDescent="0.2"/>
    <row r="207" s="1" customFormat="1" x14ac:dyDescent="0.2"/>
    <row r="208" s="1" customFormat="1" x14ac:dyDescent="0.2"/>
    <row r="209" s="1" customFormat="1" x14ac:dyDescent="0.2"/>
    <row r="210" s="1" customFormat="1" x14ac:dyDescent="0.2"/>
    <row r="211" s="1" customFormat="1" x14ac:dyDescent="0.2"/>
    <row r="212" s="1" customFormat="1" x14ac:dyDescent="0.2"/>
    <row r="213" s="1" customFormat="1" x14ac:dyDescent="0.2"/>
    <row r="214" s="1" customFormat="1" x14ac:dyDescent="0.2"/>
    <row r="215" s="1" customFormat="1" x14ac:dyDescent="0.2"/>
    <row r="216" s="1" customFormat="1" x14ac:dyDescent="0.2"/>
    <row r="217" s="1" customFormat="1" x14ac:dyDescent="0.2"/>
    <row r="218" s="1" customFormat="1" x14ac:dyDescent="0.2"/>
    <row r="219" s="1" customFormat="1" x14ac:dyDescent="0.2"/>
    <row r="220" s="1" customFormat="1" x14ac:dyDescent="0.2"/>
    <row r="221" s="1" customFormat="1" x14ac:dyDescent="0.2"/>
    <row r="222" s="1" customFormat="1" x14ac:dyDescent="0.2"/>
    <row r="223" s="1" customFormat="1" x14ac:dyDescent="0.2"/>
    <row r="224" s="1" customFormat="1" x14ac:dyDescent="0.2"/>
    <row r="225" s="1" customFormat="1" x14ac:dyDescent="0.2"/>
    <row r="226" s="1" customFormat="1" x14ac:dyDescent="0.2"/>
    <row r="227" s="1" customFormat="1" x14ac:dyDescent="0.2"/>
    <row r="228" s="1" customFormat="1" x14ac:dyDescent="0.2"/>
    <row r="229" s="1" customFormat="1" x14ac:dyDescent="0.2"/>
    <row r="230" s="1" customFormat="1" x14ac:dyDescent="0.2"/>
    <row r="231" s="1" customFormat="1" x14ac:dyDescent="0.2"/>
    <row r="232" s="1" customFormat="1" x14ac:dyDescent="0.2"/>
    <row r="233" s="1" customFormat="1" x14ac:dyDescent="0.2"/>
    <row r="234" s="1" customFormat="1" x14ac:dyDescent="0.2"/>
    <row r="235" s="1" customFormat="1" x14ac:dyDescent="0.2"/>
    <row r="236" s="1" customFormat="1" x14ac:dyDescent="0.2"/>
    <row r="237" s="1" customFormat="1" x14ac:dyDescent="0.2"/>
    <row r="238" s="1" customFormat="1" x14ac:dyDescent="0.2"/>
    <row r="239" s="1" customFormat="1" x14ac:dyDescent="0.2"/>
    <row r="240" s="1" customFormat="1" x14ac:dyDescent="0.2"/>
    <row r="241" s="1" customFormat="1" x14ac:dyDescent="0.2"/>
    <row r="242" s="1" customFormat="1" x14ac:dyDescent="0.2"/>
    <row r="243" s="1" customFormat="1" x14ac:dyDescent="0.2"/>
    <row r="244" s="1" customFormat="1" x14ac:dyDescent="0.2"/>
    <row r="245" s="1" customFormat="1" x14ac:dyDescent="0.2"/>
    <row r="246" s="1" customFormat="1" x14ac:dyDescent="0.2"/>
    <row r="247" s="1" customFormat="1" x14ac:dyDescent="0.2"/>
    <row r="248" s="1" customFormat="1" x14ac:dyDescent="0.2"/>
    <row r="249" s="1" customFormat="1" x14ac:dyDescent="0.2"/>
    <row r="250" s="1" customFormat="1" x14ac:dyDescent="0.2"/>
    <row r="251" s="1" customFormat="1" x14ac:dyDescent="0.2"/>
    <row r="252" s="1" customFormat="1" x14ac:dyDescent="0.2"/>
    <row r="253" s="1" customFormat="1" x14ac:dyDescent="0.2"/>
    <row r="254" s="1" customFormat="1" x14ac:dyDescent="0.2"/>
    <row r="255" s="1" customFormat="1" x14ac:dyDescent="0.2"/>
    <row r="256" s="1" customFormat="1" x14ac:dyDescent="0.2"/>
    <row r="257" s="1" customFormat="1" x14ac:dyDescent="0.2"/>
    <row r="258" s="1" customFormat="1" x14ac:dyDescent="0.2"/>
    <row r="259" s="1" customFormat="1" x14ac:dyDescent="0.2"/>
    <row r="260" s="1" customFormat="1" x14ac:dyDescent="0.2"/>
    <row r="261" s="1" customFormat="1" x14ac:dyDescent="0.2"/>
    <row r="262" s="1" customFormat="1" x14ac:dyDescent="0.2"/>
    <row r="263" s="1" customFormat="1" x14ac:dyDescent="0.2"/>
    <row r="264" s="1" customFormat="1" x14ac:dyDescent="0.2"/>
    <row r="265" s="1" customFormat="1" x14ac:dyDescent="0.2"/>
    <row r="266" s="1" customFormat="1" x14ac:dyDescent="0.2"/>
    <row r="267" s="1" customFormat="1" x14ac:dyDescent="0.2"/>
    <row r="268" s="1" customFormat="1" x14ac:dyDescent="0.2"/>
    <row r="269" s="1" customFormat="1" x14ac:dyDescent="0.2"/>
    <row r="270" s="1" customFormat="1" x14ac:dyDescent="0.2"/>
    <row r="271" s="1" customFormat="1" x14ac:dyDescent="0.2"/>
    <row r="272" s="1" customFormat="1" x14ac:dyDescent="0.2"/>
    <row r="273" s="1" customFormat="1" x14ac:dyDescent="0.2"/>
    <row r="274" s="1" customFormat="1" x14ac:dyDescent="0.2"/>
    <row r="275" s="1" customFormat="1" x14ac:dyDescent="0.2"/>
    <row r="276" s="1" customFormat="1" x14ac:dyDescent="0.2"/>
    <row r="277" s="1" customFormat="1" x14ac:dyDescent="0.2"/>
    <row r="278" s="1" customFormat="1" x14ac:dyDescent="0.2"/>
    <row r="279" s="1" customFormat="1" x14ac:dyDescent="0.2"/>
    <row r="280" s="1" customFormat="1" x14ac:dyDescent="0.2"/>
    <row r="281" s="1" customFormat="1" x14ac:dyDescent="0.2"/>
    <row r="282" s="1" customFormat="1" x14ac:dyDescent="0.2"/>
    <row r="283" s="1" customFormat="1" x14ac:dyDescent="0.2"/>
    <row r="284" s="1" customFormat="1" x14ac:dyDescent="0.2"/>
    <row r="285" s="1" customFormat="1" x14ac:dyDescent="0.2"/>
    <row r="286" s="1" customFormat="1" x14ac:dyDescent="0.2"/>
    <row r="287" s="1" customFormat="1" x14ac:dyDescent="0.2"/>
    <row r="288" s="1" customFormat="1" x14ac:dyDescent="0.2"/>
    <row r="289" s="1" customFormat="1" x14ac:dyDescent="0.2"/>
    <row r="290" s="1" customFormat="1" x14ac:dyDescent="0.2"/>
    <row r="291" s="1" customFormat="1" x14ac:dyDescent="0.2"/>
    <row r="292" s="1" customFormat="1" x14ac:dyDescent="0.2"/>
    <row r="293" s="1" customFormat="1" x14ac:dyDescent="0.2"/>
    <row r="294" s="1" customFormat="1" x14ac:dyDescent="0.2"/>
    <row r="295" s="1" customFormat="1" x14ac:dyDescent="0.2"/>
    <row r="296" s="1" customFormat="1" x14ac:dyDescent="0.2"/>
    <row r="297" s="1" customFormat="1" x14ac:dyDescent="0.2"/>
    <row r="298" s="1" customFormat="1" x14ac:dyDescent="0.2"/>
    <row r="299" s="1" customFormat="1" x14ac:dyDescent="0.2"/>
    <row r="300" s="1" customFormat="1" x14ac:dyDescent="0.2"/>
    <row r="301" s="1" customFormat="1" x14ac:dyDescent="0.2"/>
    <row r="302" s="1" customFormat="1" x14ac:dyDescent="0.2"/>
    <row r="303" s="1" customFormat="1" x14ac:dyDescent="0.2"/>
    <row r="304" s="1" customFormat="1" x14ac:dyDescent="0.2"/>
    <row r="305" s="1" customFormat="1" x14ac:dyDescent="0.2"/>
    <row r="306" s="1" customFormat="1" x14ac:dyDescent="0.2"/>
    <row r="307" s="1" customFormat="1" x14ac:dyDescent="0.2"/>
    <row r="308" s="1" customFormat="1" x14ac:dyDescent="0.2"/>
    <row r="309" s="1" customFormat="1" x14ac:dyDescent="0.2"/>
    <row r="310" s="1" customFormat="1" x14ac:dyDescent="0.2"/>
    <row r="311" s="1" customFormat="1" x14ac:dyDescent="0.2"/>
    <row r="312" s="1" customFormat="1" x14ac:dyDescent="0.2"/>
    <row r="313" s="1" customFormat="1" x14ac:dyDescent="0.2"/>
    <row r="314" s="1" customFormat="1" x14ac:dyDescent="0.2"/>
    <row r="315" s="1" customFormat="1" x14ac:dyDescent="0.2"/>
    <row r="316" s="1" customFormat="1" x14ac:dyDescent="0.2"/>
    <row r="317" s="1" customFormat="1" x14ac:dyDescent="0.2"/>
    <row r="318" s="1" customFormat="1" x14ac:dyDescent="0.2"/>
    <row r="319" s="1" customFormat="1" x14ac:dyDescent="0.2"/>
    <row r="320" s="1" customFormat="1" x14ac:dyDescent="0.2"/>
    <row r="321" s="1" customFormat="1" x14ac:dyDescent="0.2"/>
    <row r="322" s="1" customFormat="1" x14ac:dyDescent="0.2"/>
    <row r="323" s="1" customFormat="1" x14ac:dyDescent="0.2"/>
    <row r="324" s="1" customFormat="1" x14ac:dyDescent="0.2"/>
    <row r="325" s="1" customFormat="1" x14ac:dyDescent="0.2"/>
    <row r="326" s="1" customFormat="1" x14ac:dyDescent="0.2"/>
    <row r="327" s="1" customFormat="1" x14ac:dyDescent="0.2"/>
    <row r="328" s="1" customFormat="1" x14ac:dyDescent="0.2"/>
    <row r="329" s="1" customFormat="1" x14ac:dyDescent="0.2"/>
    <row r="330" s="1" customFormat="1" x14ac:dyDescent="0.2"/>
    <row r="331" s="1" customFormat="1" x14ac:dyDescent="0.2"/>
    <row r="332" s="1" customFormat="1" x14ac:dyDescent="0.2"/>
    <row r="333" s="1" customFormat="1" x14ac:dyDescent="0.2"/>
    <row r="334" s="1" customFormat="1" x14ac:dyDescent="0.2"/>
    <row r="335" s="1" customFormat="1" x14ac:dyDescent="0.2"/>
    <row r="336" s="1" customFormat="1" x14ac:dyDescent="0.2"/>
    <row r="337" s="1" customFormat="1" x14ac:dyDescent="0.2"/>
    <row r="338" s="1" customFormat="1" x14ac:dyDescent="0.2"/>
    <row r="339" s="1" customFormat="1" x14ac:dyDescent="0.2"/>
    <row r="340" s="1" customFormat="1" x14ac:dyDescent="0.2"/>
    <row r="341" s="1" customFormat="1" x14ac:dyDescent="0.2"/>
    <row r="342" s="1" customFormat="1" x14ac:dyDescent="0.2"/>
    <row r="343" s="1" customFormat="1" x14ac:dyDescent="0.2"/>
    <row r="344" s="1" customFormat="1" x14ac:dyDescent="0.2"/>
    <row r="345" s="1" customFormat="1" x14ac:dyDescent="0.2"/>
    <row r="346" s="1" customFormat="1" x14ac:dyDescent="0.2"/>
    <row r="347" s="1" customFormat="1" x14ac:dyDescent="0.2"/>
    <row r="348" s="1" customFormat="1" x14ac:dyDescent="0.2"/>
    <row r="349" s="1" customFormat="1" x14ac:dyDescent="0.2"/>
    <row r="350" s="1" customFormat="1" x14ac:dyDescent="0.2"/>
  </sheetData>
  <autoFilter ref="A19:AA181" xr:uid="{709B6298-4A2F-4D8E-999F-3DC3E0BED39B}"/>
  <mergeCells count="5">
    <mergeCell ref="D18:I18"/>
    <mergeCell ref="K18:P18"/>
    <mergeCell ref="R18:S18"/>
    <mergeCell ref="U18:V18"/>
    <mergeCell ref="X18:Y18"/>
  </mergeCells>
  <conditionalFormatting sqref="K20:V181 X20:Y181">
    <cfRule type="cellIs" dxfId="12" priority="6" operator="equal">
      <formula>1</formula>
    </cfRule>
    <cfRule type="cellIs" dxfId="11" priority="7" operator="equal">
      <formula>2</formula>
    </cfRule>
    <cfRule type="cellIs" dxfId="10" priority="8" operator="equal">
      <formula>3</formula>
    </cfRule>
    <cfRule type="cellIs" dxfId="9" priority="9" operator="equal">
      <formula>4</formula>
    </cfRule>
  </conditionalFormatting>
  <conditionalFormatting sqref="Z20:Z181">
    <cfRule type="cellIs" dxfId="8" priority="1" operator="lessThan">
      <formula>-1</formula>
    </cfRule>
    <cfRule type="cellIs" dxfId="7" priority="2" operator="greaterThan">
      <formula>1</formula>
    </cfRule>
  </conditionalFormatting>
  <conditionalFormatting sqref="AA20:AA181">
    <cfRule type="containsText" dxfId="6" priority="3" operator="containsText" text="Decrease">
      <formula>NOT(ISERROR(SEARCH("Decrease",AA20)))</formula>
    </cfRule>
    <cfRule type="containsText" dxfId="5" priority="4" operator="containsText" text="Increase">
      <formula>NOT(ISERROR(SEARCH("Increase",AA20)))</formula>
    </cfRule>
    <cfRule type="containsText" dxfId="4" priority="5" operator="containsText" text="No change">
      <formula>NOT(ISERROR(SEARCH("No change",AA20)))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CAB3E-B383-4CB9-9D69-1ED49581E57B}">
  <dimension ref="A1:J163"/>
  <sheetViews>
    <sheetView zoomScaleNormal="100" workbookViewId="0">
      <selection activeCell="N46" sqref="N46"/>
    </sheetView>
  </sheetViews>
  <sheetFormatPr baseColWidth="10" defaultColWidth="8.83203125" defaultRowHeight="15" x14ac:dyDescent="0.2"/>
  <cols>
    <col min="2" max="2" width="10.83203125" bestFit="1" customWidth="1"/>
    <col min="3" max="3" width="10.83203125" style="1" bestFit="1" customWidth="1"/>
    <col min="4" max="4" width="36.33203125" style="1" bestFit="1" customWidth="1"/>
    <col min="5" max="5" width="46" style="1" customWidth="1"/>
    <col min="8" max="8" width="28.5" customWidth="1"/>
    <col min="9" max="9" width="10.6640625" customWidth="1"/>
    <col min="10" max="10" width="10.1640625" customWidth="1"/>
  </cols>
  <sheetData>
    <row r="1" spans="1:10" x14ac:dyDescent="0.2">
      <c r="A1" s="26" t="s">
        <v>11</v>
      </c>
      <c r="B1" s="26" t="s">
        <v>329</v>
      </c>
      <c r="C1" s="26" t="s">
        <v>330</v>
      </c>
      <c r="D1" s="26" t="s">
        <v>260</v>
      </c>
      <c r="E1" s="26" t="s">
        <v>288</v>
      </c>
      <c r="I1" s="1" t="s">
        <v>255</v>
      </c>
      <c r="J1" s="1" t="s">
        <v>254</v>
      </c>
    </row>
    <row r="2" spans="1:10" x14ac:dyDescent="0.2">
      <c r="A2" s="1">
        <v>0</v>
      </c>
      <c r="B2" s="1">
        <v>1</v>
      </c>
      <c r="C2" s="1">
        <v>2</v>
      </c>
      <c r="D2" s="1" t="s">
        <v>256</v>
      </c>
      <c r="E2" s="1">
        <v>1</v>
      </c>
      <c r="H2" s="1" t="s">
        <v>264</v>
      </c>
      <c r="I2">
        <f>COUNTIF(B2:B163,"&gt;=3")</f>
        <v>49</v>
      </c>
      <c r="J2">
        <f>COUNTIF(C2:C163,"&gt;=3")</f>
        <v>57</v>
      </c>
    </row>
    <row r="3" spans="1:10" x14ac:dyDescent="0.2">
      <c r="A3" s="1">
        <v>1</v>
      </c>
      <c r="B3" s="1">
        <v>1</v>
      </c>
      <c r="C3" s="1">
        <v>1</v>
      </c>
      <c r="D3" s="1" t="s">
        <v>256</v>
      </c>
      <c r="E3" s="1">
        <v>1</v>
      </c>
      <c r="H3" t="s">
        <v>265</v>
      </c>
      <c r="I3">
        <f>COUNTIFS(B2:B163,"&gt;=3",E2:E163,"&gt;=2")</f>
        <v>16</v>
      </c>
      <c r="J3">
        <f>COUNTIFS(C2:C163,"&gt;=3",E2:E163,"&gt;=2")</f>
        <v>20</v>
      </c>
    </row>
    <row r="4" spans="1:10" x14ac:dyDescent="0.2">
      <c r="A4" s="1">
        <v>2</v>
      </c>
      <c r="B4" s="1">
        <v>2</v>
      </c>
      <c r="C4" s="1">
        <v>3</v>
      </c>
      <c r="D4" s="1" t="s">
        <v>256</v>
      </c>
      <c r="E4" s="1">
        <v>1</v>
      </c>
      <c r="H4" t="s">
        <v>266</v>
      </c>
      <c r="I4" s="4">
        <f>I3/I2</f>
        <v>0.32653061224489793</v>
      </c>
      <c r="J4" s="4">
        <f>J3/J2</f>
        <v>0.35087719298245612</v>
      </c>
    </row>
    <row r="5" spans="1:10" x14ac:dyDescent="0.2">
      <c r="A5" s="1">
        <v>3</v>
      </c>
      <c r="B5" s="1">
        <v>3</v>
      </c>
      <c r="C5" s="1">
        <v>4</v>
      </c>
      <c r="D5" s="1" t="s">
        <v>256</v>
      </c>
      <c r="E5" s="1">
        <v>1</v>
      </c>
    </row>
    <row r="6" spans="1:10" x14ac:dyDescent="0.2">
      <c r="A6" s="1">
        <v>4</v>
      </c>
      <c r="B6" s="1">
        <v>3</v>
      </c>
      <c r="C6" s="1">
        <v>3</v>
      </c>
      <c r="D6" s="1" t="s">
        <v>257</v>
      </c>
      <c r="E6" s="1">
        <v>2</v>
      </c>
    </row>
    <row r="7" spans="1:10" x14ac:dyDescent="0.2">
      <c r="A7" s="1">
        <v>5</v>
      </c>
      <c r="B7" s="1">
        <v>2</v>
      </c>
      <c r="C7" s="1">
        <v>2</v>
      </c>
      <c r="D7" s="1" t="s">
        <v>258</v>
      </c>
      <c r="E7" s="1">
        <v>4</v>
      </c>
    </row>
    <row r="8" spans="1:10" x14ac:dyDescent="0.2">
      <c r="A8" s="1">
        <v>6</v>
      </c>
      <c r="B8" s="1">
        <v>3</v>
      </c>
      <c r="C8" s="1">
        <v>3</v>
      </c>
      <c r="D8" s="1" t="s">
        <v>257</v>
      </c>
      <c r="E8" s="1">
        <v>2</v>
      </c>
    </row>
    <row r="9" spans="1:10" x14ac:dyDescent="0.2">
      <c r="A9" s="1">
        <v>7</v>
      </c>
      <c r="B9" s="1">
        <v>2</v>
      </c>
      <c r="C9" s="1">
        <v>2</v>
      </c>
      <c r="D9" s="1" t="s">
        <v>256</v>
      </c>
      <c r="E9" s="1">
        <v>1</v>
      </c>
    </row>
    <row r="10" spans="1:10" x14ac:dyDescent="0.2">
      <c r="A10" s="1">
        <v>8</v>
      </c>
      <c r="B10" s="1">
        <v>1</v>
      </c>
      <c r="C10" s="1">
        <v>1</v>
      </c>
      <c r="D10" s="1" t="s">
        <v>256</v>
      </c>
      <c r="E10" s="1">
        <v>1</v>
      </c>
    </row>
    <row r="11" spans="1:10" x14ac:dyDescent="0.2">
      <c r="A11" s="1">
        <v>9</v>
      </c>
      <c r="B11" s="1">
        <v>2</v>
      </c>
      <c r="C11" s="1">
        <v>2</v>
      </c>
      <c r="D11" s="1" t="s">
        <v>256</v>
      </c>
      <c r="E11" s="1">
        <v>1</v>
      </c>
    </row>
    <row r="12" spans="1:10" x14ac:dyDescent="0.2">
      <c r="A12" s="1">
        <v>10</v>
      </c>
      <c r="B12" s="1">
        <v>2</v>
      </c>
      <c r="C12" s="1">
        <v>3</v>
      </c>
      <c r="D12" s="1" t="s">
        <v>256</v>
      </c>
      <c r="E12" s="1">
        <v>1</v>
      </c>
    </row>
    <row r="13" spans="1:10" x14ac:dyDescent="0.2">
      <c r="A13" s="1">
        <v>11</v>
      </c>
      <c r="B13" s="1">
        <v>3</v>
      </c>
      <c r="C13" s="1">
        <v>4</v>
      </c>
      <c r="D13" s="1" t="s">
        <v>256</v>
      </c>
      <c r="E13" s="1">
        <v>1</v>
      </c>
    </row>
    <row r="14" spans="1:10" x14ac:dyDescent="0.2">
      <c r="A14" s="1">
        <v>12</v>
      </c>
      <c r="B14" s="1">
        <v>1</v>
      </c>
      <c r="C14" s="1">
        <v>2</v>
      </c>
      <c r="D14" s="1" t="s">
        <v>256</v>
      </c>
      <c r="E14" s="1">
        <v>1</v>
      </c>
    </row>
    <row r="15" spans="1:10" x14ac:dyDescent="0.2">
      <c r="A15" s="1">
        <v>13</v>
      </c>
      <c r="B15" s="1">
        <v>1</v>
      </c>
      <c r="C15" s="1">
        <v>2</v>
      </c>
      <c r="D15" s="1" t="s">
        <v>256</v>
      </c>
      <c r="E15" s="1">
        <v>1</v>
      </c>
    </row>
    <row r="16" spans="1:10" x14ac:dyDescent="0.2">
      <c r="A16" s="1">
        <v>14</v>
      </c>
      <c r="B16" s="1">
        <v>1</v>
      </c>
      <c r="C16" s="1">
        <v>2</v>
      </c>
      <c r="D16" s="1" t="s">
        <v>256</v>
      </c>
      <c r="E16" s="1">
        <v>1</v>
      </c>
    </row>
    <row r="17" spans="1:5" x14ac:dyDescent="0.2">
      <c r="A17" s="1">
        <v>15</v>
      </c>
      <c r="B17" s="1">
        <v>2</v>
      </c>
      <c r="C17" s="1">
        <v>2</v>
      </c>
      <c r="D17" s="1" t="s">
        <v>256</v>
      </c>
      <c r="E17" s="1">
        <v>1</v>
      </c>
    </row>
    <row r="18" spans="1:5" x14ac:dyDescent="0.2">
      <c r="A18" s="1">
        <v>16</v>
      </c>
      <c r="B18" s="1">
        <v>2</v>
      </c>
      <c r="C18" s="1">
        <v>3</v>
      </c>
      <c r="D18" s="1" t="s">
        <v>258</v>
      </c>
      <c r="E18" s="1">
        <v>4</v>
      </c>
    </row>
    <row r="19" spans="1:5" x14ac:dyDescent="0.2">
      <c r="A19" s="1">
        <v>17</v>
      </c>
      <c r="B19" s="1">
        <v>3</v>
      </c>
      <c r="C19" s="1">
        <v>3</v>
      </c>
      <c r="D19" s="1" t="s">
        <v>256</v>
      </c>
      <c r="E19" s="1">
        <v>1</v>
      </c>
    </row>
    <row r="20" spans="1:5" x14ac:dyDescent="0.2">
      <c r="A20" s="1">
        <v>18</v>
      </c>
      <c r="B20" s="1">
        <v>1</v>
      </c>
      <c r="C20" s="1">
        <v>2</v>
      </c>
      <c r="D20" s="1" t="s">
        <v>256</v>
      </c>
      <c r="E20" s="1">
        <v>1</v>
      </c>
    </row>
    <row r="21" spans="1:5" x14ac:dyDescent="0.2">
      <c r="A21" s="1">
        <v>19</v>
      </c>
      <c r="B21" s="1">
        <v>1</v>
      </c>
      <c r="C21" s="1">
        <v>1</v>
      </c>
      <c r="D21" s="1" t="s">
        <v>256</v>
      </c>
      <c r="E21" s="1">
        <v>1</v>
      </c>
    </row>
    <row r="22" spans="1:5" x14ac:dyDescent="0.2">
      <c r="A22" s="1">
        <v>20</v>
      </c>
      <c r="B22" s="1">
        <v>2</v>
      </c>
      <c r="C22" s="1">
        <v>3</v>
      </c>
      <c r="D22" s="1" t="s">
        <v>256</v>
      </c>
      <c r="E22" s="1">
        <v>1</v>
      </c>
    </row>
    <row r="23" spans="1:5" x14ac:dyDescent="0.2">
      <c r="A23" s="1">
        <v>21</v>
      </c>
      <c r="B23" s="1">
        <v>2</v>
      </c>
      <c r="C23" s="1">
        <v>2</v>
      </c>
      <c r="D23" s="1" t="s">
        <v>256</v>
      </c>
      <c r="E23" s="1">
        <v>1</v>
      </c>
    </row>
    <row r="24" spans="1:5" x14ac:dyDescent="0.2">
      <c r="A24" s="1">
        <v>22</v>
      </c>
      <c r="B24" s="1">
        <v>3</v>
      </c>
      <c r="C24" s="1">
        <v>3</v>
      </c>
      <c r="D24" s="1" t="s">
        <v>256</v>
      </c>
      <c r="E24" s="1">
        <v>1</v>
      </c>
    </row>
    <row r="25" spans="1:5" x14ac:dyDescent="0.2">
      <c r="A25" s="1">
        <v>23</v>
      </c>
      <c r="B25" s="1">
        <v>2</v>
      </c>
      <c r="C25" s="1">
        <v>2</v>
      </c>
      <c r="D25" s="1" t="s">
        <v>258</v>
      </c>
      <c r="E25" s="1">
        <v>4</v>
      </c>
    </row>
    <row r="26" spans="1:5" x14ac:dyDescent="0.2">
      <c r="A26" s="1">
        <v>24</v>
      </c>
      <c r="B26" s="1">
        <v>2</v>
      </c>
      <c r="C26" s="1">
        <v>2</v>
      </c>
      <c r="D26" s="1" t="s">
        <v>256</v>
      </c>
      <c r="E26" s="1">
        <v>1</v>
      </c>
    </row>
    <row r="27" spans="1:5" x14ac:dyDescent="0.2">
      <c r="A27" s="1">
        <v>25</v>
      </c>
      <c r="B27" s="1">
        <v>2</v>
      </c>
      <c r="C27" s="1">
        <v>2</v>
      </c>
      <c r="D27" s="1" t="s">
        <v>256</v>
      </c>
      <c r="E27" s="1">
        <v>1</v>
      </c>
    </row>
    <row r="28" spans="1:5" x14ac:dyDescent="0.2">
      <c r="A28" s="1">
        <v>26</v>
      </c>
      <c r="B28" s="1">
        <v>2</v>
      </c>
      <c r="C28" s="1">
        <v>2</v>
      </c>
      <c r="D28" s="1" t="s">
        <v>256</v>
      </c>
      <c r="E28" s="1">
        <v>1</v>
      </c>
    </row>
    <row r="29" spans="1:5" x14ac:dyDescent="0.2">
      <c r="A29" s="1">
        <v>27</v>
      </c>
      <c r="B29" s="1">
        <v>2</v>
      </c>
      <c r="C29" s="1">
        <v>2</v>
      </c>
      <c r="D29" s="1" t="s">
        <v>258</v>
      </c>
      <c r="E29" s="1">
        <v>4</v>
      </c>
    </row>
    <row r="30" spans="1:5" x14ac:dyDescent="0.2">
      <c r="A30" s="1">
        <v>28</v>
      </c>
      <c r="B30" s="1">
        <v>2</v>
      </c>
      <c r="C30" s="1">
        <v>2</v>
      </c>
      <c r="D30" s="1" t="s">
        <v>257</v>
      </c>
      <c r="E30" s="1">
        <v>2</v>
      </c>
    </row>
    <row r="31" spans="1:5" x14ac:dyDescent="0.2">
      <c r="A31" s="1">
        <v>29</v>
      </c>
      <c r="B31" s="1">
        <v>1</v>
      </c>
      <c r="C31" s="1">
        <v>1</v>
      </c>
      <c r="D31" s="1" t="s">
        <v>257</v>
      </c>
      <c r="E31" s="1">
        <v>2</v>
      </c>
    </row>
    <row r="32" spans="1:5" x14ac:dyDescent="0.2">
      <c r="A32" s="1">
        <v>30</v>
      </c>
      <c r="B32" s="1">
        <v>3</v>
      </c>
      <c r="C32" s="1">
        <v>3</v>
      </c>
      <c r="D32" s="1" t="s">
        <v>259</v>
      </c>
      <c r="E32" s="1">
        <v>3</v>
      </c>
    </row>
    <row r="33" spans="1:5" x14ac:dyDescent="0.2">
      <c r="A33" s="1">
        <v>31</v>
      </c>
      <c r="B33" s="1">
        <v>1</v>
      </c>
      <c r="C33" s="1">
        <v>2</v>
      </c>
      <c r="D33" s="1" t="s">
        <v>256</v>
      </c>
      <c r="E33" s="1">
        <v>1</v>
      </c>
    </row>
    <row r="34" spans="1:5" x14ac:dyDescent="0.2">
      <c r="A34" s="1">
        <v>32</v>
      </c>
      <c r="B34" s="1">
        <v>3</v>
      </c>
      <c r="C34" s="1">
        <v>3</v>
      </c>
      <c r="D34" s="1" t="s">
        <v>256</v>
      </c>
      <c r="E34" s="1">
        <v>1</v>
      </c>
    </row>
    <row r="35" spans="1:5" x14ac:dyDescent="0.2">
      <c r="A35" s="1">
        <v>33</v>
      </c>
      <c r="B35" s="1">
        <v>2</v>
      </c>
      <c r="C35" s="1">
        <v>2</v>
      </c>
      <c r="D35" s="1" t="s">
        <v>256</v>
      </c>
      <c r="E35" s="1">
        <v>1</v>
      </c>
    </row>
    <row r="36" spans="1:5" x14ac:dyDescent="0.2">
      <c r="A36" s="1">
        <v>34</v>
      </c>
      <c r="B36" s="1">
        <v>1</v>
      </c>
      <c r="C36" s="1">
        <v>1</v>
      </c>
      <c r="D36" s="1" t="s">
        <v>256</v>
      </c>
      <c r="E36" s="1">
        <v>1</v>
      </c>
    </row>
    <row r="37" spans="1:5" x14ac:dyDescent="0.2">
      <c r="A37" s="1">
        <v>35</v>
      </c>
      <c r="B37" s="1">
        <v>2</v>
      </c>
      <c r="C37" s="1">
        <v>2</v>
      </c>
      <c r="D37" s="1" t="s">
        <v>256</v>
      </c>
      <c r="E37" s="1">
        <v>1</v>
      </c>
    </row>
    <row r="38" spans="1:5" x14ac:dyDescent="0.2">
      <c r="A38" s="1">
        <v>36</v>
      </c>
      <c r="B38" s="1">
        <v>2</v>
      </c>
      <c r="C38" s="1">
        <v>2</v>
      </c>
      <c r="D38" s="1" t="s">
        <v>256</v>
      </c>
      <c r="E38" s="1">
        <v>1</v>
      </c>
    </row>
    <row r="39" spans="1:5" x14ac:dyDescent="0.2">
      <c r="A39" s="1">
        <v>37</v>
      </c>
      <c r="B39" s="1">
        <v>3</v>
      </c>
      <c r="C39" s="1">
        <v>3</v>
      </c>
      <c r="D39" s="1" t="s">
        <v>256</v>
      </c>
      <c r="E39" s="1">
        <v>1</v>
      </c>
    </row>
    <row r="40" spans="1:5" x14ac:dyDescent="0.2">
      <c r="A40" s="1">
        <v>38</v>
      </c>
      <c r="B40" s="1">
        <v>3</v>
      </c>
      <c r="C40" s="1">
        <v>4</v>
      </c>
      <c r="D40" s="1" t="s">
        <v>256</v>
      </c>
      <c r="E40" s="1">
        <v>1</v>
      </c>
    </row>
    <row r="41" spans="1:5" x14ac:dyDescent="0.2">
      <c r="A41" s="1">
        <v>39</v>
      </c>
      <c r="B41" s="1">
        <v>3</v>
      </c>
      <c r="C41" s="1">
        <v>3</v>
      </c>
      <c r="D41" s="1" t="s">
        <v>256</v>
      </c>
      <c r="E41" s="1">
        <v>1</v>
      </c>
    </row>
    <row r="42" spans="1:5" x14ac:dyDescent="0.2">
      <c r="A42" s="1">
        <v>40</v>
      </c>
      <c r="B42" s="1">
        <v>2</v>
      </c>
      <c r="C42" s="1">
        <v>2</v>
      </c>
      <c r="D42" s="1" t="s">
        <v>258</v>
      </c>
      <c r="E42" s="1">
        <v>4</v>
      </c>
    </row>
    <row r="43" spans="1:5" x14ac:dyDescent="0.2">
      <c r="A43" s="1">
        <v>41</v>
      </c>
      <c r="B43" s="1">
        <v>2</v>
      </c>
      <c r="C43" s="1">
        <v>2</v>
      </c>
      <c r="D43" s="1" t="s">
        <v>257</v>
      </c>
      <c r="E43" s="1">
        <v>2</v>
      </c>
    </row>
    <row r="44" spans="1:5" x14ac:dyDescent="0.2">
      <c r="A44" s="1">
        <v>42</v>
      </c>
      <c r="B44" s="1">
        <v>2</v>
      </c>
      <c r="C44" s="1">
        <v>2</v>
      </c>
      <c r="D44" s="1" t="s">
        <v>256</v>
      </c>
      <c r="E44" s="1">
        <v>1</v>
      </c>
    </row>
    <row r="45" spans="1:5" x14ac:dyDescent="0.2">
      <c r="A45" s="1">
        <v>43</v>
      </c>
      <c r="B45" s="1">
        <v>2</v>
      </c>
      <c r="C45" s="1">
        <v>2</v>
      </c>
      <c r="D45" s="1" t="s">
        <v>256</v>
      </c>
      <c r="E45" s="1">
        <v>1</v>
      </c>
    </row>
    <row r="46" spans="1:5" x14ac:dyDescent="0.2">
      <c r="A46" s="1">
        <v>44</v>
      </c>
      <c r="B46" s="1">
        <v>1</v>
      </c>
      <c r="C46" s="1">
        <v>2</v>
      </c>
      <c r="D46" s="1" t="s">
        <v>259</v>
      </c>
      <c r="E46" s="1">
        <v>3</v>
      </c>
    </row>
    <row r="47" spans="1:5" x14ac:dyDescent="0.2">
      <c r="A47" s="1">
        <v>45</v>
      </c>
      <c r="B47" s="1">
        <v>3</v>
      </c>
      <c r="C47" s="1">
        <v>3</v>
      </c>
      <c r="D47" s="1" t="s">
        <v>256</v>
      </c>
      <c r="E47" s="1">
        <v>1</v>
      </c>
    </row>
    <row r="48" spans="1:5" x14ac:dyDescent="0.2">
      <c r="A48" s="1">
        <v>46</v>
      </c>
      <c r="B48" s="1">
        <v>2</v>
      </c>
      <c r="C48" s="1">
        <v>2</v>
      </c>
      <c r="D48" s="1" t="s">
        <v>256</v>
      </c>
      <c r="E48" s="1">
        <v>1</v>
      </c>
    </row>
    <row r="49" spans="1:5" x14ac:dyDescent="0.2">
      <c r="A49" s="1">
        <v>47</v>
      </c>
      <c r="B49" s="1">
        <v>2</v>
      </c>
      <c r="C49" s="1">
        <v>2</v>
      </c>
      <c r="D49" s="1" t="s">
        <v>258</v>
      </c>
      <c r="E49" s="1">
        <v>4</v>
      </c>
    </row>
    <row r="50" spans="1:5" x14ac:dyDescent="0.2">
      <c r="A50" s="1">
        <v>48</v>
      </c>
      <c r="B50" s="1">
        <v>2</v>
      </c>
      <c r="C50" s="1">
        <v>2</v>
      </c>
      <c r="D50" s="1" t="s">
        <v>258</v>
      </c>
      <c r="E50" s="1">
        <v>4</v>
      </c>
    </row>
    <row r="51" spans="1:5" x14ac:dyDescent="0.2">
      <c r="A51" s="1">
        <v>49</v>
      </c>
      <c r="B51" s="1">
        <v>3</v>
      </c>
      <c r="C51" s="1">
        <v>3</v>
      </c>
      <c r="D51" s="1" t="s">
        <v>258</v>
      </c>
      <c r="E51" s="1">
        <v>4</v>
      </c>
    </row>
    <row r="52" spans="1:5" x14ac:dyDescent="0.2">
      <c r="A52" s="1">
        <v>50</v>
      </c>
      <c r="B52" s="1">
        <v>2</v>
      </c>
      <c r="C52" s="1">
        <v>2</v>
      </c>
      <c r="D52" s="1" t="s">
        <v>256</v>
      </c>
      <c r="E52" s="1">
        <v>1</v>
      </c>
    </row>
    <row r="53" spans="1:5" x14ac:dyDescent="0.2">
      <c r="A53" s="1">
        <v>51</v>
      </c>
      <c r="B53" s="1">
        <v>2</v>
      </c>
      <c r="C53" s="1">
        <v>2</v>
      </c>
      <c r="D53" s="1" t="s">
        <v>256</v>
      </c>
      <c r="E53" s="1">
        <v>1</v>
      </c>
    </row>
    <row r="54" spans="1:5" x14ac:dyDescent="0.2">
      <c r="A54" s="1">
        <v>52</v>
      </c>
      <c r="B54" s="1">
        <v>1</v>
      </c>
      <c r="C54" s="1">
        <v>1</v>
      </c>
      <c r="D54" s="1" t="s">
        <v>258</v>
      </c>
      <c r="E54" s="1">
        <v>4</v>
      </c>
    </row>
    <row r="55" spans="1:5" x14ac:dyDescent="0.2">
      <c r="A55" s="1">
        <v>53</v>
      </c>
      <c r="B55" s="1">
        <v>2</v>
      </c>
      <c r="C55" s="1">
        <v>2</v>
      </c>
      <c r="D55" s="1" t="s">
        <v>259</v>
      </c>
      <c r="E55" s="1">
        <v>3</v>
      </c>
    </row>
    <row r="56" spans="1:5" x14ac:dyDescent="0.2">
      <c r="A56" s="1">
        <v>54</v>
      </c>
      <c r="B56" s="1">
        <v>3</v>
      </c>
      <c r="C56" s="1">
        <v>3</v>
      </c>
      <c r="D56" s="1" t="s">
        <v>258</v>
      </c>
      <c r="E56" s="1">
        <v>4</v>
      </c>
    </row>
    <row r="57" spans="1:5" x14ac:dyDescent="0.2">
      <c r="A57" s="1">
        <v>55</v>
      </c>
      <c r="B57" s="1">
        <v>3</v>
      </c>
      <c r="C57" s="1">
        <v>4</v>
      </c>
      <c r="D57" s="1" t="s">
        <v>258</v>
      </c>
      <c r="E57" s="1">
        <v>4</v>
      </c>
    </row>
    <row r="58" spans="1:5" x14ac:dyDescent="0.2">
      <c r="A58" s="1">
        <v>56</v>
      </c>
      <c r="B58" s="1">
        <v>2</v>
      </c>
      <c r="C58" s="1">
        <v>3</v>
      </c>
      <c r="D58" s="1" t="s">
        <v>258</v>
      </c>
      <c r="E58" s="1">
        <v>4</v>
      </c>
    </row>
    <row r="59" spans="1:5" x14ac:dyDescent="0.2">
      <c r="A59" s="1">
        <v>57</v>
      </c>
      <c r="B59" s="1">
        <v>2</v>
      </c>
      <c r="C59" s="1">
        <v>2</v>
      </c>
      <c r="D59" s="1" t="s">
        <v>258</v>
      </c>
      <c r="E59" s="1">
        <v>4</v>
      </c>
    </row>
    <row r="60" spans="1:5" x14ac:dyDescent="0.2">
      <c r="A60" s="1">
        <v>58</v>
      </c>
      <c r="B60" s="1">
        <v>2</v>
      </c>
      <c r="C60" s="1">
        <v>2</v>
      </c>
      <c r="D60" s="1" t="s">
        <v>256</v>
      </c>
      <c r="E60" s="1">
        <v>1</v>
      </c>
    </row>
    <row r="61" spans="1:5" x14ac:dyDescent="0.2">
      <c r="A61" s="1">
        <v>59</v>
      </c>
      <c r="B61" s="1">
        <v>1</v>
      </c>
      <c r="C61" s="1">
        <v>2</v>
      </c>
      <c r="D61" s="1" t="s">
        <v>257</v>
      </c>
      <c r="E61" s="1">
        <v>2</v>
      </c>
    </row>
    <row r="62" spans="1:5" x14ac:dyDescent="0.2">
      <c r="A62" s="1">
        <v>60</v>
      </c>
      <c r="B62" s="1">
        <v>3</v>
      </c>
      <c r="C62" s="1">
        <v>3</v>
      </c>
      <c r="D62" s="1" t="s">
        <v>256</v>
      </c>
      <c r="E62" s="1">
        <v>1</v>
      </c>
    </row>
    <row r="63" spans="1:5" x14ac:dyDescent="0.2">
      <c r="A63" s="1">
        <v>61</v>
      </c>
      <c r="B63" s="1">
        <v>2</v>
      </c>
      <c r="C63" s="1">
        <v>2</v>
      </c>
      <c r="D63" s="1" t="s">
        <v>256</v>
      </c>
      <c r="E63" s="1">
        <v>1</v>
      </c>
    </row>
    <row r="64" spans="1:5" x14ac:dyDescent="0.2">
      <c r="A64" s="1">
        <v>62</v>
      </c>
      <c r="B64" s="1">
        <v>1</v>
      </c>
      <c r="C64" s="1">
        <v>2</v>
      </c>
      <c r="D64" s="1" t="s">
        <v>256</v>
      </c>
      <c r="E64" s="1">
        <v>1</v>
      </c>
    </row>
    <row r="65" spans="1:5" x14ac:dyDescent="0.2">
      <c r="A65" s="1">
        <v>63</v>
      </c>
      <c r="B65" s="1">
        <v>1</v>
      </c>
      <c r="C65" s="1">
        <v>2</v>
      </c>
      <c r="D65" s="1" t="s">
        <v>256</v>
      </c>
      <c r="E65" s="1">
        <v>1</v>
      </c>
    </row>
    <row r="66" spans="1:5" x14ac:dyDescent="0.2">
      <c r="A66" s="1">
        <v>64</v>
      </c>
      <c r="B66" s="1">
        <v>1</v>
      </c>
      <c r="C66" s="1">
        <v>1</v>
      </c>
      <c r="D66" s="1" t="s">
        <v>259</v>
      </c>
      <c r="E66" s="1">
        <v>3</v>
      </c>
    </row>
    <row r="67" spans="1:5" x14ac:dyDescent="0.2">
      <c r="A67" s="1">
        <v>65</v>
      </c>
      <c r="B67" s="1">
        <v>2</v>
      </c>
      <c r="C67" s="1">
        <v>2</v>
      </c>
      <c r="D67" s="1" t="s">
        <v>256</v>
      </c>
      <c r="E67" s="1">
        <v>1</v>
      </c>
    </row>
    <row r="68" spans="1:5" x14ac:dyDescent="0.2">
      <c r="A68" s="1">
        <v>66</v>
      </c>
      <c r="B68" s="1">
        <v>3</v>
      </c>
      <c r="C68" s="1">
        <v>3</v>
      </c>
      <c r="D68" s="1" t="s">
        <v>258</v>
      </c>
      <c r="E68" s="1">
        <v>4</v>
      </c>
    </row>
    <row r="69" spans="1:5" x14ac:dyDescent="0.2">
      <c r="A69" s="1">
        <v>67</v>
      </c>
      <c r="B69" s="1">
        <v>2</v>
      </c>
      <c r="C69" s="1">
        <v>2</v>
      </c>
      <c r="D69" s="1" t="s">
        <v>256</v>
      </c>
      <c r="E69" s="1">
        <v>1</v>
      </c>
    </row>
    <row r="70" spans="1:5" x14ac:dyDescent="0.2">
      <c r="A70" s="1">
        <v>68</v>
      </c>
      <c r="B70" s="1">
        <v>3</v>
      </c>
      <c r="C70" s="1">
        <v>3</v>
      </c>
      <c r="D70" s="1" t="s">
        <v>256</v>
      </c>
      <c r="E70" s="1">
        <v>1</v>
      </c>
    </row>
    <row r="71" spans="1:5" x14ac:dyDescent="0.2">
      <c r="A71" s="1">
        <v>69</v>
      </c>
      <c r="B71" s="1">
        <v>1</v>
      </c>
      <c r="C71" s="1">
        <v>1</v>
      </c>
      <c r="D71" s="1" t="s">
        <v>256</v>
      </c>
      <c r="E71" s="1">
        <v>1</v>
      </c>
    </row>
    <row r="72" spans="1:5" x14ac:dyDescent="0.2">
      <c r="A72" s="1">
        <v>70</v>
      </c>
      <c r="B72" s="1">
        <v>1</v>
      </c>
      <c r="C72" s="1">
        <v>1</v>
      </c>
      <c r="D72" s="1" t="s">
        <v>256</v>
      </c>
      <c r="E72" s="1">
        <v>1</v>
      </c>
    </row>
    <row r="73" spans="1:5" x14ac:dyDescent="0.2">
      <c r="A73" s="1">
        <v>71</v>
      </c>
      <c r="B73" s="1">
        <v>3</v>
      </c>
      <c r="C73" s="1">
        <v>2</v>
      </c>
      <c r="D73" s="1" t="s">
        <v>259</v>
      </c>
      <c r="E73" s="1">
        <v>3</v>
      </c>
    </row>
    <row r="74" spans="1:5" x14ac:dyDescent="0.2">
      <c r="A74" s="1">
        <v>72</v>
      </c>
      <c r="B74" s="1">
        <v>2</v>
      </c>
      <c r="C74" s="1">
        <v>2</v>
      </c>
      <c r="D74" s="1" t="s">
        <v>256</v>
      </c>
      <c r="E74" s="1">
        <v>1</v>
      </c>
    </row>
    <row r="75" spans="1:5" x14ac:dyDescent="0.2">
      <c r="A75" s="1">
        <v>73</v>
      </c>
      <c r="B75" s="1">
        <v>2</v>
      </c>
      <c r="C75" s="1">
        <v>2</v>
      </c>
      <c r="D75" s="1" t="s">
        <v>256</v>
      </c>
      <c r="E75" s="1">
        <v>1</v>
      </c>
    </row>
    <row r="76" spans="1:5" x14ac:dyDescent="0.2">
      <c r="A76" s="1">
        <v>74</v>
      </c>
      <c r="B76" s="1">
        <v>1</v>
      </c>
      <c r="C76" s="1">
        <v>1</v>
      </c>
      <c r="D76" s="1" t="s">
        <v>256</v>
      </c>
      <c r="E76" s="1">
        <v>1</v>
      </c>
    </row>
    <row r="77" spans="1:5" x14ac:dyDescent="0.2">
      <c r="A77" s="1">
        <v>75</v>
      </c>
      <c r="B77" s="1">
        <v>1</v>
      </c>
      <c r="C77" s="1">
        <v>2</v>
      </c>
      <c r="D77" s="1" t="s">
        <v>259</v>
      </c>
      <c r="E77" s="1">
        <v>3</v>
      </c>
    </row>
    <row r="78" spans="1:5" x14ac:dyDescent="0.2">
      <c r="A78" s="1">
        <v>76</v>
      </c>
      <c r="B78" s="1">
        <v>2</v>
      </c>
      <c r="C78" s="1">
        <v>2</v>
      </c>
      <c r="D78" s="1" t="s">
        <v>256</v>
      </c>
      <c r="E78" s="1">
        <v>1</v>
      </c>
    </row>
    <row r="79" spans="1:5" x14ac:dyDescent="0.2">
      <c r="A79" s="1">
        <v>77</v>
      </c>
      <c r="B79" s="1">
        <v>1</v>
      </c>
      <c r="C79" s="1">
        <v>1</v>
      </c>
      <c r="D79" s="1" t="s">
        <v>256</v>
      </c>
      <c r="E79" s="1">
        <v>1</v>
      </c>
    </row>
    <row r="80" spans="1:5" x14ac:dyDescent="0.2">
      <c r="A80" s="1">
        <v>78</v>
      </c>
      <c r="B80" s="1">
        <v>1</v>
      </c>
      <c r="C80" s="1">
        <v>1</v>
      </c>
      <c r="D80" s="1" t="s">
        <v>257</v>
      </c>
      <c r="E80" s="1">
        <v>2</v>
      </c>
    </row>
    <row r="81" spans="1:5" x14ac:dyDescent="0.2">
      <c r="A81" s="1">
        <v>79</v>
      </c>
      <c r="B81" s="1">
        <v>1</v>
      </c>
      <c r="C81" s="1">
        <v>2</v>
      </c>
      <c r="D81" s="1" t="s">
        <v>256</v>
      </c>
      <c r="E81" s="1">
        <v>1</v>
      </c>
    </row>
    <row r="82" spans="1:5" x14ac:dyDescent="0.2">
      <c r="A82" s="1">
        <v>80</v>
      </c>
      <c r="B82" s="1">
        <v>3</v>
      </c>
      <c r="C82" s="1">
        <v>3</v>
      </c>
      <c r="D82" s="1" t="s">
        <v>256</v>
      </c>
      <c r="E82" s="1">
        <v>1</v>
      </c>
    </row>
    <row r="83" spans="1:5" x14ac:dyDescent="0.2">
      <c r="A83" s="1">
        <v>81</v>
      </c>
      <c r="B83" s="1">
        <v>2</v>
      </c>
      <c r="C83" s="1">
        <v>2</v>
      </c>
      <c r="D83" s="1" t="s">
        <v>256</v>
      </c>
      <c r="E83" s="1">
        <v>1</v>
      </c>
    </row>
    <row r="84" spans="1:5" x14ac:dyDescent="0.2">
      <c r="A84" s="1">
        <v>82</v>
      </c>
      <c r="B84" s="1">
        <v>3</v>
      </c>
      <c r="C84" s="1">
        <v>3</v>
      </c>
      <c r="D84" s="1" t="s">
        <v>256</v>
      </c>
      <c r="E84" s="1">
        <v>1</v>
      </c>
    </row>
    <row r="85" spans="1:5" x14ac:dyDescent="0.2">
      <c r="A85" s="1">
        <v>83</v>
      </c>
      <c r="B85" s="1">
        <v>1</v>
      </c>
      <c r="C85" s="1">
        <v>1</v>
      </c>
      <c r="D85" s="1" t="s">
        <v>256</v>
      </c>
      <c r="E85" s="1">
        <v>1</v>
      </c>
    </row>
    <row r="86" spans="1:5" x14ac:dyDescent="0.2">
      <c r="A86" s="1">
        <v>84</v>
      </c>
      <c r="B86" s="1">
        <v>2</v>
      </c>
      <c r="C86" s="1">
        <v>2</v>
      </c>
      <c r="D86" s="1" t="s">
        <v>256</v>
      </c>
      <c r="E86" s="1">
        <v>1</v>
      </c>
    </row>
    <row r="87" spans="1:5" x14ac:dyDescent="0.2">
      <c r="A87" s="1">
        <v>85</v>
      </c>
      <c r="B87" s="1">
        <v>2</v>
      </c>
      <c r="C87" s="1">
        <v>2</v>
      </c>
      <c r="D87" s="1" t="s">
        <v>256</v>
      </c>
      <c r="E87" s="1">
        <v>1</v>
      </c>
    </row>
    <row r="88" spans="1:5" x14ac:dyDescent="0.2">
      <c r="A88" s="1">
        <v>86</v>
      </c>
      <c r="B88" s="1">
        <v>4</v>
      </c>
      <c r="C88" s="1">
        <v>4</v>
      </c>
      <c r="D88" s="1" t="s">
        <v>258</v>
      </c>
      <c r="E88" s="1">
        <v>4</v>
      </c>
    </row>
    <row r="89" spans="1:5" x14ac:dyDescent="0.2">
      <c r="A89" s="1">
        <v>87</v>
      </c>
      <c r="B89" s="1">
        <v>2</v>
      </c>
      <c r="C89" s="1">
        <v>2</v>
      </c>
      <c r="D89" s="1" t="s">
        <v>256</v>
      </c>
      <c r="E89" s="1">
        <v>1</v>
      </c>
    </row>
    <row r="90" spans="1:5" x14ac:dyDescent="0.2">
      <c r="A90" s="1">
        <v>88</v>
      </c>
      <c r="B90" s="1">
        <v>2</v>
      </c>
      <c r="C90" s="1">
        <v>2</v>
      </c>
      <c r="D90" s="1" t="s">
        <v>256</v>
      </c>
      <c r="E90" s="1">
        <v>1</v>
      </c>
    </row>
    <row r="91" spans="1:5" x14ac:dyDescent="0.2">
      <c r="A91" s="1">
        <v>89</v>
      </c>
      <c r="B91" s="1">
        <v>2</v>
      </c>
      <c r="C91" s="1">
        <v>3</v>
      </c>
      <c r="D91" s="1" t="s">
        <v>257</v>
      </c>
      <c r="E91" s="1">
        <v>2</v>
      </c>
    </row>
    <row r="92" spans="1:5" x14ac:dyDescent="0.2">
      <c r="A92" s="1">
        <v>90</v>
      </c>
      <c r="B92" s="1">
        <v>2</v>
      </c>
      <c r="C92" s="1">
        <v>2</v>
      </c>
      <c r="D92" s="1" t="s">
        <v>256</v>
      </c>
      <c r="E92" s="1">
        <v>1</v>
      </c>
    </row>
    <row r="93" spans="1:5" x14ac:dyDescent="0.2">
      <c r="A93" s="1">
        <v>91</v>
      </c>
      <c r="B93" s="1">
        <v>1</v>
      </c>
      <c r="C93" s="1">
        <v>1</v>
      </c>
      <c r="D93" s="1" t="s">
        <v>257</v>
      </c>
      <c r="E93" s="1">
        <v>2</v>
      </c>
    </row>
    <row r="94" spans="1:5" x14ac:dyDescent="0.2">
      <c r="A94" s="1">
        <v>92</v>
      </c>
      <c r="B94" s="1">
        <v>2</v>
      </c>
      <c r="C94" s="1">
        <v>2</v>
      </c>
      <c r="D94" s="1" t="s">
        <v>256</v>
      </c>
      <c r="E94" s="1">
        <v>1</v>
      </c>
    </row>
    <row r="95" spans="1:5" x14ac:dyDescent="0.2">
      <c r="A95" s="1">
        <v>93</v>
      </c>
      <c r="B95" s="1">
        <v>3</v>
      </c>
      <c r="C95" s="1">
        <v>4</v>
      </c>
      <c r="D95" s="1" t="s">
        <v>257</v>
      </c>
      <c r="E95" s="1">
        <v>2</v>
      </c>
    </row>
    <row r="96" spans="1:5" x14ac:dyDescent="0.2">
      <c r="A96" s="1">
        <v>94</v>
      </c>
      <c r="B96" s="1">
        <v>2</v>
      </c>
      <c r="C96" s="1">
        <v>2</v>
      </c>
      <c r="D96" s="1" t="s">
        <v>256</v>
      </c>
      <c r="E96" s="1">
        <v>1</v>
      </c>
    </row>
    <row r="97" spans="1:5" x14ac:dyDescent="0.2">
      <c r="A97" s="1">
        <v>95</v>
      </c>
      <c r="B97" s="1">
        <v>2</v>
      </c>
      <c r="C97" s="1">
        <v>2</v>
      </c>
      <c r="D97" s="1" t="s">
        <v>256</v>
      </c>
      <c r="E97" s="1">
        <v>1</v>
      </c>
    </row>
    <row r="98" spans="1:5" x14ac:dyDescent="0.2">
      <c r="A98" s="1">
        <v>96</v>
      </c>
      <c r="B98" s="1">
        <v>2</v>
      </c>
      <c r="C98" s="1">
        <v>3</v>
      </c>
      <c r="D98" s="1" t="s">
        <v>256</v>
      </c>
      <c r="E98" s="1">
        <v>1</v>
      </c>
    </row>
    <row r="99" spans="1:5" x14ac:dyDescent="0.2">
      <c r="A99" s="1">
        <v>97</v>
      </c>
      <c r="B99" s="1">
        <v>2</v>
      </c>
      <c r="C99" s="1">
        <v>2</v>
      </c>
      <c r="D99" s="1" t="s">
        <v>259</v>
      </c>
      <c r="E99" s="1">
        <v>3</v>
      </c>
    </row>
    <row r="100" spans="1:5" x14ac:dyDescent="0.2">
      <c r="A100" s="1">
        <v>98</v>
      </c>
      <c r="B100" s="1">
        <v>2</v>
      </c>
      <c r="C100" s="1">
        <v>1</v>
      </c>
      <c r="D100" s="1" t="s">
        <v>256</v>
      </c>
      <c r="E100" s="1">
        <v>1</v>
      </c>
    </row>
    <row r="101" spans="1:5" x14ac:dyDescent="0.2">
      <c r="A101" s="1">
        <v>99</v>
      </c>
      <c r="B101" s="1">
        <v>1</v>
      </c>
      <c r="C101" s="1">
        <v>1</v>
      </c>
      <c r="D101" s="1" t="s">
        <v>258</v>
      </c>
      <c r="E101" s="1">
        <v>4</v>
      </c>
    </row>
    <row r="102" spans="1:5" x14ac:dyDescent="0.2">
      <c r="A102" s="1">
        <v>100</v>
      </c>
      <c r="B102" s="1">
        <v>3</v>
      </c>
      <c r="C102" s="1">
        <v>3</v>
      </c>
      <c r="D102" s="1" t="s">
        <v>256</v>
      </c>
      <c r="E102" s="1">
        <v>1</v>
      </c>
    </row>
    <row r="103" spans="1:5" x14ac:dyDescent="0.2">
      <c r="A103" s="1">
        <v>101</v>
      </c>
      <c r="B103" s="1">
        <v>1</v>
      </c>
      <c r="C103" s="1">
        <v>1</v>
      </c>
      <c r="D103" s="1" t="s">
        <v>256</v>
      </c>
      <c r="E103" s="1">
        <v>1</v>
      </c>
    </row>
    <row r="104" spans="1:5" x14ac:dyDescent="0.2">
      <c r="A104" s="1">
        <v>102</v>
      </c>
      <c r="B104" s="1">
        <v>3</v>
      </c>
      <c r="C104" s="1">
        <v>3</v>
      </c>
      <c r="D104" s="1" t="s">
        <v>259</v>
      </c>
      <c r="E104" s="1">
        <v>3</v>
      </c>
    </row>
    <row r="105" spans="1:5" x14ac:dyDescent="0.2">
      <c r="A105" s="1">
        <v>103</v>
      </c>
      <c r="B105" s="1">
        <v>2</v>
      </c>
      <c r="C105" s="1">
        <v>2</v>
      </c>
      <c r="D105" s="1" t="s">
        <v>258</v>
      </c>
      <c r="E105" s="1">
        <v>4</v>
      </c>
    </row>
    <row r="106" spans="1:5" x14ac:dyDescent="0.2">
      <c r="A106" s="1">
        <v>104</v>
      </c>
      <c r="B106" s="1">
        <v>2</v>
      </c>
      <c r="C106" s="1">
        <v>2</v>
      </c>
      <c r="D106" s="1" t="s">
        <v>256</v>
      </c>
      <c r="E106" s="1">
        <v>1</v>
      </c>
    </row>
    <row r="107" spans="1:5" x14ac:dyDescent="0.2">
      <c r="A107" s="1">
        <v>105</v>
      </c>
      <c r="B107" s="1">
        <v>2</v>
      </c>
      <c r="C107" s="1">
        <v>2</v>
      </c>
      <c r="D107" s="1" t="s">
        <v>258</v>
      </c>
      <c r="E107" s="1">
        <v>4</v>
      </c>
    </row>
    <row r="108" spans="1:5" x14ac:dyDescent="0.2">
      <c r="A108" s="1">
        <v>106</v>
      </c>
      <c r="B108" s="1">
        <v>1</v>
      </c>
      <c r="C108" s="1">
        <v>1</v>
      </c>
      <c r="D108" s="1" t="s">
        <v>256</v>
      </c>
      <c r="E108" s="1">
        <v>1</v>
      </c>
    </row>
    <row r="109" spans="1:5" x14ac:dyDescent="0.2">
      <c r="A109" s="1">
        <v>107</v>
      </c>
      <c r="B109" s="1">
        <v>2</v>
      </c>
      <c r="C109" s="1">
        <v>2</v>
      </c>
      <c r="D109" s="1" t="s">
        <v>256</v>
      </c>
      <c r="E109" s="1">
        <v>1</v>
      </c>
    </row>
    <row r="110" spans="1:5" x14ac:dyDescent="0.2">
      <c r="A110" s="1">
        <v>108</v>
      </c>
      <c r="B110" s="1">
        <v>2</v>
      </c>
      <c r="C110" s="1">
        <v>3</v>
      </c>
      <c r="D110" s="1" t="s">
        <v>256</v>
      </c>
      <c r="E110" s="1">
        <v>1</v>
      </c>
    </row>
    <row r="111" spans="1:5" x14ac:dyDescent="0.2">
      <c r="A111" s="1">
        <v>109</v>
      </c>
      <c r="B111" s="1">
        <v>3</v>
      </c>
      <c r="C111" s="1">
        <v>3</v>
      </c>
      <c r="D111" s="1" t="s">
        <v>256</v>
      </c>
      <c r="E111" s="1">
        <v>1</v>
      </c>
    </row>
    <row r="112" spans="1:5" x14ac:dyDescent="0.2">
      <c r="A112" s="1">
        <v>110</v>
      </c>
      <c r="B112" s="1">
        <v>3</v>
      </c>
      <c r="C112" s="1">
        <v>3</v>
      </c>
      <c r="D112" s="1" t="s">
        <v>256</v>
      </c>
      <c r="E112" s="1">
        <v>1</v>
      </c>
    </row>
    <row r="113" spans="1:5" x14ac:dyDescent="0.2">
      <c r="A113" s="1">
        <v>111</v>
      </c>
      <c r="B113" s="1">
        <v>2</v>
      </c>
      <c r="C113" s="1">
        <v>2</v>
      </c>
      <c r="D113" s="1" t="s">
        <v>258</v>
      </c>
      <c r="E113" s="1">
        <v>4</v>
      </c>
    </row>
    <row r="114" spans="1:5" x14ac:dyDescent="0.2">
      <c r="A114" s="1">
        <v>112</v>
      </c>
      <c r="B114" s="1">
        <v>1</v>
      </c>
      <c r="C114" s="1">
        <v>1</v>
      </c>
      <c r="D114" s="1" t="s">
        <v>256</v>
      </c>
      <c r="E114" s="1">
        <v>1</v>
      </c>
    </row>
    <row r="115" spans="1:5" x14ac:dyDescent="0.2">
      <c r="A115" s="1">
        <v>113</v>
      </c>
      <c r="B115" s="1">
        <v>2</v>
      </c>
      <c r="C115" s="1">
        <v>2</v>
      </c>
      <c r="D115" s="1" t="s">
        <v>256</v>
      </c>
      <c r="E115" s="1">
        <v>1</v>
      </c>
    </row>
    <row r="116" spans="1:5" x14ac:dyDescent="0.2">
      <c r="A116" s="1">
        <v>114</v>
      </c>
      <c r="B116" s="1">
        <v>3</v>
      </c>
      <c r="C116" s="1">
        <v>3</v>
      </c>
      <c r="D116" s="1" t="s">
        <v>256</v>
      </c>
      <c r="E116" s="1">
        <v>1</v>
      </c>
    </row>
    <row r="117" spans="1:5" x14ac:dyDescent="0.2">
      <c r="A117" s="1">
        <v>115</v>
      </c>
      <c r="B117" s="1">
        <v>2</v>
      </c>
      <c r="C117" s="1">
        <v>3</v>
      </c>
      <c r="D117" s="1" t="s">
        <v>258</v>
      </c>
      <c r="E117" s="1">
        <v>4</v>
      </c>
    </row>
    <row r="118" spans="1:5" x14ac:dyDescent="0.2">
      <c r="A118" s="1">
        <v>116</v>
      </c>
      <c r="B118" s="1">
        <v>3</v>
      </c>
      <c r="C118" s="1">
        <v>3</v>
      </c>
      <c r="D118" s="1" t="s">
        <v>256</v>
      </c>
      <c r="E118" s="1">
        <v>1</v>
      </c>
    </row>
    <row r="119" spans="1:5" x14ac:dyDescent="0.2">
      <c r="A119" s="1">
        <v>117</v>
      </c>
      <c r="B119" s="1">
        <v>2</v>
      </c>
      <c r="C119" s="1">
        <v>2</v>
      </c>
      <c r="D119" s="1" t="s">
        <v>256</v>
      </c>
      <c r="E119" s="1">
        <v>1</v>
      </c>
    </row>
    <row r="120" spans="1:5" x14ac:dyDescent="0.2">
      <c r="A120" s="1">
        <v>118</v>
      </c>
      <c r="B120" s="1">
        <v>2</v>
      </c>
      <c r="C120" s="1">
        <v>2</v>
      </c>
      <c r="D120" s="1" t="s">
        <v>258</v>
      </c>
      <c r="E120" s="1">
        <v>4</v>
      </c>
    </row>
    <row r="121" spans="1:5" x14ac:dyDescent="0.2">
      <c r="A121" s="1">
        <v>119</v>
      </c>
      <c r="B121" s="1">
        <v>2</v>
      </c>
      <c r="C121" s="1">
        <v>2</v>
      </c>
      <c r="D121" s="1" t="s">
        <v>256</v>
      </c>
      <c r="E121" s="1">
        <v>1</v>
      </c>
    </row>
    <row r="122" spans="1:5" x14ac:dyDescent="0.2">
      <c r="A122" s="1">
        <v>120</v>
      </c>
      <c r="B122" s="1">
        <v>3</v>
      </c>
      <c r="C122" s="1">
        <v>3</v>
      </c>
      <c r="D122" s="1" t="s">
        <v>258</v>
      </c>
      <c r="E122" s="1">
        <v>4</v>
      </c>
    </row>
    <row r="123" spans="1:5" x14ac:dyDescent="0.2">
      <c r="A123" s="1">
        <v>121</v>
      </c>
      <c r="B123" s="1">
        <v>3</v>
      </c>
      <c r="C123" s="1">
        <v>4</v>
      </c>
      <c r="D123" s="1" t="s">
        <v>256</v>
      </c>
      <c r="E123" s="1">
        <v>1</v>
      </c>
    </row>
    <row r="124" spans="1:5" x14ac:dyDescent="0.2">
      <c r="A124" s="1">
        <v>122</v>
      </c>
      <c r="B124" s="1">
        <v>2</v>
      </c>
      <c r="C124" s="1">
        <v>2</v>
      </c>
      <c r="D124" s="1" t="s">
        <v>258</v>
      </c>
      <c r="E124" s="1">
        <v>4</v>
      </c>
    </row>
    <row r="125" spans="1:5" x14ac:dyDescent="0.2">
      <c r="A125" s="1">
        <v>123</v>
      </c>
      <c r="B125" s="1">
        <v>3</v>
      </c>
      <c r="C125" s="1">
        <v>3</v>
      </c>
      <c r="D125" s="1" t="s">
        <v>259</v>
      </c>
      <c r="E125" s="1">
        <v>3</v>
      </c>
    </row>
    <row r="126" spans="1:5" x14ac:dyDescent="0.2">
      <c r="A126" s="1">
        <v>124</v>
      </c>
      <c r="B126" s="1">
        <v>2</v>
      </c>
      <c r="C126" s="1">
        <v>3</v>
      </c>
      <c r="D126" s="1" t="s">
        <v>258</v>
      </c>
      <c r="E126" s="1">
        <v>4</v>
      </c>
    </row>
    <row r="127" spans="1:5" x14ac:dyDescent="0.2">
      <c r="A127" s="1">
        <v>125</v>
      </c>
      <c r="B127" s="1">
        <v>2</v>
      </c>
      <c r="C127" s="1">
        <v>2</v>
      </c>
      <c r="D127" s="1" t="s">
        <v>258</v>
      </c>
      <c r="E127" s="1">
        <v>4</v>
      </c>
    </row>
    <row r="128" spans="1:5" x14ac:dyDescent="0.2">
      <c r="A128" s="1">
        <v>126</v>
      </c>
      <c r="B128" s="1">
        <v>1</v>
      </c>
      <c r="C128" s="1">
        <v>2</v>
      </c>
      <c r="D128" s="1" t="s">
        <v>256</v>
      </c>
      <c r="E128" s="1">
        <v>1</v>
      </c>
    </row>
    <row r="129" spans="1:5" x14ac:dyDescent="0.2">
      <c r="A129" s="1">
        <v>127</v>
      </c>
      <c r="B129" s="1">
        <v>2</v>
      </c>
      <c r="C129" s="1">
        <v>2</v>
      </c>
      <c r="D129" s="1" t="s">
        <v>256</v>
      </c>
      <c r="E129" s="1">
        <v>1</v>
      </c>
    </row>
    <row r="130" spans="1:5" x14ac:dyDescent="0.2">
      <c r="A130" s="1">
        <v>128</v>
      </c>
      <c r="B130" s="1">
        <v>1</v>
      </c>
      <c r="C130" s="1">
        <v>1</v>
      </c>
      <c r="D130" s="1" t="s">
        <v>256</v>
      </c>
      <c r="E130" s="1">
        <v>1</v>
      </c>
    </row>
    <row r="131" spans="1:5" x14ac:dyDescent="0.2">
      <c r="A131" s="1">
        <v>129</v>
      </c>
      <c r="B131" s="1">
        <v>2</v>
      </c>
      <c r="C131" s="1">
        <v>2</v>
      </c>
      <c r="D131" s="1" t="s">
        <v>256</v>
      </c>
      <c r="E131" s="1">
        <v>1</v>
      </c>
    </row>
    <row r="132" spans="1:5" x14ac:dyDescent="0.2">
      <c r="A132" s="1">
        <v>130</v>
      </c>
      <c r="B132" s="1">
        <v>1</v>
      </c>
      <c r="C132" s="1">
        <v>1</v>
      </c>
      <c r="D132" s="1" t="s">
        <v>259</v>
      </c>
      <c r="E132" s="1">
        <v>3</v>
      </c>
    </row>
    <row r="133" spans="1:5" x14ac:dyDescent="0.2">
      <c r="A133" s="1">
        <v>131</v>
      </c>
      <c r="B133" s="1">
        <v>2</v>
      </c>
      <c r="C133" s="1">
        <v>3</v>
      </c>
      <c r="D133" s="1" t="s">
        <v>256</v>
      </c>
      <c r="E133" s="1">
        <v>1</v>
      </c>
    </row>
    <row r="134" spans="1:5" x14ac:dyDescent="0.2">
      <c r="A134" s="1">
        <v>132</v>
      </c>
      <c r="B134" s="1">
        <v>2</v>
      </c>
      <c r="C134" s="1">
        <v>2</v>
      </c>
      <c r="D134" s="1" t="s">
        <v>258</v>
      </c>
      <c r="E134" s="1">
        <v>4</v>
      </c>
    </row>
    <row r="135" spans="1:5" x14ac:dyDescent="0.2">
      <c r="A135" s="1">
        <v>133</v>
      </c>
      <c r="B135" s="1">
        <v>3</v>
      </c>
      <c r="C135" s="1">
        <v>3</v>
      </c>
      <c r="D135" s="1" t="s">
        <v>258</v>
      </c>
      <c r="E135" s="1">
        <v>4</v>
      </c>
    </row>
    <row r="136" spans="1:5" x14ac:dyDescent="0.2">
      <c r="A136" s="1">
        <v>134</v>
      </c>
      <c r="B136" s="1">
        <v>3</v>
      </c>
      <c r="C136" s="1">
        <v>3</v>
      </c>
      <c r="D136" s="1" t="s">
        <v>256</v>
      </c>
      <c r="E136" s="1">
        <v>1</v>
      </c>
    </row>
    <row r="137" spans="1:5" x14ac:dyDescent="0.2">
      <c r="A137" s="1">
        <v>135</v>
      </c>
      <c r="B137" s="1">
        <v>1</v>
      </c>
      <c r="C137" s="1">
        <v>2</v>
      </c>
      <c r="D137" s="1" t="s">
        <v>256</v>
      </c>
      <c r="E137" s="1">
        <v>1</v>
      </c>
    </row>
    <row r="138" spans="1:5" x14ac:dyDescent="0.2">
      <c r="A138" s="1">
        <v>136</v>
      </c>
      <c r="B138" s="1">
        <v>2</v>
      </c>
      <c r="C138" s="1">
        <v>2</v>
      </c>
      <c r="D138" s="1" t="s">
        <v>258</v>
      </c>
      <c r="E138" s="1">
        <v>4</v>
      </c>
    </row>
    <row r="139" spans="1:5" x14ac:dyDescent="0.2">
      <c r="A139" s="1">
        <v>137</v>
      </c>
      <c r="B139" s="1">
        <v>4</v>
      </c>
      <c r="C139" s="1">
        <v>4</v>
      </c>
      <c r="D139" s="1" t="s">
        <v>258</v>
      </c>
      <c r="E139" s="1">
        <v>4</v>
      </c>
    </row>
    <row r="140" spans="1:5" x14ac:dyDescent="0.2">
      <c r="A140" s="1">
        <v>138</v>
      </c>
      <c r="B140" s="1">
        <v>3</v>
      </c>
      <c r="C140" s="1">
        <v>4</v>
      </c>
      <c r="D140" s="1" t="s">
        <v>256</v>
      </c>
      <c r="E140" s="1">
        <v>1</v>
      </c>
    </row>
    <row r="141" spans="1:5" x14ac:dyDescent="0.2">
      <c r="A141" s="1">
        <v>139</v>
      </c>
      <c r="B141" s="1">
        <v>3</v>
      </c>
      <c r="C141" s="1">
        <v>2</v>
      </c>
      <c r="D141" s="1" t="s">
        <v>256</v>
      </c>
      <c r="E141" s="1">
        <v>1</v>
      </c>
    </row>
    <row r="142" spans="1:5" x14ac:dyDescent="0.2">
      <c r="A142" s="1">
        <v>140</v>
      </c>
      <c r="B142" s="1">
        <v>3</v>
      </c>
      <c r="C142" s="1">
        <v>3</v>
      </c>
      <c r="D142" s="1" t="s">
        <v>256</v>
      </c>
      <c r="E142" s="1">
        <v>1</v>
      </c>
    </row>
    <row r="143" spans="1:5" x14ac:dyDescent="0.2">
      <c r="A143" s="1">
        <v>141</v>
      </c>
      <c r="B143" s="1">
        <v>2</v>
      </c>
      <c r="C143" s="1">
        <v>2</v>
      </c>
      <c r="D143" s="1" t="s">
        <v>256</v>
      </c>
      <c r="E143" s="1">
        <v>1</v>
      </c>
    </row>
    <row r="144" spans="1:5" x14ac:dyDescent="0.2">
      <c r="A144" s="1">
        <v>142</v>
      </c>
      <c r="B144" s="1">
        <v>2</v>
      </c>
      <c r="C144" s="1">
        <v>2</v>
      </c>
      <c r="D144" s="1" t="s">
        <v>256</v>
      </c>
      <c r="E144" s="1">
        <v>1</v>
      </c>
    </row>
    <row r="145" spans="1:5" x14ac:dyDescent="0.2">
      <c r="A145" s="1">
        <v>143</v>
      </c>
      <c r="B145" s="1">
        <v>3</v>
      </c>
      <c r="C145" s="1">
        <v>4</v>
      </c>
      <c r="D145" s="1" t="s">
        <v>256</v>
      </c>
      <c r="E145" s="1">
        <v>1</v>
      </c>
    </row>
    <row r="146" spans="1:5" x14ac:dyDescent="0.2">
      <c r="A146" s="1">
        <v>144</v>
      </c>
      <c r="B146" s="1">
        <v>2</v>
      </c>
      <c r="C146" s="1">
        <v>2</v>
      </c>
      <c r="D146" s="1" t="s">
        <v>256</v>
      </c>
      <c r="E146" s="1">
        <v>1</v>
      </c>
    </row>
    <row r="147" spans="1:5" x14ac:dyDescent="0.2">
      <c r="A147" s="1">
        <v>145</v>
      </c>
      <c r="B147" s="1">
        <v>2</v>
      </c>
      <c r="C147" s="1">
        <v>2</v>
      </c>
      <c r="D147" s="1" t="s">
        <v>256</v>
      </c>
      <c r="E147" s="1">
        <v>1</v>
      </c>
    </row>
    <row r="148" spans="1:5" x14ac:dyDescent="0.2">
      <c r="A148" s="1">
        <v>146</v>
      </c>
      <c r="B148" s="1">
        <v>3</v>
      </c>
      <c r="C148" s="1">
        <v>3</v>
      </c>
      <c r="D148" s="1" t="s">
        <v>256</v>
      </c>
      <c r="E148" s="1">
        <v>1</v>
      </c>
    </row>
    <row r="149" spans="1:5" x14ac:dyDescent="0.2">
      <c r="A149" s="1">
        <v>147</v>
      </c>
      <c r="B149" s="1">
        <v>2</v>
      </c>
      <c r="C149" s="1">
        <v>2</v>
      </c>
      <c r="D149" s="1" t="s">
        <v>256</v>
      </c>
      <c r="E149" s="1">
        <v>1</v>
      </c>
    </row>
    <row r="150" spans="1:5" x14ac:dyDescent="0.2">
      <c r="A150" s="1">
        <v>148</v>
      </c>
      <c r="B150" s="1">
        <v>2</v>
      </c>
      <c r="C150" s="1">
        <v>2</v>
      </c>
      <c r="D150" s="1" t="s">
        <v>258</v>
      </c>
      <c r="E150" s="1">
        <v>4</v>
      </c>
    </row>
    <row r="151" spans="1:5" x14ac:dyDescent="0.2">
      <c r="A151" s="1">
        <v>149</v>
      </c>
      <c r="B151" s="1">
        <v>2</v>
      </c>
      <c r="C151" s="1">
        <v>3</v>
      </c>
      <c r="D151" s="1" t="s">
        <v>256</v>
      </c>
      <c r="E151" s="1">
        <v>1</v>
      </c>
    </row>
    <row r="152" spans="1:5" x14ac:dyDescent="0.2">
      <c r="A152" s="1">
        <v>150</v>
      </c>
      <c r="B152" s="1">
        <v>1</v>
      </c>
      <c r="C152" s="1">
        <v>1</v>
      </c>
      <c r="D152" s="1" t="s">
        <v>256</v>
      </c>
      <c r="E152" s="1">
        <v>1</v>
      </c>
    </row>
    <row r="153" spans="1:5" x14ac:dyDescent="0.2">
      <c r="A153" s="1">
        <v>151</v>
      </c>
      <c r="B153" s="1">
        <v>3</v>
      </c>
      <c r="C153" s="1">
        <v>3</v>
      </c>
      <c r="D153" s="1" t="s">
        <v>256</v>
      </c>
      <c r="E153" s="1">
        <v>1</v>
      </c>
    </row>
    <row r="154" spans="1:5" x14ac:dyDescent="0.2">
      <c r="A154" s="1">
        <v>152</v>
      </c>
      <c r="B154" s="1">
        <v>1</v>
      </c>
      <c r="C154" s="1">
        <v>1</v>
      </c>
      <c r="D154" s="1" t="s">
        <v>256</v>
      </c>
      <c r="E154" s="1">
        <v>1</v>
      </c>
    </row>
    <row r="155" spans="1:5" x14ac:dyDescent="0.2">
      <c r="A155" s="1">
        <v>153</v>
      </c>
      <c r="B155" s="1">
        <v>2</v>
      </c>
      <c r="C155" s="1">
        <v>2</v>
      </c>
      <c r="D155" s="1" t="s">
        <v>258</v>
      </c>
      <c r="E155" s="1">
        <v>4</v>
      </c>
    </row>
    <row r="156" spans="1:5" x14ac:dyDescent="0.2">
      <c r="A156" s="1">
        <v>154</v>
      </c>
      <c r="B156" s="1">
        <v>3</v>
      </c>
      <c r="C156" s="1">
        <v>3</v>
      </c>
      <c r="D156" s="1" t="s">
        <v>258</v>
      </c>
      <c r="E156" s="1">
        <v>4</v>
      </c>
    </row>
    <row r="157" spans="1:5" x14ac:dyDescent="0.2">
      <c r="A157" s="1">
        <v>155</v>
      </c>
      <c r="B157" s="1">
        <v>3</v>
      </c>
      <c r="C157" s="1">
        <v>3</v>
      </c>
      <c r="D157" s="1" t="s">
        <v>256</v>
      </c>
      <c r="E157" s="1">
        <v>1</v>
      </c>
    </row>
    <row r="158" spans="1:5" x14ac:dyDescent="0.2">
      <c r="A158" s="1">
        <v>156</v>
      </c>
      <c r="B158" s="1">
        <v>4</v>
      </c>
      <c r="C158" s="1">
        <v>4</v>
      </c>
      <c r="D158" s="1" t="s">
        <v>256</v>
      </c>
      <c r="E158" s="1">
        <v>1</v>
      </c>
    </row>
    <row r="159" spans="1:5" x14ac:dyDescent="0.2">
      <c r="A159" s="1">
        <v>157</v>
      </c>
      <c r="B159" s="1">
        <v>3</v>
      </c>
      <c r="C159" s="1">
        <v>2</v>
      </c>
      <c r="D159" s="1" t="s">
        <v>256</v>
      </c>
      <c r="E159" s="1">
        <v>1</v>
      </c>
    </row>
    <row r="160" spans="1:5" x14ac:dyDescent="0.2">
      <c r="A160" s="1">
        <v>158</v>
      </c>
      <c r="B160" s="1">
        <v>3</v>
      </c>
      <c r="C160" s="1">
        <v>3</v>
      </c>
      <c r="D160" s="1" t="s">
        <v>256</v>
      </c>
      <c r="E160" s="1">
        <v>1</v>
      </c>
    </row>
    <row r="161" spans="1:5" x14ac:dyDescent="0.2">
      <c r="A161" s="1">
        <v>159</v>
      </c>
      <c r="B161" s="1">
        <v>4</v>
      </c>
      <c r="C161" s="1">
        <v>3</v>
      </c>
      <c r="D161" s="1" t="s">
        <v>256</v>
      </c>
      <c r="E161" s="1">
        <v>1</v>
      </c>
    </row>
    <row r="162" spans="1:5" x14ac:dyDescent="0.2">
      <c r="A162" s="1">
        <v>160</v>
      </c>
      <c r="B162" s="1">
        <v>3</v>
      </c>
      <c r="C162" s="1">
        <v>2</v>
      </c>
      <c r="D162" s="1" t="s">
        <v>256</v>
      </c>
      <c r="E162" s="1">
        <v>1</v>
      </c>
    </row>
    <row r="163" spans="1:5" x14ac:dyDescent="0.2">
      <c r="A163" s="1">
        <v>161</v>
      </c>
      <c r="B163" s="1">
        <v>4</v>
      </c>
      <c r="C163" s="1">
        <v>4</v>
      </c>
      <c r="D163" s="1" t="s">
        <v>256</v>
      </c>
      <c r="E163" s="1">
        <v>1</v>
      </c>
    </row>
  </sheetData>
  <conditionalFormatting sqref="B2:C163">
    <cfRule type="cellIs" dxfId="3" priority="1" operator="equal">
      <formula>1</formula>
    </cfRule>
    <cfRule type="cellIs" dxfId="2" priority="2" operator="equal">
      <formula>2</formula>
    </cfRule>
    <cfRule type="cellIs" dxfId="1" priority="3" operator="equal">
      <formula>3</formula>
    </cfRule>
    <cfRule type="cellIs" dxfId="0" priority="4" operator="equal">
      <formula>4</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read me</vt:lpstr>
      <vt:lpstr>1 Data summary per marine ecore</vt:lpstr>
      <vt:lpstr>2 Fire weather index</vt:lpstr>
      <vt:lpstr>3 Global population count</vt:lpstr>
      <vt:lpstr>4 Commercial demersal fishing</vt:lpstr>
      <vt:lpstr>5 Marine biodiversity hotspots</vt:lpstr>
      <vt:lpstr>6 ICVI</vt:lpstr>
      <vt:lpstr>7 ICVI w indig seafood consumpt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Lopez, Mandy (US 329F)</dc:creator>
  <cp:lastModifiedBy>Lopez, Mandy (US 329F)</cp:lastModifiedBy>
  <dcterms:created xsi:type="dcterms:W3CDTF">2024-10-31T14:20:49Z</dcterms:created>
  <dcterms:modified xsi:type="dcterms:W3CDTF">2024-12-06T19:22:34Z</dcterms:modified>
</cp:coreProperties>
</file>