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Käthe\Documents\Job\IFOM\Overviews_Datenbanken für SRs\Publikation\BMC MRM\Revision\"/>
    </mc:Choice>
  </mc:AlternateContent>
  <bookViews>
    <workbookView xWindow="-15" yWindow="0" windowWidth="2175" windowHeight="0" tabRatio="857"/>
  </bookViews>
  <sheets>
    <sheet name="Full_dataset" sheetId="24" r:id="rId1"/>
    <sheet name="By no. DB" sheetId="25" r:id="rId2"/>
    <sheet name="By other sources" sheetId="26" r:id="rId3"/>
    <sheet name="By 3 Overview types" sheetId="27" r:id="rId4"/>
    <sheet name="By Intervention" sheetId="28" r:id="rId5"/>
    <sheet name="By psych" sheetId="29" r:id="rId6"/>
    <sheet name="databases searched" sheetId="17" r:id="rId7"/>
  </sheets>
  <calcPr calcId="162913" iterateDelta="1E-4" concurrentCalc="0"/>
</workbook>
</file>

<file path=xl/calcChain.xml><?xml version="1.0" encoding="utf-8"?>
<calcChain xmlns="http://schemas.openxmlformats.org/spreadsheetml/2006/main">
  <c r="AR104" i="29" l="1"/>
  <c r="AQ104" i="29"/>
  <c r="AP104" i="29"/>
  <c r="AO104" i="29"/>
  <c r="AN104" i="29"/>
  <c r="AM104" i="29"/>
  <c r="AL104" i="29"/>
  <c r="AK104" i="29"/>
  <c r="AI104" i="29"/>
  <c r="AH104" i="29"/>
  <c r="AG104" i="29"/>
  <c r="AF104" i="29"/>
  <c r="AE104" i="29"/>
  <c r="AD104" i="29"/>
  <c r="AC104" i="29"/>
  <c r="AB104" i="29"/>
  <c r="AR102" i="29"/>
  <c r="AQ102" i="29"/>
  <c r="AP102" i="29"/>
  <c r="AO102" i="29"/>
  <c r="AN102" i="29"/>
  <c r="AM102" i="29"/>
  <c r="AL102" i="29"/>
  <c r="AK102" i="29"/>
  <c r="AI102" i="29"/>
  <c r="AH102" i="29"/>
  <c r="AG102" i="29"/>
  <c r="AF102" i="29"/>
  <c r="AE102" i="29"/>
  <c r="AD102" i="29"/>
  <c r="AC102" i="29"/>
  <c r="AB102" i="29"/>
  <c r="AR101" i="29"/>
  <c r="AQ101" i="29"/>
  <c r="AP101" i="29"/>
  <c r="AO101" i="29"/>
  <c r="AN101" i="29"/>
  <c r="AM101" i="29"/>
  <c r="AL101" i="29"/>
  <c r="AK101" i="29"/>
  <c r="AI101" i="29"/>
  <c r="AH101" i="29"/>
  <c r="AG101" i="29"/>
  <c r="AF101" i="29"/>
  <c r="AE101" i="29"/>
  <c r="AD101" i="29"/>
  <c r="AC101" i="29"/>
  <c r="AB101" i="29"/>
  <c r="AR97" i="29"/>
  <c r="AQ97" i="29"/>
  <c r="AP97" i="29"/>
  <c r="AO97" i="29"/>
  <c r="AN97" i="29"/>
  <c r="AM97" i="29"/>
  <c r="AL97" i="29"/>
  <c r="AK97" i="29"/>
  <c r="AI97" i="29"/>
  <c r="AH97" i="29"/>
  <c r="AG97" i="29"/>
  <c r="AF97" i="29"/>
  <c r="AE97" i="29"/>
  <c r="AD97" i="29"/>
  <c r="AC97" i="29"/>
  <c r="AB97" i="29"/>
  <c r="AR95" i="29"/>
  <c r="AQ95" i="29"/>
  <c r="AP95" i="29"/>
  <c r="AO95" i="29"/>
  <c r="AN95" i="29"/>
  <c r="AM95" i="29"/>
  <c r="AL95" i="29"/>
  <c r="AK95" i="29"/>
  <c r="AI95" i="29"/>
  <c r="AH95" i="29"/>
  <c r="AG95" i="29"/>
  <c r="AF95" i="29"/>
  <c r="AE95" i="29"/>
  <c r="AD95" i="29"/>
  <c r="AC95" i="29"/>
  <c r="AB95" i="29"/>
  <c r="AR94" i="29"/>
  <c r="AQ94" i="29"/>
  <c r="AP94" i="29"/>
  <c r="AO94" i="29"/>
  <c r="AN94" i="29"/>
  <c r="AM94" i="29"/>
  <c r="AL94" i="29"/>
  <c r="AK94" i="29"/>
  <c r="AI94" i="29"/>
  <c r="AH94" i="29"/>
  <c r="AG94" i="29"/>
  <c r="AF94" i="29"/>
  <c r="AE94" i="29"/>
  <c r="AD94" i="29"/>
  <c r="AC94" i="29"/>
  <c r="AB94" i="29"/>
  <c r="AQ103" i="28"/>
  <c r="AO103" i="28"/>
  <c r="AN103" i="28"/>
  <c r="AM103" i="28"/>
  <c r="AL103" i="28"/>
  <c r="AK103" i="28"/>
  <c r="AJ103" i="28"/>
  <c r="AI103" i="28"/>
  <c r="AG103" i="28"/>
  <c r="AF103" i="28"/>
  <c r="AE103" i="28"/>
  <c r="AD103" i="28"/>
  <c r="AC103" i="28"/>
  <c r="AB103" i="28"/>
  <c r="AA103" i="28"/>
  <c r="Z103" i="28"/>
  <c r="AQ101" i="28"/>
  <c r="AO101" i="28"/>
  <c r="AN101" i="28"/>
  <c r="AM101" i="28"/>
  <c r="AL101" i="28"/>
  <c r="AK101" i="28"/>
  <c r="AJ101" i="28"/>
  <c r="AI101" i="28"/>
  <c r="AG101" i="28"/>
  <c r="AF101" i="28"/>
  <c r="AE101" i="28"/>
  <c r="AD101" i="28"/>
  <c r="AC101" i="28"/>
  <c r="AB101" i="28"/>
  <c r="AA101" i="28"/>
  <c r="Z101" i="28"/>
  <c r="AQ100" i="28"/>
  <c r="AO100" i="28"/>
  <c r="AN100" i="28"/>
  <c r="AM100" i="28"/>
  <c r="AL100" i="28"/>
  <c r="AK100" i="28"/>
  <c r="AJ100" i="28"/>
  <c r="AI100" i="28"/>
  <c r="AG100" i="28"/>
  <c r="AF100" i="28"/>
  <c r="AE100" i="28"/>
  <c r="AD100" i="28"/>
  <c r="AC100" i="28"/>
  <c r="AB100" i="28"/>
  <c r="AA100" i="28"/>
  <c r="Z100" i="28"/>
  <c r="AQ96" i="28"/>
  <c r="AO96" i="28"/>
  <c r="AN96" i="28"/>
  <c r="AM96" i="28"/>
  <c r="AL96" i="28"/>
  <c r="AK96" i="28"/>
  <c r="AJ96" i="28"/>
  <c r="AI96" i="28"/>
  <c r="AG96" i="28"/>
  <c r="AF96" i="28"/>
  <c r="AE96" i="28"/>
  <c r="AD96" i="28"/>
  <c r="AC96" i="28"/>
  <c r="AB96" i="28"/>
  <c r="AA96" i="28"/>
  <c r="Z96" i="28"/>
  <c r="AQ94" i="28"/>
  <c r="AO94" i="28"/>
  <c r="AN94" i="28"/>
  <c r="AM94" i="28"/>
  <c r="AL94" i="28"/>
  <c r="AK94" i="28"/>
  <c r="AJ94" i="28"/>
  <c r="AI94" i="28"/>
  <c r="AG94" i="28"/>
  <c r="AF94" i="28"/>
  <c r="AE94" i="28"/>
  <c r="AD94" i="28"/>
  <c r="AC94" i="28"/>
  <c r="AB94" i="28"/>
  <c r="AA94" i="28"/>
  <c r="Z94" i="28"/>
  <c r="AQ93" i="28"/>
  <c r="AO93" i="28"/>
  <c r="AN93" i="28"/>
  <c r="AM93" i="28"/>
  <c r="AL93" i="28"/>
  <c r="AK93" i="28"/>
  <c r="AJ93" i="28"/>
  <c r="AI93" i="28"/>
  <c r="AG93" i="28"/>
  <c r="AF93" i="28"/>
  <c r="AE93" i="28"/>
  <c r="AD93" i="28"/>
  <c r="AC93" i="28"/>
  <c r="AB93" i="28"/>
  <c r="AA93" i="28"/>
  <c r="Z93" i="28"/>
  <c r="AQ111" i="27"/>
  <c r="AO111" i="27"/>
  <c r="AN111" i="27"/>
  <c r="AM111" i="27"/>
  <c r="AL111" i="27"/>
  <c r="AK111" i="27"/>
  <c r="AJ111" i="27"/>
  <c r="AI111" i="27"/>
  <c r="AG111" i="27"/>
  <c r="AF111" i="27"/>
  <c r="AE111" i="27"/>
  <c r="AD111" i="27"/>
  <c r="AC111" i="27"/>
  <c r="AB111" i="27"/>
  <c r="AA111" i="27"/>
  <c r="Z111" i="27"/>
  <c r="AQ109" i="27"/>
  <c r="AO109" i="27"/>
  <c r="AN109" i="27"/>
  <c r="AM109" i="27"/>
  <c r="AL109" i="27"/>
  <c r="AK109" i="27"/>
  <c r="AJ109" i="27"/>
  <c r="AI109" i="27"/>
  <c r="AG109" i="27"/>
  <c r="AF109" i="27"/>
  <c r="AE109" i="27"/>
  <c r="AD109" i="27"/>
  <c r="AC109" i="27"/>
  <c r="AB109" i="27"/>
  <c r="AA109" i="27"/>
  <c r="Z109" i="27"/>
  <c r="AQ108" i="27"/>
  <c r="AO108" i="27"/>
  <c r="AN108" i="27"/>
  <c r="AM108" i="27"/>
  <c r="AL108" i="27"/>
  <c r="AK108" i="27"/>
  <c r="AJ108" i="27"/>
  <c r="AI108" i="27"/>
  <c r="AG108" i="27"/>
  <c r="AF108" i="27"/>
  <c r="AE108" i="27"/>
  <c r="AD108" i="27"/>
  <c r="AC108" i="27"/>
  <c r="AB108" i="27"/>
  <c r="AA108" i="27"/>
  <c r="Z108" i="27"/>
  <c r="AQ103" i="27"/>
  <c r="AO103" i="27"/>
  <c r="AN103" i="27"/>
  <c r="AM103" i="27"/>
  <c r="AL103" i="27"/>
  <c r="AK103" i="27"/>
  <c r="AJ103" i="27"/>
  <c r="AI103" i="27"/>
  <c r="AG103" i="27"/>
  <c r="AF103" i="27"/>
  <c r="AE103" i="27"/>
  <c r="AD103" i="27"/>
  <c r="AC103" i="27"/>
  <c r="AB103" i="27"/>
  <c r="AA103" i="27"/>
  <c r="Z103" i="27"/>
  <c r="AQ101" i="27"/>
  <c r="AO101" i="27"/>
  <c r="AN101" i="27"/>
  <c r="AM101" i="27"/>
  <c r="AL101" i="27"/>
  <c r="AK101" i="27"/>
  <c r="AJ101" i="27"/>
  <c r="AI101" i="27"/>
  <c r="AG101" i="27"/>
  <c r="AF101" i="27"/>
  <c r="AE101" i="27"/>
  <c r="AD101" i="27"/>
  <c r="AC101" i="27"/>
  <c r="AB101" i="27"/>
  <c r="AA101" i="27"/>
  <c r="Z101" i="27"/>
  <c r="AQ100" i="27"/>
  <c r="AO100" i="27"/>
  <c r="AN100" i="27"/>
  <c r="AM100" i="27"/>
  <c r="AL100" i="27"/>
  <c r="AK100" i="27"/>
  <c r="AJ100" i="27"/>
  <c r="AI100" i="27"/>
  <c r="AG100" i="27"/>
  <c r="AF100" i="27"/>
  <c r="AE100" i="27"/>
  <c r="AD100" i="27"/>
  <c r="AC100" i="27"/>
  <c r="AB100" i="27"/>
  <c r="AA100" i="27"/>
  <c r="Z100" i="27"/>
  <c r="AQ96" i="27"/>
  <c r="AO96" i="27"/>
  <c r="AN96" i="27"/>
  <c r="AM96" i="27"/>
  <c r="AL96" i="27"/>
  <c r="AK96" i="27"/>
  <c r="AJ96" i="27"/>
  <c r="AI96" i="27"/>
  <c r="AG96" i="27"/>
  <c r="AF96" i="27"/>
  <c r="AE96" i="27"/>
  <c r="AD96" i="27"/>
  <c r="AC96" i="27"/>
  <c r="AB96" i="27"/>
  <c r="AA96" i="27"/>
  <c r="Z96" i="27"/>
  <c r="AQ94" i="27"/>
  <c r="AO94" i="27"/>
  <c r="AN94" i="27"/>
  <c r="AM94" i="27"/>
  <c r="AL94" i="27"/>
  <c r="AK94" i="27"/>
  <c r="AJ94" i="27"/>
  <c r="AI94" i="27"/>
  <c r="AG94" i="27"/>
  <c r="AF94" i="27"/>
  <c r="AE94" i="27"/>
  <c r="AD94" i="27"/>
  <c r="AC94" i="27"/>
  <c r="AB94" i="27"/>
  <c r="AA94" i="27"/>
  <c r="Z94" i="27"/>
  <c r="AQ93" i="27"/>
  <c r="AO93" i="27"/>
  <c r="AN93" i="27"/>
  <c r="AM93" i="27"/>
  <c r="AL93" i="27"/>
  <c r="AK93" i="27"/>
  <c r="AJ93" i="27"/>
  <c r="AI93" i="27"/>
  <c r="AG93" i="27"/>
  <c r="AF93" i="27"/>
  <c r="AE93" i="27"/>
  <c r="AD93" i="27"/>
  <c r="AC93" i="27"/>
  <c r="AB93" i="27"/>
  <c r="AA93" i="27"/>
  <c r="Z93" i="27"/>
  <c r="AO103" i="26"/>
  <c r="AN103" i="26"/>
  <c r="AM103" i="26"/>
  <c r="AL103" i="26"/>
  <c r="AK103" i="26"/>
  <c r="AJ103" i="26"/>
  <c r="AI103" i="26"/>
  <c r="AH103" i="26"/>
  <c r="AF103" i="26"/>
  <c r="AE103" i="26"/>
  <c r="AD103" i="26"/>
  <c r="AC103" i="26"/>
  <c r="AB103" i="26"/>
  <c r="AA103" i="26"/>
  <c r="Z103" i="26"/>
  <c r="Y103" i="26"/>
  <c r="AO101" i="26"/>
  <c r="AN101" i="26"/>
  <c r="AM101" i="26"/>
  <c r="AL101" i="26"/>
  <c r="AK101" i="26"/>
  <c r="AJ101" i="26"/>
  <c r="AI101" i="26"/>
  <c r="AH101" i="26"/>
  <c r="AF101" i="26"/>
  <c r="AE101" i="26"/>
  <c r="AD101" i="26"/>
  <c r="AC101" i="26"/>
  <c r="AB101" i="26"/>
  <c r="AA101" i="26"/>
  <c r="Z101" i="26"/>
  <c r="Y101" i="26"/>
  <c r="AO100" i="26"/>
  <c r="AN100" i="26"/>
  <c r="AM100" i="26"/>
  <c r="AL100" i="26"/>
  <c r="AK100" i="26"/>
  <c r="AJ100" i="26"/>
  <c r="AI100" i="26"/>
  <c r="AH100" i="26"/>
  <c r="AF100" i="26"/>
  <c r="AE100" i="26"/>
  <c r="AD100" i="26"/>
  <c r="AC100" i="26"/>
  <c r="AB100" i="26"/>
  <c r="AA100" i="26"/>
  <c r="Z100" i="26"/>
  <c r="Y100" i="26"/>
  <c r="AO96" i="26"/>
  <c r="AN96" i="26"/>
  <c r="AM96" i="26"/>
  <c r="AL96" i="26"/>
  <c r="AK96" i="26"/>
  <c r="AJ96" i="26"/>
  <c r="AI96" i="26"/>
  <c r="AH96" i="26"/>
  <c r="AF96" i="26"/>
  <c r="AE96" i="26"/>
  <c r="AD96" i="26"/>
  <c r="AC96" i="26"/>
  <c r="AB96" i="26"/>
  <c r="AA96" i="26"/>
  <c r="Z96" i="26"/>
  <c r="Y96" i="26"/>
  <c r="AO94" i="26"/>
  <c r="AN94" i="26"/>
  <c r="AM94" i="26"/>
  <c r="AL94" i="26"/>
  <c r="AK94" i="26"/>
  <c r="AJ94" i="26"/>
  <c r="AI94" i="26"/>
  <c r="AH94" i="26"/>
  <c r="AF94" i="26"/>
  <c r="AE94" i="26"/>
  <c r="AD94" i="26"/>
  <c r="AC94" i="26"/>
  <c r="AB94" i="26"/>
  <c r="AA94" i="26"/>
  <c r="Z94" i="26"/>
  <c r="Y94" i="26"/>
  <c r="AO93" i="26"/>
  <c r="AN93" i="26"/>
  <c r="AM93" i="26"/>
  <c r="AL93" i="26"/>
  <c r="AK93" i="26"/>
  <c r="AJ93" i="26"/>
  <c r="AI93" i="26"/>
  <c r="AH93" i="26"/>
  <c r="AF93" i="26"/>
  <c r="AE93" i="26"/>
  <c r="AD93" i="26"/>
  <c r="AC93" i="26"/>
  <c r="AB93" i="26"/>
  <c r="AA93" i="26"/>
  <c r="Z93" i="26"/>
  <c r="Y93" i="26"/>
  <c r="AO103" i="25"/>
  <c r="AN103" i="25"/>
  <c r="AM103" i="25"/>
  <c r="AL103" i="25"/>
  <c r="AK103" i="25"/>
  <c r="AJ103" i="25"/>
  <c r="AI103" i="25"/>
  <c r="AH103" i="25"/>
  <c r="AF103" i="25"/>
  <c r="AE103" i="25"/>
  <c r="AD103" i="25"/>
  <c r="AC103" i="25"/>
  <c r="AB103" i="25"/>
  <c r="AA103" i="25"/>
  <c r="Z103" i="25"/>
  <c r="Y103" i="25"/>
  <c r="AO101" i="25"/>
  <c r="AN101" i="25"/>
  <c r="AM101" i="25"/>
  <c r="AL101" i="25"/>
  <c r="AK101" i="25"/>
  <c r="AJ101" i="25"/>
  <c r="AI101" i="25"/>
  <c r="AH101" i="25"/>
  <c r="AF101" i="25"/>
  <c r="AE101" i="25"/>
  <c r="AD101" i="25"/>
  <c r="AC101" i="25"/>
  <c r="AB101" i="25"/>
  <c r="AA101" i="25"/>
  <c r="Z101" i="25"/>
  <c r="Y101" i="25"/>
  <c r="AO100" i="25"/>
  <c r="AN100" i="25"/>
  <c r="AM100" i="25"/>
  <c r="AL100" i="25"/>
  <c r="AK100" i="25"/>
  <c r="AJ100" i="25"/>
  <c r="AI100" i="25"/>
  <c r="AH100" i="25"/>
  <c r="AF100" i="25"/>
  <c r="AE100" i="25"/>
  <c r="AD100" i="25"/>
  <c r="AC100" i="25"/>
  <c r="AB100" i="25"/>
  <c r="AA100" i="25"/>
  <c r="Z100" i="25"/>
  <c r="Y100" i="25"/>
  <c r="AO96" i="25"/>
  <c r="AN96" i="25"/>
  <c r="AM96" i="25"/>
  <c r="AL96" i="25"/>
  <c r="AK96" i="25"/>
  <c r="AJ96" i="25"/>
  <c r="AI96" i="25"/>
  <c r="AH96" i="25"/>
  <c r="AF96" i="25"/>
  <c r="AE96" i="25"/>
  <c r="AD96" i="25"/>
  <c r="AC96" i="25"/>
  <c r="AB96" i="25"/>
  <c r="AA96" i="25"/>
  <c r="Z96" i="25"/>
  <c r="Y96" i="25"/>
  <c r="AO94" i="25"/>
  <c r="AN94" i="25"/>
  <c r="AM94" i="25"/>
  <c r="AL94" i="25"/>
  <c r="AK94" i="25"/>
  <c r="AJ94" i="25"/>
  <c r="AI94" i="25"/>
  <c r="AH94" i="25"/>
  <c r="AF94" i="25"/>
  <c r="AE94" i="25"/>
  <c r="AD94" i="25"/>
  <c r="AC94" i="25"/>
  <c r="AB94" i="25"/>
  <c r="AA94" i="25"/>
  <c r="Z94" i="25"/>
  <c r="Y94" i="25"/>
  <c r="AO93" i="25"/>
  <c r="AN93" i="25"/>
  <c r="AM93" i="25"/>
  <c r="AL93" i="25"/>
  <c r="AK93" i="25"/>
  <c r="AJ93" i="25"/>
  <c r="AI93" i="25"/>
  <c r="AH93" i="25"/>
  <c r="AF93" i="25"/>
  <c r="AE93" i="25"/>
  <c r="AD93" i="25"/>
  <c r="AC93" i="25"/>
  <c r="AB93" i="25"/>
  <c r="AA93" i="25"/>
  <c r="Z93" i="25"/>
  <c r="Y93" i="25"/>
  <c r="AR101" i="24"/>
  <c r="AQ101" i="24"/>
  <c r="AP101" i="24"/>
  <c r="AO101" i="24"/>
  <c r="AN101" i="24"/>
  <c r="AM101" i="24"/>
  <c r="AK101" i="24"/>
  <c r="AJ101" i="24"/>
  <c r="AI101" i="24"/>
  <c r="AH101" i="24"/>
  <c r="AG101" i="24"/>
  <c r="AF101" i="24"/>
  <c r="AE101" i="24"/>
  <c r="AD101" i="24"/>
  <c r="AR99" i="24"/>
  <c r="AQ99" i="24"/>
  <c r="AP99" i="24"/>
  <c r="AO99" i="24"/>
  <c r="AN99" i="24"/>
  <c r="AM99" i="24"/>
  <c r="AK99" i="24"/>
  <c r="AJ99" i="24"/>
  <c r="AI99" i="24"/>
  <c r="AH99" i="24"/>
  <c r="AG99" i="24"/>
  <c r="AF99" i="24"/>
  <c r="AE99" i="24"/>
  <c r="AD99" i="24"/>
  <c r="AR98" i="24"/>
  <c r="AQ98" i="24"/>
  <c r="AP98" i="24"/>
  <c r="AO98" i="24"/>
  <c r="AN98" i="24"/>
  <c r="AM98" i="24"/>
  <c r="AK98" i="24"/>
  <c r="AJ98" i="24"/>
  <c r="AI98" i="24"/>
  <c r="AH98" i="24"/>
  <c r="AG98" i="24"/>
  <c r="AF98" i="24"/>
  <c r="AE98" i="24"/>
  <c r="AD98" i="24"/>
  <c r="Y88" i="29"/>
  <c r="X88" i="29"/>
  <c r="W88" i="29"/>
  <c r="V88" i="29"/>
  <c r="U88" i="29"/>
  <c r="S88" i="29"/>
  <c r="O88" i="29"/>
  <c r="N88" i="29"/>
  <c r="AF88" i="29"/>
  <c r="M88" i="29"/>
  <c r="L88" i="29"/>
  <c r="K88" i="29"/>
  <c r="J88" i="29"/>
  <c r="I88" i="29"/>
  <c r="Y87" i="29"/>
  <c r="X87" i="29"/>
  <c r="W87" i="29"/>
  <c r="V87" i="29"/>
  <c r="U87" i="29"/>
  <c r="S87" i="29"/>
  <c r="O87" i="29"/>
  <c r="N87" i="29"/>
  <c r="M87" i="29"/>
  <c r="L87" i="29"/>
  <c r="K87" i="29"/>
  <c r="AE87" i="29"/>
  <c r="J87" i="29"/>
  <c r="I87" i="29"/>
  <c r="Y86" i="29"/>
  <c r="X86" i="29"/>
  <c r="W86" i="29"/>
  <c r="V86" i="29"/>
  <c r="U86" i="29"/>
  <c r="S86" i="29"/>
  <c r="O86" i="29"/>
  <c r="N86" i="29"/>
  <c r="M86" i="29"/>
  <c r="L86" i="29"/>
  <c r="K86" i="29"/>
  <c r="J86" i="29"/>
  <c r="I86" i="29"/>
  <c r="Y85" i="29"/>
  <c r="X85" i="29"/>
  <c r="W85" i="29"/>
  <c r="V85" i="29"/>
  <c r="U85" i="29"/>
  <c r="S85" i="29"/>
  <c r="O85" i="29"/>
  <c r="N85" i="29"/>
  <c r="M85" i="29"/>
  <c r="AD85" i="29"/>
  <c r="L85" i="29"/>
  <c r="K85" i="29"/>
  <c r="J85" i="29"/>
  <c r="I85" i="29"/>
  <c r="Y84" i="29"/>
  <c r="X84" i="29"/>
  <c r="W84" i="29"/>
  <c r="V84" i="29"/>
  <c r="U84" i="29"/>
  <c r="S84" i="29"/>
  <c r="O84" i="29"/>
  <c r="N84" i="29"/>
  <c r="M84" i="29"/>
  <c r="L84" i="29"/>
  <c r="K84" i="29"/>
  <c r="J84" i="29"/>
  <c r="AC84" i="29"/>
  <c r="I84" i="29"/>
  <c r="Y83" i="29"/>
  <c r="X83" i="29"/>
  <c r="W83" i="29"/>
  <c r="V83" i="29"/>
  <c r="U83" i="29"/>
  <c r="S83" i="29"/>
  <c r="O83" i="29"/>
  <c r="N83" i="29"/>
  <c r="M83" i="29"/>
  <c r="L83" i="29"/>
  <c r="K83" i="29"/>
  <c r="J83" i="29"/>
  <c r="I83" i="29"/>
  <c r="Y82" i="29"/>
  <c r="X82" i="29"/>
  <c r="W82" i="29"/>
  <c r="V82" i="29"/>
  <c r="U82" i="29"/>
  <c r="S82" i="29"/>
  <c r="O82" i="29"/>
  <c r="N82" i="29"/>
  <c r="M82" i="29"/>
  <c r="L82" i="29"/>
  <c r="AG82" i="29"/>
  <c r="K82" i="29"/>
  <c r="J82" i="29"/>
  <c r="I82" i="29"/>
  <c r="Y81" i="29"/>
  <c r="X81" i="29"/>
  <c r="W81" i="29"/>
  <c r="V81" i="29"/>
  <c r="U81" i="29"/>
  <c r="S81" i="29"/>
  <c r="O81" i="29"/>
  <c r="N81" i="29"/>
  <c r="M81" i="29"/>
  <c r="L81" i="29"/>
  <c r="K81" i="29"/>
  <c r="J81" i="29"/>
  <c r="I81" i="29"/>
  <c r="Q81" i="29"/>
  <c r="Y80" i="29"/>
  <c r="X80" i="29"/>
  <c r="W80" i="29"/>
  <c r="V80" i="29"/>
  <c r="U80" i="29"/>
  <c r="S80" i="29"/>
  <c r="O80" i="29"/>
  <c r="N80" i="29"/>
  <c r="AF80" i="29"/>
  <c r="M80" i="29"/>
  <c r="L80" i="29"/>
  <c r="K80" i="29"/>
  <c r="J80" i="29"/>
  <c r="I80" i="29"/>
  <c r="Y79" i="29"/>
  <c r="X79" i="29"/>
  <c r="W79" i="29"/>
  <c r="V79" i="29"/>
  <c r="U79" i="29"/>
  <c r="S79" i="29"/>
  <c r="O79" i="29"/>
  <c r="N79" i="29"/>
  <c r="M79" i="29"/>
  <c r="L79" i="29"/>
  <c r="K79" i="29"/>
  <c r="AE79" i="29"/>
  <c r="J79" i="29"/>
  <c r="I79" i="29"/>
  <c r="Y78" i="29"/>
  <c r="X78" i="29"/>
  <c r="W78" i="29"/>
  <c r="V78" i="29"/>
  <c r="U78" i="29"/>
  <c r="S78" i="29"/>
  <c r="O78" i="29"/>
  <c r="N78" i="29"/>
  <c r="M78" i="29"/>
  <c r="L78" i="29"/>
  <c r="K78" i="29"/>
  <c r="J78" i="29"/>
  <c r="I78" i="29"/>
  <c r="Y77" i="29"/>
  <c r="X77" i="29"/>
  <c r="W77" i="29"/>
  <c r="V77" i="29"/>
  <c r="U77" i="29"/>
  <c r="S77" i="29"/>
  <c r="O77" i="29"/>
  <c r="N77" i="29"/>
  <c r="M77" i="29"/>
  <c r="AD77" i="29"/>
  <c r="L77" i="29"/>
  <c r="K77" i="29"/>
  <c r="J77" i="29"/>
  <c r="I77" i="29"/>
  <c r="Y76" i="29"/>
  <c r="X76" i="29"/>
  <c r="W76" i="29"/>
  <c r="V76" i="29"/>
  <c r="U76" i="29"/>
  <c r="S76" i="29"/>
  <c r="O76" i="29"/>
  <c r="N76" i="29"/>
  <c r="M76" i="29"/>
  <c r="L76" i="29"/>
  <c r="K76" i="29"/>
  <c r="J76" i="29"/>
  <c r="AC76" i="29"/>
  <c r="I76" i="29"/>
  <c r="Y75" i="29"/>
  <c r="X75" i="29"/>
  <c r="W75" i="29"/>
  <c r="V75" i="29"/>
  <c r="U75" i="29"/>
  <c r="S75" i="29"/>
  <c r="O75" i="29"/>
  <c r="T75" i="29"/>
  <c r="AI75" i="29"/>
  <c r="AR75" i="29"/>
  <c r="N75" i="29"/>
  <c r="M75" i="29"/>
  <c r="L75" i="29"/>
  <c r="K75" i="29"/>
  <c r="J75" i="29"/>
  <c r="I75" i="29"/>
  <c r="Y74" i="29"/>
  <c r="X74" i="29"/>
  <c r="W74" i="29"/>
  <c r="V74" i="29"/>
  <c r="U74" i="29"/>
  <c r="S74" i="29"/>
  <c r="O74" i="29"/>
  <c r="N74" i="29"/>
  <c r="M74" i="29"/>
  <c r="L74" i="29"/>
  <c r="K74" i="29"/>
  <c r="J74" i="29"/>
  <c r="I74" i="29"/>
  <c r="Y73" i="29"/>
  <c r="X73" i="29"/>
  <c r="W73" i="29"/>
  <c r="V73" i="29"/>
  <c r="U73" i="29"/>
  <c r="S73" i="29"/>
  <c r="O73" i="29"/>
  <c r="N73" i="29"/>
  <c r="M73" i="29"/>
  <c r="L73" i="29"/>
  <c r="K73" i="29"/>
  <c r="J73" i="29"/>
  <c r="I73" i="29"/>
  <c r="AB73" i="29"/>
  <c r="Y72" i="29"/>
  <c r="X72" i="29"/>
  <c r="W72" i="29"/>
  <c r="V72" i="29"/>
  <c r="U72" i="29"/>
  <c r="S72" i="29"/>
  <c r="O72" i="29"/>
  <c r="N72" i="29"/>
  <c r="AF72" i="29"/>
  <c r="M72" i="29"/>
  <c r="L72" i="29"/>
  <c r="K72" i="29"/>
  <c r="J72" i="29"/>
  <c r="I72" i="29"/>
  <c r="Y71" i="29"/>
  <c r="X71" i="29"/>
  <c r="W71" i="29"/>
  <c r="V71" i="29"/>
  <c r="U71" i="29"/>
  <c r="S71" i="29"/>
  <c r="O71" i="29"/>
  <c r="N71" i="29"/>
  <c r="M71" i="29"/>
  <c r="L71" i="29"/>
  <c r="K71" i="29"/>
  <c r="J71" i="29"/>
  <c r="I71" i="29"/>
  <c r="Y70" i="29"/>
  <c r="X70" i="29"/>
  <c r="W70" i="29"/>
  <c r="V70" i="29"/>
  <c r="U70" i="29"/>
  <c r="S70" i="29"/>
  <c r="O70" i="29"/>
  <c r="N70" i="29"/>
  <c r="M70" i="29"/>
  <c r="L70" i="29"/>
  <c r="K70" i="29"/>
  <c r="J70" i="29"/>
  <c r="I70" i="29"/>
  <c r="Y69" i="29"/>
  <c r="X69" i="29"/>
  <c r="W69" i="29"/>
  <c r="V69" i="29"/>
  <c r="U69" i="29"/>
  <c r="S69" i="29"/>
  <c r="O69" i="29"/>
  <c r="N69" i="29"/>
  <c r="M69" i="29"/>
  <c r="AD69" i="29"/>
  <c r="L69" i="29"/>
  <c r="K69" i="29"/>
  <c r="J69" i="29"/>
  <c r="I69" i="29"/>
  <c r="Y68" i="29"/>
  <c r="X68" i="29"/>
  <c r="W68" i="29"/>
  <c r="V68" i="29"/>
  <c r="U68" i="29"/>
  <c r="S68" i="29"/>
  <c r="O68" i="29"/>
  <c r="N68" i="29"/>
  <c r="M68" i="29"/>
  <c r="L68" i="29"/>
  <c r="K68" i="29"/>
  <c r="J68" i="29"/>
  <c r="AC68" i="29"/>
  <c r="I68" i="29"/>
  <c r="Y67" i="29"/>
  <c r="X67" i="29"/>
  <c r="W67" i="29"/>
  <c r="V67" i="29"/>
  <c r="U67" i="29"/>
  <c r="S67" i="29"/>
  <c r="O67" i="29"/>
  <c r="R67" i="29"/>
  <c r="N67" i="29"/>
  <c r="M67" i="29"/>
  <c r="L67" i="29"/>
  <c r="K67" i="29"/>
  <c r="J67" i="29"/>
  <c r="I67" i="29"/>
  <c r="Y66" i="29"/>
  <c r="X66" i="29"/>
  <c r="W66" i="29"/>
  <c r="V66" i="29"/>
  <c r="U66" i="29"/>
  <c r="S66" i="29"/>
  <c r="O66" i="29"/>
  <c r="N66" i="29"/>
  <c r="M66" i="29"/>
  <c r="L66" i="29"/>
  <c r="AG66" i="29"/>
  <c r="K66" i="29"/>
  <c r="J66" i="29"/>
  <c r="I66" i="29"/>
  <c r="Y65" i="29"/>
  <c r="X65" i="29"/>
  <c r="W65" i="29"/>
  <c r="V65" i="29"/>
  <c r="U65" i="29"/>
  <c r="S65" i="29"/>
  <c r="O65" i="29"/>
  <c r="N65" i="29"/>
  <c r="M65" i="29"/>
  <c r="L65" i="29"/>
  <c r="K65" i="29"/>
  <c r="J65" i="29"/>
  <c r="I65" i="29"/>
  <c r="Y64" i="29"/>
  <c r="X64" i="29"/>
  <c r="W64" i="29"/>
  <c r="V64" i="29"/>
  <c r="U64" i="29"/>
  <c r="S64" i="29"/>
  <c r="O64" i="29"/>
  <c r="N64" i="29"/>
  <c r="AF64" i="29"/>
  <c r="M64" i="29"/>
  <c r="L64" i="29"/>
  <c r="K64" i="29"/>
  <c r="J64" i="29"/>
  <c r="I64" i="29"/>
  <c r="Y63" i="29"/>
  <c r="X63" i="29"/>
  <c r="W63" i="29"/>
  <c r="V63" i="29"/>
  <c r="U63" i="29"/>
  <c r="S63" i="29"/>
  <c r="O63" i="29"/>
  <c r="N63" i="29"/>
  <c r="M63" i="29"/>
  <c r="L63" i="29"/>
  <c r="K63" i="29"/>
  <c r="AE63" i="29"/>
  <c r="J63" i="29"/>
  <c r="I63" i="29"/>
  <c r="Y62" i="29"/>
  <c r="X62" i="29"/>
  <c r="W62" i="29"/>
  <c r="V62" i="29"/>
  <c r="U62" i="29"/>
  <c r="S62" i="29"/>
  <c r="O62" i="29"/>
  <c r="N62" i="29"/>
  <c r="M62" i="29"/>
  <c r="L62" i="29"/>
  <c r="K62" i="29"/>
  <c r="J62" i="29"/>
  <c r="I62" i="29"/>
  <c r="Y61" i="29"/>
  <c r="X61" i="29"/>
  <c r="W61" i="29"/>
  <c r="V61" i="29"/>
  <c r="U61" i="29"/>
  <c r="S61" i="29"/>
  <c r="O61" i="29"/>
  <c r="N61" i="29"/>
  <c r="M61" i="29"/>
  <c r="AD61" i="29"/>
  <c r="L61" i="29"/>
  <c r="K61" i="29"/>
  <c r="J61" i="29"/>
  <c r="I61" i="29"/>
  <c r="Y60" i="29"/>
  <c r="X60" i="29"/>
  <c r="W60" i="29"/>
  <c r="V60" i="29"/>
  <c r="U60" i="29"/>
  <c r="S60" i="29"/>
  <c r="O60" i="29"/>
  <c r="N60" i="29"/>
  <c r="M60" i="29"/>
  <c r="L60" i="29"/>
  <c r="K60" i="29"/>
  <c r="J60" i="29"/>
  <c r="I60" i="29"/>
  <c r="Y59" i="29"/>
  <c r="X59" i="29"/>
  <c r="W59" i="29"/>
  <c r="V59" i="29"/>
  <c r="U59" i="29"/>
  <c r="S59" i="29"/>
  <c r="O59" i="29"/>
  <c r="AK59" i="29"/>
  <c r="N59" i="29"/>
  <c r="M59" i="29"/>
  <c r="L59" i="29"/>
  <c r="K59" i="29"/>
  <c r="J59" i="29"/>
  <c r="I59" i="29"/>
  <c r="Y58" i="29"/>
  <c r="X58" i="29"/>
  <c r="W58" i="29"/>
  <c r="V58" i="29"/>
  <c r="U58" i="29"/>
  <c r="S58" i="29"/>
  <c r="O58" i="29"/>
  <c r="N58" i="29"/>
  <c r="M58" i="29"/>
  <c r="L58" i="29"/>
  <c r="AG58" i="29"/>
  <c r="K58" i="29"/>
  <c r="J58" i="29"/>
  <c r="I58" i="29"/>
  <c r="Y57" i="29"/>
  <c r="X57" i="29"/>
  <c r="W57" i="29"/>
  <c r="V57" i="29"/>
  <c r="U57" i="29"/>
  <c r="S57" i="29"/>
  <c r="O57" i="29"/>
  <c r="N57" i="29"/>
  <c r="M57" i="29"/>
  <c r="L57" i="29"/>
  <c r="K57" i="29"/>
  <c r="J57" i="29"/>
  <c r="I57" i="29"/>
  <c r="AB57" i="29"/>
  <c r="Y56" i="29"/>
  <c r="X56" i="29"/>
  <c r="W56" i="29"/>
  <c r="V56" i="29"/>
  <c r="U56" i="29"/>
  <c r="S56" i="29"/>
  <c r="O56" i="29"/>
  <c r="N56" i="29"/>
  <c r="AF56" i="29"/>
  <c r="M56" i="29"/>
  <c r="L56" i="29"/>
  <c r="K56" i="29"/>
  <c r="J56" i="29"/>
  <c r="I56" i="29"/>
  <c r="Y55" i="29"/>
  <c r="X55" i="29"/>
  <c r="W55" i="29"/>
  <c r="V55" i="29"/>
  <c r="U55" i="29"/>
  <c r="S55" i="29"/>
  <c r="O55" i="29"/>
  <c r="N55" i="29"/>
  <c r="M55" i="29"/>
  <c r="L55" i="29"/>
  <c r="K55" i="29"/>
  <c r="AE55" i="29"/>
  <c r="J55" i="29"/>
  <c r="I55" i="29"/>
  <c r="Y54" i="29"/>
  <c r="X54" i="29"/>
  <c r="W54" i="29"/>
  <c r="V54" i="29"/>
  <c r="U54" i="29"/>
  <c r="S54" i="29"/>
  <c r="O54" i="29"/>
  <c r="N54" i="29"/>
  <c r="M54" i="29"/>
  <c r="L54" i="29"/>
  <c r="K54" i="29"/>
  <c r="J54" i="29"/>
  <c r="I54" i="29"/>
  <c r="Y53" i="29"/>
  <c r="X53" i="29"/>
  <c r="W53" i="29"/>
  <c r="V53" i="29"/>
  <c r="U53" i="29"/>
  <c r="S53" i="29"/>
  <c r="O53" i="29"/>
  <c r="N53" i="29"/>
  <c r="M53" i="29"/>
  <c r="AD53" i="29"/>
  <c r="L53" i="29"/>
  <c r="K53" i="29"/>
  <c r="J53" i="29"/>
  <c r="I53" i="29"/>
  <c r="Y52" i="29"/>
  <c r="X52" i="29"/>
  <c r="W52" i="29"/>
  <c r="V52" i="29"/>
  <c r="U52" i="29"/>
  <c r="S52" i="29"/>
  <c r="O52" i="29"/>
  <c r="N52" i="29"/>
  <c r="M52" i="29"/>
  <c r="L52" i="29"/>
  <c r="K52" i="29"/>
  <c r="J52" i="29"/>
  <c r="AC52" i="29"/>
  <c r="I52" i="29"/>
  <c r="Y51" i="29"/>
  <c r="X51" i="29"/>
  <c r="W51" i="29"/>
  <c r="V51" i="29"/>
  <c r="U51" i="29"/>
  <c r="S51" i="29"/>
  <c r="O51" i="29"/>
  <c r="AK51" i="29"/>
  <c r="N51" i="29"/>
  <c r="M51" i="29"/>
  <c r="L51" i="29"/>
  <c r="K51" i="29"/>
  <c r="J51" i="29"/>
  <c r="I51" i="29"/>
  <c r="Y50" i="29"/>
  <c r="X50" i="29"/>
  <c r="W50" i="29"/>
  <c r="V50" i="29"/>
  <c r="U50" i="29"/>
  <c r="S50" i="29"/>
  <c r="O50" i="29"/>
  <c r="N50" i="29"/>
  <c r="M50" i="29"/>
  <c r="L50" i="29"/>
  <c r="AG50" i="29"/>
  <c r="K50" i="29"/>
  <c r="J50" i="29"/>
  <c r="I50" i="29"/>
  <c r="Y49" i="29"/>
  <c r="X49" i="29"/>
  <c r="W49" i="29"/>
  <c r="V49" i="29"/>
  <c r="U49" i="29"/>
  <c r="S49" i="29"/>
  <c r="O49" i="29"/>
  <c r="N49" i="29"/>
  <c r="M49" i="29"/>
  <c r="L49" i="29"/>
  <c r="K49" i="29"/>
  <c r="J49" i="29"/>
  <c r="I49" i="29"/>
  <c r="Q49" i="29"/>
  <c r="Y48" i="29"/>
  <c r="X48" i="29"/>
  <c r="W48" i="29"/>
  <c r="V48" i="29"/>
  <c r="U48" i="29"/>
  <c r="S48" i="29"/>
  <c r="O48" i="29"/>
  <c r="N48" i="29"/>
  <c r="AF48" i="29"/>
  <c r="M48" i="29"/>
  <c r="L48" i="29"/>
  <c r="K48" i="29"/>
  <c r="J48" i="29"/>
  <c r="I48" i="29"/>
  <c r="Y47" i="29"/>
  <c r="X47" i="29"/>
  <c r="W47" i="29"/>
  <c r="V47" i="29"/>
  <c r="U47" i="29"/>
  <c r="S47" i="29"/>
  <c r="O47" i="29"/>
  <c r="N47" i="29"/>
  <c r="M47" i="29"/>
  <c r="L47" i="29"/>
  <c r="K47" i="29"/>
  <c r="AE47" i="29"/>
  <c r="J47" i="29"/>
  <c r="I47" i="29"/>
  <c r="Y46" i="29"/>
  <c r="X46" i="29"/>
  <c r="W46" i="29"/>
  <c r="V46" i="29"/>
  <c r="U46" i="29"/>
  <c r="S46" i="29"/>
  <c r="T46" i="29"/>
  <c r="AI46" i="29"/>
  <c r="AR46" i="29"/>
  <c r="O46" i="29"/>
  <c r="N46" i="29"/>
  <c r="M46" i="29"/>
  <c r="L46" i="29"/>
  <c r="K46" i="29"/>
  <c r="J46" i="29"/>
  <c r="I46" i="29"/>
  <c r="Y45" i="29"/>
  <c r="X45" i="29"/>
  <c r="W45" i="29"/>
  <c r="V45" i="29"/>
  <c r="U45" i="29"/>
  <c r="S45" i="29"/>
  <c r="O45" i="29"/>
  <c r="N45" i="29"/>
  <c r="M45" i="29"/>
  <c r="AD45" i="29"/>
  <c r="L45" i="29"/>
  <c r="K45" i="29"/>
  <c r="J45" i="29"/>
  <c r="I45" i="29"/>
  <c r="Y44" i="29"/>
  <c r="X44" i="29"/>
  <c r="W44" i="29"/>
  <c r="V44" i="29"/>
  <c r="U44" i="29"/>
  <c r="S44" i="29"/>
  <c r="O44" i="29"/>
  <c r="N44" i="29"/>
  <c r="M44" i="29"/>
  <c r="L44" i="29"/>
  <c r="K44" i="29"/>
  <c r="J44" i="29"/>
  <c r="AC44" i="29"/>
  <c r="I44" i="29"/>
  <c r="Y43" i="29"/>
  <c r="X43" i="29"/>
  <c r="W43" i="29"/>
  <c r="V43" i="29"/>
  <c r="U43" i="29"/>
  <c r="S43" i="29"/>
  <c r="O43" i="29"/>
  <c r="N43" i="29"/>
  <c r="M43" i="29"/>
  <c r="L43" i="29"/>
  <c r="K43" i="29"/>
  <c r="J43" i="29"/>
  <c r="I43" i="29"/>
  <c r="Y42" i="29"/>
  <c r="X42" i="29"/>
  <c r="W42" i="29"/>
  <c r="V42" i="29"/>
  <c r="U42" i="29"/>
  <c r="S42" i="29"/>
  <c r="O42" i="29"/>
  <c r="N42" i="29"/>
  <c r="M42" i="29"/>
  <c r="L42" i="29"/>
  <c r="AG42" i="29"/>
  <c r="K42" i="29"/>
  <c r="J42" i="29"/>
  <c r="I42" i="29"/>
  <c r="Y41" i="29"/>
  <c r="X41" i="29"/>
  <c r="W41" i="29"/>
  <c r="V41" i="29"/>
  <c r="U41" i="29"/>
  <c r="S41" i="29"/>
  <c r="O41" i="29"/>
  <c r="N41" i="29"/>
  <c r="M41" i="29"/>
  <c r="L41" i="29"/>
  <c r="K41" i="29"/>
  <c r="J41" i="29"/>
  <c r="I41" i="29"/>
  <c r="AB41" i="29"/>
  <c r="Y40" i="29"/>
  <c r="X40" i="29"/>
  <c r="W40" i="29"/>
  <c r="V40" i="29"/>
  <c r="U40" i="29"/>
  <c r="S40" i="29"/>
  <c r="O40" i="29"/>
  <c r="N40" i="29"/>
  <c r="AF40" i="29"/>
  <c r="M40" i="29"/>
  <c r="L40" i="29"/>
  <c r="K40" i="29"/>
  <c r="J40" i="29"/>
  <c r="I40" i="29"/>
  <c r="Y39" i="29"/>
  <c r="X39" i="29"/>
  <c r="W39" i="29"/>
  <c r="V39" i="29"/>
  <c r="U39" i="29"/>
  <c r="S39" i="29"/>
  <c r="O39" i="29"/>
  <c r="N39" i="29"/>
  <c r="M39" i="29"/>
  <c r="L39" i="29"/>
  <c r="K39" i="29"/>
  <c r="AE39" i="29"/>
  <c r="J39" i="29"/>
  <c r="I39" i="29"/>
  <c r="Y38" i="29"/>
  <c r="X38" i="29"/>
  <c r="W38" i="29"/>
  <c r="V38" i="29"/>
  <c r="U38" i="29"/>
  <c r="S38" i="29"/>
  <c r="T38" i="29"/>
  <c r="AI38" i="29"/>
  <c r="AR38" i="29"/>
  <c r="O38" i="29"/>
  <c r="N38" i="29"/>
  <c r="M38" i="29"/>
  <c r="L38" i="29"/>
  <c r="K38" i="29"/>
  <c r="J38" i="29"/>
  <c r="I38" i="29"/>
  <c r="Y37" i="29"/>
  <c r="X37" i="29"/>
  <c r="W37" i="29"/>
  <c r="V37" i="29"/>
  <c r="U37" i="29"/>
  <c r="S37" i="29"/>
  <c r="O37" i="29"/>
  <c r="N37" i="29"/>
  <c r="M37" i="29"/>
  <c r="AD37" i="29"/>
  <c r="L37" i="29"/>
  <c r="K37" i="29"/>
  <c r="J37" i="29"/>
  <c r="I37" i="29"/>
  <c r="Y36" i="29"/>
  <c r="X36" i="29"/>
  <c r="W36" i="29"/>
  <c r="V36" i="29"/>
  <c r="U36" i="29"/>
  <c r="S36" i="29"/>
  <c r="O36" i="29"/>
  <c r="N36" i="29"/>
  <c r="M36" i="29"/>
  <c r="L36" i="29"/>
  <c r="K36" i="29"/>
  <c r="J36" i="29"/>
  <c r="I36" i="29"/>
  <c r="Y35" i="29"/>
  <c r="X35" i="29"/>
  <c r="W35" i="29"/>
  <c r="V35" i="29"/>
  <c r="U35" i="29"/>
  <c r="S35" i="29"/>
  <c r="O35" i="29"/>
  <c r="N35" i="29"/>
  <c r="M35" i="29"/>
  <c r="L35" i="29"/>
  <c r="K35" i="29"/>
  <c r="J35" i="29"/>
  <c r="I35" i="29"/>
  <c r="Y34" i="29"/>
  <c r="X34" i="29"/>
  <c r="W34" i="29"/>
  <c r="V34" i="29"/>
  <c r="U34" i="29"/>
  <c r="S34" i="29"/>
  <c r="O34" i="29"/>
  <c r="N34" i="29"/>
  <c r="M34" i="29"/>
  <c r="L34" i="29"/>
  <c r="AG34" i="29"/>
  <c r="K34" i="29"/>
  <c r="J34" i="29"/>
  <c r="I34" i="29"/>
  <c r="Y33" i="29"/>
  <c r="X33" i="29"/>
  <c r="W33" i="29"/>
  <c r="V33" i="29"/>
  <c r="U33" i="29"/>
  <c r="S33" i="29"/>
  <c r="O33" i="29"/>
  <c r="N33" i="29"/>
  <c r="M33" i="29"/>
  <c r="L33" i="29"/>
  <c r="K33" i="29"/>
  <c r="J33" i="29"/>
  <c r="I33" i="29"/>
  <c r="AB33" i="29"/>
  <c r="Y32" i="29"/>
  <c r="X32" i="29"/>
  <c r="W32" i="29"/>
  <c r="V32" i="29"/>
  <c r="U32" i="29"/>
  <c r="S32" i="29"/>
  <c r="O32" i="29"/>
  <c r="N32" i="29"/>
  <c r="AF32" i="29"/>
  <c r="M32" i="29"/>
  <c r="L32" i="29"/>
  <c r="K32" i="29"/>
  <c r="J32" i="29"/>
  <c r="I32" i="29"/>
  <c r="Y31" i="29"/>
  <c r="X31" i="29"/>
  <c r="W31" i="29"/>
  <c r="V31" i="29"/>
  <c r="U31" i="29"/>
  <c r="S31" i="29"/>
  <c r="O31" i="29"/>
  <c r="N31" i="29"/>
  <c r="M31" i="29"/>
  <c r="L31" i="29"/>
  <c r="K31" i="29"/>
  <c r="AE31" i="29"/>
  <c r="J31" i="29"/>
  <c r="I31" i="29"/>
  <c r="Y30" i="29"/>
  <c r="X30" i="29"/>
  <c r="W30" i="29"/>
  <c r="V30" i="29"/>
  <c r="U30" i="29"/>
  <c r="S30" i="29"/>
  <c r="T30" i="29"/>
  <c r="AI30" i="29"/>
  <c r="AR30" i="29"/>
  <c r="O30" i="29"/>
  <c r="N30" i="29"/>
  <c r="M30" i="29"/>
  <c r="L30" i="29"/>
  <c r="K30" i="29"/>
  <c r="J30" i="29"/>
  <c r="I30" i="29"/>
  <c r="Y29" i="29"/>
  <c r="X29" i="29"/>
  <c r="W29" i="29"/>
  <c r="V29" i="29"/>
  <c r="U29" i="29"/>
  <c r="S29" i="29"/>
  <c r="O29" i="29"/>
  <c r="N29" i="29"/>
  <c r="M29" i="29"/>
  <c r="AD29" i="29"/>
  <c r="L29" i="29"/>
  <c r="K29" i="29"/>
  <c r="J29" i="29"/>
  <c r="I29" i="29"/>
  <c r="Y28" i="29"/>
  <c r="X28" i="29"/>
  <c r="W28" i="29"/>
  <c r="V28" i="29"/>
  <c r="U28" i="29"/>
  <c r="S28" i="29"/>
  <c r="O28" i="29"/>
  <c r="N28" i="29"/>
  <c r="M28" i="29"/>
  <c r="L28" i="29"/>
  <c r="K28" i="29"/>
  <c r="J28" i="29"/>
  <c r="AC28" i="29"/>
  <c r="I28" i="29"/>
  <c r="Y27" i="29"/>
  <c r="X27" i="29"/>
  <c r="W27" i="29"/>
  <c r="V27" i="29"/>
  <c r="U27" i="29"/>
  <c r="S27" i="29"/>
  <c r="O27" i="29"/>
  <c r="N27" i="29"/>
  <c r="M27" i="29"/>
  <c r="L27" i="29"/>
  <c r="K27" i="29"/>
  <c r="J27" i="29"/>
  <c r="I27" i="29"/>
  <c r="Y26" i="29"/>
  <c r="X26" i="29"/>
  <c r="W26" i="29"/>
  <c r="V26" i="29"/>
  <c r="U26" i="29"/>
  <c r="S26" i="29"/>
  <c r="O26" i="29"/>
  <c r="N26" i="29"/>
  <c r="M26" i="29"/>
  <c r="L26" i="29"/>
  <c r="K26" i="29"/>
  <c r="J26" i="29"/>
  <c r="I26" i="29"/>
  <c r="Y25" i="29"/>
  <c r="X25" i="29"/>
  <c r="W25" i="29"/>
  <c r="V25" i="29"/>
  <c r="U25" i="29"/>
  <c r="S25" i="29"/>
  <c r="O25" i="29"/>
  <c r="N25" i="29"/>
  <c r="M25" i="29"/>
  <c r="L25" i="29"/>
  <c r="K25" i="29"/>
  <c r="J25" i="29"/>
  <c r="I25" i="29"/>
  <c r="AB25" i="29"/>
  <c r="Y24" i="29"/>
  <c r="X24" i="29"/>
  <c r="W24" i="29"/>
  <c r="V24" i="29"/>
  <c r="U24" i="29"/>
  <c r="S24" i="29"/>
  <c r="O24" i="29"/>
  <c r="N24" i="29"/>
  <c r="AF24" i="29"/>
  <c r="M24" i="29"/>
  <c r="L24" i="29"/>
  <c r="K24" i="29"/>
  <c r="J24" i="29"/>
  <c r="I24" i="29"/>
  <c r="Y23" i="29"/>
  <c r="X23" i="29"/>
  <c r="W23" i="29"/>
  <c r="V23" i="29"/>
  <c r="U23" i="29"/>
  <c r="S23" i="29"/>
  <c r="O23" i="29"/>
  <c r="N23" i="29"/>
  <c r="M23" i="29"/>
  <c r="L23" i="29"/>
  <c r="K23" i="29"/>
  <c r="AE23" i="29"/>
  <c r="J23" i="29"/>
  <c r="I23" i="29"/>
  <c r="Y22" i="29"/>
  <c r="X22" i="29"/>
  <c r="W22" i="29"/>
  <c r="V22" i="29"/>
  <c r="U22" i="29"/>
  <c r="S22" i="29"/>
  <c r="O22" i="29"/>
  <c r="N22" i="29"/>
  <c r="M22" i="29"/>
  <c r="L22" i="29"/>
  <c r="K22" i="29"/>
  <c r="J22" i="29"/>
  <c r="I22" i="29"/>
  <c r="Y21" i="29"/>
  <c r="X21" i="29"/>
  <c r="W21" i="29"/>
  <c r="V21" i="29"/>
  <c r="U21" i="29"/>
  <c r="S21" i="29"/>
  <c r="O21" i="29"/>
  <c r="N21" i="29"/>
  <c r="M21" i="29"/>
  <c r="AD21" i="29"/>
  <c r="L21" i="29"/>
  <c r="K21" i="29"/>
  <c r="J21" i="29"/>
  <c r="I21" i="29"/>
  <c r="Y20" i="29"/>
  <c r="X20" i="29"/>
  <c r="W20" i="29"/>
  <c r="V20" i="29"/>
  <c r="U20" i="29"/>
  <c r="S20" i="29"/>
  <c r="O20" i="29"/>
  <c r="N20" i="29"/>
  <c r="M20" i="29"/>
  <c r="L20" i="29"/>
  <c r="K20" i="29"/>
  <c r="J20" i="29"/>
  <c r="AC20" i="29"/>
  <c r="I20" i="29"/>
  <c r="Y19" i="29"/>
  <c r="X19" i="29"/>
  <c r="W19" i="29"/>
  <c r="V19" i="29"/>
  <c r="U19" i="29"/>
  <c r="S19" i="29"/>
  <c r="O19" i="29"/>
  <c r="P19" i="29"/>
  <c r="AH19" i="29"/>
  <c r="AQ19" i="29"/>
  <c r="N19" i="29"/>
  <c r="M19" i="29"/>
  <c r="L19" i="29"/>
  <c r="K19" i="29"/>
  <c r="J19" i="29"/>
  <c r="I19" i="29"/>
  <c r="Y18" i="29"/>
  <c r="X18" i="29"/>
  <c r="W18" i="29"/>
  <c r="V18" i="29"/>
  <c r="U18" i="29"/>
  <c r="S18" i="29"/>
  <c r="O18" i="29"/>
  <c r="N18" i="29"/>
  <c r="M18" i="29"/>
  <c r="L18" i="29"/>
  <c r="AG18" i="29"/>
  <c r="K18" i="29"/>
  <c r="J18" i="29"/>
  <c r="I18" i="29"/>
  <c r="Y17" i="29"/>
  <c r="X17" i="29"/>
  <c r="W17" i="29"/>
  <c r="V17" i="29"/>
  <c r="U17" i="29"/>
  <c r="S17" i="29"/>
  <c r="O17" i="29"/>
  <c r="N17" i="29"/>
  <c r="M17" i="29"/>
  <c r="L17" i="29"/>
  <c r="K17" i="29"/>
  <c r="J17" i="29"/>
  <c r="I17" i="29"/>
  <c r="AB17" i="29"/>
  <c r="Y16" i="29"/>
  <c r="X16" i="29"/>
  <c r="W16" i="29"/>
  <c r="V16" i="29"/>
  <c r="U16" i="29"/>
  <c r="S16" i="29"/>
  <c r="O16" i="29"/>
  <c r="N16" i="29"/>
  <c r="AF16" i="29"/>
  <c r="M16" i="29"/>
  <c r="L16" i="29"/>
  <c r="K16" i="29"/>
  <c r="J16" i="29"/>
  <c r="I16" i="29"/>
  <c r="Y15" i="29"/>
  <c r="X15" i="29"/>
  <c r="W15" i="29"/>
  <c r="V15" i="29"/>
  <c r="U15" i="29"/>
  <c r="S15" i="29"/>
  <c r="O15" i="29"/>
  <c r="N15" i="29"/>
  <c r="M15" i="29"/>
  <c r="L15" i="29"/>
  <c r="K15" i="29"/>
  <c r="AE15" i="29"/>
  <c r="J15" i="29"/>
  <c r="I15" i="29"/>
  <c r="Y14" i="29"/>
  <c r="X14" i="29"/>
  <c r="W14" i="29"/>
  <c r="V14" i="29"/>
  <c r="U14" i="29"/>
  <c r="S14" i="29"/>
  <c r="O14" i="29"/>
  <c r="N14" i="29"/>
  <c r="M14" i="29"/>
  <c r="L14" i="29"/>
  <c r="K14" i="29"/>
  <c r="J14" i="29"/>
  <c r="I14" i="29"/>
  <c r="Y13" i="29"/>
  <c r="X13" i="29"/>
  <c r="W13" i="29"/>
  <c r="V13" i="29"/>
  <c r="U13" i="29"/>
  <c r="S13" i="29"/>
  <c r="O13" i="29"/>
  <c r="N13" i="29"/>
  <c r="M13" i="29"/>
  <c r="AD13" i="29"/>
  <c r="L13" i="29"/>
  <c r="K13" i="29"/>
  <c r="J13" i="29"/>
  <c r="I13" i="29"/>
  <c r="Y12" i="29"/>
  <c r="X12" i="29"/>
  <c r="W12" i="29"/>
  <c r="V12" i="29"/>
  <c r="U12" i="29"/>
  <c r="S12" i="29"/>
  <c r="O12" i="29"/>
  <c r="N12" i="29"/>
  <c r="M12" i="29"/>
  <c r="L12" i="29"/>
  <c r="K12" i="29"/>
  <c r="J12" i="29"/>
  <c r="AC12" i="29"/>
  <c r="I12" i="29"/>
  <c r="Y11" i="29"/>
  <c r="X11" i="29"/>
  <c r="W11" i="29"/>
  <c r="V11" i="29"/>
  <c r="U11" i="29"/>
  <c r="S11" i="29"/>
  <c r="O11" i="29"/>
  <c r="T11" i="29"/>
  <c r="AI11" i="29"/>
  <c r="AR11" i="29"/>
  <c r="N11" i="29"/>
  <c r="M11" i="29"/>
  <c r="L11" i="29"/>
  <c r="K11" i="29"/>
  <c r="J11" i="29"/>
  <c r="I11" i="29"/>
  <c r="Y10" i="29"/>
  <c r="X10" i="29"/>
  <c r="W10" i="29"/>
  <c r="V10" i="29"/>
  <c r="U10" i="29"/>
  <c r="S10" i="29"/>
  <c r="O10" i="29"/>
  <c r="N10" i="29"/>
  <c r="M10" i="29"/>
  <c r="L10" i="29"/>
  <c r="K10" i="29"/>
  <c r="J10" i="29"/>
  <c r="I10" i="29"/>
  <c r="Y9" i="29"/>
  <c r="X9" i="29"/>
  <c r="W9" i="29"/>
  <c r="V9" i="29"/>
  <c r="U9" i="29"/>
  <c r="S9" i="29"/>
  <c r="O9" i="29"/>
  <c r="N9" i="29"/>
  <c r="M9" i="29"/>
  <c r="L9" i="29"/>
  <c r="K9" i="29"/>
  <c r="J9" i="29"/>
  <c r="I9" i="29"/>
  <c r="AB9" i="29"/>
  <c r="Y8" i="29"/>
  <c r="X8" i="29"/>
  <c r="W8" i="29"/>
  <c r="V8" i="29"/>
  <c r="U8" i="29"/>
  <c r="S8" i="29"/>
  <c r="O8" i="29"/>
  <c r="N8" i="29"/>
  <c r="M8" i="29"/>
  <c r="L8" i="29"/>
  <c r="K8" i="29"/>
  <c r="J8" i="29"/>
  <c r="I8" i="29"/>
  <c r="Y7" i="29"/>
  <c r="X7" i="29"/>
  <c r="W7" i="29"/>
  <c r="V7" i="29"/>
  <c r="U7" i="29"/>
  <c r="S7" i="29"/>
  <c r="O7" i="29"/>
  <c r="N7" i="29"/>
  <c r="M7" i="29"/>
  <c r="L7" i="29"/>
  <c r="K7" i="29"/>
  <c r="AE7" i="29"/>
  <c r="J7" i="29"/>
  <c r="I7" i="29"/>
  <c r="Y6" i="29"/>
  <c r="X6" i="29"/>
  <c r="W6" i="29"/>
  <c r="V6" i="29"/>
  <c r="U6" i="29"/>
  <c r="S6" i="29"/>
  <c r="O6" i="29"/>
  <c r="N6" i="29"/>
  <c r="M6" i="29"/>
  <c r="L6" i="29"/>
  <c r="K6" i="29"/>
  <c r="J6" i="29"/>
  <c r="I6" i="29"/>
  <c r="Y5" i="29"/>
  <c r="X5" i="29"/>
  <c r="W5" i="29"/>
  <c r="V5" i="29"/>
  <c r="U5" i="29"/>
  <c r="S5" i="29"/>
  <c r="O5" i="29"/>
  <c r="N5" i="29"/>
  <c r="M5" i="29"/>
  <c r="AD5" i="29"/>
  <c r="L5" i="29"/>
  <c r="K5" i="29"/>
  <c r="J5" i="29"/>
  <c r="I5" i="29"/>
  <c r="Y4" i="29"/>
  <c r="X4" i="29"/>
  <c r="W4" i="29"/>
  <c r="V4" i="29"/>
  <c r="U4" i="29"/>
  <c r="S4" i="29"/>
  <c r="O4" i="29"/>
  <c r="N4" i="29"/>
  <c r="M4" i="29"/>
  <c r="L4" i="29"/>
  <c r="K4" i="29"/>
  <c r="J4" i="29"/>
  <c r="AC4" i="29"/>
  <c r="I4" i="29"/>
  <c r="Y3" i="29"/>
  <c r="X3" i="29"/>
  <c r="W3" i="29"/>
  <c r="V3" i="29"/>
  <c r="U3" i="29"/>
  <c r="S3" i="29"/>
  <c r="O3" i="29"/>
  <c r="R3" i="29"/>
  <c r="N3" i="29"/>
  <c r="M3" i="29"/>
  <c r="L3" i="29"/>
  <c r="K3" i="29"/>
  <c r="J3" i="29"/>
  <c r="I3" i="29"/>
  <c r="W88" i="28"/>
  <c r="V88" i="28"/>
  <c r="U88" i="28"/>
  <c r="T88" i="28"/>
  <c r="S88" i="28"/>
  <c r="Q88" i="28"/>
  <c r="M88" i="28"/>
  <c r="L88" i="28"/>
  <c r="AD88" i="28"/>
  <c r="K88" i="28"/>
  <c r="J88" i="28"/>
  <c r="I88" i="28"/>
  <c r="H88" i="28"/>
  <c r="G88" i="28"/>
  <c r="W87" i="28"/>
  <c r="V87" i="28"/>
  <c r="U87" i="28"/>
  <c r="T87" i="28"/>
  <c r="S87" i="28"/>
  <c r="Q87" i="28"/>
  <c r="M87" i="28"/>
  <c r="L87" i="28"/>
  <c r="K87" i="28"/>
  <c r="J87" i="28"/>
  <c r="AE87" i="28"/>
  <c r="I87" i="28"/>
  <c r="AC87" i="28"/>
  <c r="H87" i="28"/>
  <c r="G87" i="28"/>
  <c r="W86" i="28"/>
  <c r="V86" i="28"/>
  <c r="U86" i="28"/>
  <c r="T86" i="28"/>
  <c r="S86" i="28"/>
  <c r="Q86" i="28"/>
  <c r="M86" i="28"/>
  <c r="L86" i="28"/>
  <c r="K86" i="28"/>
  <c r="J86" i="28"/>
  <c r="I86" i="28"/>
  <c r="H86" i="28"/>
  <c r="G86" i="28"/>
  <c r="Z86" i="28"/>
  <c r="W85" i="28"/>
  <c r="V85" i="28"/>
  <c r="U85" i="28"/>
  <c r="T85" i="28"/>
  <c r="S85" i="28"/>
  <c r="Q85" i="28"/>
  <c r="M85" i="28"/>
  <c r="L85" i="28"/>
  <c r="AD85" i="28"/>
  <c r="K85" i="28"/>
  <c r="AB85" i="28"/>
  <c r="J85" i="28"/>
  <c r="I85" i="28"/>
  <c r="H85" i="28"/>
  <c r="G85" i="28"/>
  <c r="W84" i="28"/>
  <c r="V84" i="28"/>
  <c r="U84" i="28"/>
  <c r="T84" i="28"/>
  <c r="S84" i="28"/>
  <c r="Q84" i="28"/>
  <c r="M84" i="28"/>
  <c r="L84" i="28"/>
  <c r="K84" i="28"/>
  <c r="J84" i="28"/>
  <c r="I84" i="28"/>
  <c r="H84" i="28"/>
  <c r="AA84" i="28"/>
  <c r="G84" i="28"/>
  <c r="W83" i="28"/>
  <c r="V83" i="28"/>
  <c r="U83" i="28"/>
  <c r="T83" i="28"/>
  <c r="S83" i="28"/>
  <c r="Q83" i="28"/>
  <c r="M83" i="28"/>
  <c r="R83" i="28"/>
  <c r="AF83" i="28"/>
  <c r="AO83" i="28"/>
  <c r="L83" i="28"/>
  <c r="K83" i="28"/>
  <c r="J83" i="28"/>
  <c r="I83" i="28"/>
  <c r="H83" i="28"/>
  <c r="G83" i="28"/>
  <c r="W82" i="28"/>
  <c r="V82" i="28"/>
  <c r="U82" i="28"/>
  <c r="T82" i="28"/>
  <c r="S82" i="28"/>
  <c r="Q82" i="28"/>
  <c r="M82" i="28"/>
  <c r="L82" i="28"/>
  <c r="K82" i="28"/>
  <c r="J82" i="28"/>
  <c r="I82" i="28"/>
  <c r="H82" i="28"/>
  <c r="G82" i="28"/>
  <c r="W81" i="28"/>
  <c r="V81" i="28"/>
  <c r="U81" i="28"/>
  <c r="T81" i="28"/>
  <c r="S81" i="28"/>
  <c r="Q81" i="28"/>
  <c r="M81" i="28"/>
  <c r="L81" i="28"/>
  <c r="K81" i="28"/>
  <c r="J81" i="28"/>
  <c r="I81" i="28"/>
  <c r="H81" i="28"/>
  <c r="G81" i="28"/>
  <c r="W80" i="28"/>
  <c r="V80" i="28"/>
  <c r="U80" i="28"/>
  <c r="T80" i="28"/>
  <c r="S80" i="28"/>
  <c r="Q80" i="28"/>
  <c r="M80" i="28"/>
  <c r="L80" i="28"/>
  <c r="AD80" i="28"/>
  <c r="K80" i="28"/>
  <c r="J80" i="28"/>
  <c r="I80" i="28"/>
  <c r="H80" i="28"/>
  <c r="G80" i="28"/>
  <c r="W79" i="28"/>
  <c r="V79" i="28"/>
  <c r="U79" i="28"/>
  <c r="T79" i="28"/>
  <c r="S79" i="28"/>
  <c r="Q79" i="28"/>
  <c r="M79" i="28"/>
  <c r="L79" i="28"/>
  <c r="K79" i="28"/>
  <c r="J79" i="28"/>
  <c r="AE79" i="28"/>
  <c r="I79" i="28"/>
  <c r="AC79" i="28"/>
  <c r="H79" i="28"/>
  <c r="G79" i="28"/>
  <c r="W78" i="28"/>
  <c r="V78" i="28"/>
  <c r="U78" i="28"/>
  <c r="T78" i="28"/>
  <c r="S78" i="28"/>
  <c r="Q78" i="28"/>
  <c r="M78" i="28"/>
  <c r="L78" i="28"/>
  <c r="K78" i="28"/>
  <c r="J78" i="28"/>
  <c r="I78" i="28"/>
  <c r="H78" i="28"/>
  <c r="G78" i="28"/>
  <c r="Z78" i="28"/>
  <c r="W77" i="28"/>
  <c r="V77" i="28"/>
  <c r="U77" i="28"/>
  <c r="T77" i="28"/>
  <c r="S77" i="28"/>
  <c r="Q77" i="28"/>
  <c r="M77" i="28"/>
  <c r="L77" i="28"/>
  <c r="AD77" i="28"/>
  <c r="K77" i="28"/>
  <c r="AB77" i="28"/>
  <c r="J77" i="28"/>
  <c r="I77" i="28"/>
  <c r="H77" i="28"/>
  <c r="G77" i="28"/>
  <c r="W76" i="28"/>
  <c r="V76" i="28"/>
  <c r="U76" i="28"/>
  <c r="T76" i="28"/>
  <c r="S76" i="28"/>
  <c r="Q76" i="28"/>
  <c r="M76" i="28"/>
  <c r="L76" i="28"/>
  <c r="K76" i="28"/>
  <c r="J76" i="28"/>
  <c r="I76" i="28"/>
  <c r="AC76" i="28"/>
  <c r="H76" i="28"/>
  <c r="AA76" i="28"/>
  <c r="G76" i="28"/>
  <c r="W75" i="28"/>
  <c r="V75" i="28"/>
  <c r="U75" i="28"/>
  <c r="T75" i="28"/>
  <c r="S75" i="28"/>
  <c r="Q75" i="28"/>
  <c r="M75" i="28"/>
  <c r="L75" i="28"/>
  <c r="K75" i="28"/>
  <c r="J75" i="28"/>
  <c r="I75" i="28"/>
  <c r="H75" i="28"/>
  <c r="G75" i="28"/>
  <c r="W74" i="28"/>
  <c r="V74" i="28"/>
  <c r="U74" i="28"/>
  <c r="T74" i="28"/>
  <c r="S74" i="28"/>
  <c r="Q74" i="28"/>
  <c r="M74" i="28"/>
  <c r="L74" i="28"/>
  <c r="K74" i="28"/>
  <c r="AB74" i="28"/>
  <c r="J74" i="28"/>
  <c r="AE74" i="28"/>
  <c r="I74" i="28"/>
  <c r="H74" i="28"/>
  <c r="G74" i="28"/>
  <c r="W73" i="28"/>
  <c r="V73" i="28"/>
  <c r="U73" i="28"/>
  <c r="T73" i="28"/>
  <c r="S73" i="28"/>
  <c r="Q73" i="28"/>
  <c r="M73" i="28"/>
  <c r="L73" i="28"/>
  <c r="K73" i="28"/>
  <c r="J73" i="28"/>
  <c r="I73" i="28"/>
  <c r="H73" i="28"/>
  <c r="AA73" i="28"/>
  <c r="G73" i="28"/>
  <c r="O73" i="28"/>
  <c r="W72" i="28"/>
  <c r="V72" i="28"/>
  <c r="U72" i="28"/>
  <c r="T72" i="28"/>
  <c r="S72" i="28"/>
  <c r="Q72" i="28"/>
  <c r="M72" i="28"/>
  <c r="L72" i="28"/>
  <c r="AD72" i="28"/>
  <c r="K72" i="28"/>
  <c r="J72" i="28"/>
  <c r="I72" i="28"/>
  <c r="H72" i="28"/>
  <c r="G72" i="28"/>
  <c r="W71" i="28"/>
  <c r="V71" i="28"/>
  <c r="U71" i="28"/>
  <c r="T71" i="28"/>
  <c r="S71" i="28"/>
  <c r="Q71" i="28"/>
  <c r="M71" i="28"/>
  <c r="L71" i="28"/>
  <c r="K71" i="28"/>
  <c r="J71" i="28"/>
  <c r="AE71" i="28"/>
  <c r="I71" i="28"/>
  <c r="AC71" i="28"/>
  <c r="H71" i="28"/>
  <c r="G71" i="28"/>
  <c r="W70" i="28"/>
  <c r="V70" i="28"/>
  <c r="U70" i="28"/>
  <c r="T70" i="28"/>
  <c r="S70" i="28"/>
  <c r="Q70" i="28"/>
  <c r="M70" i="28"/>
  <c r="L70" i="28"/>
  <c r="K70" i="28"/>
  <c r="J70" i="28"/>
  <c r="I70" i="28"/>
  <c r="H70" i="28"/>
  <c r="G70" i="28"/>
  <c r="Z70" i="28"/>
  <c r="W69" i="28"/>
  <c r="V69" i="28"/>
  <c r="U69" i="28"/>
  <c r="T69" i="28"/>
  <c r="S69" i="28"/>
  <c r="Q69" i="28"/>
  <c r="M69" i="28"/>
  <c r="L69" i="28"/>
  <c r="K69" i="28"/>
  <c r="AB69" i="28"/>
  <c r="J69" i="28"/>
  <c r="I69" i="28"/>
  <c r="H69" i="28"/>
  <c r="G69" i="28"/>
  <c r="W68" i="28"/>
  <c r="V68" i="28"/>
  <c r="U68" i="28"/>
  <c r="T68" i="28"/>
  <c r="S68" i="28"/>
  <c r="Q68" i="28"/>
  <c r="M68" i="28"/>
  <c r="L68" i="28"/>
  <c r="K68" i="28"/>
  <c r="J68" i="28"/>
  <c r="I68" i="28"/>
  <c r="H68" i="28"/>
  <c r="AA68" i="28"/>
  <c r="G68" i="28"/>
  <c r="W67" i="28"/>
  <c r="V67" i="28"/>
  <c r="U67" i="28"/>
  <c r="T67" i="28"/>
  <c r="S67" i="28"/>
  <c r="Q67" i="28"/>
  <c r="M67" i="28"/>
  <c r="L67" i="28"/>
  <c r="K67" i="28"/>
  <c r="J67" i="28"/>
  <c r="I67" i="28"/>
  <c r="H67" i="28"/>
  <c r="G67" i="28"/>
  <c r="W66" i="28"/>
  <c r="V66" i="28"/>
  <c r="U66" i="28"/>
  <c r="T66" i="28"/>
  <c r="S66" i="28"/>
  <c r="Q66" i="28"/>
  <c r="M66" i="28"/>
  <c r="L66" i="28"/>
  <c r="K66" i="28"/>
  <c r="AB66" i="28"/>
  <c r="J66" i="28"/>
  <c r="AE66" i="28"/>
  <c r="I66" i="28"/>
  <c r="H66" i="28"/>
  <c r="G66" i="28"/>
  <c r="W65" i="28"/>
  <c r="V65" i="28"/>
  <c r="U65" i="28"/>
  <c r="T65" i="28"/>
  <c r="S65" i="28"/>
  <c r="Q65" i="28"/>
  <c r="M65" i="28"/>
  <c r="L65" i="28"/>
  <c r="K65" i="28"/>
  <c r="J65" i="28"/>
  <c r="I65" i="28"/>
  <c r="H65" i="28"/>
  <c r="AA65" i="28"/>
  <c r="G65" i="28"/>
  <c r="W64" i="28"/>
  <c r="V64" i="28"/>
  <c r="U64" i="28"/>
  <c r="T64" i="28"/>
  <c r="S64" i="28"/>
  <c r="Q64" i="28"/>
  <c r="M64" i="28"/>
  <c r="P64" i="28"/>
  <c r="L64" i="28"/>
  <c r="AD64" i="28"/>
  <c r="K64" i="28"/>
  <c r="J64" i="28"/>
  <c r="I64" i="28"/>
  <c r="H64" i="28"/>
  <c r="G64" i="28"/>
  <c r="W63" i="28"/>
  <c r="V63" i="28"/>
  <c r="U63" i="28"/>
  <c r="T63" i="28"/>
  <c r="S63" i="28"/>
  <c r="Q63" i="28"/>
  <c r="M63" i="28"/>
  <c r="L63" i="28"/>
  <c r="K63" i="28"/>
  <c r="J63" i="28"/>
  <c r="I63" i="28"/>
  <c r="AC63" i="28"/>
  <c r="H63" i="28"/>
  <c r="G63" i="28"/>
  <c r="W62" i="28"/>
  <c r="V62" i="28"/>
  <c r="U62" i="28"/>
  <c r="T62" i="28"/>
  <c r="S62" i="28"/>
  <c r="Q62" i="28"/>
  <c r="M62" i="28"/>
  <c r="L62" i="28"/>
  <c r="K62" i="28"/>
  <c r="J62" i="28"/>
  <c r="I62" i="28"/>
  <c r="H62" i="28"/>
  <c r="G62" i="28"/>
  <c r="Z62" i="28"/>
  <c r="W61" i="28"/>
  <c r="V61" i="28"/>
  <c r="U61" i="28"/>
  <c r="T61" i="28"/>
  <c r="S61" i="28"/>
  <c r="Q61" i="28"/>
  <c r="M61" i="28"/>
  <c r="L61" i="28"/>
  <c r="K61" i="28"/>
  <c r="AB61" i="28"/>
  <c r="J61" i="28"/>
  <c r="I61" i="28"/>
  <c r="H61" i="28"/>
  <c r="G61" i="28"/>
  <c r="W60" i="28"/>
  <c r="V60" i="28"/>
  <c r="U60" i="28"/>
  <c r="T60" i="28"/>
  <c r="AL60" i="28"/>
  <c r="S60" i="28"/>
  <c r="Q60" i="28"/>
  <c r="M60" i="28"/>
  <c r="L60" i="28"/>
  <c r="K60" i="28"/>
  <c r="J60" i="28"/>
  <c r="I60" i="28"/>
  <c r="AC60" i="28"/>
  <c r="H60" i="28"/>
  <c r="AA60" i="28"/>
  <c r="G60" i="28"/>
  <c r="W59" i="28"/>
  <c r="V59" i="28"/>
  <c r="U59" i="28"/>
  <c r="T59" i="28"/>
  <c r="S59" i="28"/>
  <c r="Q59" i="28"/>
  <c r="M59" i="28"/>
  <c r="L59" i="28"/>
  <c r="K59" i="28"/>
  <c r="J59" i="28"/>
  <c r="I59" i="28"/>
  <c r="H59" i="28"/>
  <c r="G59" i="28"/>
  <c r="W58" i="28"/>
  <c r="V58" i="28"/>
  <c r="U58" i="28"/>
  <c r="T58" i="28"/>
  <c r="S58" i="28"/>
  <c r="Q58" i="28"/>
  <c r="M58" i="28"/>
  <c r="L58" i="28"/>
  <c r="K58" i="28"/>
  <c r="AB58" i="28"/>
  <c r="J58" i="28"/>
  <c r="AE58" i="28"/>
  <c r="I58" i="28"/>
  <c r="H58" i="28"/>
  <c r="G58" i="28"/>
  <c r="W57" i="28"/>
  <c r="V57" i="28"/>
  <c r="U57" i="28"/>
  <c r="T57" i="28"/>
  <c r="S57" i="28"/>
  <c r="Q57" i="28"/>
  <c r="M57" i="28"/>
  <c r="L57" i="28"/>
  <c r="K57" i="28"/>
  <c r="J57" i="28"/>
  <c r="I57" i="28"/>
  <c r="H57" i="28"/>
  <c r="G57" i="28"/>
  <c r="W56" i="28"/>
  <c r="V56" i="28"/>
  <c r="U56" i="28"/>
  <c r="T56" i="28"/>
  <c r="S56" i="28"/>
  <c r="Q56" i="28"/>
  <c r="M56" i="28"/>
  <c r="P56" i="28"/>
  <c r="L56" i="28"/>
  <c r="AD56" i="28"/>
  <c r="K56" i="28"/>
  <c r="J56" i="28"/>
  <c r="I56" i="28"/>
  <c r="H56" i="28"/>
  <c r="G56" i="28"/>
  <c r="W55" i="28"/>
  <c r="V55" i="28"/>
  <c r="U55" i="28"/>
  <c r="T55" i="28"/>
  <c r="S55" i="28"/>
  <c r="Q55" i="28"/>
  <c r="M55" i="28"/>
  <c r="L55" i="28"/>
  <c r="K55" i="28"/>
  <c r="J55" i="28"/>
  <c r="AE55" i="28"/>
  <c r="I55" i="28"/>
  <c r="AC55" i="28"/>
  <c r="H55" i="28"/>
  <c r="G55" i="28"/>
  <c r="W54" i="28"/>
  <c r="V54" i="28"/>
  <c r="U54" i="28"/>
  <c r="T54" i="28"/>
  <c r="S54" i="28"/>
  <c r="Q54" i="28"/>
  <c r="M54" i="28"/>
  <c r="L54" i="28"/>
  <c r="K54" i="28"/>
  <c r="J54" i="28"/>
  <c r="I54" i="28"/>
  <c r="H54" i="28"/>
  <c r="G54" i="28"/>
  <c r="O54" i="28"/>
  <c r="W53" i="28"/>
  <c r="V53" i="28"/>
  <c r="U53" i="28"/>
  <c r="T53" i="28"/>
  <c r="S53" i="28"/>
  <c r="Q53" i="28"/>
  <c r="M53" i="28"/>
  <c r="L53" i="28"/>
  <c r="AD53" i="28"/>
  <c r="K53" i="28"/>
  <c r="AB53" i="28"/>
  <c r="J53" i="28"/>
  <c r="I53" i="28"/>
  <c r="H53" i="28"/>
  <c r="G53" i="28"/>
  <c r="W52" i="28"/>
  <c r="V52" i="28"/>
  <c r="U52" i="28"/>
  <c r="T52" i="28"/>
  <c r="S52" i="28"/>
  <c r="Q52" i="28"/>
  <c r="M52" i="28"/>
  <c r="L52" i="28"/>
  <c r="K52" i="28"/>
  <c r="J52" i="28"/>
  <c r="I52" i="28"/>
  <c r="AC52" i="28"/>
  <c r="H52" i="28"/>
  <c r="AA52" i="28"/>
  <c r="G52" i="28"/>
  <c r="W51" i="28"/>
  <c r="V51" i="28"/>
  <c r="U51" i="28"/>
  <c r="T51" i="28"/>
  <c r="S51" i="28"/>
  <c r="Q51" i="28"/>
  <c r="M51" i="28"/>
  <c r="L51" i="28"/>
  <c r="K51" i="28"/>
  <c r="J51" i="28"/>
  <c r="I51" i="28"/>
  <c r="H51" i="28"/>
  <c r="G51" i="28"/>
  <c r="W50" i="28"/>
  <c r="V50" i="28"/>
  <c r="U50" i="28"/>
  <c r="T50" i="28"/>
  <c r="S50" i="28"/>
  <c r="Q50" i="28"/>
  <c r="M50" i="28"/>
  <c r="L50" i="28"/>
  <c r="K50" i="28"/>
  <c r="AB50" i="28"/>
  <c r="J50" i="28"/>
  <c r="AE50" i="28"/>
  <c r="I50" i="28"/>
  <c r="H50" i="28"/>
  <c r="G50" i="28"/>
  <c r="W49" i="28"/>
  <c r="V49" i="28"/>
  <c r="U49" i="28"/>
  <c r="T49" i="28"/>
  <c r="S49" i="28"/>
  <c r="Q49" i="28"/>
  <c r="M49" i="28"/>
  <c r="L49" i="28"/>
  <c r="K49" i="28"/>
  <c r="J49" i="28"/>
  <c r="I49" i="28"/>
  <c r="H49" i="28"/>
  <c r="AA49" i="28"/>
  <c r="G49" i="28"/>
  <c r="Z49" i="28"/>
  <c r="W48" i="28"/>
  <c r="V48" i="28"/>
  <c r="U48" i="28"/>
  <c r="T48" i="28"/>
  <c r="S48" i="28"/>
  <c r="Q48" i="28"/>
  <c r="M48" i="28"/>
  <c r="L48" i="28"/>
  <c r="K48" i="28"/>
  <c r="J48" i="28"/>
  <c r="I48" i="28"/>
  <c r="H48" i="28"/>
  <c r="G48" i="28"/>
  <c r="W47" i="28"/>
  <c r="V47" i="28"/>
  <c r="U47" i="28"/>
  <c r="T47" i="28"/>
  <c r="S47" i="28"/>
  <c r="Q47" i="28"/>
  <c r="M47" i="28"/>
  <c r="L47" i="28"/>
  <c r="K47" i="28"/>
  <c r="J47" i="28"/>
  <c r="I47" i="28"/>
  <c r="AC47" i="28"/>
  <c r="H47" i="28"/>
  <c r="G47" i="28"/>
  <c r="W46" i="28"/>
  <c r="V46" i="28"/>
  <c r="U46" i="28"/>
  <c r="T46" i="28"/>
  <c r="S46" i="28"/>
  <c r="Q46" i="28"/>
  <c r="R46" i="28"/>
  <c r="AF46" i="28"/>
  <c r="AO46" i="28"/>
  <c r="M46" i="28"/>
  <c r="L46" i="28"/>
  <c r="K46" i="28"/>
  <c r="J46" i="28"/>
  <c r="I46" i="28"/>
  <c r="H46" i="28"/>
  <c r="G46" i="28"/>
  <c r="O46" i="28"/>
  <c r="W45" i="28"/>
  <c r="V45" i="28"/>
  <c r="U45" i="28"/>
  <c r="T45" i="28"/>
  <c r="S45" i="28"/>
  <c r="Q45" i="28"/>
  <c r="M45" i="28"/>
  <c r="L45" i="28"/>
  <c r="AD45" i="28"/>
  <c r="K45" i="28"/>
  <c r="AB45" i="28"/>
  <c r="J45" i="28"/>
  <c r="I45" i="28"/>
  <c r="H45" i="28"/>
  <c r="G45" i="28"/>
  <c r="W44" i="28"/>
  <c r="V44" i="28"/>
  <c r="U44" i="28"/>
  <c r="T44" i="28"/>
  <c r="S44" i="28"/>
  <c r="Q44" i="28"/>
  <c r="M44" i="28"/>
  <c r="L44" i="28"/>
  <c r="K44" i="28"/>
  <c r="J44" i="28"/>
  <c r="I44" i="28"/>
  <c r="AC44" i="28"/>
  <c r="H44" i="28"/>
  <c r="AA44" i="28"/>
  <c r="G44" i="28"/>
  <c r="W43" i="28"/>
  <c r="V43" i="28"/>
  <c r="U43" i="28"/>
  <c r="T43" i="28"/>
  <c r="S43" i="28"/>
  <c r="Q43" i="28"/>
  <c r="M43" i="28"/>
  <c r="R43" i="28"/>
  <c r="AF43" i="28"/>
  <c r="AO43" i="28"/>
  <c r="L43" i="28"/>
  <c r="K43" i="28"/>
  <c r="J43" i="28"/>
  <c r="I43" i="28"/>
  <c r="H43" i="28"/>
  <c r="G43" i="28"/>
  <c r="W42" i="28"/>
  <c r="V42" i="28"/>
  <c r="U42" i="28"/>
  <c r="T42" i="28"/>
  <c r="S42" i="28"/>
  <c r="Q42" i="28"/>
  <c r="M42" i="28"/>
  <c r="L42" i="28"/>
  <c r="K42" i="28"/>
  <c r="AB42" i="28"/>
  <c r="J42" i="28"/>
  <c r="I42" i="28"/>
  <c r="H42" i="28"/>
  <c r="G42" i="28"/>
  <c r="W41" i="28"/>
  <c r="V41" i="28"/>
  <c r="U41" i="28"/>
  <c r="T41" i="28"/>
  <c r="S41" i="28"/>
  <c r="Q41" i="28"/>
  <c r="M41" i="28"/>
  <c r="L41" i="28"/>
  <c r="K41" i="28"/>
  <c r="J41" i="28"/>
  <c r="I41" i="28"/>
  <c r="H41" i="28"/>
  <c r="G41" i="28"/>
  <c r="Z41" i="28"/>
  <c r="W40" i="28"/>
  <c r="V40" i="28"/>
  <c r="U40" i="28"/>
  <c r="T40" i="28"/>
  <c r="S40" i="28"/>
  <c r="Q40" i="28"/>
  <c r="M40" i="28"/>
  <c r="AI40" i="28"/>
  <c r="AN40" i="28"/>
  <c r="L40" i="28"/>
  <c r="K40" i="28"/>
  <c r="J40" i="28"/>
  <c r="I40" i="28"/>
  <c r="H40" i="28"/>
  <c r="G40" i="28"/>
  <c r="W39" i="28"/>
  <c r="V39" i="28"/>
  <c r="U39" i="28"/>
  <c r="T39" i="28"/>
  <c r="S39" i="28"/>
  <c r="Q39" i="28"/>
  <c r="M39" i="28"/>
  <c r="L39" i="28"/>
  <c r="K39" i="28"/>
  <c r="J39" i="28"/>
  <c r="AE39" i="28"/>
  <c r="I39" i="28"/>
  <c r="AC39" i="28"/>
  <c r="H39" i="28"/>
  <c r="G39" i="28"/>
  <c r="W38" i="28"/>
  <c r="V38" i="28"/>
  <c r="U38" i="28"/>
  <c r="T38" i="28"/>
  <c r="S38" i="28"/>
  <c r="Q38" i="28"/>
  <c r="M38" i="28"/>
  <c r="L38" i="28"/>
  <c r="K38" i="28"/>
  <c r="J38" i="28"/>
  <c r="I38" i="28"/>
  <c r="H38" i="28"/>
  <c r="G38" i="28"/>
  <c r="Z38" i="28"/>
  <c r="W37" i="28"/>
  <c r="V37" i="28"/>
  <c r="U37" i="28"/>
  <c r="T37" i="28"/>
  <c r="S37" i="28"/>
  <c r="Q37" i="28"/>
  <c r="M37" i="28"/>
  <c r="L37" i="28"/>
  <c r="K37" i="28"/>
  <c r="AB37" i="28"/>
  <c r="J37" i="28"/>
  <c r="I37" i="28"/>
  <c r="H37" i="28"/>
  <c r="G37" i="28"/>
  <c r="W36" i="28"/>
  <c r="V36" i="28"/>
  <c r="U36" i="28"/>
  <c r="T36" i="28"/>
  <c r="S36" i="28"/>
  <c r="Q36" i="28"/>
  <c r="M36" i="28"/>
  <c r="L36" i="28"/>
  <c r="K36" i="28"/>
  <c r="J36" i="28"/>
  <c r="I36" i="28"/>
  <c r="AC36" i="28"/>
  <c r="H36" i="28"/>
  <c r="G36" i="28"/>
  <c r="W35" i="28"/>
  <c r="V35" i="28"/>
  <c r="U35" i="28"/>
  <c r="T35" i="28"/>
  <c r="S35" i="28"/>
  <c r="Q35" i="28"/>
  <c r="M35" i="28"/>
  <c r="L35" i="28"/>
  <c r="K35" i="28"/>
  <c r="J35" i="28"/>
  <c r="I35" i="28"/>
  <c r="H35" i="28"/>
  <c r="G35" i="28"/>
  <c r="W34" i="28"/>
  <c r="V34" i="28"/>
  <c r="U34" i="28"/>
  <c r="T34" i="28"/>
  <c r="S34" i="28"/>
  <c r="Q34" i="28"/>
  <c r="M34" i="28"/>
  <c r="L34" i="28"/>
  <c r="K34" i="28"/>
  <c r="AB34" i="28"/>
  <c r="J34" i="28"/>
  <c r="I34" i="28"/>
  <c r="H34" i="28"/>
  <c r="G34" i="28"/>
  <c r="W33" i="28"/>
  <c r="V33" i="28"/>
  <c r="U33" i="28"/>
  <c r="T33" i="28"/>
  <c r="S33" i="28"/>
  <c r="Q33" i="28"/>
  <c r="M33" i="28"/>
  <c r="L33" i="28"/>
  <c r="K33" i="28"/>
  <c r="J33" i="28"/>
  <c r="I33" i="28"/>
  <c r="H33" i="28"/>
  <c r="AA33" i="28"/>
  <c r="G33" i="28"/>
  <c r="Z33" i="28"/>
  <c r="W32" i="28"/>
  <c r="V32" i="28"/>
  <c r="U32" i="28"/>
  <c r="T32" i="28"/>
  <c r="S32" i="28"/>
  <c r="Q32" i="28"/>
  <c r="M32" i="28"/>
  <c r="AI32" i="28"/>
  <c r="L32" i="28"/>
  <c r="AD32" i="28"/>
  <c r="K32" i="28"/>
  <c r="J32" i="28"/>
  <c r="I32" i="28"/>
  <c r="H32" i="28"/>
  <c r="G32" i="28"/>
  <c r="W31" i="28"/>
  <c r="V31" i="28"/>
  <c r="U31" i="28"/>
  <c r="T31" i="28"/>
  <c r="S31" i="28"/>
  <c r="Q31" i="28"/>
  <c r="M31" i="28"/>
  <c r="L31" i="28"/>
  <c r="K31" i="28"/>
  <c r="J31" i="28"/>
  <c r="I31" i="28"/>
  <c r="AC31" i="28"/>
  <c r="H31" i="28"/>
  <c r="G31" i="28"/>
  <c r="W30" i="28"/>
  <c r="V30" i="28"/>
  <c r="U30" i="28"/>
  <c r="T30" i="28"/>
  <c r="S30" i="28"/>
  <c r="Q30" i="28"/>
  <c r="M30" i="28"/>
  <c r="L30" i="28"/>
  <c r="K30" i="28"/>
  <c r="J30" i="28"/>
  <c r="I30" i="28"/>
  <c r="H30" i="28"/>
  <c r="G30" i="28"/>
  <c r="O30" i="28"/>
  <c r="W29" i="28"/>
  <c r="V29" i="28"/>
  <c r="U29" i="28"/>
  <c r="T29" i="28"/>
  <c r="S29" i="28"/>
  <c r="Q29" i="28"/>
  <c r="M29" i="28"/>
  <c r="L29" i="28"/>
  <c r="K29" i="28"/>
  <c r="AB29" i="28"/>
  <c r="J29" i="28"/>
  <c r="I29" i="28"/>
  <c r="H29" i="28"/>
  <c r="G29" i="28"/>
  <c r="W28" i="28"/>
  <c r="V28" i="28"/>
  <c r="U28" i="28"/>
  <c r="T28" i="28"/>
  <c r="S28" i="28"/>
  <c r="Q28" i="28"/>
  <c r="M28" i="28"/>
  <c r="L28" i="28"/>
  <c r="K28" i="28"/>
  <c r="J28" i="28"/>
  <c r="I28" i="28"/>
  <c r="AC28" i="28"/>
  <c r="H28" i="28"/>
  <c r="AA28" i="28"/>
  <c r="G28" i="28"/>
  <c r="W27" i="28"/>
  <c r="V27" i="28"/>
  <c r="U27" i="28"/>
  <c r="T27" i="28"/>
  <c r="S27" i="28"/>
  <c r="Q27" i="28"/>
  <c r="M27" i="28"/>
  <c r="L27" i="28"/>
  <c r="K27" i="28"/>
  <c r="J27" i="28"/>
  <c r="I27" i="28"/>
  <c r="H27" i="28"/>
  <c r="G27" i="28"/>
  <c r="W26" i="28"/>
  <c r="V26" i="28"/>
  <c r="U26" i="28"/>
  <c r="T26" i="28"/>
  <c r="S26" i="28"/>
  <c r="Q26" i="28"/>
  <c r="M26" i="28"/>
  <c r="L26" i="28"/>
  <c r="K26" i="28"/>
  <c r="J26" i="28"/>
  <c r="AE26" i="28"/>
  <c r="I26" i="28"/>
  <c r="H26" i="28"/>
  <c r="G26" i="28"/>
  <c r="W25" i="28"/>
  <c r="V25" i="28"/>
  <c r="U25" i="28"/>
  <c r="T25" i="28"/>
  <c r="S25" i="28"/>
  <c r="Q25" i="28"/>
  <c r="M25" i="28"/>
  <c r="L25" i="28"/>
  <c r="K25" i="28"/>
  <c r="J25" i="28"/>
  <c r="I25" i="28"/>
  <c r="H25" i="28"/>
  <c r="G25" i="28"/>
  <c r="W24" i="28"/>
  <c r="V24" i="28"/>
  <c r="U24" i="28"/>
  <c r="T24" i="28"/>
  <c r="S24" i="28"/>
  <c r="Q24" i="28"/>
  <c r="M24" i="28"/>
  <c r="N24" i="28"/>
  <c r="AG24" i="28"/>
  <c r="AQ24" i="28"/>
  <c r="L24" i="28"/>
  <c r="AD24" i="28"/>
  <c r="K24" i="28"/>
  <c r="J24" i="28"/>
  <c r="I24" i="28"/>
  <c r="H24" i="28"/>
  <c r="G24" i="28"/>
  <c r="W23" i="28"/>
  <c r="V23" i="28"/>
  <c r="U23" i="28"/>
  <c r="T23" i="28"/>
  <c r="S23" i="28"/>
  <c r="Q23" i="28"/>
  <c r="M23" i="28"/>
  <c r="L23" i="28"/>
  <c r="K23" i="28"/>
  <c r="J23" i="28"/>
  <c r="I23" i="28"/>
  <c r="AC23" i="28"/>
  <c r="H23" i="28"/>
  <c r="G23" i="28"/>
  <c r="W22" i="28"/>
  <c r="V22" i="28"/>
  <c r="U22" i="28"/>
  <c r="T22" i="28"/>
  <c r="S22" i="28"/>
  <c r="Q22" i="28"/>
  <c r="M22" i="28"/>
  <c r="L22" i="28"/>
  <c r="K22" i="28"/>
  <c r="J22" i="28"/>
  <c r="I22" i="28"/>
  <c r="H22" i="28"/>
  <c r="G22" i="28"/>
  <c r="W21" i="28"/>
  <c r="V21" i="28"/>
  <c r="U21" i="28"/>
  <c r="T21" i="28"/>
  <c r="S21" i="28"/>
  <c r="Q21" i="28"/>
  <c r="M21" i="28"/>
  <c r="L21" i="28"/>
  <c r="K21" i="28"/>
  <c r="AB21" i="28"/>
  <c r="J21" i="28"/>
  <c r="I21" i="28"/>
  <c r="H21" i="28"/>
  <c r="G21" i="28"/>
  <c r="W20" i="28"/>
  <c r="V20" i="28"/>
  <c r="U20" i="28"/>
  <c r="T20" i="28"/>
  <c r="S20" i="28"/>
  <c r="Q20" i="28"/>
  <c r="M20" i="28"/>
  <c r="L20" i="28"/>
  <c r="K20" i="28"/>
  <c r="J20" i="28"/>
  <c r="I20" i="28"/>
  <c r="AC20" i="28"/>
  <c r="H20" i="28"/>
  <c r="AA20" i="28"/>
  <c r="G20" i="28"/>
  <c r="W19" i="28"/>
  <c r="V19" i="28"/>
  <c r="U19" i="28"/>
  <c r="T19" i="28"/>
  <c r="S19" i="28"/>
  <c r="Q19" i="28"/>
  <c r="M19" i="28"/>
  <c r="AI19" i="28"/>
  <c r="L19" i="28"/>
  <c r="K19" i="28"/>
  <c r="J19" i="28"/>
  <c r="I19" i="28"/>
  <c r="H19" i="28"/>
  <c r="G19" i="28"/>
  <c r="W18" i="28"/>
  <c r="V18" i="28"/>
  <c r="U18" i="28"/>
  <c r="T18" i="28"/>
  <c r="S18" i="28"/>
  <c r="Q18" i="28"/>
  <c r="M18" i="28"/>
  <c r="L18" i="28"/>
  <c r="K18" i="28"/>
  <c r="AB18" i="28"/>
  <c r="J18" i="28"/>
  <c r="AE18" i="28"/>
  <c r="I18" i="28"/>
  <c r="H18" i="28"/>
  <c r="G18" i="28"/>
  <c r="W17" i="28"/>
  <c r="V17" i="28"/>
  <c r="U17" i="28"/>
  <c r="T17" i="28"/>
  <c r="S17" i="28"/>
  <c r="Q17" i="28"/>
  <c r="M17" i="28"/>
  <c r="L17" i="28"/>
  <c r="K17" i="28"/>
  <c r="J17" i="28"/>
  <c r="I17" i="28"/>
  <c r="H17" i="28"/>
  <c r="AA17" i="28"/>
  <c r="G17" i="28"/>
  <c r="Z17" i="28"/>
  <c r="W16" i="28"/>
  <c r="V16" i="28"/>
  <c r="U16" i="28"/>
  <c r="T16" i="28"/>
  <c r="S16" i="28"/>
  <c r="Q16" i="28"/>
  <c r="M16" i="28"/>
  <c r="L16" i="28"/>
  <c r="AD16" i="28"/>
  <c r="K16" i="28"/>
  <c r="J16" i="28"/>
  <c r="I16" i="28"/>
  <c r="H16" i="28"/>
  <c r="G16" i="28"/>
  <c r="W15" i="28"/>
  <c r="V15" i="28"/>
  <c r="U15" i="28"/>
  <c r="T15" i="28"/>
  <c r="S15" i="28"/>
  <c r="Q15" i="28"/>
  <c r="M15" i="28"/>
  <c r="L15" i="28"/>
  <c r="K15" i="28"/>
  <c r="J15" i="28"/>
  <c r="AE15" i="28"/>
  <c r="I15" i="28"/>
  <c r="AC15" i="28"/>
  <c r="H15" i="28"/>
  <c r="G15" i="28"/>
  <c r="W14" i="28"/>
  <c r="V14" i="28"/>
  <c r="U14" i="28"/>
  <c r="T14" i="28"/>
  <c r="S14" i="28"/>
  <c r="Q14" i="28"/>
  <c r="M14" i="28"/>
  <c r="L14" i="28"/>
  <c r="K14" i="28"/>
  <c r="J14" i="28"/>
  <c r="I14" i="28"/>
  <c r="H14" i="28"/>
  <c r="G14" i="28"/>
  <c r="Z14" i="28"/>
  <c r="W13" i="28"/>
  <c r="V13" i="28"/>
  <c r="U13" i="28"/>
  <c r="T13" i="28"/>
  <c r="S13" i="28"/>
  <c r="Q13" i="28"/>
  <c r="M13" i="28"/>
  <c r="L13" i="28"/>
  <c r="AD13" i="28"/>
  <c r="K13" i="28"/>
  <c r="AB13" i="28"/>
  <c r="J13" i="28"/>
  <c r="I13" i="28"/>
  <c r="H13" i="28"/>
  <c r="G13" i="28"/>
  <c r="W12" i="28"/>
  <c r="V12" i="28"/>
  <c r="U12" i="28"/>
  <c r="T12" i="28"/>
  <c r="S12" i="28"/>
  <c r="Q12" i="28"/>
  <c r="M12" i="28"/>
  <c r="L12" i="28"/>
  <c r="K12" i="28"/>
  <c r="J12" i="28"/>
  <c r="I12" i="28"/>
  <c r="AC12" i="28"/>
  <c r="H12" i="28"/>
  <c r="AA12" i="28"/>
  <c r="G12" i="28"/>
  <c r="W11" i="28"/>
  <c r="V11" i="28"/>
  <c r="U11" i="28"/>
  <c r="T11" i="28"/>
  <c r="S11" i="28"/>
  <c r="Q11" i="28"/>
  <c r="M11" i="28"/>
  <c r="R11" i="28"/>
  <c r="AF11" i="28"/>
  <c r="AO11" i="28"/>
  <c r="L11" i="28"/>
  <c r="K11" i="28"/>
  <c r="J11" i="28"/>
  <c r="I11" i="28"/>
  <c r="H11" i="28"/>
  <c r="G11" i="28"/>
  <c r="W10" i="28"/>
  <c r="AM10" i="28"/>
  <c r="V10" i="28"/>
  <c r="U10" i="28"/>
  <c r="T10" i="28"/>
  <c r="S10" i="28"/>
  <c r="Q10" i="28"/>
  <c r="M10" i="28"/>
  <c r="L10" i="28"/>
  <c r="K10" i="28"/>
  <c r="J10" i="28"/>
  <c r="AE10" i="28"/>
  <c r="I10" i="28"/>
  <c r="H10" i="28"/>
  <c r="G10" i="28"/>
  <c r="W9" i="28"/>
  <c r="V9" i="28"/>
  <c r="U9" i="28"/>
  <c r="T9" i="28"/>
  <c r="S9" i="28"/>
  <c r="Q9" i="28"/>
  <c r="M9" i="28"/>
  <c r="L9" i="28"/>
  <c r="K9" i="28"/>
  <c r="J9" i="28"/>
  <c r="I9" i="28"/>
  <c r="H9" i="28"/>
  <c r="AA9" i="28"/>
  <c r="G9" i="28"/>
  <c r="Z9" i="28"/>
  <c r="W8" i="28"/>
  <c r="V8" i="28"/>
  <c r="U8" i="28"/>
  <c r="T8" i="28"/>
  <c r="S8" i="28"/>
  <c r="Q8" i="28"/>
  <c r="M8" i="28"/>
  <c r="N8" i="28"/>
  <c r="AG8" i="28"/>
  <c r="AQ8" i="28"/>
  <c r="L8" i="28"/>
  <c r="AD8" i="28"/>
  <c r="K8" i="28"/>
  <c r="J8" i="28"/>
  <c r="I8" i="28"/>
  <c r="H8" i="28"/>
  <c r="G8" i="28"/>
  <c r="W7" i="28"/>
  <c r="V7" i="28"/>
  <c r="U7" i="28"/>
  <c r="T7" i="28"/>
  <c r="S7" i="28"/>
  <c r="Q7" i="28"/>
  <c r="M7" i="28"/>
  <c r="L7" i="28"/>
  <c r="K7" i="28"/>
  <c r="J7" i="28"/>
  <c r="AE7" i="28"/>
  <c r="I7" i="28"/>
  <c r="AC7" i="28"/>
  <c r="H7" i="28"/>
  <c r="G7" i="28"/>
  <c r="W6" i="28"/>
  <c r="V6" i="28"/>
  <c r="U6" i="28"/>
  <c r="T6" i="28"/>
  <c r="S6" i="28"/>
  <c r="Q6" i="28"/>
  <c r="R6" i="28"/>
  <c r="AF6" i="28"/>
  <c r="AO6" i="28"/>
  <c r="M6" i="28"/>
  <c r="L6" i="28"/>
  <c r="K6" i="28"/>
  <c r="J6" i="28"/>
  <c r="I6" i="28"/>
  <c r="H6" i="28"/>
  <c r="G6" i="28"/>
  <c r="Z6" i="28"/>
  <c r="W5" i="28"/>
  <c r="V5" i="28"/>
  <c r="U5" i="28"/>
  <c r="T5" i="28"/>
  <c r="S5" i="28"/>
  <c r="Q5" i="28"/>
  <c r="M5" i="28"/>
  <c r="L5" i="28"/>
  <c r="AD5" i="28"/>
  <c r="K5" i="28"/>
  <c r="AB5" i="28"/>
  <c r="J5" i="28"/>
  <c r="I5" i="28"/>
  <c r="H5" i="28"/>
  <c r="G5" i="28"/>
  <c r="W4" i="28"/>
  <c r="V4" i="28"/>
  <c r="U4" i="28"/>
  <c r="T4" i="28"/>
  <c r="S4" i="28"/>
  <c r="Q4" i="28"/>
  <c r="M4" i="28"/>
  <c r="L4" i="28"/>
  <c r="K4" i="28"/>
  <c r="J4" i="28"/>
  <c r="I4" i="28"/>
  <c r="AC4" i="28"/>
  <c r="H4" i="28"/>
  <c r="AA4" i="28"/>
  <c r="G4" i="28"/>
  <c r="W3" i="28"/>
  <c r="V3" i="28"/>
  <c r="U3" i="28"/>
  <c r="T3" i="28"/>
  <c r="S3" i="28"/>
  <c r="Q3" i="28"/>
  <c r="M3" i="28"/>
  <c r="R3" i="28"/>
  <c r="L3" i="28"/>
  <c r="K3" i="28"/>
  <c r="J3" i="28"/>
  <c r="I3" i="28"/>
  <c r="H3" i="28"/>
  <c r="G3" i="28"/>
  <c r="W88" i="27"/>
  <c r="V88" i="27"/>
  <c r="U88" i="27"/>
  <c r="T88" i="27"/>
  <c r="S88" i="27"/>
  <c r="Q88" i="27"/>
  <c r="M88" i="27"/>
  <c r="R88" i="27"/>
  <c r="AF88" i="27"/>
  <c r="AO88" i="27"/>
  <c r="L88" i="27"/>
  <c r="K88" i="27"/>
  <c r="J88" i="27"/>
  <c r="I88" i="27"/>
  <c r="H88" i="27"/>
  <c r="G88" i="27"/>
  <c r="W87" i="27"/>
  <c r="V87" i="27"/>
  <c r="U87" i="27"/>
  <c r="T87" i="27"/>
  <c r="S87" i="27"/>
  <c r="Q87" i="27"/>
  <c r="M87" i="27"/>
  <c r="L87" i="27"/>
  <c r="K87" i="27"/>
  <c r="J87" i="27"/>
  <c r="AE87" i="27"/>
  <c r="I87" i="27"/>
  <c r="H87" i="27"/>
  <c r="G87" i="27"/>
  <c r="W86" i="27"/>
  <c r="V86" i="27"/>
  <c r="U86" i="27"/>
  <c r="T86" i="27"/>
  <c r="S86" i="27"/>
  <c r="Q86" i="27"/>
  <c r="M86" i="27"/>
  <c r="L86" i="27"/>
  <c r="K86" i="27"/>
  <c r="J86" i="27"/>
  <c r="I86" i="27"/>
  <c r="H86" i="27"/>
  <c r="G86" i="27"/>
  <c r="W85" i="27"/>
  <c r="V85" i="27"/>
  <c r="U85" i="27"/>
  <c r="T85" i="27"/>
  <c r="S85" i="27"/>
  <c r="Q85" i="27"/>
  <c r="M85" i="27"/>
  <c r="L85" i="27"/>
  <c r="AD85" i="27"/>
  <c r="K85" i="27"/>
  <c r="J85" i="27"/>
  <c r="I85" i="27"/>
  <c r="H85" i="27"/>
  <c r="G85" i="27"/>
  <c r="W84" i="27"/>
  <c r="V84" i="27"/>
  <c r="U84" i="27"/>
  <c r="T84" i="27"/>
  <c r="S84" i="27"/>
  <c r="Q84" i="27"/>
  <c r="M84" i="27"/>
  <c r="L84" i="27"/>
  <c r="K84" i="27"/>
  <c r="J84" i="27"/>
  <c r="I84" i="27"/>
  <c r="AC84" i="27"/>
  <c r="H84" i="27"/>
  <c r="G84" i="27"/>
  <c r="W83" i="27"/>
  <c r="V83" i="27"/>
  <c r="U83" i="27"/>
  <c r="T83" i="27"/>
  <c r="S83" i="27"/>
  <c r="Q83" i="27"/>
  <c r="M83" i="27"/>
  <c r="L83" i="27"/>
  <c r="K83" i="27"/>
  <c r="J83" i="27"/>
  <c r="I83" i="27"/>
  <c r="H83" i="27"/>
  <c r="G83" i="27"/>
  <c r="W82" i="27"/>
  <c r="V82" i="27"/>
  <c r="U82" i="27"/>
  <c r="T82" i="27"/>
  <c r="S82" i="27"/>
  <c r="Q82" i="27"/>
  <c r="M82" i="27"/>
  <c r="L82" i="27"/>
  <c r="K82" i="27"/>
  <c r="AB82" i="27"/>
  <c r="J82" i="27"/>
  <c r="I82" i="27"/>
  <c r="H82" i="27"/>
  <c r="G82" i="27"/>
  <c r="W81" i="27"/>
  <c r="V81" i="27"/>
  <c r="U81" i="27"/>
  <c r="T81" i="27"/>
  <c r="S81" i="27"/>
  <c r="Q81" i="27"/>
  <c r="M81" i="27"/>
  <c r="L81" i="27"/>
  <c r="K81" i="27"/>
  <c r="J81" i="27"/>
  <c r="I81" i="27"/>
  <c r="H81" i="27"/>
  <c r="AA81" i="27"/>
  <c r="G81" i="27"/>
  <c r="W80" i="27"/>
  <c r="V80" i="27"/>
  <c r="U80" i="27"/>
  <c r="T80" i="27"/>
  <c r="S80" i="27"/>
  <c r="Q80" i="27"/>
  <c r="M80" i="27"/>
  <c r="N80" i="27"/>
  <c r="AG80" i="27"/>
  <c r="AQ80" i="27"/>
  <c r="L80" i="27"/>
  <c r="K80" i="27"/>
  <c r="J80" i="27"/>
  <c r="I80" i="27"/>
  <c r="H80" i="27"/>
  <c r="G80" i="27"/>
  <c r="W79" i="27"/>
  <c r="V79" i="27"/>
  <c r="U79" i="27"/>
  <c r="T79" i="27"/>
  <c r="S79" i="27"/>
  <c r="Q79" i="27"/>
  <c r="M79" i="27"/>
  <c r="L79" i="27"/>
  <c r="K79" i="27"/>
  <c r="J79" i="27"/>
  <c r="AE79" i="27"/>
  <c r="I79" i="27"/>
  <c r="H79" i="27"/>
  <c r="G79" i="27"/>
  <c r="W78" i="27"/>
  <c r="V78" i="27"/>
  <c r="U78" i="27"/>
  <c r="T78" i="27"/>
  <c r="S78" i="27"/>
  <c r="Q78" i="27"/>
  <c r="M78" i="27"/>
  <c r="L78" i="27"/>
  <c r="K78" i="27"/>
  <c r="J78" i="27"/>
  <c r="I78" i="27"/>
  <c r="H78" i="27"/>
  <c r="G78" i="27"/>
  <c r="Z78" i="27"/>
  <c r="W77" i="27"/>
  <c r="V77" i="27"/>
  <c r="U77" i="27"/>
  <c r="T77" i="27"/>
  <c r="S77" i="27"/>
  <c r="Q77" i="27"/>
  <c r="M77" i="27"/>
  <c r="L77" i="27"/>
  <c r="AD77" i="27"/>
  <c r="K77" i="27"/>
  <c r="J77" i="27"/>
  <c r="I77" i="27"/>
  <c r="H77" i="27"/>
  <c r="G77" i="27"/>
  <c r="W76" i="27"/>
  <c r="V76" i="27"/>
  <c r="U76" i="27"/>
  <c r="T76" i="27"/>
  <c r="S76" i="27"/>
  <c r="Q76" i="27"/>
  <c r="M76" i="27"/>
  <c r="L76" i="27"/>
  <c r="K76" i="27"/>
  <c r="J76" i="27"/>
  <c r="I76" i="27"/>
  <c r="AC76" i="27"/>
  <c r="H76" i="27"/>
  <c r="G76" i="27"/>
  <c r="W75" i="27"/>
  <c r="V75" i="27"/>
  <c r="U75" i="27"/>
  <c r="T75" i="27"/>
  <c r="S75" i="27"/>
  <c r="Q75" i="27"/>
  <c r="M75" i="27"/>
  <c r="L75" i="27"/>
  <c r="K75" i="27"/>
  <c r="J75" i="27"/>
  <c r="I75" i="27"/>
  <c r="H75" i="27"/>
  <c r="G75" i="27"/>
  <c r="W74" i="27"/>
  <c r="V74" i="27"/>
  <c r="U74" i="27"/>
  <c r="T74" i="27"/>
  <c r="S74" i="27"/>
  <c r="Q74" i="27"/>
  <c r="M74" i="27"/>
  <c r="L74" i="27"/>
  <c r="K74" i="27"/>
  <c r="AB74" i="27"/>
  <c r="J74" i="27"/>
  <c r="I74" i="27"/>
  <c r="H74" i="27"/>
  <c r="G74" i="27"/>
  <c r="W73" i="27"/>
  <c r="V73" i="27"/>
  <c r="U73" i="27"/>
  <c r="T73" i="27"/>
  <c r="S73" i="27"/>
  <c r="Q73" i="27"/>
  <c r="M73" i="27"/>
  <c r="L73" i="27"/>
  <c r="K73" i="27"/>
  <c r="J73" i="27"/>
  <c r="I73" i="27"/>
  <c r="H73" i="27"/>
  <c r="G73" i="27"/>
  <c r="W72" i="27"/>
  <c r="V72" i="27"/>
  <c r="U72" i="27"/>
  <c r="T72" i="27"/>
  <c r="S72" i="27"/>
  <c r="Q72" i="27"/>
  <c r="M72" i="27"/>
  <c r="R72" i="27"/>
  <c r="AF72" i="27"/>
  <c r="AO72" i="27"/>
  <c r="L72" i="27"/>
  <c r="K72" i="27"/>
  <c r="J72" i="27"/>
  <c r="I72" i="27"/>
  <c r="H72" i="27"/>
  <c r="G72" i="27"/>
  <c r="W71" i="27"/>
  <c r="V71" i="27"/>
  <c r="U71" i="27"/>
  <c r="T71" i="27"/>
  <c r="S71" i="27"/>
  <c r="Q71" i="27"/>
  <c r="M71" i="27"/>
  <c r="L71" i="27"/>
  <c r="K71" i="27"/>
  <c r="J71" i="27"/>
  <c r="AE71" i="27"/>
  <c r="I71" i="27"/>
  <c r="H71" i="27"/>
  <c r="G71" i="27"/>
  <c r="W70" i="27"/>
  <c r="V70" i="27"/>
  <c r="U70" i="27"/>
  <c r="T70" i="27"/>
  <c r="S70" i="27"/>
  <c r="Q70" i="27"/>
  <c r="M70" i="27"/>
  <c r="L70" i="27"/>
  <c r="K70" i="27"/>
  <c r="J70" i="27"/>
  <c r="I70" i="27"/>
  <c r="H70" i="27"/>
  <c r="G70" i="27"/>
  <c r="W69" i="27"/>
  <c r="V69" i="27"/>
  <c r="U69" i="27"/>
  <c r="T69" i="27"/>
  <c r="S69" i="27"/>
  <c r="Q69" i="27"/>
  <c r="M69" i="27"/>
  <c r="L69" i="27"/>
  <c r="AD69" i="27"/>
  <c r="K69" i="27"/>
  <c r="J69" i="27"/>
  <c r="I69" i="27"/>
  <c r="H69" i="27"/>
  <c r="G69" i="27"/>
  <c r="W68" i="27"/>
  <c r="V68" i="27"/>
  <c r="U68" i="27"/>
  <c r="T68" i="27"/>
  <c r="S68" i="27"/>
  <c r="Q68" i="27"/>
  <c r="M68" i="27"/>
  <c r="L68" i="27"/>
  <c r="K68" i="27"/>
  <c r="J68" i="27"/>
  <c r="I68" i="27"/>
  <c r="AC68" i="27"/>
  <c r="H68" i="27"/>
  <c r="G68" i="27"/>
  <c r="W67" i="27"/>
  <c r="V67" i="27"/>
  <c r="U67" i="27"/>
  <c r="T67" i="27"/>
  <c r="S67" i="27"/>
  <c r="Q67" i="27"/>
  <c r="M67" i="27"/>
  <c r="L67" i="27"/>
  <c r="K67" i="27"/>
  <c r="J67" i="27"/>
  <c r="I67" i="27"/>
  <c r="H67" i="27"/>
  <c r="G67" i="27"/>
  <c r="W66" i="27"/>
  <c r="V66" i="27"/>
  <c r="U66" i="27"/>
  <c r="T66" i="27"/>
  <c r="S66" i="27"/>
  <c r="Q66" i="27"/>
  <c r="M66" i="27"/>
  <c r="L66" i="27"/>
  <c r="K66" i="27"/>
  <c r="J66" i="27"/>
  <c r="I66" i="27"/>
  <c r="H66" i="27"/>
  <c r="G66" i="27"/>
  <c r="W65" i="27"/>
  <c r="V65" i="27"/>
  <c r="U65" i="27"/>
  <c r="T65" i="27"/>
  <c r="S65" i="27"/>
  <c r="Q65" i="27"/>
  <c r="M65" i="27"/>
  <c r="L65" i="27"/>
  <c r="K65" i="27"/>
  <c r="J65" i="27"/>
  <c r="I65" i="27"/>
  <c r="H65" i="27"/>
  <c r="AA65" i="27"/>
  <c r="G65" i="27"/>
  <c r="W64" i="27"/>
  <c r="V64" i="27"/>
  <c r="U64" i="27"/>
  <c r="T64" i="27"/>
  <c r="S64" i="27"/>
  <c r="Q64" i="27"/>
  <c r="M64" i="27"/>
  <c r="AI64" i="27"/>
  <c r="L64" i="27"/>
  <c r="K64" i="27"/>
  <c r="J64" i="27"/>
  <c r="I64" i="27"/>
  <c r="H64" i="27"/>
  <c r="G64" i="27"/>
  <c r="W63" i="27"/>
  <c r="V63" i="27"/>
  <c r="U63" i="27"/>
  <c r="T63" i="27"/>
  <c r="S63" i="27"/>
  <c r="Q63" i="27"/>
  <c r="M63" i="27"/>
  <c r="L63" i="27"/>
  <c r="K63" i="27"/>
  <c r="J63" i="27"/>
  <c r="AE63" i="27"/>
  <c r="I63" i="27"/>
  <c r="H63" i="27"/>
  <c r="G63" i="27"/>
  <c r="W62" i="27"/>
  <c r="V62" i="27"/>
  <c r="U62" i="27"/>
  <c r="T62" i="27"/>
  <c r="S62" i="27"/>
  <c r="Q62" i="27"/>
  <c r="M62" i="27"/>
  <c r="L62" i="27"/>
  <c r="K62" i="27"/>
  <c r="J62" i="27"/>
  <c r="I62" i="27"/>
  <c r="H62" i="27"/>
  <c r="G62" i="27"/>
  <c r="W61" i="27"/>
  <c r="V61" i="27"/>
  <c r="U61" i="27"/>
  <c r="T61" i="27"/>
  <c r="S61" i="27"/>
  <c r="Q61" i="27"/>
  <c r="M61" i="27"/>
  <c r="L61" i="27"/>
  <c r="AD61" i="27"/>
  <c r="K61" i="27"/>
  <c r="J61" i="27"/>
  <c r="I61" i="27"/>
  <c r="H61" i="27"/>
  <c r="G61" i="27"/>
  <c r="W60" i="27"/>
  <c r="V60" i="27"/>
  <c r="U60" i="27"/>
  <c r="T60" i="27"/>
  <c r="S60" i="27"/>
  <c r="Q60" i="27"/>
  <c r="M60" i="27"/>
  <c r="L60" i="27"/>
  <c r="K60" i="27"/>
  <c r="J60" i="27"/>
  <c r="I60" i="27"/>
  <c r="AC60" i="27"/>
  <c r="H60" i="27"/>
  <c r="G60" i="27"/>
  <c r="W59" i="27"/>
  <c r="V59" i="27"/>
  <c r="U59" i="27"/>
  <c r="T59" i="27"/>
  <c r="S59" i="27"/>
  <c r="Q59" i="27"/>
  <c r="M59" i="27"/>
  <c r="L59" i="27"/>
  <c r="K59" i="27"/>
  <c r="J59" i="27"/>
  <c r="I59" i="27"/>
  <c r="H59" i="27"/>
  <c r="G59" i="27"/>
  <c r="W58" i="27"/>
  <c r="V58" i="27"/>
  <c r="U58" i="27"/>
  <c r="T58" i="27"/>
  <c r="S58" i="27"/>
  <c r="Q58" i="27"/>
  <c r="M58" i="27"/>
  <c r="L58" i="27"/>
  <c r="K58" i="27"/>
  <c r="AB58" i="27"/>
  <c r="J58" i="27"/>
  <c r="I58" i="27"/>
  <c r="H58" i="27"/>
  <c r="G58" i="27"/>
  <c r="W57" i="27"/>
  <c r="V57" i="27"/>
  <c r="U57" i="27"/>
  <c r="T57" i="27"/>
  <c r="S57" i="27"/>
  <c r="Q57" i="27"/>
  <c r="M57" i="27"/>
  <c r="L57" i="27"/>
  <c r="K57" i="27"/>
  <c r="J57" i="27"/>
  <c r="I57" i="27"/>
  <c r="H57" i="27"/>
  <c r="G57" i="27"/>
  <c r="W56" i="27"/>
  <c r="V56" i="27"/>
  <c r="U56" i="27"/>
  <c r="T56" i="27"/>
  <c r="S56" i="27"/>
  <c r="Q56" i="27"/>
  <c r="M56" i="27"/>
  <c r="L56" i="27"/>
  <c r="K56" i="27"/>
  <c r="J56" i="27"/>
  <c r="I56" i="27"/>
  <c r="H56" i="27"/>
  <c r="G56" i="27"/>
  <c r="W55" i="27"/>
  <c r="V55" i="27"/>
  <c r="U55" i="27"/>
  <c r="T55" i="27"/>
  <c r="S55" i="27"/>
  <c r="Q55" i="27"/>
  <c r="M55" i="27"/>
  <c r="L55" i="27"/>
  <c r="K55" i="27"/>
  <c r="J55" i="27"/>
  <c r="I55" i="27"/>
  <c r="H55" i="27"/>
  <c r="G55" i="27"/>
  <c r="W54" i="27"/>
  <c r="V54" i="27"/>
  <c r="U54" i="27"/>
  <c r="T54" i="27"/>
  <c r="S54" i="27"/>
  <c r="Q54" i="27"/>
  <c r="M54" i="27"/>
  <c r="L54" i="27"/>
  <c r="K54" i="27"/>
  <c r="J54" i="27"/>
  <c r="I54" i="27"/>
  <c r="H54" i="27"/>
  <c r="G54" i="27"/>
  <c r="Z54" i="27"/>
  <c r="W53" i="27"/>
  <c r="V53" i="27"/>
  <c r="U53" i="27"/>
  <c r="T53" i="27"/>
  <c r="S53" i="27"/>
  <c r="Q53" i="27"/>
  <c r="M53" i="27"/>
  <c r="L53" i="27"/>
  <c r="AD53" i="27"/>
  <c r="K53" i="27"/>
  <c r="J53" i="27"/>
  <c r="I53" i="27"/>
  <c r="H53" i="27"/>
  <c r="G53" i="27"/>
  <c r="W52" i="27"/>
  <c r="V52" i="27"/>
  <c r="U52" i="27"/>
  <c r="T52" i="27"/>
  <c r="S52" i="27"/>
  <c r="Q52" i="27"/>
  <c r="M52" i="27"/>
  <c r="L52" i="27"/>
  <c r="K52" i="27"/>
  <c r="J52" i="27"/>
  <c r="I52" i="27"/>
  <c r="AC52" i="27"/>
  <c r="H52" i="27"/>
  <c r="G52" i="27"/>
  <c r="W51" i="27"/>
  <c r="V51" i="27"/>
  <c r="U51" i="27"/>
  <c r="T51" i="27"/>
  <c r="S51" i="27"/>
  <c r="Q51" i="27"/>
  <c r="M51" i="27"/>
  <c r="L51" i="27"/>
  <c r="K51" i="27"/>
  <c r="J51" i="27"/>
  <c r="I51" i="27"/>
  <c r="H51" i="27"/>
  <c r="G51" i="27"/>
  <c r="W50" i="27"/>
  <c r="V50" i="27"/>
  <c r="U50" i="27"/>
  <c r="T50" i="27"/>
  <c r="S50" i="27"/>
  <c r="Q50" i="27"/>
  <c r="M50" i="27"/>
  <c r="L50" i="27"/>
  <c r="K50" i="27"/>
  <c r="AB50" i="27"/>
  <c r="J50" i="27"/>
  <c r="I50" i="27"/>
  <c r="H50" i="27"/>
  <c r="G50" i="27"/>
  <c r="W49" i="27"/>
  <c r="V49" i="27"/>
  <c r="U49" i="27"/>
  <c r="T49" i="27"/>
  <c r="S49" i="27"/>
  <c r="Q49" i="27"/>
  <c r="M49" i="27"/>
  <c r="L49" i="27"/>
  <c r="K49" i="27"/>
  <c r="J49" i="27"/>
  <c r="I49" i="27"/>
  <c r="H49" i="27"/>
  <c r="AA49" i="27"/>
  <c r="G49" i="27"/>
  <c r="W48" i="27"/>
  <c r="V48" i="27"/>
  <c r="U48" i="27"/>
  <c r="T48" i="27"/>
  <c r="S48" i="27"/>
  <c r="Q48" i="27"/>
  <c r="M48" i="27"/>
  <c r="P48" i="27"/>
  <c r="L48" i="27"/>
  <c r="K48" i="27"/>
  <c r="J48" i="27"/>
  <c r="I48" i="27"/>
  <c r="H48" i="27"/>
  <c r="G48" i="27"/>
  <c r="W47" i="27"/>
  <c r="V47" i="27"/>
  <c r="U47" i="27"/>
  <c r="T47" i="27"/>
  <c r="S47" i="27"/>
  <c r="Q47" i="27"/>
  <c r="M47" i="27"/>
  <c r="L47" i="27"/>
  <c r="K47" i="27"/>
  <c r="J47" i="27"/>
  <c r="AE47" i="27"/>
  <c r="I47" i="27"/>
  <c r="H47" i="27"/>
  <c r="G47" i="27"/>
  <c r="W46" i="27"/>
  <c r="V46" i="27"/>
  <c r="U46" i="27"/>
  <c r="T46" i="27"/>
  <c r="S46" i="27"/>
  <c r="Q46" i="27"/>
  <c r="M46" i="27"/>
  <c r="L46" i="27"/>
  <c r="K46" i="27"/>
  <c r="J46" i="27"/>
  <c r="I46" i="27"/>
  <c r="H46" i="27"/>
  <c r="G46" i="27"/>
  <c r="W45" i="27"/>
  <c r="V45" i="27"/>
  <c r="U45" i="27"/>
  <c r="T45" i="27"/>
  <c r="S45" i="27"/>
  <c r="Q45" i="27"/>
  <c r="M45" i="27"/>
  <c r="L45" i="27"/>
  <c r="AD45" i="27"/>
  <c r="K45" i="27"/>
  <c r="J45" i="27"/>
  <c r="I45" i="27"/>
  <c r="H45" i="27"/>
  <c r="G45" i="27"/>
  <c r="W44" i="27"/>
  <c r="V44" i="27"/>
  <c r="U44" i="27"/>
  <c r="T44" i="27"/>
  <c r="S44" i="27"/>
  <c r="Q44" i="27"/>
  <c r="M44" i="27"/>
  <c r="L44" i="27"/>
  <c r="K44" i="27"/>
  <c r="J44" i="27"/>
  <c r="I44" i="27"/>
  <c r="AC44" i="27"/>
  <c r="H44" i="27"/>
  <c r="G44" i="27"/>
  <c r="W43" i="27"/>
  <c r="V43" i="27"/>
  <c r="U43" i="27"/>
  <c r="T43" i="27"/>
  <c r="S43" i="27"/>
  <c r="Q43" i="27"/>
  <c r="M43" i="27"/>
  <c r="L43" i="27"/>
  <c r="K43" i="27"/>
  <c r="J43" i="27"/>
  <c r="I43" i="27"/>
  <c r="H43" i="27"/>
  <c r="G43" i="27"/>
  <c r="W42" i="27"/>
  <c r="V42" i="27"/>
  <c r="U42" i="27"/>
  <c r="T42" i="27"/>
  <c r="S42" i="27"/>
  <c r="Q42" i="27"/>
  <c r="M42" i="27"/>
  <c r="L42" i="27"/>
  <c r="K42" i="27"/>
  <c r="J42" i="27"/>
  <c r="I42" i="27"/>
  <c r="H42" i="27"/>
  <c r="G42" i="27"/>
  <c r="W41" i="27"/>
  <c r="V41" i="27"/>
  <c r="U41" i="27"/>
  <c r="T41" i="27"/>
  <c r="S41" i="27"/>
  <c r="Q41" i="27"/>
  <c r="M41" i="27"/>
  <c r="L41" i="27"/>
  <c r="K41" i="27"/>
  <c r="J41" i="27"/>
  <c r="I41" i="27"/>
  <c r="H41" i="27"/>
  <c r="AA41" i="27"/>
  <c r="G41" i="27"/>
  <c r="W40" i="27"/>
  <c r="V40" i="27"/>
  <c r="U40" i="27"/>
  <c r="T40" i="27"/>
  <c r="S40" i="27"/>
  <c r="Q40" i="27"/>
  <c r="M40" i="27"/>
  <c r="L40" i="27"/>
  <c r="K40" i="27"/>
  <c r="J40" i="27"/>
  <c r="I40" i="27"/>
  <c r="H40" i="27"/>
  <c r="G40" i="27"/>
  <c r="W39" i="27"/>
  <c r="V39" i="27"/>
  <c r="U39" i="27"/>
  <c r="T39" i="27"/>
  <c r="S39" i="27"/>
  <c r="Q39" i="27"/>
  <c r="M39" i="27"/>
  <c r="L39" i="27"/>
  <c r="K39" i="27"/>
  <c r="J39" i="27"/>
  <c r="AE39" i="27"/>
  <c r="I39" i="27"/>
  <c r="H39" i="27"/>
  <c r="G39" i="27"/>
  <c r="W38" i="27"/>
  <c r="V38" i="27"/>
  <c r="U38" i="27"/>
  <c r="T38" i="27"/>
  <c r="S38" i="27"/>
  <c r="Q38" i="27"/>
  <c r="M38" i="27"/>
  <c r="L38" i="27"/>
  <c r="K38" i="27"/>
  <c r="J38" i="27"/>
  <c r="I38" i="27"/>
  <c r="H38" i="27"/>
  <c r="G38" i="27"/>
  <c r="N38" i="27"/>
  <c r="AG38" i="27"/>
  <c r="AQ38" i="27"/>
  <c r="W37" i="27"/>
  <c r="V37" i="27"/>
  <c r="U37" i="27"/>
  <c r="T37" i="27"/>
  <c r="S37" i="27"/>
  <c r="Q37" i="27"/>
  <c r="M37" i="27"/>
  <c r="L37" i="27"/>
  <c r="AD37" i="27"/>
  <c r="K37" i="27"/>
  <c r="J37" i="27"/>
  <c r="I37" i="27"/>
  <c r="H37" i="27"/>
  <c r="G37" i="27"/>
  <c r="W36" i="27"/>
  <c r="V36" i="27"/>
  <c r="U36" i="27"/>
  <c r="T36" i="27"/>
  <c r="S36" i="27"/>
  <c r="Q36" i="27"/>
  <c r="M36" i="27"/>
  <c r="L36" i="27"/>
  <c r="K36" i="27"/>
  <c r="J36" i="27"/>
  <c r="I36" i="27"/>
  <c r="AC36" i="27"/>
  <c r="H36" i="27"/>
  <c r="G36" i="27"/>
  <c r="W35" i="27"/>
  <c r="V35" i="27"/>
  <c r="U35" i="27"/>
  <c r="T35" i="27"/>
  <c r="S35" i="27"/>
  <c r="Q35" i="27"/>
  <c r="R35" i="27"/>
  <c r="AF35" i="27"/>
  <c r="AO35" i="27"/>
  <c r="M35" i="27"/>
  <c r="L35" i="27"/>
  <c r="K35" i="27"/>
  <c r="J35" i="27"/>
  <c r="I35" i="27"/>
  <c r="H35" i="27"/>
  <c r="G35" i="27"/>
  <c r="W34" i="27"/>
  <c r="V34" i="27"/>
  <c r="U34" i="27"/>
  <c r="T34" i="27"/>
  <c r="S34" i="27"/>
  <c r="Q34" i="27"/>
  <c r="M34" i="27"/>
  <c r="L34" i="27"/>
  <c r="K34" i="27"/>
  <c r="AB34" i="27"/>
  <c r="J34" i="27"/>
  <c r="I34" i="27"/>
  <c r="H34" i="27"/>
  <c r="G34" i="27"/>
  <c r="W33" i="27"/>
  <c r="V33" i="27"/>
  <c r="U33" i="27"/>
  <c r="T33" i="27"/>
  <c r="S33" i="27"/>
  <c r="Q33" i="27"/>
  <c r="M33" i="27"/>
  <c r="L33" i="27"/>
  <c r="K33" i="27"/>
  <c r="J33" i="27"/>
  <c r="I33" i="27"/>
  <c r="H33" i="27"/>
  <c r="AA33" i="27"/>
  <c r="G33" i="27"/>
  <c r="W32" i="27"/>
  <c r="V32" i="27"/>
  <c r="U32" i="27"/>
  <c r="T32" i="27"/>
  <c r="S32" i="27"/>
  <c r="Q32" i="27"/>
  <c r="M32" i="27"/>
  <c r="AI32" i="27"/>
  <c r="L32" i="27"/>
  <c r="K32" i="27"/>
  <c r="J32" i="27"/>
  <c r="I32" i="27"/>
  <c r="H32" i="27"/>
  <c r="G32" i="27"/>
  <c r="W31" i="27"/>
  <c r="V31" i="27"/>
  <c r="U31" i="27"/>
  <c r="T31" i="27"/>
  <c r="S31" i="27"/>
  <c r="Q31" i="27"/>
  <c r="M31" i="27"/>
  <c r="L31" i="27"/>
  <c r="K31" i="27"/>
  <c r="J31" i="27"/>
  <c r="AE31" i="27"/>
  <c r="I31" i="27"/>
  <c r="H31" i="27"/>
  <c r="G31" i="27"/>
  <c r="W30" i="27"/>
  <c r="V30" i="27"/>
  <c r="U30" i="27"/>
  <c r="T30" i="27"/>
  <c r="S30" i="27"/>
  <c r="Q30" i="27"/>
  <c r="M30" i="27"/>
  <c r="L30" i="27"/>
  <c r="K30" i="27"/>
  <c r="J30" i="27"/>
  <c r="I30" i="27"/>
  <c r="H30" i="27"/>
  <c r="G30" i="27"/>
  <c r="Z30" i="27"/>
  <c r="W29" i="27"/>
  <c r="V29" i="27"/>
  <c r="U29" i="27"/>
  <c r="T29" i="27"/>
  <c r="S29" i="27"/>
  <c r="Q29" i="27"/>
  <c r="M29" i="27"/>
  <c r="L29" i="27"/>
  <c r="AD29" i="27"/>
  <c r="K29" i="27"/>
  <c r="J29" i="27"/>
  <c r="I29" i="27"/>
  <c r="H29" i="27"/>
  <c r="G29" i="27"/>
  <c r="W28" i="27"/>
  <c r="V28" i="27"/>
  <c r="U28" i="27"/>
  <c r="T28" i="27"/>
  <c r="S28" i="27"/>
  <c r="Q28" i="27"/>
  <c r="M28" i="27"/>
  <c r="L28" i="27"/>
  <c r="K28" i="27"/>
  <c r="J28" i="27"/>
  <c r="I28" i="27"/>
  <c r="H28" i="27"/>
  <c r="G28" i="27"/>
  <c r="W27" i="27"/>
  <c r="V27" i="27"/>
  <c r="U27" i="27"/>
  <c r="T27" i="27"/>
  <c r="S27" i="27"/>
  <c r="Q27" i="27"/>
  <c r="M27" i="27"/>
  <c r="L27" i="27"/>
  <c r="K27" i="27"/>
  <c r="J27" i="27"/>
  <c r="I27" i="27"/>
  <c r="H27" i="27"/>
  <c r="G27" i="27"/>
  <c r="W26" i="27"/>
  <c r="V26" i="27"/>
  <c r="U26" i="27"/>
  <c r="T26" i="27"/>
  <c r="S26" i="27"/>
  <c r="Q26" i="27"/>
  <c r="M26" i="27"/>
  <c r="L26" i="27"/>
  <c r="K26" i="27"/>
  <c r="AB26" i="27"/>
  <c r="J26" i="27"/>
  <c r="I26" i="27"/>
  <c r="H26" i="27"/>
  <c r="G26" i="27"/>
  <c r="W25" i="27"/>
  <c r="V25" i="27"/>
  <c r="U25" i="27"/>
  <c r="T25" i="27"/>
  <c r="AL25" i="27"/>
  <c r="S25" i="27"/>
  <c r="Q25" i="27"/>
  <c r="M25" i="27"/>
  <c r="L25" i="27"/>
  <c r="K25" i="27"/>
  <c r="J25" i="27"/>
  <c r="I25" i="27"/>
  <c r="H25" i="27"/>
  <c r="AA25" i="27"/>
  <c r="G25" i="27"/>
  <c r="W24" i="27"/>
  <c r="V24" i="27"/>
  <c r="U24" i="27"/>
  <c r="T24" i="27"/>
  <c r="S24" i="27"/>
  <c r="Q24" i="27"/>
  <c r="M24" i="27"/>
  <c r="R24" i="27"/>
  <c r="AF24" i="27"/>
  <c r="AO24" i="27"/>
  <c r="L24" i="27"/>
  <c r="K24" i="27"/>
  <c r="J24" i="27"/>
  <c r="I24" i="27"/>
  <c r="H24" i="27"/>
  <c r="G24" i="27"/>
  <c r="W23" i="27"/>
  <c r="V23" i="27"/>
  <c r="U23" i="27"/>
  <c r="T23" i="27"/>
  <c r="S23" i="27"/>
  <c r="Q23" i="27"/>
  <c r="M23" i="27"/>
  <c r="L23" i="27"/>
  <c r="K23" i="27"/>
  <c r="J23" i="27"/>
  <c r="AE23" i="27"/>
  <c r="I23" i="27"/>
  <c r="H23" i="27"/>
  <c r="G23" i="27"/>
  <c r="W22" i="27"/>
  <c r="V22" i="27"/>
  <c r="U22" i="27"/>
  <c r="T22" i="27"/>
  <c r="S22" i="27"/>
  <c r="Q22" i="27"/>
  <c r="M22" i="27"/>
  <c r="L22" i="27"/>
  <c r="K22" i="27"/>
  <c r="J22" i="27"/>
  <c r="I22" i="27"/>
  <c r="H22" i="27"/>
  <c r="G22" i="27"/>
  <c r="N22" i="27"/>
  <c r="AG22" i="27"/>
  <c r="AQ22" i="27"/>
  <c r="W21" i="27"/>
  <c r="V21" i="27"/>
  <c r="U21" i="27"/>
  <c r="T21" i="27"/>
  <c r="S21" i="27"/>
  <c r="Q21" i="27"/>
  <c r="M21" i="27"/>
  <c r="L21" i="27"/>
  <c r="AD21" i="27"/>
  <c r="K21" i="27"/>
  <c r="J21" i="27"/>
  <c r="I21" i="27"/>
  <c r="H21" i="27"/>
  <c r="G21" i="27"/>
  <c r="W20" i="27"/>
  <c r="V20" i="27"/>
  <c r="U20" i="27"/>
  <c r="T20" i="27"/>
  <c r="S20" i="27"/>
  <c r="Q20" i="27"/>
  <c r="M20" i="27"/>
  <c r="L20" i="27"/>
  <c r="K20" i="27"/>
  <c r="J20" i="27"/>
  <c r="I20" i="27"/>
  <c r="AC20" i="27"/>
  <c r="H20" i="27"/>
  <c r="G20" i="27"/>
  <c r="W19" i="27"/>
  <c r="V19" i="27"/>
  <c r="U19" i="27"/>
  <c r="T19" i="27"/>
  <c r="S19" i="27"/>
  <c r="Q19" i="27"/>
  <c r="M19" i="27"/>
  <c r="L19" i="27"/>
  <c r="K19" i="27"/>
  <c r="J19" i="27"/>
  <c r="I19" i="27"/>
  <c r="H19" i="27"/>
  <c r="G19" i="27"/>
  <c r="W18" i="27"/>
  <c r="V18" i="27"/>
  <c r="U18" i="27"/>
  <c r="T18" i="27"/>
  <c r="S18" i="27"/>
  <c r="Q18" i="27"/>
  <c r="M18" i="27"/>
  <c r="L18" i="27"/>
  <c r="K18" i="27"/>
  <c r="AB18" i="27"/>
  <c r="J18" i="27"/>
  <c r="I18" i="27"/>
  <c r="H18" i="27"/>
  <c r="G18" i="27"/>
  <c r="W17" i="27"/>
  <c r="V17" i="27"/>
  <c r="U17" i="27"/>
  <c r="T17" i="27"/>
  <c r="S17" i="27"/>
  <c r="Q17" i="27"/>
  <c r="M17" i="27"/>
  <c r="L17" i="27"/>
  <c r="K17" i="27"/>
  <c r="J17" i="27"/>
  <c r="I17" i="27"/>
  <c r="H17" i="27"/>
  <c r="AA17" i="27"/>
  <c r="G17" i="27"/>
  <c r="W16" i="27"/>
  <c r="V16" i="27"/>
  <c r="U16" i="27"/>
  <c r="T16" i="27"/>
  <c r="S16" i="27"/>
  <c r="Q16" i="27"/>
  <c r="M16" i="27"/>
  <c r="L16" i="27"/>
  <c r="K16" i="27"/>
  <c r="J16" i="27"/>
  <c r="I16" i="27"/>
  <c r="H16" i="27"/>
  <c r="G16" i="27"/>
  <c r="W15" i="27"/>
  <c r="V15" i="27"/>
  <c r="U15" i="27"/>
  <c r="T15" i="27"/>
  <c r="S15" i="27"/>
  <c r="Q15" i="27"/>
  <c r="M15" i="27"/>
  <c r="L15" i="27"/>
  <c r="K15" i="27"/>
  <c r="J15" i="27"/>
  <c r="AE15" i="27"/>
  <c r="I15" i="27"/>
  <c r="H15" i="27"/>
  <c r="G15" i="27"/>
  <c r="W14" i="27"/>
  <c r="V14" i="27"/>
  <c r="U14" i="27"/>
  <c r="T14" i="27"/>
  <c r="S14" i="27"/>
  <c r="Q14" i="27"/>
  <c r="M14" i="27"/>
  <c r="L14" i="27"/>
  <c r="K14" i="27"/>
  <c r="J14" i="27"/>
  <c r="I14" i="27"/>
  <c r="H14" i="27"/>
  <c r="G14" i="27"/>
  <c r="O14" i="27"/>
  <c r="W13" i="27"/>
  <c r="V13" i="27"/>
  <c r="U13" i="27"/>
  <c r="T13" i="27"/>
  <c r="S13" i="27"/>
  <c r="Q13" i="27"/>
  <c r="M13" i="27"/>
  <c r="L13" i="27"/>
  <c r="AD13" i="27"/>
  <c r="K13" i="27"/>
  <c r="J13" i="27"/>
  <c r="I13" i="27"/>
  <c r="H13" i="27"/>
  <c r="G13" i="27"/>
  <c r="W12" i="27"/>
  <c r="V12" i="27"/>
  <c r="U12" i="27"/>
  <c r="T12" i="27"/>
  <c r="S12" i="27"/>
  <c r="Q12" i="27"/>
  <c r="M12" i="27"/>
  <c r="L12" i="27"/>
  <c r="K12" i="27"/>
  <c r="J12" i="27"/>
  <c r="I12" i="27"/>
  <c r="AC12" i="27"/>
  <c r="H12" i="27"/>
  <c r="G12" i="27"/>
  <c r="W11" i="27"/>
  <c r="V11" i="27"/>
  <c r="U11" i="27"/>
  <c r="T11" i="27"/>
  <c r="S11" i="27"/>
  <c r="Q11" i="27"/>
  <c r="M11" i="27"/>
  <c r="L11" i="27"/>
  <c r="K11" i="27"/>
  <c r="J11" i="27"/>
  <c r="I11" i="27"/>
  <c r="H11" i="27"/>
  <c r="G11" i="27"/>
  <c r="W10" i="27"/>
  <c r="V10" i="27"/>
  <c r="U10" i="27"/>
  <c r="T10" i="27"/>
  <c r="S10" i="27"/>
  <c r="Q10" i="27"/>
  <c r="M10" i="27"/>
  <c r="L10" i="27"/>
  <c r="K10" i="27"/>
  <c r="AB10" i="27"/>
  <c r="J10" i="27"/>
  <c r="I10" i="27"/>
  <c r="H10" i="27"/>
  <c r="G10" i="27"/>
  <c r="W9" i="27"/>
  <c r="V9" i="27"/>
  <c r="U9" i="27"/>
  <c r="T9" i="27"/>
  <c r="S9" i="27"/>
  <c r="Q9" i="27"/>
  <c r="M9" i="27"/>
  <c r="L9" i="27"/>
  <c r="K9" i="27"/>
  <c r="J9" i="27"/>
  <c r="I9" i="27"/>
  <c r="H9" i="27"/>
  <c r="AA9" i="27"/>
  <c r="G9" i="27"/>
  <c r="W8" i="27"/>
  <c r="V8" i="27"/>
  <c r="U8" i="27"/>
  <c r="T8" i="27"/>
  <c r="S8" i="27"/>
  <c r="Q8" i="27"/>
  <c r="M8" i="27"/>
  <c r="L8" i="27"/>
  <c r="K8" i="27"/>
  <c r="J8" i="27"/>
  <c r="I8" i="27"/>
  <c r="H8" i="27"/>
  <c r="G8" i="27"/>
  <c r="W7" i="27"/>
  <c r="V7" i="27"/>
  <c r="V89" i="27"/>
  <c r="U7" i="27"/>
  <c r="T7" i="27"/>
  <c r="S7" i="27"/>
  <c r="Q7" i="27"/>
  <c r="M7" i="27"/>
  <c r="L7" i="27"/>
  <c r="K7" i="27"/>
  <c r="J7" i="27"/>
  <c r="AE7" i="27"/>
  <c r="I7" i="27"/>
  <c r="H7" i="27"/>
  <c r="G7" i="27"/>
  <c r="W6" i="27"/>
  <c r="V6" i="27"/>
  <c r="U6" i="27"/>
  <c r="T6" i="27"/>
  <c r="S6" i="27"/>
  <c r="Q6" i="27"/>
  <c r="M6" i="27"/>
  <c r="L6" i="27"/>
  <c r="K6" i="27"/>
  <c r="J6" i="27"/>
  <c r="I6" i="27"/>
  <c r="H6" i="27"/>
  <c r="G6" i="27"/>
  <c r="O6" i="27"/>
  <c r="W5" i="27"/>
  <c r="V5" i="27"/>
  <c r="U5" i="27"/>
  <c r="T5" i="27"/>
  <c r="S5" i="27"/>
  <c r="Q5" i="27"/>
  <c r="M5" i="27"/>
  <c r="L5" i="27"/>
  <c r="AD5" i="27"/>
  <c r="K5" i="27"/>
  <c r="J5" i="27"/>
  <c r="I5" i="27"/>
  <c r="H5" i="27"/>
  <c r="G5" i="27"/>
  <c r="W4" i="27"/>
  <c r="V4" i="27"/>
  <c r="U4" i="27"/>
  <c r="T4" i="27"/>
  <c r="S4" i="27"/>
  <c r="Q4" i="27"/>
  <c r="M4" i="27"/>
  <c r="L4" i="27"/>
  <c r="K4" i="27"/>
  <c r="J4" i="27"/>
  <c r="I4" i="27"/>
  <c r="AC4" i="27"/>
  <c r="H4" i="27"/>
  <c r="G4" i="27"/>
  <c r="W3" i="27"/>
  <c r="V3" i="27"/>
  <c r="U3" i="27"/>
  <c r="T3" i="27"/>
  <c r="S3" i="27"/>
  <c r="Q3" i="27"/>
  <c r="M3" i="27"/>
  <c r="L3" i="27"/>
  <c r="K3" i="27"/>
  <c r="J3" i="27"/>
  <c r="I3" i="27"/>
  <c r="H3" i="27"/>
  <c r="G3" i="27"/>
  <c r="V88" i="26"/>
  <c r="U88" i="26"/>
  <c r="T88" i="26"/>
  <c r="S88" i="26"/>
  <c r="R88" i="26"/>
  <c r="P88" i="26"/>
  <c r="L88" i="26"/>
  <c r="K88" i="26"/>
  <c r="AC88" i="26"/>
  <c r="J88" i="26"/>
  <c r="I88" i="26"/>
  <c r="H88" i="26"/>
  <c r="G88" i="26"/>
  <c r="F88" i="26"/>
  <c r="V87" i="26"/>
  <c r="U87" i="26"/>
  <c r="T87" i="26"/>
  <c r="S87" i="26"/>
  <c r="R87" i="26"/>
  <c r="P87" i="26"/>
  <c r="L87" i="26"/>
  <c r="K87" i="26"/>
  <c r="J87" i="26"/>
  <c r="I87" i="26"/>
  <c r="H87" i="26"/>
  <c r="AB87" i="26"/>
  <c r="G87" i="26"/>
  <c r="F87" i="26"/>
  <c r="V86" i="26"/>
  <c r="U86" i="26"/>
  <c r="T86" i="26"/>
  <c r="S86" i="26"/>
  <c r="R86" i="26"/>
  <c r="P86" i="26"/>
  <c r="L86" i="26"/>
  <c r="K86" i="26"/>
  <c r="J86" i="26"/>
  <c r="I86" i="26"/>
  <c r="H86" i="26"/>
  <c r="G86" i="26"/>
  <c r="F86" i="26"/>
  <c r="V85" i="26"/>
  <c r="U85" i="26"/>
  <c r="T85" i="26"/>
  <c r="S85" i="26"/>
  <c r="R85" i="26"/>
  <c r="P85" i="26"/>
  <c r="L85" i="26"/>
  <c r="K85" i="26"/>
  <c r="J85" i="26"/>
  <c r="AA85" i="26"/>
  <c r="I85" i="26"/>
  <c r="H85" i="26"/>
  <c r="G85" i="26"/>
  <c r="F85" i="26"/>
  <c r="V84" i="26"/>
  <c r="U84" i="26"/>
  <c r="T84" i="26"/>
  <c r="S84" i="26"/>
  <c r="R84" i="26"/>
  <c r="P84" i="26"/>
  <c r="L84" i="26"/>
  <c r="K84" i="26"/>
  <c r="J84" i="26"/>
  <c r="I84" i="26"/>
  <c r="H84" i="26"/>
  <c r="G84" i="26"/>
  <c r="Z84" i="26"/>
  <c r="F84" i="26"/>
  <c r="V83" i="26"/>
  <c r="U83" i="26"/>
  <c r="T83" i="26"/>
  <c r="S83" i="26"/>
  <c r="R83" i="26"/>
  <c r="P83" i="26"/>
  <c r="L83" i="26"/>
  <c r="K83" i="26"/>
  <c r="J83" i="26"/>
  <c r="I83" i="26"/>
  <c r="H83" i="26"/>
  <c r="G83" i="26"/>
  <c r="F83" i="26"/>
  <c r="V82" i="26"/>
  <c r="U82" i="26"/>
  <c r="T82" i="26"/>
  <c r="S82" i="26"/>
  <c r="R82" i="26"/>
  <c r="P82" i="26"/>
  <c r="L82" i="26"/>
  <c r="K82" i="26"/>
  <c r="J82" i="26"/>
  <c r="I82" i="26"/>
  <c r="AD82" i="26"/>
  <c r="H82" i="26"/>
  <c r="G82" i="26"/>
  <c r="F82" i="26"/>
  <c r="V81" i="26"/>
  <c r="U81" i="26"/>
  <c r="T81" i="26"/>
  <c r="S81" i="26"/>
  <c r="R81" i="26"/>
  <c r="P81" i="26"/>
  <c r="L81" i="26"/>
  <c r="K81" i="26"/>
  <c r="J81" i="26"/>
  <c r="I81" i="26"/>
  <c r="H81" i="26"/>
  <c r="G81" i="26"/>
  <c r="F81" i="26"/>
  <c r="N81" i="26"/>
  <c r="V80" i="26"/>
  <c r="U80" i="26"/>
  <c r="T80" i="26"/>
  <c r="S80" i="26"/>
  <c r="R80" i="26"/>
  <c r="P80" i="26"/>
  <c r="L80" i="26"/>
  <c r="K80" i="26"/>
  <c r="AC80" i="26"/>
  <c r="J80" i="26"/>
  <c r="I80" i="26"/>
  <c r="H80" i="26"/>
  <c r="G80" i="26"/>
  <c r="F80" i="26"/>
  <c r="V79" i="26"/>
  <c r="U79" i="26"/>
  <c r="T79" i="26"/>
  <c r="S79" i="26"/>
  <c r="R79" i="26"/>
  <c r="P79" i="26"/>
  <c r="L79" i="26"/>
  <c r="K79" i="26"/>
  <c r="J79" i="26"/>
  <c r="I79" i="26"/>
  <c r="H79" i="26"/>
  <c r="AB79" i="26"/>
  <c r="G79" i="26"/>
  <c r="F79" i="26"/>
  <c r="V78" i="26"/>
  <c r="U78" i="26"/>
  <c r="T78" i="26"/>
  <c r="S78" i="26"/>
  <c r="R78" i="26"/>
  <c r="P78" i="26"/>
  <c r="Q78" i="26"/>
  <c r="AF78" i="26"/>
  <c r="AO78" i="26"/>
  <c r="L78" i="26"/>
  <c r="K78" i="26"/>
  <c r="J78" i="26"/>
  <c r="I78" i="26"/>
  <c r="H78" i="26"/>
  <c r="G78" i="26"/>
  <c r="F78" i="26"/>
  <c r="V77" i="26"/>
  <c r="U77" i="26"/>
  <c r="T77" i="26"/>
  <c r="S77" i="26"/>
  <c r="R77" i="26"/>
  <c r="P77" i="26"/>
  <c r="L77" i="26"/>
  <c r="K77" i="26"/>
  <c r="J77" i="26"/>
  <c r="AA77" i="26"/>
  <c r="I77" i="26"/>
  <c r="H77" i="26"/>
  <c r="G77" i="26"/>
  <c r="F77" i="26"/>
  <c r="V76" i="26"/>
  <c r="U76" i="26"/>
  <c r="T76" i="26"/>
  <c r="S76" i="26"/>
  <c r="R76" i="26"/>
  <c r="P76" i="26"/>
  <c r="L76" i="26"/>
  <c r="K76" i="26"/>
  <c r="J76" i="26"/>
  <c r="I76" i="26"/>
  <c r="H76" i="26"/>
  <c r="G76" i="26"/>
  <c r="Z76" i="26"/>
  <c r="F76" i="26"/>
  <c r="V75" i="26"/>
  <c r="U75" i="26"/>
  <c r="T75" i="26"/>
  <c r="S75" i="26"/>
  <c r="R75" i="26"/>
  <c r="P75" i="26"/>
  <c r="L75" i="26"/>
  <c r="K75" i="26"/>
  <c r="J75" i="26"/>
  <c r="I75" i="26"/>
  <c r="H75" i="26"/>
  <c r="G75" i="26"/>
  <c r="F75" i="26"/>
  <c r="V74" i="26"/>
  <c r="U74" i="26"/>
  <c r="T74" i="26"/>
  <c r="S74" i="26"/>
  <c r="R74" i="26"/>
  <c r="P74" i="26"/>
  <c r="L74" i="26"/>
  <c r="K74" i="26"/>
  <c r="J74" i="26"/>
  <c r="I74" i="26"/>
  <c r="AD74" i="26"/>
  <c r="H74" i="26"/>
  <c r="G74" i="26"/>
  <c r="F74" i="26"/>
  <c r="V73" i="26"/>
  <c r="U73" i="26"/>
  <c r="T73" i="26"/>
  <c r="S73" i="26"/>
  <c r="R73" i="26"/>
  <c r="P73" i="26"/>
  <c r="L73" i="26"/>
  <c r="K73" i="26"/>
  <c r="J73" i="26"/>
  <c r="I73" i="26"/>
  <c r="H73" i="26"/>
  <c r="G73" i="26"/>
  <c r="F73" i="26"/>
  <c r="N73" i="26"/>
  <c r="V72" i="26"/>
  <c r="U72" i="26"/>
  <c r="T72" i="26"/>
  <c r="S72" i="26"/>
  <c r="R72" i="26"/>
  <c r="P72" i="26"/>
  <c r="L72" i="26"/>
  <c r="K72" i="26"/>
  <c r="AC72" i="26"/>
  <c r="J72" i="26"/>
  <c r="I72" i="26"/>
  <c r="H72" i="26"/>
  <c r="G72" i="26"/>
  <c r="F72" i="26"/>
  <c r="V71" i="26"/>
  <c r="U71" i="26"/>
  <c r="T71" i="26"/>
  <c r="S71" i="26"/>
  <c r="R71" i="26"/>
  <c r="P71" i="26"/>
  <c r="L71" i="26"/>
  <c r="K71" i="26"/>
  <c r="J71" i="26"/>
  <c r="I71" i="26"/>
  <c r="H71" i="26"/>
  <c r="AB71" i="26"/>
  <c r="G71" i="26"/>
  <c r="F71" i="26"/>
  <c r="V70" i="26"/>
  <c r="U70" i="26"/>
  <c r="T70" i="26"/>
  <c r="S70" i="26"/>
  <c r="R70" i="26"/>
  <c r="P70" i="26"/>
  <c r="Q70" i="26"/>
  <c r="AF70" i="26"/>
  <c r="AO70" i="26"/>
  <c r="L70" i="26"/>
  <c r="K70" i="26"/>
  <c r="J70" i="26"/>
  <c r="I70" i="26"/>
  <c r="H70" i="26"/>
  <c r="G70" i="26"/>
  <c r="F70" i="26"/>
  <c r="V69" i="26"/>
  <c r="U69" i="26"/>
  <c r="T69" i="26"/>
  <c r="S69" i="26"/>
  <c r="R69" i="26"/>
  <c r="P69" i="26"/>
  <c r="L69" i="26"/>
  <c r="K69" i="26"/>
  <c r="J69" i="26"/>
  <c r="AA69" i="26"/>
  <c r="I69" i="26"/>
  <c r="H69" i="26"/>
  <c r="G69" i="26"/>
  <c r="F69" i="26"/>
  <c r="V68" i="26"/>
  <c r="U68" i="26"/>
  <c r="T68" i="26"/>
  <c r="S68" i="26"/>
  <c r="R68" i="26"/>
  <c r="P68" i="26"/>
  <c r="L68" i="26"/>
  <c r="K68" i="26"/>
  <c r="J68" i="26"/>
  <c r="I68" i="26"/>
  <c r="H68" i="26"/>
  <c r="G68" i="26"/>
  <c r="Z68" i="26"/>
  <c r="F68" i="26"/>
  <c r="V67" i="26"/>
  <c r="U67" i="26"/>
  <c r="T67" i="26"/>
  <c r="S67" i="26"/>
  <c r="R67" i="26"/>
  <c r="P67" i="26"/>
  <c r="L67" i="26"/>
  <c r="AH67" i="26"/>
  <c r="K67" i="26"/>
  <c r="J67" i="26"/>
  <c r="I67" i="26"/>
  <c r="H67" i="26"/>
  <c r="G67" i="26"/>
  <c r="F67" i="26"/>
  <c r="V66" i="26"/>
  <c r="U66" i="26"/>
  <c r="T66" i="26"/>
  <c r="S66" i="26"/>
  <c r="R66" i="26"/>
  <c r="P66" i="26"/>
  <c r="L66" i="26"/>
  <c r="K66" i="26"/>
  <c r="J66" i="26"/>
  <c r="I66" i="26"/>
  <c r="AD66" i="26"/>
  <c r="H66" i="26"/>
  <c r="G66" i="26"/>
  <c r="F66" i="26"/>
  <c r="V65" i="26"/>
  <c r="U65" i="26"/>
  <c r="T65" i="26"/>
  <c r="S65" i="26"/>
  <c r="R65" i="26"/>
  <c r="P65" i="26"/>
  <c r="L65" i="26"/>
  <c r="K65" i="26"/>
  <c r="J65" i="26"/>
  <c r="I65" i="26"/>
  <c r="H65" i="26"/>
  <c r="G65" i="26"/>
  <c r="F65" i="26"/>
  <c r="V64" i="26"/>
  <c r="U64" i="26"/>
  <c r="T64" i="26"/>
  <c r="S64" i="26"/>
  <c r="R64" i="26"/>
  <c r="P64" i="26"/>
  <c r="L64" i="26"/>
  <c r="K64" i="26"/>
  <c r="AC64" i="26"/>
  <c r="J64" i="26"/>
  <c r="I64" i="26"/>
  <c r="H64" i="26"/>
  <c r="G64" i="26"/>
  <c r="F64" i="26"/>
  <c r="V63" i="26"/>
  <c r="U63" i="26"/>
  <c r="T63" i="26"/>
  <c r="S63" i="26"/>
  <c r="R63" i="26"/>
  <c r="P63" i="26"/>
  <c r="L63" i="26"/>
  <c r="K63" i="26"/>
  <c r="J63" i="26"/>
  <c r="I63" i="26"/>
  <c r="H63" i="26"/>
  <c r="AB63" i="26"/>
  <c r="G63" i="26"/>
  <c r="F63" i="26"/>
  <c r="V62" i="26"/>
  <c r="U62" i="26"/>
  <c r="T62" i="26"/>
  <c r="S62" i="26"/>
  <c r="R62" i="26"/>
  <c r="P62" i="26"/>
  <c r="L62" i="26"/>
  <c r="K62" i="26"/>
  <c r="J62" i="26"/>
  <c r="I62" i="26"/>
  <c r="H62" i="26"/>
  <c r="G62" i="26"/>
  <c r="F62" i="26"/>
  <c r="V61" i="26"/>
  <c r="U61" i="26"/>
  <c r="T61" i="26"/>
  <c r="S61" i="26"/>
  <c r="R61" i="26"/>
  <c r="P61" i="26"/>
  <c r="L61" i="26"/>
  <c r="K61" i="26"/>
  <c r="J61" i="26"/>
  <c r="AA61" i="26"/>
  <c r="I61" i="26"/>
  <c r="H61" i="26"/>
  <c r="G61" i="26"/>
  <c r="F61" i="26"/>
  <c r="V60" i="26"/>
  <c r="U60" i="26"/>
  <c r="T60" i="26"/>
  <c r="S60" i="26"/>
  <c r="R60" i="26"/>
  <c r="P60" i="26"/>
  <c r="L60" i="26"/>
  <c r="K60" i="26"/>
  <c r="J60" i="26"/>
  <c r="I60" i="26"/>
  <c r="H60" i="26"/>
  <c r="G60" i="26"/>
  <c r="Z60" i="26"/>
  <c r="F60" i="26"/>
  <c r="V59" i="26"/>
  <c r="U59" i="26"/>
  <c r="T59" i="26"/>
  <c r="S59" i="26"/>
  <c r="R59" i="26"/>
  <c r="P59" i="26"/>
  <c r="L59" i="26"/>
  <c r="AH59" i="26"/>
  <c r="K59" i="26"/>
  <c r="J59" i="26"/>
  <c r="I59" i="26"/>
  <c r="H59" i="26"/>
  <c r="G59" i="26"/>
  <c r="F59" i="26"/>
  <c r="V58" i="26"/>
  <c r="U58" i="26"/>
  <c r="T58" i="26"/>
  <c r="S58" i="26"/>
  <c r="R58" i="26"/>
  <c r="P58" i="26"/>
  <c r="L58" i="26"/>
  <c r="K58" i="26"/>
  <c r="J58" i="26"/>
  <c r="I58" i="26"/>
  <c r="AD58" i="26"/>
  <c r="H58" i="26"/>
  <c r="G58" i="26"/>
  <c r="F58" i="26"/>
  <c r="V57" i="26"/>
  <c r="U57" i="26"/>
  <c r="T57" i="26"/>
  <c r="S57" i="26"/>
  <c r="R57" i="26"/>
  <c r="P57" i="26"/>
  <c r="L57" i="26"/>
  <c r="K57" i="26"/>
  <c r="J57" i="26"/>
  <c r="I57" i="26"/>
  <c r="H57" i="26"/>
  <c r="G57" i="26"/>
  <c r="F57" i="26"/>
  <c r="N57" i="26"/>
  <c r="V56" i="26"/>
  <c r="U56" i="26"/>
  <c r="T56" i="26"/>
  <c r="S56" i="26"/>
  <c r="R56" i="26"/>
  <c r="P56" i="26"/>
  <c r="L56" i="26"/>
  <c r="K56" i="26"/>
  <c r="AC56" i="26"/>
  <c r="J56" i="26"/>
  <c r="I56" i="26"/>
  <c r="H56" i="26"/>
  <c r="G56" i="26"/>
  <c r="F56" i="26"/>
  <c r="V55" i="26"/>
  <c r="U55" i="26"/>
  <c r="T55" i="26"/>
  <c r="S55" i="26"/>
  <c r="R55" i="26"/>
  <c r="P55" i="26"/>
  <c r="L55" i="26"/>
  <c r="K55" i="26"/>
  <c r="J55" i="26"/>
  <c r="I55" i="26"/>
  <c r="H55" i="26"/>
  <c r="AB55" i="26"/>
  <c r="G55" i="26"/>
  <c r="F55" i="26"/>
  <c r="V54" i="26"/>
  <c r="U54" i="26"/>
  <c r="T54" i="26"/>
  <c r="S54" i="26"/>
  <c r="R54" i="26"/>
  <c r="P54" i="26"/>
  <c r="L54" i="26"/>
  <c r="K54" i="26"/>
  <c r="J54" i="26"/>
  <c r="I54" i="26"/>
  <c r="H54" i="26"/>
  <c r="G54" i="26"/>
  <c r="F54" i="26"/>
  <c r="V53" i="26"/>
  <c r="U53" i="26"/>
  <c r="T53" i="26"/>
  <c r="S53" i="26"/>
  <c r="R53" i="26"/>
  <c r="P53" i="26"/>
  <c r="L53" i="26"/>
  <c r="K53" i="26"/>
  <c r="J53" i="26"/>
  <c r="AA53" i="26"/>
  <c r="I53" i="26"/>
  <c r="H53" i="26"/>
  <c r="G53" i="26"/>
  <c r="F53" i="26"/>
  <c r="V52" i="26"/>
  <c r="U52" i="26"/>
  <c r="T52" i="26"/>
  <c r="S52" i="26"/>
  <c r="R52" i="26"/>
  <c r="P52" i="26"/>
  <c r="L52" i="26"/>
  <c r="K52" i="26"/>
  <c r="J52" i="26"/>
  <c r="I52" i="26"/>
  <c r="H52" i="26"/>
  <c r="G52" i="26"/>
  <c r="Z52" i="26"/>
  <c r="F52" i="26"/>
  <c r="V51" i="26"/>
  <c r="U51" i="26"/>
  <c r="T51" i="26"/>
  <c r="S51" i="26"/>
  <c r="R51" i="26"/>
  <c r="P51" i="26"/>
  <c r="L51" i="26"/>
  <c r="Q51" i="26"/>
  <c r="AF51" i="26"/>
  <c r="AO51" i="26"/>
  <c r="K51" i="26"/>
  <c r="J51" i="26"/>
  <c r="I51" i="26"/>
  <c r="H51" i="26"/>
  <c r="G51" i="26"/>
  <c r="F51" i="26"/>
  <c r="V50" i="26"/>
  <c r="U50" i="26"/>
  <c r="T50" i="26"/>
  <c r="S50" i="26"/>
  <c r="R50" i="26"/>
  <c r="P50" i="26"/>
  <c r="L50" i="26"/>
  <c r="K50" i="26"/>
  <c r="J50" i="26"/>
  <c r="I50" i="26"/>
  <c r="AD50" i="26"/>
  <c r="H50" i="26"/>
  <c r="G50" i="26"/>
  <c r="F50" i="26"/>
  <c r="V49" i="26"/>
  <c r="U49" i="26"/>
  <c r="T49" i="26"/>
  <c r="S49" i="26"/>
  <c r="R49" i="26"/>
  <c r="P49" i="26"/>
  <c r="L49" i="26"/>
  <c r="K49" i="26"/>
  <c r="J49" i="26"/>
  <c r="I49" i="26"/>
  <c r="H49" i="26"/>
  <c r="G49" i="26"/>
  <c r="F49" i="26"/>
  <c r="Y49" i="26"/>
  <c r="V48" i="26"/>
  <c r="U48" i="26"/>
  <c r="T48" i="26"/>
  <c r="S48" i="26"/>
  <c r="R48" i="26"/>
  <c r="P48" i="26"/>
  <c r="L48" i="26"/>
  <c r="K48" i="26"/>
  <c r="AC48" i="26"/>
  <c r="J48" i="26"/>
  <c r="I48" i="26"/>
  <c r="H48" i="26"/>
  <c r="G48" i="26"/>
  <c r="F48" i="26"/>
  <c r="V47" i="26"/>
  <c r="U47" i="26"/>
  <c r="T47" i="26"/>
  <c r="S47" i="26"/>
  <c r="R47" i="26"/>
  <c r="P47" i="26"/>
  <c r="L47" i="26"/>
  <c r="K47" i="26"/>
  <c r="J47" i="26"/>
  <c r="I47" i="26"/>
  <c r="H47" i="26"/>
  <c r="AB47" i="26"/>
  <c r="G47" i="26"/>
  <c r="F47" i="26"/>
  <c r="V46" i="26"/>
  <c r="U46" i="26"/>
  <c r="T46" i="26"/>
  <c r="S46" i="26"/>
  <c r="R46" i="26"/>
  <c r="P46" i="26"/>
  <c r="L46" i="26"/>
  <c r="K46" i="26"/>
  <c r="J46" i="26"/>
  <c r="I46" i="26"/>
  <c r="H46" i="26"/>
  <c r="G46" i="26"/>
  <c r="F46" i="26"/>
  <c r="V45" i="26"/>
  <c r="U45" i="26"/>
  <c r="T45" i="26"/>
  <c r="S45" i="26"/>
  <c r="R45" i="26"/>
  <c r="P45" i="26"/>
  <c r="L45" i="26"/>
  <c r="K45" i="26"/>
  <c r="J45" i="26"/>
  <c r="AA45" i="26"/>
  <c r="I45" i="26"/>
  <c r="H45" i="26"/>
  <c r="G45" i="26"/>
  <c r="F45" i="26"/>
  <c r="V44" i="26"/>
  <c r="U44" i="26"/>
  <c r="T44" i="26"/>
  <c r="S44" i="26"/>
  <c r="R44" i="26"/>
  <c r="P44" i="26"/>
  <c r="L44" i="26"/>
  <c r="K44" i="26"/>
  <c r="J44" i="26"/>
  <c r="I44" i="26"/>
  <c r="H44" i="26"/>
  <c r="G44" i="26"/>
  <c r="Z44" i="26"/>
  <c r="F44" i="26"/>
  <c r="V43" i="26"/>
  <c r="U43" i="26"/>
  <c r="T43" i="26"/>
  <c r="S43" i="26"/>
  <c r="R43" i="26"/>
  <c r="P43" i="26"/>
  <c r="L43" i="26"/>
  <c r="O43" i="26"/>
  <c r="K43" i="26"/>
  <c r="J43" i="26"/>
  <c r="I43" i="26"/>
  <c r="H43" i="26"/>
  <c r="G43" i="26"/>
  <c r="F43" i="26"/>
  <c r="V42" i="26"/>
  <c r="U42" i="26"/>
  <c r="T42" i="26"/>
  <c r="S42" i="26"/>
  <c r="R42" i="26"/>
  <c r="P42" i="26"/>
  <c r="L42" i="26"/>
  <c r="K42" i="26"/>
  <c r="J42" i="26"/>
  <c r="I42" i="26"/>
  <c r="AD42" i="26"/>
  <c r="H42" i="26"/>
  <c r="G42" i="26"/>
  <c r="F42" i="26"/>
  <c r="V41" i="26"/>
  <c r="U41" i="26"/>
  <c r="T41" i="26"/>
  <c r="S41" i="26"/>
  <c r="R41" i="26"/>
  <c r="P41" i="26"/>
  <c r="L41" i="26"/>
  <c r="K41" i="26"/>
  <c r="J41" i="26"/>
  <c r="I41" i="26"/>
  <c r="H41" i="26"/>
  <c r="G41" i="26"/>
  <c r="F41" i="26"/>
  <c r="N41" i="26"/>
  <c r="V40" i="26"/>
  <c r="U40" i="26"/>
  <c r="T40" i="26"/>
  <c r="S40" i="26"/>
  <c r="R40" i="26"/>
  <c r="P40" i="26"/>
  <c r="L40" i="26"/>
  <c r="K40" i="26"/>
  <c r="AC40" i="26"/>
  <c r="J40" i="26"/>
  <c r="I40" i="26"/>
  <c r="H40" i="26"/>
  <c r="G40" i="26"/>
  <c r="F40" i="26"/>
  <c r="V39" i="26"/>
  <c r="U39" i="26"/>
  <c r="T39" i="26"/>
  <c r="S39" i="26"/>
  <c r="R39" i="26"/>
  <c r="P39" i="26"/>
  <c r="L39" i="26"/>
  <c r="K39" i="26"/>
  <c r="J39" i="26"/>
  <c r="I39" i="26"/>
  <c r="H39" i="26"/>
  <c r="AB39" i="26"/>
  <c r="G39" i="26"/>
  <c r="F39" i="26"/>
  <c r="V38" i="26"/>
  <c r="U38" i="26"/>
  <c r="T38" i="26"/>
  <c r="S38" i="26"/>
  <c r="R38" i="26"/>
  <c r="P38" i="26"/>
  <c r="L38" i="26"/>
  <c r="K38" i="26"/>
  <c r="J38" i="26"/>
  <c r="I38" i="26"/>
  <c r="H38" i="26"/>
  <c r="G38" i="26"/>
  <c r="F38" i="26"/>
  <c r="V37" i="26"/>
  <c r="U37" i="26"/>
  <c r="T37" i="26"/>
  <c r="S37" i="26"/>
  <c r="R37" i="26"/>
  <c r="P37" i="26"/>
  <c r="L37" i="26"/>
  <c r="K37" i="26"/>
  <c r="J37" i="26"/>
  <c r="AA37" i="26"/>
  <c r="I37" i="26"/>
  <c r="H37" i="26"/>
  <c r="G37" i="26"/>
  <c r="F37" i="26"/>
  <c r="V36" i="26"/>
  <c r="U36" i="26"/>
  <c r="T36" i="26"/>
  <c r="S36" i="26"/>
  <c r="R36" i="26"/>
  <c r="P36" i="26"/>
  <c r="L36" i="26"/>
  <c r="K36" i="26"/>
  <c r="J36" i="26"/>
  <c r="I36" i="26"/>
  <c r="H36" i="26"/>
  <c r="G36" i="26"/>
  <c r="Z36" i="26"/>
  <c r="F36" i="26"/>
  <c r="V35" i="26"/>
  <c r="U35" i="26"/>
  <c r="T35" i="26"/>
  <c r="S35" i="26"/>
  <c r="R35" i="26"/>
  <c r="P35" i="26"/>
  <c r="L35" i="26"/>
  <c r="M35" i="26"/>
  <c r="AE35" i="26"/>
  <c r="AN35" i="26"/>
  <c r="K35" i="26"/>
  <c r="J35" i="26"/>
  <c r="I35" i="26"/>
  <c r="H35" i="26"/>
  <c r="G35" i="26"/>
  <c r="F35" i="26"/>
  <c r="V34" i="26"/>
  <c r="U34" i="26"/>
  <c r="T34" i="26"/>
  <c r="S34" i="26"/>
  <c r="R34" i="26"/>
  <c r="P34" i="26"/>
  <c r="L34" i="26"/>
  <c r="K34" i="26"/>
  <c r="J34" i="26"/>
  <c r="I34" i="26"/>
  <c r="AD34" i="26"/>
  <c r="H34" i="26"/>
  <c r="G34" i="26"/>
  <c r="F34" i="26"/>
  <c r="V33" i="26"/>
  <c r="U33" i="26"/>
  <c r="T33" i="26"/>
  <c r="S33" i="26"/>
  <c r="R33" i="26"/>
  <c r="P33" i="26"/>
  <c r="L33" i="26"/>
  <c r="K33" i="26"/>
  <c r="J33" i="26"/>
  <c r="I33" i="26"/>
  <c r="H33" i="26"/>
  <c r="G33" i="26"/>
  <c r="F33" i="26"/>
  <c r="N33" i="26"/>
  <c r="V32" i="26"/>
  <c r="U32" i="26"/>
  <c r="T32" i="26"/>
  <c r="S32" i="26"/>
  <c r="R32" i="26"/>
  <c r="P32" i="26"/>
  <c r="L32" i="26"/>
  <c r="K32" i="26"/>
  <c r="AC32" i="26"/>
  <c r="J32" i="26"/>
  <c r="I32" i="26"/>
  <c r="H32" i="26"/>
  <c r="G32" i="26"/>
  <c r="F32" i="26"/>
  <c r="V31" i="26"/>
  <c r="U31" i="26"/>
  <c r="T31" i="26"/>
  <c r="S31" i="26"/>
  <c r="R31" i="26"/>
  <c r="P31" i="26"/>
  <c r="L31" i="26"/>
  <c r="K31" i="26"/>
  <c r="J31" i="26"/>
  <c r="I31" i="26"/>
  <c r="H31" i="26"/>
  <c r="AB31" i="26"/>
  <c r="G31" i="26"/>
  <c r="F31" i="26"/>
  <c r="V30" i="26"/>
  <c r="U30" i="26"/>
  <c r="T30" i="26"/>
  <c r="S30" i="26"/>
  <c r="R30" i="26"/>
  <c r="P30" i="26"/>
  <c r="L30" i="26"/>
  <c r="K30" i="26"/>
  <c r="J30" i="26"/>
  <c r="I30" i="26"/>
  <c r="H30" i="26"/>
  <c r="G30" i="26"/>
  <c r="F30" i="26"/>
  <c r="V29" i="26"/>
  <c r="U29" i="26"/>
  <c r="T29" i="26"/>
  <c r="S29" i="26"/>
  <c r="R29" i="26"/>
  <c r="P29" i="26"/>
  <c r="L29" i="26"/>
  <c r="K29" i="26"/>
  <c r="J29" i="26"/>
  <c r="AA29" i="26"/>
  <c r="I29" i="26"/>
  <c r="H29" i="26"/>
  <c r="G29" i="26"/>
  <c r="F29" i="26"/>
  <c r="V28" i="26"/>
  <c r="U28" i="26"/>
  <c r="T28" i="26"/>
  <c r="S28" i="26"/>
  <c r="R28" i="26"/>
  <c r="P28" i="26"/>
  <c r="L28" i="26"/>
  <c r="K28" i="26"/>
  <c r="J28" i="26"/>
  <c r="I28" i="26"/>
  <c r="H28" i="26"/>
  <c r="G28" i="26"/>
  <c r="F28" i="26"/>
  <c r="V27" i="26"/>
  <c r="U27" i="26"/>
  <c r="T27" i="26"/>
  <c r="S27" i="26"/>
  <c r="R27" i="26"/>
  <c r="P27" i="26"/>
  <c r="L27" i="26"/>
  <c r="K27" i="26"/>
  <c r="J27" i="26"/>
  <c r="I27" i="26"/>
  <c r="H27" i="26"/>
  <c r="G27" i="26"/>
  <c r="F27" i="26"/>
  <c r="V26" i="26"/>
  <c r="U26" i="26"/>
  <c r="T26" i="26"/>
  <c r="S26" i="26"/>
  <c r="R26" i="26"/>
  <c r="P26" i="26"/>
  <c r="L26" i="26"/>
  <c r="K26" i="26"/>
  <c r="J26" i="26"/>
  <c r="I26" i="26"/>
  <c r="AD26" i="26"/>
  <c r="H26" i="26"/>
  <c r="G26" i="26"/>
  <c r="F26" i="26"/>
  <c r="V25" i="26"/>
  <c r="U25" i="26"/>
  <c r="T25" i="26"/>
  <c r="S25" i="26"/>
  <c r="R25" i="26"/>
  <c r="P25" i="26"/>
  <c r="L25" i="26"/>
  <c r="K25" i="26"/>
  <c r="J25" i="26"/>
  <c r="I25" i="26"/>
  <c r="H25" i="26"/>
  <c r="G25" i="26"/>
  <c r="F25" i="26"/>
  <c r="Y25" i="26"/>
  <c r="V24" i="26"/>
  <c r="U24" i="26"/>
  <c r="T24" i="26"/>
  <c r="S24" i="26"/>
  <c r="R24" i="26"/>
  <c r="P24" i="26"/>
  <c r="L24" i="26"/>
  <c r="K24" i="26"/>
  <c r="AC24" i="26"/>
  <c r="J24" i="26"/>
  <c r="I24" i="26"/>
  <c r="H24" i="26"/>
  <c r="G24" i="26"/>
  <c r="F24" i="26"/>
  <c r="V23" i="26"/>
  <c r="U23" i="26"/>
  <c r="T23" i="26"/>
  <c r="S23" i="26"/>
  <c r="R23" i="26"/>
  <c r="P23" i="26"/>
  <c r="L23" i="26"/>
  <c r="K23" i="26"/>
  <c r="J23" i="26"/>
  <c r="I23" i="26"/>
  <c r="H23" i="26"/>
  <c r="AB23" i="26"/>
  <c r="G23" i="26"/>
  <c r="F23" i="26"/>
  <c r="V22" i="26"/>
  <c r="U22" i="26"/>
  <c r="T22" i="26"/>
  <c r="S22" i="26"/>
  <c r="R22" i="26"/>
  <c r="P22" i="26"/>
  <c r="Q22" i="26"/>
  <c r="AF22" i="26"/>
  <c r="AO22" i="26"/>
  <c r="L22" i="26"/>
  <c r="K22" i="26"/>
  <c r="J22" i="26"/>
  <c r="I22" i="26"/>
  <c r="H22" i="26"/>
  <c r="G22" i="26"/>
  <c r="F22" i="26"/>
  <c r="V21" i="26"/>
  <c r="U21" i="26"/>
  <c r="T21" i="26"/>
  <c r="S21" i="26"/>
  <c r="R21" i="26"/>
  <c r="P21" i="26"/>
  <c r="L21" i="26"/>
  <c r="K21" i="26"/>
  <c r="J21" i="26"/>
  <c r="AA21" i="26"/>
  <c r="I21" i="26"/>
  <c r="H21" i="26"/>
  <c r="G21" i="26"/>
  <c r="F21" i="26"/>
  <c r="V20" i="26"/>
  <c r="U20" i="26"/>
  <c r="T20" i="26"/>
  <c r="S20" i="26"/>
  <c r="R20" i="26"/>
  <c r="P20" i="26"/>
  <c r="L20" i="26"/>
  <c r="K20" i="26"/>
  <c r="J20" i="26"/>
  <c r="I20" i="26"/>
  <c r="H20" i="26"/>
  <c r="G20" i="26"/>
  <c r="Z20" i="26"/>
  <c r="F20" i="26"/>
  <c r="V19" i="26"/>
  <c r="U19" i="26"/>
  <c r="T19" i="26"/>
  <c r="S19" i="26"/>
  <c r="R19" i="26"/>
  <c r="P19" i="26"/>
  <c r="L19" i="26"/>
  <c r="Q19" i="26"/>
  <c r="AF19" i="26"/>
  <c r="AO19" i="26"/>
  <c r="K19" i="26"/>
  <c r="J19" i="26"/>
  <c r="I19" i="26"/>
  <c r="H19" i="26"/>
  <c r="G19" i="26"/>
  <c r="F19" i="26"/>
  <c r="V18" i="26"/>
  <c r="U18" i="26"/>
  <c r="T18" i="26"/>
  <c r="S18" i="26"/>
  <c r="R18" i="26"/>
  <c r="P18" i="26"/>
  <c r="L18" i="26"/>
  <c r="K18" i="26"/>
  <c r="J18" i="26"/>
  <c r="I18" i="26"/>
  <c r="AD18" i="26"/>
  <c r="H18" i="26"/>
  <c r="G18" i="26"/>
  <c r="F18" i="26"/>
  <c r="V17" i="26"/>
  <c r="U17" i="26"/>
  <c r="T17" i="26"/>
  <c r="S17" i="26"/>
  <c r="R17" i="26"/>
  <c r="P17" i="26"/>
  <c r="L17" i="26"/>
  <c r="K17" i="26"/>
  <c r="J17" i="26"/>
  <c r="I17" i="26"/>
  <c r="H17" i="26"/>
  <c r="G17" i="26"/>
  <c r="F17" i="26"/>
  <c r="N17" i="26"/>
  <c r="V16" i="26"/>
  <c r="U16" i="26"/>
  <c r="T16" i="26"/>
  <c r="S16" i="26"/>
  <c r="R16" i="26"/>
  <c r="P16" i="26"/>
  <c r="L16" i="26"/>
  <c r="K16" i="26"/>
  <c r="AC16" i="26"/>
  <c r="J16" i="26"/>
  <c r="I16" i="26"/>
  <c r="H16" i="26"/>
  <c r="G16" i="26"/>
  <c r="F16" i="26"/>
  <c r="V15" i="26"/>
  <c r="U15" i="26"/>
  <c r="T15" i="26"/>
  <c r="S15" i="26"/>
  <c r="R15" i="26"/>
  <c r="P15" i="26"/>
  <c r="L15" i="26"/>
  <c r="K15" i="26"/>
  <c r="J15" i="26"/>
  <c r="I15" i="26"/>
  <c r="H15" i="26"/>
  <c r="AB15" i="26"/>
  <c r="G15" i="26"/>
  <c r="F15" i="26"/>
  <c r="V14" i="26"/>
  <c r="U14" i="26"/>
  <c r="T14" i="26"/>
  <c r="S14" i="26"/>
  <c r="R14" i="26"/>
  <c r="P14" i="26"/>
  <c r="L14" i="26"/>
  <c r="K14" i="26"/>
  <c r="J14" i="26"/>
  <c r="I14" i="26"/>
  <c r="H14" i="26"/>
  <c r="G14" i="26"/>
  <c r="F14" i="26"/>
  <c r="V13" i="26"/>
  <c r="U13" i="26"/>
  <c r="T13" i="26"/>
  <c r="S13" i="26"/>
  <c r="R13" i="26"/>
  <c r="P13" i="26"/>
  <c r="L13" i="26"/>
  <c r="K13" i="26"/>
  <c r="J13" i="26"/>
  <c r="AA13" i="26"/>
  <c r="I13" i="26"/>
  <c r="H13" i="26"/>
  <c r="G13" i="26"/>
  <c r="F13" i="26"/>
  <c r="V12" i="26"/>
  <c r="U12" i="26"/>
  <c r="T12" i="26"/>
  <c r="S12" i="26"/>
  <c r="R12" i="26"/>
  <c r="P12" i="26"/>
  <c r="L12" i="26"/>
  <c r="K12" i="26"/>
  <c r="J12" i="26"/>
  <c r="I12" i="26"/>
  <c r="H12" i="26"/>
  <c r="G12" i="26"/>
  <c r="F12" i="26"/>
  <c r="V11" i="26"/>
  <c r="U11" i="26"/>
  <c r="T11" i="26"/>
  <c r="S11" i="26"/>
  <c r="R11" i="26"/>
  <c r="P11" i="26"/>
  <c r="L11" i="26"/>
  <c r="AH11" i="26"/>
  <c r="K11" i="26"/>
  <c r="J11" i="26"/>
  <c r="I11" i="26"/>
  <c r="H11" i="26"/>
  <c r="G11" i="26"/>
  <c r="F11" i="26"/>
  <c r="V10" i="26"/>
  <c r="U10" i="26"/>
  <c r="T10" i="26"/>
  <c r="S10" i="26"/>
  <c r="R10" i="26"/>
  <c r="P10" i="26"/>
  <c r="L10" i="26"/>
  <c r="K10" i="26"/>
  <c r="J10" i="26"/>
  <c r="I10" i="26"/>
  <c r="AD10" i="26"/>
  <c r="H10" i="26"/>
  <c r="G10" i="26"/>
  <c r="F10" i="26"/>
  <c r="V9" i="26"/>
  <c r="U9" i="26"/>
  <c r="T9" i="26"/>
  <c r="S9" i="26"/>
  <c r="R9" i="26"/>
  <c r="P9" i="26"/>
  <c r="L9" i="26"/>
  <c r="K9" i="26"/>
  <c r="J9" i="26"/>
  <c r="I9" i="26"/>
  <c r="H9" i="26"/>
  <c r="G9" i="26"/>
  <c r="F9" i="26"/>
  <c r="N9" i="26"/>
  <c r="V8" i="26"/>
  <c r="U8" i="26"/>
  <c r="T8" i="26"/>
  <c r="S8" i="26"/>
  <c r="R8" i="26"/>
  <c r="P8" i="26"/>
  <c r="L8" i="26"/>
  <c r="K8" i="26"/>
  <c r="AC8" i="26"/>
  <c r="J8" i="26"/>
  <c r="I8" i="26"/>
  <c r="H8" i="26"/>
  <c r="G8" i="26"/>
  <c r="F8" i="26"/>
  <c r="V7" i="26"/>
  <c r="U7" i="26"/>
  <c r="T7" i="26"/>
  <c r="S7" i="26"/>
  <c r="R7" i="26"/>
  <c r="P7" i="26"/>
  <c r="L7" i="26"/>
  <c r="K7" i="26"/>
  <c r="J7" i="26"/>
  <c r="I7" i="26"/>
  <c r="H7" i="26"/>
  <c r="AB7" i="26"/>
  <c r="G7" i="26"/>
  <c r="F7" i="26"/>
  <c r="V6" i="26"/>
  <c r="U6" i="26"/>
  <c r="T6" i="26"/>
  <c r="S6" i="26"/>
  <c r="R6" i="26"/>
  <c r="P6" i="26"/>
  <c r="Q6" i="26"/>
  <c r="AF6" i="26"/>
  <c r="AO6" i="26"/>
  <c r="L6" i="26"/>
  <c r="K6" i="26"/>
  <c r="J6" i="26"/>
  <c r="I6" i="26"/>
  <c r="H6" i="26"/>
  <c r="G6" i="26"/>
  <c r="F6" i="26"/>
  <c r="V5" i="26"/>
  <c r="U5" i="26"/>
  <c r="T5" i="26"/>
  <c r="S5" i="26"/>
  <c r="R5" i="26"/>
  <c r="P5" i="26"/>
  <c r="L5" i="26"/>
  <c r="K5" i="26"/>
  <c r="J5" i="26"/>
  <c r="AA5" i="26"/>
  <c r="I5" i="26"/>
  <c r="H5" i="26"/>
  <c r="G5" i="26"/>
  <c r="F5" i="26"/>
  <c r="V4" i="26"/>
  <c r="U4" i="26"/>
  <c r="T4" i="26"/>
  <c r="S4" i="26"/>
  <c r="R4" i="26"/>
  <c r="P4" i="26"/>
  <c r="L4" i="26"/>
  <c r="K4" i="26"/>
  <c r="J4" i="26"/>
  <c r="I4" i="26"/>
  <c r="H4" i="26"/>
  <c r="G4" i="26"/>
  <c r="Z4" i="26"/>
  <c r="F4" i="26"/>
  <c r="V3" i="26"/>
  <c r="U3" i="26"/>
  <c r="T3" i="26"/>
  <c r="S3" i="26"/>
  <c r="R3" i="26"/>
  <c r="P3" i="26"/>
  <c r="L3" i="26"/>
  <c r="K3" i="26"/>
  <c r="J3" i="26"/>
  <c r="I3" i="26"/>
  <c r="H3" i="26"/>
  <c r="G3" i="26"/>
  <c r="F3" i="26"/>
  <c r="V88" i="25"/>
  <c r="U88" i="25"/>
  <c r="T88" i="25"/>
  <c r="S88" i="25"/>
  <c r="R88" i="25"/>
  <c r="P88" i="25"/>
  <c r="L88" i="25"/>
  <c r="K88" i="25"/>
  <c r="J88" i="25"/>
  <c r="I88" i="25"/>
  <c r="H88" i="25"/>
  <c r="G88" i="25"/>
  <c r="F88" i="25"/>
  <c r="V87" i="25"/>
  <c r="U87" i="25"/>
  <c r="T87" i="25"/>
  <c r="S87" i="25"/>
  <c r="R87" i="25"/>
  <c r="P87" i="25"/>
  <c r="L87" i="25"/>
  <c r="K87" i="25"/>
  <c r="J87" i="25"/>
  <c r="I87" i="25"/>
  <c r="H87" i="25"/>
  <c r="G87" i="25"/>
  <c r="F87" i="25"/>
  <c r="V86" i="25"/>
  <c r="U86" i="25"/>
  <c r="T86" i="25"/>
  <c r="S86" i="25"/>
  <c r="R86" i="25"/>
  <c r="P86" i="25"/>
  <c r="L86" i="25"/>
  <c r="K86" i="25"/>
  <c r="J86" i="25"/>
  <c r="I86" i="25"/>
  <c r="H86" i="25"/>
  <c r="G86" i="25"/>
  <c r="F86" i="25"/>
  <c r="V85" i="25"/>
  <c r="U85" i="25"/>
  <c r="T85" i="25"/>
  <c r="S85" i="25"/>
  <c r="R85" i="25"/>
  <c r="P85" i="25"/>
  <c r="L85" i="25"/>
  <c r="K85" i="25"/>
  <c r="J85" i="25"/>
  <c r="I85" i="25"/>
  <c r="H85" i="25"/>
  <c r="G85" i="25"/>
  <c r="F85" i="25"/>
  <c r="V84" i="25"/>
  <c r="U84" i="25"/>
  <c r="T84" i="25"/>
  <c r="S84" i="25"/>
  <c r="R84" i="25"/>
  <c r="P84" i="25"/>
  <c r="L84" i="25"/>
  <c r="K84" i="25"/>
  <c r="J84" i="25"/>
  <c r="I84" i="25"/>
  <c r="H84" i="25"/>
  <c r="G84" i="25"/>
  <c r="F84" i="25"/>
  <c r="V83" i="25"/>
  <c r="U83" i="25"/>
  <c r="T83" i="25"/>
  <c r="S83" i="25"/>
  <c r="R83" i="25"/>
  <c r="P83" i="25"/>
  <c r="L83" i="25"/>
  <c r="K83" i="25"/>
  <c r="J83" i="25"/>
  <c r="I83" i="25"/>
  <c r="H83" i="25"/>
  <c r="G83" i="25"/>
  <c r="F83" i="25"/>
  <c r="V82" i="25"/>
  <c r="U82" i="25"/>
  <c r="T82" i="25"/>
  <c r="S82" i="25"/>
  <c r="R82" i="25"/>
  <c r="P82" i="25"/>
  <c r="L82" i="25"/>
  <c r="K82" i="25"/>
  <c r="J82" i="25"/>
  <c r="AA82" i="25"/>
  <c r="I82" i="25"/>
  <c r="H82" i="25"/>
  <c r="G82" i="25"/>
  <c r="F82" i="25"/>
  <c r="V81" i="25"/>
  <c r="U81" i="25"/>
  <c r="T81" i="25"/>
  <c r="S81" i="25"/>
  <c r="R81" i="25"/>
  <c r="P81" i="25"/>
  <c r="L81" i="25"/>
  <c r="K81" i="25"/>
  <c r="J81" i="25"/>
  <c r="I81" i="25"/>
  <c r="H81" i="25"/>
  <c r="G81" i="25"/>
  <c r="Z81" i="25"/>
  <c r="F81" i="25"/>
  <c r="V80" i="25"/>
  <c r="U80" i="25"/>
  <c r="T80" i="25"/>
  <c r="S80" i="25"/>
  <c r="R80" i="25"/>
  <c r="P80" i="25"/>
  <c r="L80" i="25"/>
  <c r="Q80" i="25"/>
  <c r="AF80" i="25"/>
  <c r="AO80" i="25"/>
  <c r="K80" i="25"/>
  <c r="J80" i="25"/>
  <c r="I80" i="25"/>
  <c r="H80" i="25"/>
  <c r="G80" i="25"/>
  <c r="F80" i="25"/>
  <c r="V79" i="25"/>
  <c r="U79" i="25"/>
  <c r="T79" i="25"/>
  <c r="S79" i="25"/>
  <c r="R79" i="25"/>
  <c r="P79" i="25"/>
  <c r="L79" i="25"/>
  <c r="K79" i="25"/>
  <c r="J79" i="25"/>
  <c r="I79" i="25"/>
  <c r="H79" i="25"/>
  <c r="G79" i="25"/>
  <c r="F79" i="25"/>
  <c r="V78" i="25"/>
  <c r="U78" i="25"/>
  <c r="T78" i="25"/>
  <c r="S78" i="25"/>
  <c r="R78" i="25"/>
  <c r="P78" i="25"/>
  <c r="L78" i="25"/>
  <c r="K78" i="25"/>
  <c r="J78" i="25"/>
  <c r="I78" i="25"/>
  <c r="H78" i="25"/>
  <c r="G78" i="25"/>
  <c r="F78" i="25"/>
  <c r="Y78" i="25"/>
  <c r="V77" i="25"/>
  <c r="U77" i="25"/>
  <c r="T77" i="25"/>
  <c r="S77" i="25"/>
  <c r="R77" i="25"/>
  <c r="P77" i="25"/>
  <c r="L77" i="25"/>
  <c r="K77" i="25"/>
  <c r="AC77" i="25"/>
  <c r="J77" i="25"/>
  <c r="I77" i="25"/>
  <c r="H77" i="25"/>
  <c r="G77" i="25"/>
  <c r="F77" i="25"/>
  <c r="V76" i="25"/>
  <c r="U76" i="25"/>
  <c r="T76" i="25"/>
  <c r="S76" i="25"/>
  <c r="R76" i="25"/>
  <c r="P76" i="25"/>
  <c r="L76" i="25"/>
  <c r="K76" i="25"/>
  <c r="J76" i="25"/>
  <c r="I76" i="25"/>
  <c r="H76" i="25"/>
  <c r="AB76" i="25"/>
  <c r="G76" i="25"/>
  <c r="F76" i="25"/>
  <c r="V75" i="25"/>
  <c r="U75" i="25"/>
  <c r="T75" i="25"/>
  <c r="S75" i="25"/>
  <c r="R75" i="25"/>
  <c r="P75" i="25"/>
  <c r="L75" i="25"/>
  <c r="K75" i="25"/>
  <c r="J75" i="25"/>
  <c r="I75" i="25"/>
  <c r="H75" i="25"/>
  <c r="G75" i="25"/>
  <c r="F75" i="25"/>
  <c r="V74" i="25"/>
  <c r="U74" i="25"/>
  <c r="T74" i="25"/>
  <c r="S74" i="25"/>
  <c r="R74" i="25"/>
  <c r="P74" i="25"/>
  <c r="L74" i="25"/>
  <c r="K74" i="25"/>
  <c r="J74" i="25"/>
  <c r="AA74" i="25"/>
  <c r="I74" i="25"/>
  <c r="H74" i="25"/>
  <c r="G74" i="25"/>
  <c r="F74" i="25"/>
  <c r="V73" i="25"/>
  <c r="U73" i="25"/>
  <c r="T73" i="25"/>
  <c r="S73" i="25"/>
  <c r="R73" i="25"/>
  <c r="P73" i="25"/>
  <c r="L73" i="25"/>
  <c r="K73" i="25"/>
  <c r="J73" i="25"/>
  <c r="I73" i="25"/>
  <c r="H73" i="25"/>
  <c r="G73" i="25"/>
  <c r="F73" i="25"/>
  <c r="V72" i="25"/>
  <c r="U72" i="25"/>
  <c r="T72" i="25"/>
  <c r="S72" i="25"/>
  <c r="R72" i="25"/>
  <c r="P72" i="25"/>
  <c r="L72" i="25"/>
  <c r="AH72" i="25"/>
  <c r="AJ72" i="25"/>
  <c r="K72" i="25"/>
  <c r="J72" i="25"/>
  <c r="I72" i="25"/>
  <c r="H72" i="25"/>
  <c r="G72" i="25"/>
  <c r="F72" i="25"/>
  <c r="V71" i="25"/>
  <c r="U71" i="25"/>
  <c r="T71" i="25"/>
  <c r="S71" i="25"/>
  <c r="R71" i="25"/>
  <c r="P71" i="25"/>
  <c r="L71" i="25"/>
  <c r="K71" i="25"/>
  <c r="J71" i="25"/>
  <c r="I71" i="25"/>
  <c r="AD71" i="25"/>
  <c r="H71" i="25"/>
  <c r="G71" i="25"/>
  <c r="F71" i="25"/>
  <c r="V70" i="25"/>
  <c r="U70" i="25"/>
  <c r="T70" i="25"/>
  <c r="S70" i="25"/>
  <c r="R70" i="25"/>
  <c r="P70" i="25"/>
  <c r="L70" i="25"/>
  <c r="K70" i="25"/>
  <c r="J70" i="25"/>
  <c r="I70" i="25"/>
  <c r="H70" i="25"/>
  <c r="G70" i="25"/>
  <c r="F70" i="25"/>
  <c r="V69" i="25"/>
  <c r="U69" i="25"/>
  <c r="T69" i="25"/>
  <c r="S69" i="25"/>
  <c r="R69" i="25"/>
  <c r="P69" i="25"/>
  <c r="L69" i="25"/>
  <c r="K69" i="25"/>
  <c r="AC69" i="25"/>
  <c r="J69" i="25"/>
  <c r="I69" i="25"/>
  <c r="H69" i="25"/>
  <c r="G69" i="25"/>
  <c r="F69" i="25"/>
  <c r="V68" i="25"/>
  <c r="U68" i="25"/>
  <c r="T68" i="25"/>
  <c r="S68" i="25"/>
  <c r="R68" i="25"/>
  <c r="P68" i="25"/>
  <c r="L68" i="25"/>
  <c r="K68" i="25"/>
  <c r="J68" i="25"/>
  <c r="I68" i="25"/>
  <c r="H68" i="25"/>
  <c r="AB68" i="25"/>
  <c r="G68" i="25"/>
  <c r="F68" i="25"/>
  <c r="V67" i="25"/>
  <c r="U67" i="25"/>
  <c r="T67" i="25"/>
  <c r="S67" i="25"/>
  <c r="R67" i="25"/>
  <c r="P67" i="25"/>
  <c r="L67" i="25"/>
  <c r="K67" i="25"/>
  <c r="J67" i="25"/>
  <c r="I67" i="25"/>
  <c r="H67" i="25"/>
  <c r="G67" i="25"/>
  <c r="F67" i="25"/>
  <c r="V66" i="25"/>
  <c r="U66" i="25"/>
  <c r="T66" i="25"/>
  <c r="S66" i="25"/>
  <c r="R66" i="25"/>
  <c r="P66" i="25"/>
  <c r="L66" i="25"/>
  <c r="K66" i="25"/>
  <c r="J66" i="25"/>
  <c r="I66" i="25"/>
  <c r="H66" i="25"/>
  <c r="G66" i="25"/>
  <c r="F66" i="25"/>
  <c r="V65" i="25"/>
  <c r="U65" i="25"/>
  <c r="T65" i="25"/>
  <c r="S65" i="25"/>
  <c r="R65" i="25"/>
  <c r="P65" i="25"/>
  <c r="L65" i="25"/>
  <c r="K65" i="25"/>
  <c r="J65" i="25"/>
  <c r="I65" i="25"/>
  <c r="H65" i="25"/>
  <c r="G65" i="25"/>
  <c r="F65" i="25"/>
  <c r="V64" i="25"/>
  <c r="U64" i="25"/>
  <c r="T64" i="25"/>
  <c r="S64" i="25"/>
  <c r="R64" i="25"/>
  <c r="P64" i="25"/>
  <c r="L64" i="25"/>
  <c r="K64" i="25"/>
  <c r="J64" i="25"/>
  <c r="I64" i="25"/>
  <c r="H64" i="25"/>
  <c r="G64" i="25"/>
  <c r="F64" i="25"/>
  <c r="V63" i="25"/>
  <c r="U63" i="25"/>
  <c r="T63" i="25"/>
  <c r="S63" i="25"/>
  <c r="R63" i="25"/>
  <c r="P63" i="25"/>
  <c r="L63" i="25"/>
  <c r="K63" i="25"/>
  <c r="J63" i="25"/>
  <c r="I63" i="25"/>
  <c r="AD63" i="25"/>
  <c r="H63" i="25"/>
  <c r="G63" i="25"/>
  <c r="F63" i="25"/>
  <c r="V62" i="25"/>
  <c r="U62" i="25"/>
  <c r="T62" i="25"/>
  <c r="S62" i="25"/>
  <c r="R62" i="25"/>
  <c r="P62" i="25"/>
  <c r="L62" i="25"/>
  <c r="K62" i="25"/>
  <c r="J62" i="25"/>
  <c r="I62" i="25"/>
  <c r="H62" i="25"/>
  <c r="G62" i="25"/>
  <c r="F62" i="25"/>
  <c r="N62" i="25"/>
  <c r="V61" i="25"/>
  <c r="U61" i="25"/>
  <c r="T61" i="25"/>
  <c r="S61" i="25"/>
  <c r="R61" i="25"/>
  <c r="P61" i="25"/>
  <c r="L61" i="25"/>
  <c r="K61" i="25"/>
  <c r="AC61" i="25"/>
  <c r="J61" i="25"/>
  <c r="I61" i="25"/>
  <c r="H61" i="25"/>
  <c r="G61" i="25"/>
  <c r="F61" i="25"/>
  <c r="V60" i="25"/>
  <c r="U60" i="25"/>
  <c r="T60" i="25"/>
  <c r="S60" i="25"/>
  <c r="R60" i="25"/>
  <c r="P60" i="25"/>
  <c r="L60" i="25"/>
  <c r="K60" i="25"/>
  <c r="J60" i="25"/>
  <c r="I60" i="25"/>
  <c r="H60" i="25"/>
  <c r="G60" i="25"/>
  <c r="F60" i="25"/>
  <c r="V59" i="25"/>
  <c r="U59" i="25"/>
  <c r="T59" i="25"/>
  <c r="S59" i="25"/>
  <c r="R59" i="25"/>
  <c r="P59" i="25"/>
  <c r="Q59" i="25"/>
  <c r="AF59" i="25"/>
  <c r="AO59" i="25"/>
  <c r="L59" i="25"/>
  <c r="K59" i="25"/>
  <c r="J59" i="25"/>
  <c r="I59" i="25"/>
  <c r="H59" i="25"/>
  <c r="G59" i="25"/>
  <c r="F59" i="25"/>
  <c r="V58" i="25"/>
  <c r="U58" i="25"/>
  <c r="T58" i="25"/>
  <c r="S58" i="25"/>
  <c r="R58" i="25"/>
  <c r="P58" i="25"/>
  <c r="L58" i="25"/>
  <c r="K58" i="25"/>
  <c r="J58" i="25"/>
  <c r="AA58" i="25"/>
  <c r="I58" i="25"/>
  <c r="H58" i="25"/>
  <c r="G58" i="25"/>
  <c r="F58" i="25"/>
  <c r="V57" i="25"/>
  <c r="U57" i="25"/>
  <c r="T57" i="25"/>
  <c r="S57" i="25"/>
  <c r="R57" i="25"/>
  <c r="P57" i="25"/>
  <c r="L57" i="25"/>
  <c r="K57" i="25"/>
  <c r="J57" i="25"/>
  <c r="AA57" i="25"/>
  <c r="I57" i="25"/>
  <c r="H57" i="25"/>
  <c r="G57" i="25"/>
  <c r="F57" i="25"/>
  <c r="V56" i="25"/>
  <c r="U56" i="25"/>
  <c r="T56" i="25"/>
  <c r="S56" i="25"/>
  <c r="R56" i="25"/>
  <c r="P56" i="25"/>
  <c r="L56" i="25"/>
  <c r="K56" i="25"/>
  <c r="J56" i="25"/>
  <c r="I56" i="25"/>
  <c r="H56" i="25"/>
  <c r="G56" i="25"/>
  <c r="Z56" i="25"/>
  <c r="F56" i="25"/>
  <c r="V55" i="25"/>
  <c r="U55" i="25"/>
  <c r="T55" i="25"/>
  <c r="S55" i="25"/>
  <c r="R55" i="25"/>
  <c r="P55" i="25"/>
  <c r="L55" i="25"/>
  <c r="K55" i="25"/>
  <c r="J55" i="25"/>
  <c r="I55" i="25"/>
  <c r="H55" i="25"/>
  <c r="G55" i="25"/>
  <c r="F55" i="25"/>
  <c r="V54" i="25"/>
  <c r="U54" i="25"/>
  <c r="T54" i="25"/>
  <c r="S54" i="25"/>
  <c r="R54" i="25"/>
  <c r="P54" i="25"/>
  <c r="L54" i="25"/>
  <c r="K54" i="25"/>
  <c r="J54" i="25"/>
  <c r="I54" i="25"/>
  <c r="H54" i="25"/>
  <c r="G54" i="25"/>
  <c r="F54" i="25"/>
  <c r="N54" i="25"/>
  <c r="V53" i="25"/>
  <c r="U53" i="25"/>
  <c r="T53" i="25"/>
  <c r="S53" i="25"/>
  <c r="R53" i="25"/>
  <c r="P53" i="25"/>
  <c r="L53" i="25"/>
  <c r="K53" i="25"/>
  <c r="J53" i="25"/>
  <c r="I53" i="25"/>
  <c r="H53" i="25"/>
  <c r="G53" i="25"/>
  <c r="F53" i="25"/>
  <c r="V52" i="25"/>
  <c r="U52" i="25"/>
  <c r="T52" i="25"/>
  <c r="S52" i="25"/>
  <c r="R52" i="25"/>
  <c r="P52" i="25"/>
  <c r="L52" i="25"/>
  <c r="K52" i="25"/>
  <c r="J52" i="25"/>
  <c r="I52" i="25"/>
  <c r="H52" i="25"/>
  <c r="G52" i="25"/>
  <c r="F52" i="25"/>
  <c r="V51" i="25"/>
  <c r="U51" i="25"/>
  <c r="T51" i="25"/>
  <c r="S51" i="25"/>
  <c r="R51" i="25"/>
  <c r="P51" i="25"/>
  <c r="L51" i="25"/>
  <c r="K51" i="25"/>
  <c r="J51" i="25"/>
  <c r="I51" i="25"/>
  <c r="H51" i="25"/>
  <c r="G51" i="25"/>
  <c r="F51" i="25"/>
  <c r="V50" i="25"/>
  <c r="U50" i="25"/>
  <c r="T50" i="25"/>
  <c r="S50" i="25"/>
  <c r="R50" i="25"/>
  <c r="P50" i="25"/>
  <c r="L50" i="25"/>
  <c r="K50" i="25"/>
  <c r="J50" i="25"/>
  <c r="I50" i="25"/>
  <c r="H50" i="25"/>
  <c r="G50" i="25"/>
  <c r="F50" i="25"/>
  <c r="V49" i="25"/>
  <c r="U49" i="25"/>
  <c r="T49" i="25"/>
  <c r="S49" i="25"/>
  <c r="R49" i="25"/>
  <c r="P49" i="25"/>
  <c r="L49" i="25"/>
  <c r="K49" i="25"/>
  <c r="J49" i="25"/>
  <c r="I49" i="25"/>
  <c r="H49" i="25"/>
  <c r="G49" i="25"/>
  <c r="Z49" i="25"/>
  <c r="F49" i="25"/>
  <c r="V48" i="25"/>
  <c r="U48" i="25"/>
  <c r="T48" i="25"/>
  <c r="S48" i="25"/>
  <c r="R48" i="25"/>
  <c r="P48" i="25"/>
  <c r="L48" i="25"/>
  <c r="K48" i="25"/>
  <c r="J48" i="25"/>
  <c r="I48" i="25"/>
  <c r="H48" i="25"/>
  <c r="G48" i="25"/>
  <c r="F48" i="25"/>
  <c r="V47" i="25"/>
  <c r="U47" i="25"/>
  <c r="T47" i="25"/>
  <c r="S47" i="25"/>
  <c r="R47" i="25"/>
  <c r="P47" i="25"/>
  <c r="L47" i="25"/>
  <c r="K47" i="25"/>
  <c r="J47" i="25"/>
  <c r="I47" i="25"/>
  <c r="H47" i="25"/>
  <c r="G47" i="25"/>
  <c r="F47" i="25"/>
  <c r="V46" i="25"/>
  <c r="U46" i="25"/>
  <c r="T46" i="25"/>
  <c r="S46" i="25"/>
  <c r="R46" i="25"/>
  <c r="P46" i="25"/>
  <c r="L46" i="25"/>
  <c r="K46" i="25"/>
  <c r="J46" i="25"/>
  <c r="I46" i="25"/>
  <c r="H46" i="25"/>
  <c r="G46" i="25"/>
  <c r="F46" i="25"/>
  <c r="V45" i="25"/>
  <c r="U45" i="25"/>
  <c r="T45" i="25"/>
  <c r="S45" i="25"/>
  <c r="R45" i="25"/>
  <c r="P45" i="25"/>
  <c r="L45" i="25"/>
  <c r="K45" i="25"/>
  <c r="J45" i="25"/>
  <c r="I45" i="25"/>
  <c r="H45" i="25"/>
  <c r="G45" i="25"/>
  <c r="F45" i="25"/>
  <c r="V44" i="25"/>
  <c r="U44" i="25"/>
  <c r="T44" i="25"/>
  <c r="S44" i="25"/>
  <c r="R44" i="25"/>
  <c r="P44" i="25"/>
  <c r="L44" i="25"/>
  <c r="K44" i="25"/>
  <c r="J44" i="25"/>
  <c r="I44" i="25"/>
  <c r="H44" i="25"/>
  <c r="G44" i="25"/>
  <c r="F44" i="25"/>
  <c r="V43" i="25"/>
  <c r="U43" i="25"/>
  <c r="T43" i="25"/>
  <c r="S43" i="25"/>
  <c r="R43" i="25"/>
  <c r="P43" i="25"/>
  <c r="L43" i="25"/>
  <c r="K43" i="25"/>
  <c r="J43" i="25"/>
  <c r="I43" i="25"/>
  <c r="H43" i="25"/>
  <c r="G43" i="25"/>
  <c r="F43" i="25"/>
  <c r="V42" i="25"/>
  <c r="U42" i="25"/>
  <c r="T42" i="25"/>
  <c r="S42" i="25"/>
  <c r="R42" i="25"/>
  <c r="P42" i="25"/>
  <c r="L42" i="25"/>
  <c r="K42" i="25"/>
  <c r="J42" i="25"/>
  <c r="I42" i="25"/>
  <c r="H42" i="25"/>
  <c r="G42" i="25"/>
  <c r="F42" i="25"/>
  <c r="V41" i="25"/>
  <c r="U41" i="25"/>
  <c r="T41" i="25"/>
  <c r="S41" i="25"/>
  <c r="R41" i="25"/>
  <c r="P41" i="25"/>
  <c r="L41" i="25"/>
  <c r="K41" i="25"/>
  <c r="J41" i="25"/>
  <c r="I41" i="25"/>
  <c r="H41" i="25"/>
  <c r="G41" i="25"/>
  <c r="F41" i="25"/>
  <c r="V40" i="25"/>
  <c r="U40" i="25"/>
  <c r="T40" i="25"/>
  <c r="S40" i="25"/>
  <c r="R40" i="25"/>
  <c r="P40" i="25"/>
  <c r="L40" i="25"/>
  <c r="K40" i="25"/>
  <c r="J40" i="25"/>
  <c r="I40" i="25"/>
  <c r="H40" i="25"/>
  <c r="G40" i="25"/>
  <c r="F40" i="25"/>
  <c r="V39" i="25"/>
  <c r="U39" i="25"/>
  <c r="T39" i="25"/>
  <c r="S39" i="25"/>
  <c r="R39" i="25"/>
  <c r="P39" i="25"/>
  <c r="L39" i="25"/>
  <c r="M39" i="25"/>
  <c r="AE39" i="25"/>
  <c r="AN39" i="25"/>
  <c r="K39" i="25"/>
  <c r="J39" i="25"/>
  <c r="I39" i="25"/>
  <c r="AD39" i="25"/>
  <c r="H39" i="25"/>
  <c r="G39" i="25"/>
  <c r="F39" i="25"/>
  <c r="V38" i="25"/>
  <c r="U38" i="25"/>
  <c r="T38" i="25"/>
  <c r="S38" i="25"/>
  <c r="R38" i="25"/>
  <c r="P38" i="25"/>
  <c r="L38" i="25"/>
  <c r="K38" i="25"/>
  <c r="J38" i="25"/>
  <c r="I38" i="25"/>
  <c r="H38" i="25"/>
  <c r="G38" i="25"/>
  <c r="F38" i="25"/>
  <c r="V37" i="25"/>
  <c r="U37" i="25"/>
  <c r="T37" i="25"/>
  <c r="S37" i="25"/>
  <c r="R37" i="25"/>
  <c r="P37" i="25"/>
  <c r="L37" i="25"/>
  <c r="K37" i="25"/>
  <c r="AC37" i="25"/>
  <c r="J37" i="25"/>
  <c r="I37" i="25"/>
  <c r="H37" i="25"/>
  <c r="G37" i="25"/>
  <c r="F37" i="25"/>
  <c r="Y37" i="25"/>
  <c r="V36" i="25"/>
  <c r="U36" i="25"/>
  <c r="T36" i="25"/>
  <c r="S36" i="25"/>
  <c r="R36" i="25"/>
  <c r="P36" i="25"/>
  <c r="L36" i="25"/>
  <c r="K36" i="25"/>
  <c r="J36" i="25"/>
  <c r="I36" i="25"/>
  <c r="H36" i="25"/>
  <c r="G36" i="25"/>
  <c r="F36" i="25"/>
  <c r="V35" i="25"/>
  <c r="U35" i="25"/>
  <c r="T35" i="25"/>
  <c r="S35" i="25"/>
  <c r="R35" i="25"/>
  <c r="P35" i="25"/>
  <c r="L35" i="25"/>
  <c r="K35" i="25"/>
  <c r="J35" i="25"/>
  <c r="I35" i="25"/>
  <c r="H35" i="25"/>
  <c r="G35" i="25"/>
  <c r="F35" i="25"/>
  <c r="V34" i="25"/>
  <c r="U34" i="25"/>
  <c r="T34" i="25"/>
  <c r="S34" i="25"/>
  <c r="R34" i="25"/>
  <c r="P34" i="25"/>
  <c r="L34" i="25"/>
  <c r="K34" i="25"/>
  <c r="J34" i="25"/>
  <c r="AA34" i="25"/>
  <c r="I34" i="25"/>
  <c r="H34" i="25"/>
  <c r="G34" i="25"/>
  <c r="F34" i="25"/>
  <c r="V33" i="25"/>
  <c r="U33" i="25"/>
  <c r="T33" i="25"/>
  <c r="S33" i="25"/>
  <c r="R33" i="25"/>
  <c r="P33" i="25"/>
  <c r="L33" i="25"/>
  <c r="K33" i="25"/>
  <c r="J33" i="25"/>
  <c r="AA33" i="25"/>
  <c r="I33" i="25"/>
  <c r="H33" i="25"/>
  <c r="G33" i="25"/>
  <c r="F33" i="25"/>
  <c r="V32" i="25"/>
  <c r="U32" i="25"/>
  <c r="T32" i="25"/>
  <c r="S32" i="25"/>
  <c r="R32" i="25"/>
  <c r="P32" i="25"/>
  <c r="L32" i="25"/>
  <c r="M32" i="25"/>
  <c r="AE32" i="25"/>
  <c r="AN32" i="25"/>
  <c r="K32" i="25"/>
  <c r="J32" i="25"/>
  <c r="I32" i="25"/>
  <c r="H32" i="25"/>
  <c r="G32" i="25"/>
  <c r="F32" i="25"/>
  <c r="V31" i="25"/>
  <c r="U31" i="25"/>
  <c r="T31" i="25"/>
  <c r="S31" i="25"/>
  <c r="R31" i="25"/>
  <c r="P31" i="25"/>
  <c r="L31" i="25"/>
  <c r="Q31" i="25"/>
  <c r="AF31" i="25"/>
  <c r="AO31" i="25"/>
  <c r="K31" i="25"/>
  <c r="J31" i="25"/>
  <c r="I31" i="25"/>
  <c r="H31" i="25"/>
  <c r="G31" i="25"/>
  <c r="F31" i="25"/>
  <c r="V30" i="25"/>
  <c r="U30" i="25"/>
  <c r="T30" i="25"/>
  <c r="S30" i="25"/>
  <c r="R30" i="25"/>
  <c r="P30" i="25"/>
  <c r="L30" i="25"/>
  <c r="K30" i="25"/>
  <c r="J30" i="25"/>
  <c r="I30" i="25"/>
  <c r="H30" i="25"/>
  <c r="G30" i="25"/>
  <c r="F30" i="25"/>
  <c r="N30" i="25"/>
  <c r="V29" i="25"/>
  <c r="U29" i="25"/>
  <c r="T29" i="25"/>
  <c r="S29" i="25"/>
  <c r="R29" i="25"/>
  <c r="P29" i="25"/>
  <c r="L29" i="25"/>
  <c r="K29" i="25"/>
  <c r="J29" i="25"/>
  <c r="I29" i="25"/>
  <c r="H29" i="25"/>
  <c r="G29" i="25"/>
  <c r="F29" i="25"/>
  <c r="N29" i="25"/>
  <c r="V28" i="25"/>
  <c r="U28" i="25"/>
  <c r="T28" i="25"/>
  <c r="S28" i="25"/>
  <c r="R28" i="25"/>
  <c r="P28" i="25"/>
  <c r="L28" i="25"/>
  <c r="K28" i="25"/>
  <c r="J28" i="25"/>
  <c r="I28" i="25"/>
  <c r="H28" i="25"/>
  <c r="G28" i="25"/>
  <c r="F28" i="25"/>
  <c r="V27" i="25"/>
  <c r="U27" i="25"/>
  <c r="T27" i="25"/>
  <c r="S27" i="25"/>
  <c r="R27" i="25"/>
  <c r="P27" i="25"/>
  <c r="Q27" i="25"/>
  <c r="AF27" i="25"/>
  <c r="AO27" i="25"/>
  <c r="L27" i="25"/>
  <c r="K27" i="25"/>
  <c r="J27" i="25"/>
  <c r="I27" i="25"/>
  <c r="H27" i="25"/>
  <c r="G27" i="25"/>
  <c r="F27" i="25"/>
  <c r="V26" i="25"/>
  <c r="U26" i="25"/>
  <c r="T26" i="25"/>
  <c r="S26" i="25"/>
  <c r="R26" i="25"/>
  <c r="P26" i="25"/>
  <c r="Q26" i="25"/>
  <c r="AF26" i="25"/>
  <c r="AO26" i="25"/>
  <c r="L26" i="25"/>
  <c r="K26" i="25"/>
  <c r="J26" i="25"/>
  <c r="I26" i="25"/>
  <c r="H26" i="25"/>
  <c r="G26" i="25"/>
  <c r="F26" i="25"/>
  <c r="V25" i="25"/>
  <c r="U25" i="25"/>
  <c r="T25" i="25"/>
  <c r="S25" i="25"/>
  <c r="R25" i="25"/>
  <c r="P25" i="25"/>
  <c r="L25" i="25"/>
  <c r="K25" i="25"/>
  <c r="J25" i="25"/>
  <c r="AA25" i="25"/>
  <c r="I25" i="25"/>
  <c r="H25" i="25"/>
  <c r="G25" i="25"/>
  <c r="F25" i="25"/>
  <c r="V24" i="25"/>
  <c r="U24" i="25"/>
  <c r="T24" i="25"/>
  <c r="S24" i="25"/>
  <c r="R24" i="25"/>
  <c r="P24" i="25"/>
  <c r="L24" i="25"/>
  <c r="O24" i="25"/>
  <c r="K24" i="25"/>
  <c r="J24" i="25"/>
  <c r="I24" i="25"/>
  <c r="H24" i="25"/>
  <c r="G24" i="25"/>
  <c r="F24" i="25"/>
  <c r="V23" i="25"/>
  <c r="U23" i="25"/>
  <c r="T23" i="25"/>
  <c r="S23" i="25"/>
  <c r="R23" i="25"/>
  <c r="P23" i="25"/>
  <c r="L23" i="25"/>
  <c r="AH23" i="25"/>
  <c r="K23" i="25"/>
  <c r="J23" i="25"/>
  <c r="I23" i="25"/>
  <c r="H23" i="25"/>
  <c r="G23" i="25"/>
  <c r="F23" i="25"/>
  <c r="V22" i="25"/>
  <c r="U22" i="25"/>
  <c r="T22" i="25"/>
  <c r="S22" i="25"/>
  <c r="R22" i="25"/>
  <c r="P22" i="25"/>
  <c r="L22" i="25"/>
  <c r="K22" i="25"/>
  <c r="J22" i="25"/>
  <c r="I22" i="25"/>
  <c r="AD22" i="25"/>
  <c r="H22" i="25"/>
  <c r="G22" i="25"/>
  <c r="F22" i="25"/>
  <c r="V21" i="25"/>
  <c r="U21" i="25"/>
  <c r="T21" i="25"/>
  <c r="S21" i="25"/>
  <c r="R21" i="25"/>
  <c r="P21" i="25"/>
  <c r="L21" i="25"/>
  <c r="K21" i="25"/>
  <c r="J21" i="25"/>
  <c r="I21" i="25"/>
  <c r="H21" i="25"/>
  <c r="G21" i="25"/>
  <c r="F21" i="25"/>
  <c r="N21" i="25"/>
  <c r="V20" i="25"/>
  <c r="U20" i="25"/>
  <c r="T20" i="25"/>
  <c r="S20" i="25"/>
  <c r="R20" i="25"/>
  <c r="P20" i="25"/>
  <c r="L20" i="25"/>
  <c r="K20" i="25"/>
  <c r="J20" i="25"/>
  <c r="I20" i="25"/>
  <c r="H20" i="25"/>
  <c r="G20" i="25"/>
  <c r="F20" i="25"/>
  <c r="V19" i="25"/>
  <c r="U19" i="25"/>
  <c r="T19" i="25"/>
  <c r="S19" i="25"/>
  <c r="R19" i="25"/>
  <c r="P19" i="25"/>
  <c r="L19" i="25"/>
  <c r="K19" i="25"/>
  <c r="J19" i="25"/>
  <c r="I19" i="25"/>
  <c r="H19" i="25"/>
  <c r="G19" i="25"/>
  <c r="F19" i="25"/>
  <c r="V18" i="25"/>
  <c r="U18" i="25"/>
  <c r="T18" i="25"/>
  <c r="S18" i="25"/>
  <c r="R18" i="25"/>
  <c r="P18" i="25"/>
  <c r="Q18" i="25"/>
  <c r="AF18" i="25"/>
  <c r="AO18" i="25"/>
  <c r="L18" i="25"/>
  <c r="K18" i="25"/>
  <c r="J18" i="25"/>
  <c r="AA18" i="25"/>
  <c r="I18" i="25"/>
  <c r="H18" i="25"/>
  <c r="G18" i="25"/>
  <c r="F18" i="25"/>
  <c r="V17" i="25"/>
  <c r="U17" i="25"/>
  <c r="T17" i="25"/>
  <c r="S17" i="25"/>
  <c r="R17" i="25"/>
  <c r="P17" i="25"/>
  <c r="L17" i="25"/>
  <c r="K17" i="25"/>
  <c r="J17" i="25"/>
  <c r="AA17" i="25"/>
  <c r="I17" i="25"/>
  <c r="H17" i="25"/>
  <c r="G17" i="25"/>
  <c r="F17" i="25"/>
  <c r="V16" i="25"/>
  <c r="U16" i="25"/>
  <c r="T16" i="25"/>
  <c r="S16" i="25"/>
  <c r="R16" i="25"/>
  <c r="P16" i="25"/>
  <c r="L16" i="25"/>
  <c r="O16" i="25"/>
  <c r="K16" i="25"/>
  <c r="J16" i="25"/>
  <c r="I16" i="25"/>
  <c r="H16" i="25"/>
  <c r="G16" i="25"/>
  <c r="F16" i="25"/>
  <c r="V15" i="25"/>
  <c r="U15" i="25"/>
  <c r="T15" i="25"/>
  <c r="S15" i="25"/>
  <c r="R15" i="25"/>
  <c r="P15" i="25"/>
  <c r="L15" i="25"/>
  <c r="AH15" i="25"/>
  <c r="K15" i="25"/>
  <c r="J15" i="25"/>
  <c r="I15" i="25"/>
  <c r="H15" i="25"/>
  <c r="G15" i="25"/>
  <c r="F15" i="25"/>
  <c r="V14" i="25"/>
  <c r="U14" i="25"/>
  <c r="T14" i="25"/>
  <c r="S14" i="25"/>
  <c r="R14" i="25"/>
  <c r="P14" i="25"/>
  <c r="L14" i="25"/>
  <c r="K14" i="25"/>
  <c r="J14" i="25"/>
  <c r="I14" i="25"/>
  <c r="AD14" i="25"/>
  <c r="H14" i="25"/>
  <c r="G14" i="25"/>
  <c r="F14" i="25"/>
  <c r="Y14" i="25"/>
  <c r="V13" i="25"/>
  <c r="U13" i="25"/>
  <c r="T13" i="25"/>
  <c r="S13" i="25"/>
  <c r="R13" i="25"/>
  <c r="P13" i="25"/>
  <c r="L13" i="25"/>
  <c r="K13" i="25"/>
  <c r="J13" i="25"/>
  <c r="I13" i="25"/>
  <c r="H13" i="25"/>
  <c r="G13" i="25"/>
  <c r="F13" i="25"/>
  <c r="N13" i="25"/>
  <c r="V12" i="25"/>
  <c r="U12" i="25"/>
  <c r="T12" i="25"/>
  <c r="S12" i="25"/>
  <c r="R12" i="25"/>
  <c r="P12" i="25"/>
  <c r="L12" i="25"/>
  <c r="K12" i="25"/>
  <c r="J12" i="25"/>
  <c r="I12" i="25"/>
  <c r="H12" i="25"/>
  <c r="G12" i="25"/>
  <c r="F12" i="25"/>
  <c r="V11" i="25"/>
  <c r="U11" i="25"/>
  <c r="T11" i="25"/>
  <c r="S11" i="25"/>
  <c r="R11" i="25"/>
  <c r="P11" i="25"/>
  <c r="L11" i="25"/>
  <c r="K11" i="25"/>
  <c r="J11" i="25"/>
  <c r="I11" i="25"/>
  <c r="H11" i="25"/>
  <c r="G11" i="25"/>
  <c r="F11" i="25"/>
  <c r="V10" i="25"/>
  <c r="U10" i="25"/>
  <c r="T10" i="25"/>
  <c r="S10" i="25"/>
  <c r="R10" i="25"/>
  <c r="P10" i="25"/>
  <c r="L10" i="25"/>
  <c r="K10" i="25"/>
  <c r="AC10" i="25"/>
  <c r="J10" i="25"/>
  <c r="AA10" i="25"/>
  <c r="I10" i="25"/>
  <c r="H10" i="25"/>
  <c r="G10" i="25"/>
  <c r="F10" i="25"/>
  <c r="V9" i="25"/>
  <c r="U9" i="25"/>
  <c r="T9" i="25"/>
  <c r="S9" i="25"/>
  <c r="R9" i="25"/>
  <c r="P9" i="25"/>
  <c r="L9" i="25"/>
  <c r="K9" i="25"/>
  <c r="J9" i="25"/>
  <c r="I9" i="25"/>
  <c r="H9" i="25"/>
  <c r="AB9" i="25"/>
  <c r="G9" i="25"/>
  <c r="Z9" i="25"/>
  <c r="F9" i="25"/>
  <c r="V8" i="25"/>
  <c r="U8" i="25"/>
  <c r="T8" i="25"/>
  <c r="S8" i="25"/>
  <c r="R8" i="25"/>
  <c r="P8" i="25"/>
  <c r="L8" i="25"/>
  <c r="O8" i="25"/>
  <c r="K8" i="25"/>
  <c r="J8" i="25"/>
  <c r="I8" i="25"/>
  <c r="H8" i="25"/>
  <c r="G8" i="25"/>
  <c r="F8" i="25"/>
  <c r="V7" i="25"/>
  <c r="U7" i="25"/>
  <c r="T7" i="25"/>
  <c r="S7" i="25"/>
  <c r="R7" i="25"/>
  <c r="P7" i="25"/>
  <c r="L7" i="25"/>
  <c r="O7" i="25"/>
  <c r="K7" i="25"/>
  <c r="J7" i="25"/>
  <c r="I7" i="25"/>
  <c r="H7" i="25"/>
  <c r="G7" i="25"/>
  <c r="F7" i="25"/>
  <c r="V6" i="25"/>
  <c r="U6" i="25"/>
  <c r="T6" i="25"/>
  <c r="S6" i="25"/>
  <c r="R6" i="25"/>
  <c r="P6" i="25"/>
  <c r="L6" i="25"/>
  <c r="K6" i="25"/>
  <c r="J6" i="25"/>
  <c r="I6" i="25"/>
  <c r="H6" i="25"/>
  <c r="G6" i="25"/>
  <c r="Z6" i="25"/>
  <c r="F6" i="25"/>
  <c r="Y6" i="25"/>
  <c r="V5" i="25"/>
  <c r="U5" i="25"/>
  <c r="T5" i="25"/>
  <c r="S5" i="25"/>
  <c r="R5" i="25"/>
  <c r="P5" i="25"/>
  <c r="L5" i="25"/>
  <c r="K5" i="25"/>
  <c r="AC5" i="25"/>
  <c r="J5" i="25"/>
  <c r="I5" i="25"/>
  <c r="H5" i="25"/>
  <c r="G5" i="25"/>
  <c r="F5" i="25"/>
  <c r="V4" i="25"/>
  <c r="U4" i="25"/>
  <c r="T4" i="25"/>
  <c r="S4" i="25"/>
  <c r="R4" i="25"/>
  <c r="P4" i="25"/>
  <c r="L4" i="25"/>
  <c r="K4" i="25"/>
  <c r="J4" i="25"/>
  <c r="I4" i="25"/>
  <c r="AD4" i="25"/>
  <c r="H4" i="25"/>
  <c r="G4" i="25"/>
  <c r="F4" i="25"/>
  <c r="V3" i="25"/>
  <c r="U3" i="25"/>
  <c r="T3" i="25"/>
  <c r="S3" i="25"/>
  <c r="R3" i="25"/>
  <c r="P3" i="25"/>
  <c r="L3" i="25"/>
  <c r="K3" i="25"/>
  <c r="J3" i="25"/>
  <c r="I3" i="25"/>
  <c r="H3" i="25"/>
  <c r="G3" i="25"/>
  <c r="F3" i="25"/>
  <c r="E91" i="29"/>
  <c r="E89" i="29"/>
  <c r="AK88" i="29"/>
  <c r="AD88" i="29"/>
  <c r="AG88" i="29"/>
  <c r="AE88" i="29"/>
  <c r="AC88" i="29"/>
  <c r="Q88" i="29"/>
  <c r="T87" i="29"/>
  <c r="AI87" i="29"/>
  <c r="AR87" i="29"/>
  <c r="AK87" i="29"/>
  <c r="AM87" i="29"/>
  <c r="AF87" i="29"/>
  <c r="AD87" i="29"/>
  <c r="AG87" i="29"/>
  <c r="AC87" i="29"/>
  <c r="AB87" i="29"/>
  <c r="AE86" i="29"/>
  <c r="AD86" i="29"/>
  <c r="AK86" i="29"/>
  <c r="AN86" i="29"/>
  <c r="AF86" i="29"/>
  <c r="AG86" i="29"/>
  <c r="AC86" i="29"/>
  <c r="AB86" i="29"/>
  <c r="AK85" i="29"/>
  <c r="AP85" i="29"/>
  <c r="AE85" i="29"/>
  <c r="T85" i="29"/>
  <c r="AI85" i="29"/>
  <c r="AR85" i="29"/>
  <c r="R85" i="29"/>
  <c r="P85" i="29"/>
  <c r="AH85" i="29"/>
  <c r="AQ85" i="29"/>
  <c r="AF85" i="29"/>
  <c r="AG85" i="29"/>
  <c r="AC85" i="29"/>
  <c r="Q85" i="29"/>
  <c r="AG84" i="29"/>
  <c r="AF84" i="29"/>
  <c r="AD84" i="29"/>
  <c r="AE84" i="29"/>
  <c r="AB84" i="29"/>
  <c r="AE83" i="29"/>
  <c r="AF83" i="29"/>
  <c r="AD83" i="29"/>
  <c r="AG83" i="29"/>
  <c r="AC83" i="29"/>
  <c r="Q83" i="29"/>
  <c r="AK82" i="29"/>
  <c r="AF82" i="29"/>
  <c r="AD82" i="29"/>
  <c r="AE82" i="29"/>
  <c r="AC82" i="29"/>
  <c r="AB82" i="29"/>
  <c r="AK81" i="29"/>
  <c r="R81" i="29"/>
  <c r="AF81" i="29"/>
  <c r="AD81" i="29"/>
  <c r="AG81" i="29"/>
  <c r="AE81" i="29"/>
  <c r="AC81" i="29"/>
  <c r="AK80" i="29"/>
  <c r="AL80" i="29"/>
  <c r="R80" i="29"/>
  <c r="AD80" i="29"/>
  <c r="AG80" i="29"/>
  <c r="AE80" i="29"/>
  <c r="AC80" i="29"/>
  <c r="Q80" i="29"/>
  <c r="AB79" i="29"/>
  <c r="P79" i="29"/>
  <c r="AH79" i="29"/>
  <c r="AQ79" i="29"/>
  <c r="AF79" i="29"/>
  <c r="AD79" i="29"/>
  <c r="AG79" i="29"/>
  <c r="AC79" i="29"/>
  <c r="Q79" i="29"/>
  <c r="T78" i="29"/>
  <c r="AI78" i="29"/>
  <c r="AR78" i="29"/>
  <c r="AF78" i="29"/>
  <c r="AD78" i="29"/>
  <c r="AG78" i="29"/>
  <c r="AE78" i="29"/>
  <c r="AC78" i="29"/>
  <c r="AB78" i="29"/>
  <c r="AK77" i="29"/>
  <c r="AP77" i="29"/>
  <c r="T77" i="29"/>
  <c r="AI77" i="29"/>
  <c r="AR77" i="29"/>
  <c r="R77" i="29"/>
  <c r="P77" i="29"/>
  <c r="AH77" i="29"/>
  <c r="AQ77" i="29"/>
  <c r="AF77" i="29"/>
  <c r="AG77" i="29"/>
  <c r="AE77" i="29"/>
  <c r="AC77" i="29"/>
  <c r="AB77" i="29"/>
  <c r="AF76" i="29"/>
  <c r="AD76" i="29"/>
  <c r="AG76" i="29"/>
  <c r="AE76" i="29"/>
  <c r="AB76" i="29"/>
  <c r="AB75" i="29"/>
  <c r="P75" i="29"/>
  <c r="AH75" i="29"/>
  <c r="AQ75" i="29"/>
  <c r="AF75" i="29"/>
  <c r="AD75" i="29"/>
  <c r="AG75" i="29"/>
  <c r="AE75" i="29"/>
  <c r="AC75" i="29"/>
  <c r="Q75" i="29"/>
  <c r="AG74" i="29"/>
  <c r="AC74" i="29"/>
  <c r="AF74" i="29"/>
  <c r="AD74" i="29"/>
  <c r="AE74" i="29"/>
  <c r="AB74" i="29"/>
  <c r="AE73" i="29"/>
  <c r="AD73" i="29"/>
  <c r="AK73" i="29"/>
  <c r="AF73" i="29"/>
  <c r="AG73" i="29"/>
  <c r="AC73" i="29"/>
  <c r="AK72" i="29"/>
  <c r="AG72" i="29"/>
  <c r="AD72" i="29"/>
  <c r="AE72" i="29"/>
  <c r="AC72" i="29"/>
  <c r="AB72" i="29"/>
  <c r="AK71" i="29"/>
  <c r="AF71" i="29"/>
  <c r="AD71" i="29"/>
  <c r="AG71" i="29"/>
  <c r="AE71" i="29"/>
  <c r="AC71" i="29"/>
  <c r="Q71" i="29"/>
  <c r="AF70" i="29"/>
  <c r="AD70" i="29"/>
  <c r="AG70" i="29"/>
  <c r="AE70" i="29"/>
  <c r="AC70" i="29"/>
  <c r="AB70" i="29"/>
  <c r="AK69" i="29"/>
  <c r="AF69" i="29"/>
  <c r="AE69" i="29"/>
  <c r="T69" i="29"/>
  <c r="AI69" i="29"/>
  <c r="AR69" i="29"/>
  <c r="AG69" i="29"/>
  <c r="AC69" i="29"/>
  <c r="AB69" i="29"/>
  <c r="AF68" i="29"/>
  <c r="Q68" i="29"/>
  <c r="AD68" i="29"/>
  <c r="AG68" i="29"/>
  <c r="AE68" i="29"/>
  <c r="AB68" i="29"/>
  <c r="T67" i="29"/>
  <c r="AI67" i="29"/>
  <c r="AR67" i="29"/>
  <c r="AF67" i="29"/>
  <c r="AD67" i="29"/>
  <c r="AG67" i="29"/>
  <c r="AE67" i="29"/>
  <c r="AC67" i="29"/>
  <c r="Q67" i="29"/>
  <c r="AK66" i="29"/>
  <c r="AO66" i="29"/>
  <c r="AF66" i="29"/>
  <c r="AD66" i="29"/>
  <c r="AE66" i="29"/>
  <c r="AC66" i="29"/>
  <c r="AB66" i="29"/>
  <c r="AD65" i="29"/>
  <c r="T65" i="29"/>
  <c r="AI65" i="29"/>
  <c r="AR65" i="29"/>
  <c r="AK65" i="29"/>
  <c r="AF65" i="29"/>
  <c r="AG65" i="29"/>
  <c r="AE65" i="29"/>
  <c r="AC65" i="29"/>
  <c r="AK64" i="29"/>
  <c r="AD64" i="29"/>
  <c r="AG64" i="29"/>
  <c r="AE64" i="29"/>
  <c r="AC64" i="29"/>
  <c r="AB64" i="29"/>
  <c r="T63" i="29"/>
  <c r="AI63" i="29"/>
  <c r="AR63" i="29"/>
  <c r="R63" i="29"/>
  <c r="AF63" i="29"/>
  <c r="AD63" i="29"/>
  <c r="AG63" i="29"/>
  <c r="AC63" i="29"/>
  <c r="AB63" i="29"/>
  <c r="AF62" i="29"/>
  <c r="AD62" i="29"/>
  <c r="AG62" i="29"/>
  <c r="AE62" i="29"/>
  <c r="AC62" i="29"/>
  <c r="Q62" i="29"/>
  <c r="AF61" i="29"/>
  <c r="AG61" i="29"/>
  <c r="AE61" i="29"/>
  <c r="AC61" i="29"/>
  <c r="AB61" i="29"/>
  <c r="T60" i="29"/>
  <c r="AI60" i="29"/>
  <c r="AR60" i="29"/>
  <c r="Q60" i="29"/>
  <c r="AK60" i="29"/>
  <c r="AF60" i="29"/>
  <c r="AD60" i="29"/>
  <c r="AG60" i="29"/>
  <c r="AE60" i="29"/>
  <c r="AC60" i="29"/>
  <c r="AF59" i="29"/>
  <c r="AD59" i="29"/>
  <c r="AG59" i="29"/>
  <c r="AE59" i="29"/>
  <c r="AC59" i="29"/>
  <c r="AK58" i="29"/>
  <c r="R58" i="29"/>
  <c r="P58" i="29"/>
  <c r="AH58" i="29"/>
  <c r="AQ58" i="29"/>
  <c r="AF58" i="29"/>
  <c r="AD58" i="29"/>
  <c r="AE58" i="29"/>
  <c r="AC58" i="29"/>
  <c r="Q58" i="29"/>
  <c r="AE57" i="29"/>
  <c r="AK57" i="29"/>
  <c r="AF57" i="29"/>
  <c r="AD57" i="29"/>
  <c r="AG57" i="29"/>
  <c r="AC57" i="29"/>
  <c r="AN56" i="29"/>
  <c r="T56" i="29"/>
  <c r="AI56" i="29"/>
  <c r="AR56" i="29"/>
  <c r="P56" i="29"/>
  <c r="AH56" i="29"/>
  <c r="AQ56" i="29"/>
  <c r="AK56" i="29"/>
  <c r="AO56" i="29"/>
  <c r="AD56" i="29"/>
  <c r="AG56" i="29"/>
  <c r="AE56" i="29"/>
  <c r="AC56" i="29"/>
  <c r="AB56" i="29"/>
  <c r="AG55" i="29"/>
  <c r="AF55" i="29"/>
  <c r="AD55" i="29"/>
  <c r="AC55" i="29"/>
  <c r="AB55" i="29"/>
  <c r="AG54" i="29"/>
  <c r="AF54" i="29"/>
  <c r="AD54" i="29"/>
  <c r="AE54" i="29"/>
  <c r="AC54" i="29"/>
  <c r="Q54" i="29"/>
  <c r="AC53" i="29"/>
  <c r="T53" i="29"/>
  <c r="AI53" i="29"/>
  <c r="AR53" i="29"/>
  <c r="AF53" i="29"/>
  <c r="AG53" i="29"/>
  <c r="AE53" i="29"/>
  <c r="AB53" i="29"/>
  <c r="AD52" i="29"/>
  <c r="R52" i="29"/>
  <c r="AK52" i="29"/>
  <c r="AF52" i="29"/>
  <c r="AG52" i="29"/>
  <c r="AE52" i="29"/>
  <c r="P52" i="29"/>
  <c r="AH52" i="29"/>
  <c r="AQ52" i="29"/>
  <c r="AF51" i="29"/>
  <c r="AD51" i="29"/>
  <c r="AG51" i="29"/>
  <c r="AE51" i="29"/>
  <c r="AC51" i="29"/>
  <c r="AD50" i="29"/>
  <c r="T50" i="29"/>
  <c r="AI50" i="29"/>
  <c r="AR50" i="29"/>
  <c r="AK50" i="29"/>
  <c r="AO50" i="29"/>
  <c r="AF50" i="29"/>
  <c r="AE50" i="29"/>
  <c r="AC50" i="29"/>
  <c r="Q50" i="29"/>
  <c r="AG49" i="29"/>
  <c r="T49" i="29"/>
  <c r="AI49" i="29"/>
  <c r="AR49" i="29"/>
  <c r="AF49" i="29"/>
  <c r="AD49" i="29"/>
  <c r="AE49" i="29"/>
  <c r="AC49" i="29"/>
  <c r="AG48" i="29"/>
  <c r="AE48" i="29"/>
  <c r="AD48" i="29"/>
  <c r="AC48" i="29"/>
  <c r="AB48" i="29"/>
  <c r="AD47" i="29"/>
  <c r="AF47" i="29"/>
  <c r="AG47" i="29"/>
  <c r="AC47" i="29"/>
  <c r="AB47" i="29"/>
  <c r="AG46" i="29"/>
  <c r="AE46" i="29"/>
  <c r="AF46" i="29"/>
  <c r="AD46" i="29"/>
  <c r="AC46" i="29"/>
  <c r="AB46" i="29"/>
  <c r="AK45" i="29"/>
  <c r="AL45" i="29"/>
  <c r="R45" i="29"/>
  <c r="P45" i="29"/>
  <c r="AH45" i="29"/>
  <c r="AQ45" i="29"/>
  <c r="AF45" i="29"/>
  <c r="AG45" i="29"/>
  <c r="AE45" i="29"/>
  <c r="AC45" i="29"/>
  <c r="AB45" i="29"/>
  <c r="AK44" i="29"/>
  <c r="AF44" i="29"/>
  <c r="AD44" i="29"/>
  <c r="AG44" i="29"/>
  <c r="AE44" i="29"/>
  <c r="AB44" i="29"/>
  <c r="AF43" i="29"/>
  <c r="AD43" i="29"/>
  <c r="AG43" i="29"/>
  <c r="AE43" i="29"/>
  <c r="AC43" i="29"/>
  <c r="Q43" i="29"/>
  <c r="AK42" i="29"/>
  <c r="AO42" i="29"/>
  <c r="T42" i="29"/>
  <c r="AI42" i="29"/>
  <c r="AR42" i="29"/>
  <c r="Q42" i="29"/>
  <c r="P42" i="29"/>
  <c r="AH42" i="29"/>
  <c r="AQ42" i="29"/>
  <c r="AF42" i="29"/>
  <c r="AD42" i="29"/>
  <c r="AE42" i="29"/>
  <c r="AC42" i="29"/>
  <c r="AB42" i="29"/>
  <c r="AF41" i="29"/>
  <c r="AD41" i="29"/>
  <c r="AG41" i="29"/>
  <c r="AE41" i="29"/>
  <c r="AC41" i="29"/>
  <c r="Q41" i="29"/>
  <c r="AC40" i="29"/>
  <c r="AD40" i="29"/>
  <c r="AG40" i="29"/>
  <c r="AE40" i="29"/>
  <c r="AB40" i="29"/>
  <c r="AF39" i="29"/>
  <c r="AD39" i="29"/>
  <c r="AG39" i="29"/>
  <c r="AC39" i="29"/>
  <c r="AB39" i="29"/>
  <c r="AE38" i="29"/>
  <c r="AK38" i="29"/>
  <c r="AF38" i="29"/>
  <c r="AD38" i="29"/>
  <c r="AG38" i="29"/>
  <c r="AC38" i="29"/>
  <c r="AE37" i="29"/>
  <c r="AC37" i="29"/>
  <c r="T37" i="29"/>
  <c r="AI37" i="29"/>
  <c r="AR37" i="29"/>
  <c r="AK37" i="29"/>
  <c r="AF37" i="29"/>
  <c r="AG37" i="29"/>
  <c r="AB37" i="29"/>
  <c r="AF36" i="29"/>
  <c r="AD36" i="29"/>
  <c r="AG36" i="29"/>
  <c r="AE36" i="29"/>
  <c r="AC36" i="29"/>
  <c r="AB36" i="29"/>
  <c r="AG35" i="29"/>
  <c r="AB35" i="29"/>
  <c r="AF35" i="29"/>
  <c r="AD35" i="29"/>
  <c r="AE35" i="29"/>
  <c r="AC35" i="29"/>
  <c r="Q35" i="29"/>
  <c r="AC34" i="29"/>
  <c r="P34" i="29"/>
  <c r="AH34" i="29"/>
  <c r="AQ34" i="29"/>
  <c r="T34" i="29"/>
  <c r="AI34" i="29"/>
  <c r="AR34" i="29"/>
  <c r="AF34" i="29"/>
  <c r="AD34" i="29"/>
  <c r="AE34" i="29"/>
  <c r="AB34" i="29"/>
  <c r="AK33" i="29"/>
  <c r="AP33" i="29"/>
  <c r="T33" i="29"/>
  <c r="AI33" i="29"/>
  <c r="AR33" i="29"/>
  <c r="AF33" i="29"/>
  <c r="AD33" i="29"/>
  <c r="AG33" i="29"/>
  <c r="AE33" i="29"/>
  <c r="AC33" i="29"/>
  <c r="AK32" i="29"/>
  <c r="AP32" i="29"/>
  <c r="AB32" i="29"/>
  <c r="R32" i="29"/>
  <c r="P32" i="29"/>
  <c r="AH32" i="29"/>
  <c r="AQ32" i="29"/>
  <c r="T32" i="29"/>
  <c r="AI32" i="29"/>
  <c r="AR32" i="29"/>
  <c r="AD32" i="29"/>
  <c r="AG32" i="29"/>
  <c r="AE32" i="29"/>
  <c r="AC32" i="29"/>
  <c r="Q32" i="29"/>
  <c r="AK31" i="29"/>
  <c r="AF31" i="29"/>
  <c r="AD31" i="29"/>
  <c r="AG31" i="29"/>
  <c r="AC31" i="29"/>
  <c r="Q31" i="29"/>
  <c r="AD30" i="29"/>
  <c r="AK30" i="29"/>
  <c r="AF30" i="29"/>
  <c r="AG30" i="29"/>
  <c r="AE30" i="29"/>
  <c r="AC30" i="29"/>
  <c r="Q30" i="29"/>
  <c r="AE29" i="29"/>
  <c r="AB29" i="29"/>
  <c r="AF29" i="29"/>
  <c r="AG29" i="29"/>
  <c r="AC29" i="29"/>
  <c r="Q29" i="29"/>
  <c r="AF28" i="29"/>
  <c r="AD28" i="29"/>
  <c r="AG28" i="29"/>
  <c r="AE28" i="29"/>
  <c r="AB28" i="29"/>
  <c r="AG27" i="29"/>
  <c r="AB27" i="29"/>
  <c r="AF27" i="29"/>
  <c r="AD27" i="29"/>
  <c r="AE27" i="29"/>
  <c r="AC27" i="29"/>
  <c r="Q27" i="29"/>
  <c r="AG26" i="29"/>
  <c r="P26" i="29"/>
  <c r="AH26" i="29"/>
  <c r="AQ26" i="29"/>
  <c r="AF26" i="29"/>
  <c r="AD26" i="29"/>
  <c r="AE26" i="29"/>
  <c r="AC26" i="29"/>
  <c r="AB26" i="29"/>
  <c r="AF25" i="29"/>
  <c r="AD25" i="29"/>
  <c r="AG25" i="29"/>
  <c r="AE25" i="29"/>
  <c r="AC25" i="29"/>
  <c r="AD24" i="29"/>
  <c r="R24" i="29"/>
  <c r="AG24" i="29"/>
  <c r="AE24" i="29"/>
  <c r="AC24" i="29"/>
  <c r="AB24" i="29"/>
  <c r="AF23" i="29"/>
  <c r="AD23" i="29"/>
  <c r="AG23" i="29"/>
  <c r="AC23" i="29"/>
  <c r="Q23" i="29"/>
  <c r="AK22" i="29"/>
  <c r="AF22" i="29"/>
  <c r="AD22" i="29"/>
  <c r="AG22" i="29"/>
  <c r="AE22" i="29"/>
  <c r="AC22" i="29"/>
  <c r="AB22" i="29"/>
  <c r="AF21" i="29"/>
  <c r="AG21" i="29"/>
  <c r="AE21" i="29"/>
  <c r="AC21" i="29"/>
  <c r="AB21" i="29"/>
  <c r="AG20" i="29"/>
  <c r="AF20" i="29"/>
  <c r="AD20" i="29"/>
  <c r="AE20" i="29"/>
  <c r="AB20" i="29"/>
  <c r="AG19" i="29"/>
  <c r="AE19" i="29"/>
  <c r="AF19" i="29"/>
  <c r="AD19" i="29"/>
  <c r="AC19" i="29"/>
  <c r="Q19" i="29"/>
  <c r="AF18" i="29"/>
  <c r="AD18" i="29"/>
  <c r="AE18" i="29"/>
  <c r="AC18" i="29"/>
  <c r="AF17" i="29"/>
  <c r="AD17" i="29"/>
  <c r="AG17" i="29"/>
  <c r="AE17" i="29"/>
  <c r="AC17" i="29"/>
  <c r="P16" i="29"/>
  <c r="AH16" i="29"/>
  <c r="AQ16" i="29"/>
  <c r="AK16" i="29"/>
  <c r="AL16" i="29"/>
  <c r="AD16" i="29"/>
  <c r="AG16" i="29"/>
  <c r="AE16" i="29"/>
  <c r="AC16" i="29"/>
  <c r="AB16" i="29"/>
  <c r="AK15" i="29"/>
  <c r="AD15" i="29"/>
  <c r="Q15" i="29"/>
  <c r="P15" i="29"/>
  <c r="AH15" i="29"/>
  <c r="AQ15" i="29"/>
  <c r="AF15" i="29"/>
  <c r="AG15" i="29"/>
  <c r="AC15" i="29"/>
  <c r="AB15" i="29"/>
  <c r="AG14" i="29"/>
  <c r="AB14" i="29"/>
  <c r="P14" i="29"/>
  <c r="AH14" i="29"/>
  <c r="AQ14" i="29"/>
  <c r="AF14" i="29"/>
  <c r="AD14" i="29"/>
  <c r="AE14" i="29"/>
  <c r="AC14" i="29"/>
  <c r="Q14" i="29"/>
  <c r="AC13" i="29"/>
  <c r="P13" i="29"/>
  <c r="AH13" i="29"/>
  <c r="AQ13" i="29"/>
  <c r="AF13" i="29"/>
  <c r="AG13" i="29"/>
  <c r="AE13" i="29"/>
  <c r="AB13" i="29"/>
  <c r="AG12" i="29"/>
  <c r="AE12" i="29"/>
  <c r="AK12" i="29"/>
  <c r="AF12" i="29"/>
  <c r="AD12" i="29"/>
  <c r="AB12" i="29"/>
  <c r="AG11" i="29"/>
  <c r="AF11" i="29"/>
  <c r="AD11" i="29"/>
  <c r="AE11" i="29"/>
  <c r="AC11" i="29"/>
  <c r="AB11" i="29"/>
  <c r="AF10" i="29"/>
  <c r="AD10" i="29"/>
  <c r="AG10" i="29"/>
  <c r="AE10" i="29"/>
  <c r="AC10" i="29"/>
  <c r="AB10" i="29"/>
  <c r="T9" i="29"/>
  <c r="AI9" i="29"/>
  <c r="AR9" i="29"/>
  <c r="AF9" i="29"/>
  <c r="AD9" i="29"/>
  <c r="AG9" i="29"/>
  <c r="AE9" i="29"/>
  <c r="AC9" i="29"/>
  <c r="AK8" i="29"/>
  <c r="AE8" i="29"/>
  <c r="AB8" i="29"/>
  <c r="T8" i="29"/>
  <c r="AI8" i="29"/>
  <c r="AR8" i="29"/>
  <c r="R8" i="29"/>
  <c r="AF8" i="29"/>
  <c r="AD8" i="29"/>
  <c r="AG8" i="29"/>
  <c r="AC8" i="29"/>
  <c r="Q8" i="29"/>
  <c r="AG7" i="29"/>
  <c r="P7" i="29"/>
  <c r="AH7" i="29"/>
  <c r="AQ7" i="29"/>
  <c r="AF7" i="29"/>
  <c r="AD7" i="29"/>
  <c r="AC7" i="29"/>
  <c r="AB7" i="29"/>
  <c r="AG6" i="29"/>
  <c r="AB6" i="29"/>
  <c r="AF6" i="29"/>
  <c r="AD6" i="29"/>
  <c r="AE6" i="29"/>
  <c r="AC6" i="29"/>
  <c r="Q6" i="29"/>
  <c r="AC5" i="29"/>
  <c r="AK5" i="29"/>
  <c r="AF5" i="29"/>
  <c r="AG5" i="29"/>
  <c r="AE5" i="29"/>
  <c r="AB5" i="29"/>
  <c r="AE4" i="29"/>
  <c r="AF4" i="29"/>
  <c r="AD4" i="29"/>
  <c r="AG4" i="29"/>
  <c r="AG3" i="29"/>
  <c r="Y89" i="29"/>
  <c r="AE3" i="29"/>
  <c r="E93" i="28"/>
  <c r="F89" i="28"/>
  <c r="F90" i="28"/>
  <c r="E89" i="28"/>
  <c r="AB88" i="28"/>
  <c r="Z88" i="28"/>
  <c r="AE88" i="28"/>
  <c r="AC88" i="28"/>
  <c r="AA88" i="28"/>
  <c r="O88" i="28"/>
  <c r="AB87" i="28"/>
  <c r="AA87" i="28"/>
  <c r="N87" i="28"/>
  <c r="AG87" i="28"/>
  <c r="AQ87" i="28"/>
  <c r="AD87" i="28"/>
  <c r="Z87" i="28"/>
  <c r="AC86" i="28"/>
  <c r="P86" i="28"/>
  <c r="AD86" i="28"/>
  <c r="AB86" i="28"/>
  <c r="AE86" i="28"/>
  <c r="AA86" i="28"/>
  <c r="AE85" i="28"/>
  <c r="AC85" i="28"/>
  <c r="AI85" i="28"/>
  <c r="AA85" i="28"/>
  <c r="Z84" i="28"/>
  <c r="AD84" i="28"/>
  <c r="AB84" i="28"/>
  <c r="AE84" i="28"/>
  <c r="AC84" i="28"/>
  <c r="O84" i="28"/>
  <c r="AB83" i="28"/>
  <c r="AA83" i="28"/>
  <c r="AD83" i="28"/>
  <c r="AE83" i="28"/>
  <c r="AC83" i="28"/>
  <c r="Z83" i="28"/>
  <c r="AI82" i="28"/>
  <c r="AD82" i="28"/>
  <c r="R82" i="28"/>
  <c r="AF82" i="28"/>
  <c r="AO82" i="28"/>
  <c r="N82" i="28"/>
  <c r="AG82" i="28"/>
  <c r="AQ82" i="28"/>
  <c r="P82" i="28"/>
  <c r="AB82" i="28"/>
  <c r="AE82" i="28"/>
  <c r="AC82" i="28"/>
  <c r="AA82" i="28"/>
  <c r="Z82" i="28"/>
  <c r="AD81" i="28"/>
  <c r="AB81" i="28"/>
  <c r="AE81" i="28"/>
  <c r="AC81" i="28"/>
  <c r="AA81" i="28"/>
  <c r="AB80" i="28"/>
  <c r="Z80" i="28"/>
  <c r="AE80" i="28"/>
  <c r="AC80" i="28"/>
  <c r="AA80" i="28"/>
  <c r="O80" i="28"/>
  <c r="R79" i="28"/>
  <c r="AF79" i="28"/>
  <c r="AO79" i="28"/>
  <c r="AD79" i="28"/>
  <c r="AB79" i="28"/>
  <c r="AA79" i="28"/>
  <c r="Z79" i="28"/>
  <c r="AB78" i="28"/>
  <c r="AA78" i="28"/>
  <c r="AD78" i="28"/>
  <c r="AE78" i="28"/>
  <c r="AC78" i="28"/>
  <c r="AI77" i="28"/>
  <c r="AE77" i="28"/>
  <c r="AC77" i="28"/>
  <c r="AA77" i="28"/>
  <c r="O77" i="28"/>
  <c r="AE76" i="28"/>
  <c r="Z76" i="28"/>
  <c r="N76" i="28"/>
  <c r="AG76" i="28"/>
  <c r="AQ76" i="28"/>
  <c r="AD76" i="28"/>
  <c r="AB76" i="28"/>
  <c r="O76" i="28"/>
  <c r="AE75" i="28"/>
  <c r="AB75" i="28"/>
  <c r="AA75" i="28"/>
  <c r="Z75" i="28"/>
  <c r="AD75" i="28"/>
  <c r="AC75" i="28"/>
  <c r="O75" i="28"/>
  <c r="AA74" i="28"/>
  <c r="R74" i="28"/>
  <c r="AF74" i="28"/>
  <c r="AO74" i="28"/>
  <c r="AI74" i="28"/>
  <c r="AK74" i="28"/>
  <c r="AD74" i="28"/>
  <c r="AC74" i="28"/>
  <c r="AC73" i="28"/>
  <c r="P73" i="28"/>
  <c r="AI73" i="28"/>
  <c r="AD73" i="28"/>
  <c r="AB73" i="28"/>
  <c r="AE73" i="28"/>
  <c r="Z72" i="28"/>
  <c r="AB72" i="28"/>
  <c r="AE72" i="28"/>
  <c r="AC72" i="28"/>
  <c r="AA72" i="28"/>
  <c r="O72" i="28"/>
  <c r="AA71" i="28"/>
  <c r="Z71" i="28"/>
  <c r="AD71" i="28"/>
  <c r="AB71" i="28"/>
  <c r="O71" i="28"/>
  <c r="AB70" i="28"/>
  <c r="AA70" i="28"/>
  <c r="AD70" i="28"/>
  <c r="AE70" i="28"/>
  <c r="AC70" i="28"/>
  <c r="AC69" i="28"/>
  <c r="AD69" i="28"/>
  <c r="AE69" i="28"/>
  <c r="AA69" i="28"/>
  <c r="O69" i="28"/>
  <c r="AE68" i="28"/>
  <c r="AD68" i="28"/>
  <c r="AB68" i="28"/>
  <c r="AC68" i="28"/>
  <c r="O68" i="28"/>
  <c r="AD67" i="28"/>
  <c r="AB67" i="28"/>
  <c r="AE67" i="28"/>
  <c r="AC67" i="28"/>
  <c r="AA67" i="28"/>
  <c r="Z67" i="28"/>
  <c r="R66" i="28"/>
  <c r="AF66" i="28"/>
  <c r="AO66" i="28"/>
  <c r="AD66" i="28"/>
  <c r="AC66" i="28"/>
  <c r="AA66" i="28"/>
  <c r="O66" i="28"/>
  <c r="AI65" i="28"/>
  <c r="AC65" i="28"/>
  <c r="R65" i="28"/>
  <c r="AF65" i="28"/>
  <c r="AO65" i="28"/>
  <c r="P65" i="28"/>
  <c r="AD65" i="28"/>
  <c r="AB65" i="28"/>
  <c r="AE65" i="28"/>
  <c r="AB64" i="28"/>
  <c r="Z64" i="28"/>
  <c r="AE64" i="28"/>
  <c r="AC64" i="28"/>
  <c r="AA64" i="28"/>
  <c r="O64" i="28"/>
  <c r="AE63" i="28"/>
  <c r="AA63" i="28"/>
  <c r="AD63" i="28"/>
  <c r="AB63" i="28"/>
  <c r="O63" i="28"/>
  <c r="AA62" i="28"/>
  <c r="N62" i="28"/>
  <c r="AG62" i="28"/>
  <c r="AQ62" i="28"/>
  <c r="AI62" i="28"/>
  <c r="AK62" i="28"/>
  <c r="AD62" i="28"/>
  <c r="AB62" i="28"/>
  <c r="AE62" i="28"/>
  <c r="AC62" i="28"/>
  <c r="AC61" i="28"/>
  <c r="AD61" i="28"/>
  <c r="AE61" i="28"/>
  <c r="AA61" i="28"/>
  <c r="AM60" i="28"/>
  <c r="AI60" i="28"/>
  <c r="AE60" i="28"/>
  <c r="AD60" i="28"/>
  <c r="P60" i="28"/>
  <c r="AB60" i="28"/>
  <c r="AD59" i="28"/>
  <c r="AB59" i="28"/>
  <c r="AE59" i="28"/>
  <c r="AC59" i="28"/>
  <c r="AA59" i="28"/>
  <c r="AD58" i="28"/>
  <c r="AC58" i="28"/>
  <c r="AA58" i="28"/>
  <c r="AI57" i="28"/>
  <c r="AA57" i="28"/>
  <c r="P57" i="28"/>
  <c r="AD57" i="28"/>
  <c r="AB57" i="28"/>
  <c r="AE57" i="28"/>
  <c r="AC57" i="28"/>
  <c r="AC56" i="28"/>
  <c r="R56" i="28"/>
  <c r="AF56" i="28"/>
  <c r="AO56" i="28"/>
  <c r="AB56" i="28"/>
  <c r="AE56" i="28"/>
  <c r="AA56" i="28"/>
  <c r="Z56" i="28"/>
  <c r="AD55" i="28"/>
  <c r="AB55" i="28"/>
  <c r="AA55" i="28"/>
  <c r="N55" i="28"/>
  <c r="AG55" i="28"/>
  <c r="AQ55" i="28"/>
  <c r="AD54" i="28"/>
  <c r="AB54" i="28"/>
  <c r="AE54" i="28"/>
  <c r="AC54" i="28"/>
  <c r="AA54" i="28"/>
  <c r="AK53" i="28"/>
  <c r="AJ53" i="28"/>
  <c r="AI53" i="28"/>
  <c r="AL53" i="28"/>
  <c r="AA53" i="28"/>
  <c r="Z53" i="28"/>
  <c r="R53" i="28"/>
  <c r="AF53" i="28"/>
  <c r="AO53" i="28"/>
  <c r="P53" i="28"/>
  <c r="AE53" i="28"/>
  <c r="AC53" i="28"/>
  <c r="O53" i="28"/>
  <c r="AI52" i="28"/>
  <c r="R52" i="28"/>
  <c r="AF52" i="28"/>
  <c r="AO52" i="28"/>
  <c r="P52" i="28"/>
  <c r="AD52" i="28"/>
  <c r="AB52" i="28"/>
  <c r="AE52" i="28"/>
  <c r="AE51" i="28"/>
  <c r="AD51" i="28"/>
  <c r="AB51" i="28"/>
  <c r="AC51" i="28"/>
  <c r="AA51" i="28"/>
  <c r="Z51" i="28"/>
  <c r="Z50" i="28"/>
  <c r="AD50" i="28"/>
  <c r="AC50" i="28"/>
  <c r="AA50" i="28"/>
  <c r="O50" i="28"/>
  <c r="AD49" i="28"/>
  <c r="AB49" i="28"/>
  <c r="AE49" i="28"/>
  <c r="AC49" i="28"/>
  <c r="AC48" i="28"/>
  <c r="AB48" i="28"/>
  <c r="N48" i="28"/>
  <c r="AG48" i="28"/>
  <c r="AQ48" i="28"/>
  <c r="AD48" i="28"/>
  <c r="AE48" i="28"/>
  <c r="AA48" i="28"/>
  <c r="Z48" i="28"/>
  <c r="AI47" i="28"/>
  <c r="P47" i="28"/>
  <c r="AD47" i="28"/>
  <c r="AB47" i="28"/>
  <c r="AE47" i="28"/>
  <c r="AA47" i="28"/>
  <c r="AI46" i="28"/>
  <c r="AD46" i="28"/>
  <c r="AB46" i="28"/>
  <c r="AE46" i="28"/>
  <c r="AC46" i="28"/>
  <c r="AA46" i="28"/>
  <c r="AA45" i="28"/>
  <c r="P45" i="28"/>
  <c r="AE45" i="28"/>
  <c r="AC45" i="28"/>
  <c r="Z45" i="28"/>
  <c r="P44" i="28"/>
  <c r="AD44" i="28"/>
  <c r="AB44" i="28"/>
  <c r="AE44" i="28"/>
  <c r="O44" i="28"/>
  <c r="AE43" i="28"/>
  <c r="AC43" i="28"/>
  <c r="AD43" i="28"/>
  <c r="AB43" i="28"/>
  <c r="AA43" i="28"/>
  <c r="Z43" i="28"/>
  <c r="AE42" i="28"/>
  <c r="Z42" i="28"/>
  <c r="AD42" i="28"/>
  <c r="AC42" i="28"/>
  <c r="AA42" i="28"/>
  <c r="O42" i="28"/>
  <c r="AE41" i="28"/>
  <c r="AA41" i="28"/>
  <c r="AD41" i="28"/>
  <c r="AB41" i="28"/>
  <c r="AC41" i="28"/>
  <c r="AE40" i="28"/>
  <c r="P40" i="28"/>
  <c r="AD40" i="28"/>
  <c r="AB40" i="28"/>
  <c r="AC40" i="28"/>
  <c r="AA40" i="28"/>
  <c r="AD39" i="28"/>
  <c r="AB39" i="28"/>
  <c r="AA39" i="28"/>
  <c r="Z39" i="28"/>
  <c r="AI38" i="28"/>
  <c r="AD38" i="28"/>
  <c r="AB38" i="28"/>
  <c r="AE38" i="28"/>
  <c r="AC38" i="28"/>
  <c r="AA38" i="28"/>
  <c r="AI37" i="28"/>
  <c r="AL37" i="28"/>
  <c r="AA37" i="28"/>
  <c r="R37" i="28"/>
  <c r="AF37" i="28"/>
  <c r="AO37" i="28"/>
  <c r="AD37" i="28"/>
  <c r="AE37" i="28"/>
  <c r="AC37" i="28"/>
  <c r="Z37" i="28"/>
  <c r="AD36" i="28"/>
  <c r="AB36" i="28"/>
  <c r="AE36" i="28"/>
  <c r="AA36" i="28"/>
  <c r="O36" i="28"/>
  <c r="AE35" i="28"/>
  <c r="AC35" i="28"/>
  <c r="AA35" i="28"/>
  <c r="AD35" i="28"/>
  <c r="AB35" i="28"/>
  <c r="Z35" i="28"/>
  <c r="AE34" i="28"/>
  <c r="AD34" i="28"/>
  <c r="AC34" i="28"/>
  <c r="AA34" i="28"/>
  <c r="Z34" i="28"/>
  <c r="AE33" i="28"/>
  <c r="AC33" i="28"/>
  <c r="N33" i="28"/>
  <c r="AG33" i="28"/>
  <c r="AQ33" i="28"/>
  <c r="AD33" i="28"/>
  <c r="AB33" i="28"/>
  <c r="AE32" i="28"/>
  <c r="P32" i="28"/>
  <c r="R32" i="28"/>
  <c r="AF32" i="28"/>
  <c r="AO32" i="28"/>
  <c r="AB32" i="28"/>
  <c r="AC32" i="28"/>
  <c r="AA32" i="28"/>
  <c r="Z32" i="28"/>
  <c r="AD31" i="28"/>
  <c r="AB31" i="28"/>
  <c r="AE31" i="28"/>
  <c r="AA31" i="28"/>
  <c r="Z31" i="28"/>
  <c r="AB30" i="28"/>
  <c r="AD30" i="28"/>
  <c r="AE30" i="28"/>
  <c r="AC30" i="28"/>
  <c r="AA30" i="28"/>
  <c r="AA29" i="28"/>
  <c r="P29" i="28"/>
  <c r="N29" i="28"/>
  <c r="AG29" i="28"/>
  <c r="AQ29" i="28"/>
  <c r="AD29" i="28"/>
  <c r="AE29" i="28"/>
  <c r="AC29" i="28"/>
  <c r="Z29" i="28"/>
  <c r="AM28" i="28"/>
  <c r="AI28" i="28"/>
  <c r="Z28" i="28"/>
  <c r="R28" i="28"/>
  <c r="AF28" i="28"/>
  <c r="AO28" i="28"/>
  <c r="P28" i="28"/>
  <c r="N28" i="28"/>
  <c r="AG28" i="28"/>
  <c r="AQ28" i="28"/>
  <c r="AD28" i="28"/>
  <c r="AB28" i="28"/>
  <c r="AE28" i="28"/>
  <c r="O28" i="28"/>
  <c r="AD27" i="28"/>
  <c r="AB27" i="28"/>
  <c r="AE27" i="28"/>
  <c r="AC27" i="28"/>
  <c r="AA27" i="28"/>
  <c r="Z27" i="28"/>
  <c r="AC26" i="28"/>
  <c r="AD26" i="28"/>
  <c r="AB26" i="28"/>
  <c r="AA26" i="28"/>
  <c r="AE25" i="28"/>
  <c r="AD25" i="28"/>
  <c r="AB25" i="28"/>
  <c r="AC25" i="28"/>
  <c r="AA25" i="28"/>
  <c r="Z25" i="28"/>
  <c r="AB24" i="28"/>
  <c r="AE24" i="28"/>
  <c r="AC24" i="28"/>
  <c r="AA24" i="28"/>
  <c r="AE23" i="28"/>
  <c r="AD23" i="28"/>
  <c r="AB23" i="28"/>
  <c r="AA23" i="28"/>
  <c r="Z23" i="28"/>
  <c r="AI22" i="28"/>
  <c r="AD22" i="28"/>
  <c r="AJ22" i="28"/>
  <c r="P22" i="28"/>
  <c r="AB22" i="28"/>
  <c r="AE22" i="28"/>
  <c r="AC22" i="28"/>
  <c r="AA22" i="28"/>
  <c r="Z21" i="28"/>
  <c r="N21" i="28"/>
  <c r="AG21" i="28"/>
  <c r="AQ21" i="28"/>
  <c r="AI21" i="28"/>
  <c r="AD21" i="28"/>
  <c r="AE21" i="28"/>
  <c r="AC21" i="28"/>
  <c r="AA21" i="28"/>
  <c r="O21" i="28"/>
  <c r="AK20" i="28"/>
  <c r="R20" i="28"/>
  <c r="AF20" i="28"/>
  <c r="AO20" i="28"/>
  <c r="AI20" i="28"/>
  <c r="AD20" i="28"/>
  <c r="AB20" i="28"/>
  <c r="AE20" i="28"/>
  <c r="Z20" i="28"/>
  <c r="AC19" i="28"/>
  <c r="R19" i="28"/>
  <c r="AF19" i="28"/>
  <c r="AO19" i="28"/>
  <c r="AD19" i="28"/>
  <c r="AB19" i="28"/>
  <c r="AE19" i="28"/>
  <c r="AA19" i="28"/>
  <c r="AA18" i="28"/>
  <c r="N18" i="28"/>
  <c r="AG18" i="28"/>
  <c r="AQ18" i="28"/>
  <c r="AI18" i="28"/>
  <c r="AM18" i="28"/>
  <c r="AD18" i="28"/>
  <c r="AC18" i="28"/>
  <c r="Z18" i="28"/>
  <c r="AE17" i="28"/>
  <c r="AB17" i="28"/>
  <c r="AD17" i="28"/>
  <c r="AC17" i="28"/>
  <c r="AE16" i="28"/>
  <c r="AC16" i="28"/>
  <c r="AB16" i="28"/>
  <c r="AA16" i="28"/>
  <c r="R15" i="28"/>
  <c r="AF15" i="28"/>
  <c r="AO15" i="28"/>
  <c r="AI15" i="28"/>
  <c r="AD15" i="28"/>
  <c r="AB15" i="28"/>
  <c r="AA15" i="28"/>
  <c r="O15" i="28"/>
  <c r="AI14" i="28"/>
  <c r="P14" i="28"/>
  <c r="AD14" i="28"/>
  <c r="AB14" i="28"/>
  <c r="AE14" i="28"/>
  <c r="AC14" i="28"/>
  <c r="AA14" i="28"/>
  <c r="Z13" i="28"/>
  <c r="N13" i="28"/>
  <c r="AG13" i="28"/>
  <c r="AQ13" i="28"/>
  <c r="AE13" i="28"/>
  <c r="AC13" i="28"/>
  <c r="AA13" i="28"/>
  <c r="O13" i="28"/>
  <c r="AB12" i="28"/>
  <c r="R12" i="28"/>
  <c r="AF12" i="28"/>
  <c r="AO12" i="28"/>
  <c r="AI12" i="28"/>
  <c r="AK12" i="28"/>
  <c r="AD12" i="28"/>
  <c r="AE12" i="28"/>
  <c r="Z12" i="28"/>
  <c r="AC11" i="28"/>
  <c r="AD11" i="28"/>
  <c r="AB11" i="28"/>
  <c r="AE11" i="28"/>
  <c r="AA11" i="28"/>
  <c r="O11" i="28"/>
  <c r="R10" i="28"/>
  <c r="AF10" i="28"/>
  <c r="AO10" i="28"/>
  <c r="AI10" i="28"/>
  <c r="AD10" i="28"/>
  <c r="AB10" i="28"/>
  <c r="AC10" i="28"/>
  <c r="AA10" i="28"/>
  <c r="Z10" i="28"/>
  <c r="AC9" i="28"/>
  <c r="AD9" i="28"/>
  <c r="AB9" i="28"/>
  <c r="AE9" i="28"/>
  <c r="AC8" i="28"/>
  <c r="Z8" i="28"/>
  <c r="AB8" i="28"/>
  <c r="AE8" i="28"/>
  <c r="AA8" i="28"/>
  <c r="O8" i="28"/>
  <c r="AB7" i="28"/>
  <c r="AA7" i="28"/>
  <c r="R7" i="28"/>
  <c r="AF7" i="28"/>
  <c r="AO7" i="28"/>
  <c r="N7" i="28"/>
  <c r="AG7" i="28"/>
  <c r="AQ7" i="28"/>
  <c r="AI7" i="28"/>
  <c r="AD7" i="28"/>
  <c r="Z7" i="28"/>
  <c r="AI6" i="28"/>
  <c r="AB6" i="28"/>
  <c r="P6" i="28"/>
  <c r="AD6" i="28"/>
  <c r="AE6" i="28"/>
  <c r="AC6" i="28"/>
  <c r="AA6" i="28"/>
  <c r="AI5" i="28"/>
  <c r="AJ5" i="28"/>
  <c r="AE5" i="28"/>
  <c r="AC5" i="28"/>
  <c r="AA5" i="28"/>
  <c r="O5" i="28"/>
  <c r="R4" i="28"/>
  <c r="AF4" i="28"/>
  <c r="AO4" i="28"/>
  <c r="AI4" i="28"/>
  <c r="AD4" i="28"/>
  <c r="AB4" i="28"/>
  <c r="AE4" i="28"/>
  <c r="Z4" i="28"/>
  <c r="AC3" i="28"/>
  <c r="Z3" i="28"/>
  <c r="Z113" i="27"/>
  <c r="AN112" i="27"/>
  <c r="B98" i="27"/>
  <c r="E97" i="27"/>
  <c r="B97" i="27"/>
  <c r="B95" i="27"/>
  <c r="B94" i="27"/>
  <c r="F93" i="27"/>
  <c r="E93" i="27"/>
  <c r="F92" i="27"/>
  <c r="B92" i="27"/>
  <c r="F91" i="27"/>
  <c r="B91" i="27"/>
  <c r="E89" i="27"/>
  <c r="AD88" i="27"/>
  <c r="AB88" i="27"/>
  <c r="AE88" i="27"/>
  <c r="AC88" i="27"/>
  <c r="AA88" i="27"/>
  <c r="AD87" i="27"/>
  <c r="AB87" i="27"/>
  <c r="AC87" i="27"/>
  <c r="AA87" i="27"/>
  <c r="Z87" i="27"/>
  <c r="AD86" i="27"/>
  <c r="AB86" i="27"/>
  <c r="AE86" i="27"/>
  <c r="AC86" i="27"/>
  <c r="AA86" i="27"/>
  <c r="AA85" i="27"/>
  <c r="Z85" i="27"/>
  <c r="AB85" i="27"/>
  <c r="AE85" i="27"/>
  <c r="AC85" i="27"/>
  <c r="O85" i="27"/>
  <c r="AE84" i="27"/>
  <c r="AA84" i="27"/>
  <c r="AD84" i="27"/>
  <c r="AB84" i="27"/>
  <c r="Z84" i="27"/>
  <c r="AC83" i="27"/>
  <c r="AD83" i="27"/>
  <c r="AB83" i="27"/>
  <c r="AE83" i="27"/>
  <c r="AA83" i="27"/>
  <c r="Z83" i="27"/>
  <c r="AE82" i="27"/>
  <c r="Z82" i="27"/>
  <c r="P82" i="27"/>
  <c r="O82" i="27"/>
  <c r="AD82" i="27"/>
  <c r="AC82" i="27"/>
  <c r="AA82" i="27"/>
  <c r="AI81" i="27"/>
  <c r="R81" i="27"/>
  <c r="AF81" i="27"/>
  <c r="AO81" i="27"/>
  <c r="P81" i="27"/>
  <c r="AD81" i="27"/>
  <c r="AB81" i="27"/>
  <c r="AE81" i="27"/>
  <c r="AC81" i="27"/>
  <c r="O81" i="27"/>
  <c r="AA80" i="27"/>
  <c r="Z80" i="27"/>
  <c r="AD80" i="27"/>
  <c r="AB80" i="27"/>
  <c r="AE80" i="27"/>
  <c r="AC80" i="27"/>
  <c r="O80" i="27"/>
  <c r="AK79" i="27"/>
  <c r="AI79" i="27"/>
  <c r="AB79" i="27"/>
  <c r="R79" i="27"/>
  <c r="AF79" i="27"/>
  <c r="AO79" i="27"/>
  <c r="P79" i="27"/>
  <c r="AD79" i="27"/>
  <c r="AC79" i="27"/>
  <c r="AA79" i="27"/>
  <c r="AD78" i="27"/>
  <c r="AB78" i="27"/>
  <c r="AE78" i="27"/>
  <c r="AC78" i="27"/>
  <c r="AA78" i="27"/>
  <c r="AB77" i="27"/>
  <c r="AA77" i="27"/>
  <c r="Z77" i="27"/>
  <c r="R77" i="27"/>
  <c r="AF77" i="27"/>
  <c r="AO77" i="27"/>
  <c r="P77" i="27"/>
  <c r="AE77" i="27"/>
  <c r="AC77" i="27"/>
  <c r="O77" i="27"/>
  <c r="AD76" i="27"/>
  <c r="AA76" i="27"/>
  <c r="R76" i="27"/>
  <c r="AF76" i="27"/>
  <c r="AO76" i="27"/>
  <c r="AB76" i="27"/>
  <c r="AE76" i="27"/>
  <c r="Z76" i="27"/>
  <c r="Z75" i="27"/>
  <c r="N75" i="27"/>
  <c r="AG75" i="27"/>
  <c r="AQ75" i="27"/>
  <c r="AD75" i="27"/>
  <c r="AB75" i="27"/>
  <c r="AE75" i="27"/>
  <c r="AC75" i="27"/>
  <c r="AA75" i="27"/>
  <c r="O75" i="27"/>
  <c r="AI74" i="27"/>
  <c r="AE74" i="27"/>
  <c r="P74" i="27"/>
  <c r="AD74" i="27"/>
  <c r="AC74" i="27"/>
  <c r="AA74" i="27"/>
  <c r="AI73" i="27"/>
  <c r="AN73" i="27"/>
  <c r="AD73" i="27"/>
  <c r="R73" i="27"/>
  <c r="AF73" i="27"/>
  <c r="AO73" i="27"/>
  <c r="P73" i="27"/>
  <c r="N73" i="27"/>
  <c r="AG73" i="27"/>
  <c r="AQ73" i="27"/>
  <c r="AB73" i="27"/>
  <c r="AE73" i="27"/>
  <c r="AC73" i="27"/>
  <c r="AA73" i="27"/>
  <c r="Z73" i="27"/>
  <c r="AD72" i="27"/>
  <c r="AB72" i="27"/>
  <c r="AE72" i="27"/>
  <c r="AC72" i="27"/>
  <c r="AA72" i="27"/>
  <c r="Z72" i="27"/>
  <c r="AI71" i="27"/>
  <c r="AD71" i="27"/>
  <c r="Z71" i="27"/>
  <c r="R71" i="27"/>
  <c r="AF71" i="27"/>
  <c r="AO71" i="27"/>
  <c r="P71" i="27"/>
  <c r="AB71" i="27"/>
  <c r="AC71" i="27"/>
  <c r="AA71" i="27"/>
  <c r="O71" i="27"/>
  <c r="AI70" i="27"/>
  <c r="AC70" i="27"/>
  <c r="R70" i="27"/>
  <c r="AF70" i="27"/>
  <c r="AO70" i="27"/>
  <c r="P70" i="27"/>
  <c r="AD70" i="27"/>
  <c r="AB70" i="27"/>
  <c r="AE70" i="27"/>
  <c r="AA70" i="27"/>
  <c r="Z69" i="27"/>
  <c r="AB69" i="27"/>
  <c r="AE69" i="27"/>
  <c r="AC69" i="27"/>
  <c r="AA69" i="27"/>
  <c r="O69" i="27"/>
  <c r="AE68" i="27"/>
  <c r="R68" i="27"/>
  <c r="AF68" i="27"/>
  <c r="AO68" i="27"/>
  <c r="AD68" i="27"/>
  <c r="AB68" i="27"/>
  <c r="AA68" i="27"/>
  <c r="AE67" i="27"/>
  <c r="AB67" i="27"/>
  <c r="AD67" i="27"/>
  <c r="AC67" i="27"/>
  <c r="AA67" i="27"/>
  <c r="AE66" i="27"/>
  <c r="AA66" i="27"/>
  <c r="AD66" i="27"/>
  <c r="AB66" i="27"/>
  <c r="AC66" i="27"/>
  <c r="AB65" i="27"/>
  <c r="R65" i="27"/>
  <c r="AF65" i="27"/>
  <c r="AO65" i="27"/>
  <c r="AI65" i="27"/>
  <c r="AK65" i="27"/>
  <c r="AD65" i="27"/>
  <c r="AE65" i="27"/>
  <c r="AC65" i="27"/>
  <c r="Z65" i="27"/>
  <c r="AD64" i="27"/>
  <c r="AB64" i="27"/>
  <c r="AE64" i="27"/>
  <c r="AC64" i="27"/>
  <c r="AA64" i="27"/>
  <c r="Z64" i="27"/>
  <c r="AD63" i="27"/>
  <c r="P63" i="27"/>
  <c r="AB63" i="27"/>
  <c r="AC63" i="27"/>
  <c r="AA63" i="27"/>
  <c r="O63" i="27"/>
  <c r="AB62" i="27"/>
  <c r="R62" i="27"/>
  <c r="AF62" i="27"/>
  <c r="AO62" i="27"/>
  <c r="AD62" i="27"/>
  <c r="AE62" i="27"/>
  <c r="AC62" i="27"/>
  <c r="AA62" i="27"/>
  <c r="Z62" i="27"/>
  <c r="AB61" i="27"/>
  <c r="AE61" i="27"/>
  <c r="AC61" i="27"/>
  <c r="AA61" i="27"/>
  <c r="O61" i="27"/>
  <c r="AI60" i="27"/>
  <c r="AK60" i="27"/>
  <c r="AD60" i="27"/>
  <c r="R60" i="27"/>
  <c r="AF60" i="27"/>
  <c r="AO60" i="27"/>
  <c r="P60" i="27"/>
  <c r="AB60" i="27"/>
  <c r="AE60" i="27"/>
  <c r="AA60" i="27"/>
  <c r="O60" i="27"/>
  <c r="Z59" i="27"/>
  <c r="P59" i="27"/>
  <c r="AD59" i="27"/>
  <c r="AB59" i="27"/>
  <c r="AE59" i="27"/>
  <c r="AC59" i="27"/>
  <c r="AA59" i="27"/>
  <c r="O59" i="27"/>
  <c r="AA58" i="27"/>
  <c r="Z58" i="27"/>
  <c r="AD58" i="27"/>
  <c r="AE58" i="27"/>
  <c r="AC58" i="27"/>
  <c r="O58" i="27"/>
  <c r="AB57" i="27"/>
  <c r="AA57" i="27"/>
  <c r="R57" i="27"/>
  <c r="AF57" i="27"/>
  <c r="AO57" i="27"/>
  <c r="N57" i="27"/>
  <c r="AG57" i="27"/>
  <c r="AQ57" i="27"/>
  <c r="AI57" i="27"/>
  <c r="AK57" i="27"/>
  <c r="AD57" i="27"/>
  <c r="AE57" i="27"/>
  <c r="AC57" i="27"/>
  <c r="Z57" i="27"/>
  <c r="Z56" i="27"/>
  <c r="O56" i="27"/>
  <c r="AD56" i="27"/>
  <c r="AB56" i="27"/>
  <c r="AE56" i="27"/>
  <c r="AC56" i="27"/>
  <c r="AA56" i="27"/>
  <c r="AI55" i="27"/>
  <c r="AM55" i="27"/>
  <c r="AE55" i="27"/>
  <c r="AD55" i="27"/>
  <c r="AA55" i="27"/>
  <c r="P55" i="27"/>
  <c r="AB55" i="27"/>
  <c r="AC55" i="27"/>
  <c r="AB54" i="27"/>
  <c r="AD54" i="27"/>
  <c r="AE54" i="27"/>
  <c r="AC54" i="27"/>
  <c r="AA54" i="27"/>
  <c r="AB53" i="27"/>
  <c r="AE53" i="27"/>
  <c r="AC53" i="27"/>
  <c r="AA53" i="27"/>
  <c r="O53" i="27"/>
  <c r="AA52" i="27"/>
  <c r="AI52" i="27"/>
  <c r="AD52" i="27"/>
  <c r="AB52" i="27"/>
  <c r="AE52" i="27"/>
  <c r="O52" i="27"/>
  <c r="AI51" i="27"/>
  <c r="AE51" i="27"/>
  <c r="AD51" i="27"/>
  <c r="P51" i="27"/>
  <c r="AB51" i="27"/>
  <c r="AC51" i="27"/>
  <c r="AA51" i="27"/>
  <c r="O51" i="27"/>
  <c r="Z50" i="27"/>
  <c r="N50" i="27"/>
  <c r="AG50" i="27"/>
  <c r="AQ50" i="27"/>
  <c r="AD50" i="27"/>
  <c r="AE50" i="27"/>
  <c r="AC50" i="27"/>
  <c r="AA50" i="27"/>
  <c r="O50" i="27"/>
  <c r="AC49" i="27"/>
  <c r="AB49" i="27"/>
  <c r="AI49" i="27"/>
  <c r="AK49" i="27"/>
  <c r="AD49" i="27"/>
  <c r="AE49" i="27"/>
  <c r="Z49" i="27"/>
  <c r="AI48" i="27"/>
  <c r="AE48" i="27"/>
  <c r="AD48" i="27"/>
  <c r="AB48" i="27"/>
  <c r="AC48" i="27"/>
  <c r="AA48" i="27"/>
  <c r="Z48" i="27"/>
  <c r="AI47" i="27"/>
  <c r="P47" i="27"/>
  <c r="AD47" i="27"/>
  <c r="AB47" i="27"/>
  <c r="AC47" i="27"/>
  <c r="AA47" i="27"/>
  <c r="O47" i="27"/>
  <c r="AA46" i="27"/>
  <c r="AD46" i="27"/>
  <c r="AB46" i="27"/>
  <c r="AE46" i="27"/>
  <c r="AC46" i="27"/>
  <c r="AI45" i="27"/>
  <c r="AB45" i="27"/>
  <c r="Z45" i="27"/>
  <c r="R45" i="27"/>
  <c r="AF45" i="27"/>
  <c r="AO45" i="27"/>
  <c r="P45" i="27"/>
  <c r="AE45" i="27"/>
  <c r="AC45" i="27"/>
  <c r="AA45" i="27"/>
  <c r="AA44" i="27"/>
  <c r="AD44" i="27"/>
  <c r="AB44" i="27"/>
  <c r="AE44" i="27"/>
  <c r="AE43" i="27"/>
  <c r="AB43" i="27"/>
  <c r="Z43" i="27"/>
  <c r="P43" i="27"/>
  <c r="N43" i="27"/>
  <c r="AG43" i="27"/>
  <c r="AQ43" i="27"/>
  <c r="AD43" i="27"/>
  <c r="AC43" i="27"/>
  <c r="AA43" i="27"/>
  <c r="O43" i="27"/>
  <c r="AC42" i="27"/>
  <c r="AA42" i="27"/>
  <c r="Z42" i="27"/>
  <c r="AD42" i="27"/>
  <c r="AB42" i="27"/>
  <c r="AE42" i="27"/>
  <c r="O42" i="27"/>
  <c r="AD41" i="27"/>
  <c r="R41" i="27"/>
  <c r="AF41" i="27"/>
  <c r="AO41" i="27"/>
  <c r="AI41" i="27"/>
  <c r="AM41" i="27"/>
  <c r="AB41" i="27"/>
  <c r="AE41" i="27"/>
  <c r="AC41" i="27"/>
  <c r="Z41" i="27"/>
  <c r="AC40" i="27"/>
  <c r="Z40" i="27"/>
  <c r="O40" i="27"/>
  <c r="AD40" i="27"/>
  <c r="AB40" i="27"/>
  <c r="AE40" i="27"/>
  <c r="AA40" i="27"/>
  <c r="AI39" i="27"/>
  <c r="AJ39" i="27"/>
  <c r="AD39" i="27"/>
  <c r="AB39" i="27"/>
  <c r="AC39" i="27"/>
  <c r="AA39" i="27"/>
  <c r="O39" i="27"/>
  <c r="AA38" i="27"/>
  <c r="AD38" i="27"/>
  <c r="AB38" i="27"/>
  <c r="AE38" i="27"/>
  <c r="AC38" i="27"/>
  <c r="AC37" i="27"/>
  <c r="AB37" i="27"/>
  <c r="AE37" i="27"/>
  <c r="AA37" i="27"/>
  <c r="AI36" i="27"/>
  <c r="AD36" i="27"/>
  <c r="R36" i="27"/>
  <c r="AF36" i="27"/>
  <c r="AO36" i="27"/>
  <c r="P36" i="27"/>
  <c r="AB36" i="27"/>
  <c r="AE36" i="27"/>
  <c r="AA36" i="27"/>
  <c r="N36" i="27"/>
  <c r="AG36" i="27"/>
  <c r="AQ36" i="27"/>
  <c r="AI35" i="27"/>
  <c r="AL35" i="27"/>
  <c r="N35" i="27"/>
  <c r="AG35" i="27"/>
  <c r="AQ35" i="27"/>
  <c r="AD35" i="27"/>
  <c r="AB35" i="27"/>
  <c r="AE35" i="27"/>
  <c r="AC35" i="27"/>
  <c r="AA35" i="27"/>
  <c r="O35" i="27"/>
  <c r="AD34" i="27"/>
  <c r="AE34" i="27"/>
  <c r="AC34" i="27"/>
  <c r="AA34" i="27"/>
  <c r="O34" i="27"/>
  <c r="AC33" i="27"/>
  <c r="AB33" i="27"/>
  <c r="N33" i="27"/>
  <c r="AG33" i="27"/>
  <c r="AQ33" i="27"/>
  <c r="AI33" i="27"/>
  <c r="AD33" i="27"/>
  <c r="AE33" i="27"/>
  <c r="Z33" i="27"/>
  <c r="AE32" i="27"/>
  <c r="AD32" i="27"/>
  <c r="AB32" i="27"/>
  <c r="AC32" i="27"/>
  <c r="AA32" i="27"/>
  <c r="AD31" i="27"/>
  <c r="P31" i="27"/>
  <c r="AI31" i="27"/>
  <c r="AB31" i="27"/>
  <c r="AC31" i="27"/>
  <c r="AA31" i="27"/>
  <c r="AB30" i="27"/>
  <c r="AD30" i="27"/>
  <c r="AE30" i="27"/>
  <c r="AC30" i="27"/>
  <c r="AA30" i="27"/>
  <c r="R29" i="27"/>
  <c r="AF29" i="27"/>
  <c r="AO29" i="27"/>
  <c r="AI29" i="27"/>
  <c r="AL29" i="27"/>
  <c r="AB29" i="27"/>
  <c r="AE29" i="27"/>
  <c r="AC29" i="27"/>
  <c r="AA29" i="27"/>
  <c r="O29" i="27"/>
  <c r="P28" i="27"/>
  <c r="AD28" i="27"/>
  <c r="AB28" i="27"/>
  <c r="AE28" i="27"/>
  <c r="AC28" i="27"/>
  <c r="AA28" i="27"/>
  <c r="Z28" i="27"/>
  <c r="AB27" i="27"/>
  <c r="P27" i="27"/>
  <c r="AD27" i="27"/>
  <c r="AE27" i="27"/>
  <c r="AC27" i="27"/>
  <c r="AA27" i="27"/>
  <c r="O27" i="27"/>
  <c r="AE26" i="27"/>
  <c r="Z26" i="27"/>
  <c r="R26" i="27"/>
  <c r="AF26" i="27"/>
  <c r="AO26" i="27"/>
  <c r="AD26" i="27"/>
  <c r="AC26" i="27"/>
  <c r="AA26" i="27"/>
  <c r="O26" i="27"/>
  <c r="AD25" i="27"/>
  <c r="R25" i="27"/>
  <c r="AF25" i="27"/>
  <c r="AO25" i="27"/>
  <c r="AI25" i="27"/>
  <c r="AM25" i="27"/>
  <c r="AB25" i="27"/>
  <c r="AE25" i="27"/>
  <c r="AC25" i="27"/>
  <c r="Z25" i="27"/>
  <c r="Z24" i="27"/>
  <c r="AD24" i="27"/>
  <c r="AB24" i="27"/>
  <c r="AE24" i="27"/>
  <c r="AC24" i="27"/>
  <c r="AA24" i="27"/>
  <c r="O24" i="27"/>
  <c r="AA23" i="27"/>
  <c r="O23" i="27"/>
  <c r="AI23" i="27"/>
  <c r="AD23" i="27"/>
  <c r="AB23" i="27"/>
  <c r="AC23" i="27"/>
  <c r="AB22" i="27"/>
  <c r="AD22" i="27"/>
  <c r="AE22" i="27"/>
  <c r="AC22" i="27"/>
  <c r="AA22" i="27"/>
  <c r="AI21" i="27"/>
  <c r="AN21" i="27"/>
  <c r="R21" i="27"/>
  <c r="AF21" i="27"/>
  <c r="AO21" i="27"/>
  <c r="P21" i="27"/>
  <c r="AB21" i="27"/>
  <c r="AE21" i="27"/>
  <c r="AC21" i="27"/>
  <c r="AA21" i="27"/>
  <c r="O21" i="27"/>
  <c r="AI20" i="27"/>
  <c r="AD20" i="27"/>
  <c r="AB20" i="27"/>
  <c r="AE20" i="27"/>
  <c r="AA20" i="27"/>
  <c r="Z20" i="27"/>
  <c r="Z19" i="27"/>
  <c r="AD19" i="27"/>
  <c r="AB19" i="27"/>
  <c r="AE19" i="27"/>
  <c r="AC19" i="27"/>
  <c r="AA19" i="27"/>
  <c r="O19" i="27"/>
  <c r="AD18" i="27"/>
  <c r="AC18" i="27"/>
  <c r="AA18" i="27"/>
  <c r="AE18" i="27"/>
  <c r="Z18" i="27"/>
  <c r="AE17" i="27"/>
  <c r="AC17" i="27"/>
  <c r="AD17" i="27"/>
  <c r="AB17" i="27"/>
  <c r="Z17" i="27"/>
  <c r="AE16" i="27"/>
  <c r="AC16" i="27"/>
  <c r="AD16" i="27"/>
  <c r="AB16" i="27"/>
  <c r="AA16" i="27"/>
  <c r="AI15" i="27"/>
  <c r="AJ15" i="27"/>
  <c r="AA15" i="27"/>
  <c r="R15" i="27"/>
  <c r="AF15" i="27"/>
  <c r="AO15" i="27"/>
  <c r="P15" i="27"/>
  <c r="O15" i="27"/>
  <c r="AD15" i="27"/>
  <c r="AB15" i="27"/>
  <c r="AC15" i="27"/>
  <c r="AD14" i="27"/>
  <c r="AB14" i="27"/>
  <c r="AE14" i="27"/>
  <c r="AC14" i="27"/>
  <c r="AA14" i="27"/>
  <c r="Z13" i="27"/>
  <c r="AB13" i="27"/>
  <c r="AE13" i="27"/>
  <c r="AC13" i="27"/>
  <c r="AA13" i="27"/>
  <c r="O13" i="27"/>
  <c r="AB12" i="27"/>
  <c r="AA12" i="27"/>
  <c r="AD12" i="27"/>
  <c r="AE12" i="27"/>
  <c r="Z12" i="27"/>
  <c r="AC11" i="27"/>
  <c r="Z11" i="27"/>
  <c r="AI11" i="27"/>
  <c r="AL11" i="27"/>
  <c r="AD11" i="27"/>
  <c r="AB11" i="27"/>
  <c r="AE11" i="27"/>
  <c r="AA11" i="27"/>
  <c r="O11" i="27"/>
  <c r="AE10" i="27"/>
  <c r="AC10" i="27"/>
  <c r="AA10" i="27"/>
  <c r="R10" i="27"/>
  <c r="AF10" i="27"/>
  <c r="AO10" i="27"/>
  <c r="AD10" i="27"/>
  <c r="Z10" i="27"/>
  <c r="AE9" i="27"/>
  <c r="AC9" i="27"/>
  <c r="AD9" i="27"/>
  <c r="AB9" i="27"/>
  <c r="Z9" i="27"/>
  <c r="Z8" i="27"/>
  <c r="AD8" i="27"/>
  <c r="AB8" i="27"/>
  <c r="AE8" i="27"/>
  <c r="AC8" i="27"/>
  <c r="AA8" i="27"/>
  <c r="O8" i="27"/>
  <c r="AI7" i="27"/>
  <c r="AB7" i="27"/>
  <c r="AA7" i="27"/>
  <c r="R7" i="27"/>
  <c r="AF7" i="27"/>
  <c r="AO7" i="27"/>
  <c r="P7" i="27"/>
  <c r="O7" i="27"/>
  <c r="AD7" i="27"/>
  <c r="AC7" i="27"/>
  <c r="AI6" i="27"/>
  <c r="AB6" i="27"/>
  <c r="R6" i="27"/>
  <c r="AF6" i="27"/>
  <c r="AO6" i="27"/>
  <c r="AD6" i="27"/>
  <c r="AE6" i="27"/>
  <c r="AC6" i="27"/>
  <c r="AA6" i="27"/>
  <c r="Z5" i="27"/>
  <c r="N5" i="27"/>
  <c r="AG5" i="27"/>
  <c r="AQ5" i="27"/>
  <c r="AI5" i="27"/>
  <c r="AB5" i="27"/>
  <c r="AE5" i="27"/>
  <c r="AC5" i="27"/>
  <c r="AA5" i="27"/>
  <c r="O5" i="27"/>
  <c r="AA4" i="27"/>
  <c r="AI4" i="27"/>
  <c r="AD4" i="27"/>
  <c r="AB4" i="27"/>
  <c r="AE4" i="27"/>
  <c r="Z4" i="27"/>
  <c r="Z3" i="27"/>
  <c r="AC3" i="27"/>
  <c r="AM105" i="26"/>
  <c r="E93" i="26"/>
  <c r="E92" i="26"/>
  <c r="E89" i="26"/>
  <c r="AH88" i="26"/>
  <c r="AD88" i="26"/>
  <c r="O88" i="26"/>
  <c r="AA88" i="26"/>
  <c r="AB88" i="26"/>
  <c r="Z88" i="26"/>
  <c r="AA87" i="26"/>
  <c r="Y87" i="26"/>
  <c r="AC87" i="26"/>
  <c r="AD87" i="26"/>
  <c r="Z87" i="26"/>
  <c r="N87" i="26"/>
  <c r="AA86" i="26"/>
  <c r="Z86" i="26"/>
  <c r="AC86" i="26"/>
  <c r="AD86" i="26"/>
  <c r="AB86" i="26"/>
  <c r="Y86" i="26"/>
  <c r="AH85" i="26"/>
  <c r="AK85" i="26"/>
  <c r="Q85" i="26"/>
  <c r="AF85" i="26"/>
  <c r="AO85" i="26"/>
  <c r="O85" i="26"/>
  <c r="AC85" i="26"/>
  <c r="AD85" i="26"/>
  <c r="AB85" i="26"/>
  <c r="Z85" i="26"/>
  <c r="N85" i="26"/>
  <c r="Q84" i="26"/>
  <c r="AF84" i="26"/>
  <c r="AO84" i="26"/>
  <c r="AC84" i="26"/>
  <c r="AA84" i="26"/>
  <c r="AD84" i="26"/>
  <c r="AB84" i="26"/>
  <c r="Y84" i="26"/>
  <c r="AB83" i="26"/>
  <c r="Y83" i="26"/>
  <c r="AC83" i="26"/>
  <c r="AA83" i="26"/>
  <c r="AD83" i="26"/>
  <c r="Z83" i="26"/>
  <c r="N83" i="26"/>
  <c r="Z82" i="26"/>
  <c r="AC82" i="26"/>
  <c r="AA82" i="26"/>
  <c r="AB82" i="26"/>
  <c r="Y82" i="26"/>
  <c r="AH81" i="26"/>
  <c r="Q81" i="26"/>
  <c r="AF81" i="26"/>
  <c r="AO81" i="26"/>
  <c r="O81" i="26"/>
  <c r="AC81" i="26"/>
  <c r="AA81" i="26"/>
  <c r="AD81" i="26"/>
  <c r="AB81" i="26"/>
  <c r="Z81" i="26"/>
  <c r="AH80" i="26"/>
  <c r="Y80" i="26"/>
  <c r="M80" i="26"/>
  <c r="AE80" i="26"/>
  <c r="AN80" i="26"/>
  <c r="AA80" i="26"/>
  <c r="AD80" i="26"/>
  <c r="AB80" i="26"/>
  <c r="Z80" i="26"/>
  <c r="N80" i="26"/>
  <c r="AA79" i="26"/>
  <c r="Z79" i="26"/>
  <c r="O79" i="26"/>
  <c r="AH79" i="26"/>
  <c r="AC79" i="26"/>
  <c r="AD79" i="26"/>
  <c r="N79" i="26"/>
  <c r="AA78" i="26"/>
  <c r="Z78" i="26"/>
  <c r="AH78" i="26"/>
  <c r="AC78" i="26"/>
  <c r="AD78" i="26"/>
  <c r="AB78" i="26"/>
  <c r="Y78" i="26"/>
  <c r="AH77" i="26"/>
  <c r="AK77" i="26"/>
  <c r="AC77" i="26"/>
  <c r="AD77" i="26"/>
  <c r="AB77" i="26"/>
  <c r="Z77" i="26"/>
  <c r="N77" i="26"/>
  <c r="AB76" i="26"/>
  <c r="Q76" i="26"/>
  <c r="AF76" i="26"/>
  <c r="AO76" i="26"/>
  <c r="AC76" i="26"/>
  <c r="AA76" i="26"/>
  <c r="AD76" i="26"/>
  <c r="Y76" i="26"/>
  <c r="AD75" i="26"/>
  <c r="AB75" i="26"/>
  <c r="AA75" i="26"/>
  <c r="Y75" i="26"/>
  <c r="AC75" i="26"/>
  <c r="Z75" i="26"/>
  <c r="N75" i="26"/>
  <c r="Z74" i="26"/>
  <c r="M74" i="26"/>
  <c r="AE74" i="26"/>
  <c r="AN74" i="26"/>
  <c r="Q74" i="26"/>
  <c r="AF74" i="26"/>
  <c r="AO74" i="26"/>
  <c r="AC74" i="26"/>
  <c r="AA74" i="26"/>
  <c r="AB74" i="26"/>
  <c r="Y74" i="26"/>
  <c r="AH73" i="26"/>
  <c r="AM73" i="26"/>
  <c r="Q73" i="26"/>
  <c r="AF73" i="26"/>
  <c r="AO73" i="26"/>
  <c r="O73" i="26"/>
  <c r="AC73" i="26"/>
  <c r="AA73" i="26"/>
  <c r="AD73" i="26"/>
  <c r="AB73" i="26"/>
  <c r="Z73" i="26"/>
  <c r="Y72" i="26"/>
  <c r="O72" i="26"/>
  <c r="M72" i="26"/>
  <c r="AE72" i="26"/>
  <c r="AN72" i="26"/>
  <c r="AA72" i="26"/>
  <c r="AD72" i="26"/>
  <c r="AB72" i="26"/>
  <c r="Z72" i="26"/>
  <c r="N72" i="26"/>
  <c r="AH71" i="26"/>
  <c r="AA71" i="26"/>
  <c r="Q71" i="26"/>
  <c r="AF71" i="26"/>
  <c r="AO71" i="26"/>
  <c r="O71" i="26"/>
  <c r="AC71" i="26"/>
  <c r="AD71" i="26"/>
  <c r="Z71" i="26"/>
  <c r="M71" i="26"/>
  <c r="AE71" i="26"/>
  <c r="AN71" i="26"/>
  <c r="AA70" i="26"/>
  <c r="AH70" i="26"/>
  <c r="AC70" i="26"/>
  <c r="AD70" i="26"/>
  <c r="AB70" i="26"/>
  <c r="Z70" i="26"/>
  <c r="Y70" i="26"/>
  <c r="AB69" i="26"/>
  <c r="M69" i="26"/>
  <c r="AE69" i="26"/>
  <c r="AN69" i="26"/>
  <c r="AC69" i="26"/>
  <c r="AD69" i="26"/>
  <c r="Z69" i="26"/>
  <c r="N69" i="26"/>
  <c r="AD68" i="26"/>
  <c r="AB68" i="26"/>
  <c r="Q68" i="26"/>
  <c r="AF68" i="26"/>
  <c r="AO68" i="26"/>
  <c r="AC68" i="26"/>
  <c r="AA68" i="26"/>
  <c r="Y68" i="26"/>
  <c r="AD67" i="26"/>
  <c r="AA67" i="26"/>
  <c r="AC67" i="26"/>
  <c r="AB67" i="26"/>
  <c r="Z67" i="26"/>
  <c r="AC66" i="26"/>
  <c r="AA66" i="26"/>
  <c r="AB66" i="26"/>
  <c r="Z66" i="26"/>
  <c r="Y66" i="26"/>
  <c r="Q65" i="26"/>
  <c r="AF65" i="26"/>
  <c r="AO65" i="26"/>
  <c r="AH65" i="26"/>
  <c r="AM65" i="26"/>
  <c r="AC65" i="26"/>
  <c r="AA65" i="26"/>
  <c r="AD65" i="26"/>
  <c r="AB65" i="26"/>
  <c r="Z65" i="26"/>
  <c r="AB64" i="26"/>
  <c r="Y64" i="26"/>
  <c r="AA64" i="26"/>
  <c r="AD64" i="26"/>
  <c r="Z64" i="26"/>
  <c r="N64" i="26"/>
  <c r="AH63" i="26"/>
  <c r="AI63" i="26"/>
  <c r="AC63" i="26"/>
  <c r="AA63" i="26"/>
  <c r="Q63" i="26"/>
  <c r="AF63" i="26"/>
  <c r="AO63" i="26"/>
  <c r="O63" i="26"/>
  <c r="AD63" i="26"/>
  <c r="Z63" i="26"/>
  <c r="N63" i="26"/>
  <c r="AC62" i="26"/>
  <c r="AA62" i="26"/>
  <c r="AD62" i="26"/>
  <c r="AB62" i="26"/>
  <c r="Z62" i="26"/>
  <c r="Y62" i="26"/>
  <c r="AB61" i="26"/>
  <c r="Y61" i="26"/>
  <c r="AC61" i="26"/>
  <c r="AD61" i="26"/>
  <c r="Z61" i="26"/>
  <c r="N61" i="26"/>
  <c r="AD60" i="26"/>
  <c r="AB60" i="26"/>
  <c r="Q60" i="26"/>
  <c r="AF60" i="26"/>
  <c r="AO60" i="26"/>
  <c r="AC60" i="26"/>
  <c r="AA60" i="26"/>
  <c r="Y60" i="26"/>
  <c r="AC59" i="26"/>
  <c r="AA59" i="26"/>
  <c r="AD59" i="26"/>
  <c r="AB59" i="26"/>
  <c r="Z59" i="26"/>
  <c r="M58" i="26"/>
  <c r="AE58" i="26"/>
  <c r="AN58" i="26"/>
  <c r="AC58" i="26"/>
  <c r="AA58" i="26"/>
  <c r="AB58" i="26"/>
  <c r="Z58" i="26"/>
  <c r="Y58" i="26"/>
  <c r="AA57" i="26"/>
  <c r="O57" i="26"/>
  <c r="AC57" i="26"/>
  <c r="AD57" i="26"/>
  <c r="AB57" i="26"/>
  <c r="Z57" i="26"/>
  <c r="AH56" i="26"/>
  <c r="AK56" i="26"/>
  <c r="AD56" i="26"/>
  <c r="O56" i="26"/>
  <c r="AA56" i="26"/>
  <c r="AB56" i="26"/>
  <c r="Z56" i="26"/>
  <c r="Y56" i="26"/>
  <c r="AH55" i="26"/>
  <c r="Y55" i="26"/>
  <c r="M55" i="26"/>
  <c r="AE55" i="26"/>
  <c r="AN55" i="26"/>
  <c r="O55" i="26"/>
  <c r="AC55" i="26"/>
  <c r="AA55" i="26"/>
  <c r="AD55" i="26"/>
  <c r="Z55" i="26"/>
  <c r="N55" i="26"/>
  <c r="AC54" i="26"/>
  <c r="AA54" i="26"/>
  <c r="AD54" i="26"/>
  <c r="AB54" i="26"/>
  <c r="Z54" i="26"/>
  <c r="Y54" i="26"/>
  <c r="Y53" i="26"/>
  <c r="M53" i="26"/>
  <c r="AE53" i="26"/>
  <c r="AN53" i="26"/>
  <c r="AC53" i="26"/>
  <c r="AD53" i="26"/>
  <c r="AB53" i="26"/>
  <c r="Z53" i="26"/>
  <c r="N53" i="26"/>
  <c r="AD52" i="26"/>
  <c r="AB52" i="26"/>
  <c r="AC52" i="26"/>
  <c r="AA52" i="26"/>
  <c r="Y52" i="26"/>
  <c r="AD51" i="26"/>
  <c r="Y51" i="26"/>
  <c r="M51" i="26"/>
  <c r="AE51" i="26"/>
  <c r="AN51" i="26"/>
  <c r="AC51" i="26"/>
  <c r="AA51" i="26"/>
  <c r="AB51" i="26"/>
  <c r="Z51" i="26"/>
  <c r="N51" i="26"/>
  <c r="AC50" i="26"/>
  <c r="AA50" i="26"/>
  <c r="AB50" i="26"/>
  <c r="Z50" i="26"/>
  <c r="Y50" i="26"/>
  <c r="AB49" i="26"/>
  <c r="AA49" i="26"/>
  <c r="AC49" i="26"/>
  <c r="AD49" i="26"/>
  <c r="Z49" i="26"/>
  <c r="AH48" i="26"/>
  <c r="AI48" i="26"/>
  <c r="AD48" i="26"/>
  <c r="O48" i="26"/>
  <c r="AA48" i="26"/>
  <c r="AB48" i="26"/>
  <c r="Z48" i="26"/>
  <c r="Z47" i="26"/>
  <c r="AC47" i="26"/>
  <c r="AA47" i="26"/>
  <c r="AD47" i="26"/>
  <c r="N47" i="26"/>
  <c r="Z46" i="26"/>
  <c r="AC46" i="26"/>
  <c r="AA46" i="26"/>
  <c r="AD46" i="26"/>
  <c r="AB46" i="26"/>
  <c r="Y46" i="26"/>
  <c r="AH45" i="26"/>
  <c r="AB45" i="26"/>
  <c r="Q45" i="26"/>
  <c r="AF45" i="26"/>
  <c r="AO45" i="26"/>
  <c r="O45" i="26"/>
  <c r="AC45" i="26"/>
  <c r="AD45" i="26"/>
  <c r="Z45" i="26"/>
  <c r="N45" i="26"/>
  <c r="AC44" i="26"/>
  <c r="AA44" i="26"/>
  <c r="AD44" i="26"/>
  <c r="AB44" i="26"/>
  <c r="Y44" i="26"/>
  <c r="AD43" i="26"/>
  <c r="AB43" i="26"/>
  <c r="AA43" i="26"/>
  <c r="AC43" i="26"/>
  <c r="Z43" i="26"/>
  <c r="AC42" i="26"/>
  <c r="AA42" i="26"/>
  <c r="AB42" i="26"/>
  <c r="Z42" i="26"/>
  <c r="Y42" i="26"/>
  <c r="AC41" i="26"/>
  <c r="AA41" i="26"/>
  <c r="AD41" i="26"/>
  <c r="AB41" i="26"/>
  <c r="Z41" i="26"/>
  <c r="AD40" i="26"/>
  <c r="Z40" i="26"/>
  <c r="AH40" i="26"/>
  <c r="AA40" i="26"/>
  <c r="AB40" i="26"/>
  <c r="AH39" i="26"/>
  <c r="AI39" i="26"/>
  <c r="AC39" i="26"/>
  <c r="AA39" i="26"/>
  <c r="AD39" i="26"/>
  <c r="Z39" i="26"/>
  <c r="N39" i="26"/>
  <c r="Z38" i="26"/>
  <c r="N38" i="26"/>
  <c r="AC38" i="26"/>
  <c r="AA38" i="26"/>
  <c r="AD38" i="26"/>
  <c r="AB38" i="26"/>
  <c r="Y38" i="26"/>
  <c r="AH37" i="26"/>
  <c r="Q37" i="26"/>
  <c r="AF37" i="26"/>
  <c r="AO37" i="26"/>
  <c r="O37" i="26"/>
  <c r="AC37" i="26"/>
  <c r="AD37" i="26"/>
  <c r="AB37" i="26"/>
  <c r="Z37" i="26"/>
  <c r="N37" i="26"/>
  <c r="AC36" i="26"/>
  <c r="AA36" i="26"/>
  <c r="AD36" i="26"/>
  <c r="AB36" i="26"/>
  <c r="Y35" i="26"/>
  <c r="AC35" i="26"/>
  <c r="AA35" i="26"/>
  <c r="AD35" i="26"/>
  <c r="AB35" i="26"/>
  <c r="Z35" i="26"/>
  <c r="N35" i="26"/>
  <c r="AB34" i="26"/>
  <c r="Z34" i="26"/>
  <c r="AC34" i="26"/>
  <c r="AA34" i="26"/>
  <c r="N34" i="26"/>
  <c r="AJ33" i="26"/>
  <c r="AH33" i="26"/>
  <c r="AC33" i="26"/>
  <c r="Q33" i="26"/>
  <c r="AF33" i="26"/>
  <c r="AO33" i="26"/>
  <c r="O33" i="26"/>
  <c r="AA33" i="26"/>
  <c r="AD33" i="26"/>
  <c r="AB33" i="26"/>
  <c r="Z33" i="26"/>
  <c r="AH32" i="26"/>
  <c r="AA32" i="26"/>
  <c r="AD32" i="26"/>
  <c r="AB32" i="26"/>
  <c r="Z32" i="26"/>
  <c r="Y31" i="26"/>
  <c r="M31" i="26"/>
  <c r="AE31" i="26"/>
  <c r="AN31" i="26"/>
  <c r="AH31" i="26"/>
  <c r="AC31" i="26"/>
  <c r="AA31" i="26"/>
  <c r="AD31" i="26"/>
  <c r="Z31" i="26"/>
  <c r="N31" i="26"/>
  <c r="AD30" i="26"/>
  <c r="AB30" i="26"/>
  <c r="AA30" i="26"/>
  <c r="AC30" i="26"/>
  <c r="Z30" i="26"/>
  <c r="Y30" i="26"/>
  <c r="Y29" i="26"/>
  <c r="O29" i="26"/>
  <c r="AC29" i="26"/>
  <c r="AD29" i="26"/>
  <c r="AB29" i="26"/>
  <c r="Z29" i="26"/>
  <c r="N29" i="26"/>
  <c r="AA28" i="26"/>
  <c r="Z28" i="26"/>
  <c r="Q28" i="26"/>
  <c r="AF28" i="26"/>
  <c r="AO28" i="26"/>
  <c r="AH28" i="26"/>
  <c r="AC28" i="26"/>
  <c r="AD28" i="26"/>
  <c r="AB28" i="26"/>
  <c r="N28" i="26"/>
  <c r="AB27" i="26"/>
  <c r="AH27" i="26"/>
  <c r="AJ27" i="26"/>
  <c r="AC27" i="26"/>
  <c r="AA27" i="26"/>
  <c r="AD27" i="26"/>
  <c r="Z27" i="26"/>
  <c r="N27" i="26"/>
  <c r="AH26" i="26"/>
  <c r="Q26" i="26"/>
  <c r="AF26" i="26"/>
  <c r="AO26" i="26"/>
  <c r="O26" i="26"/>
  <c r="AC26" i="26"/>
  <c r="AA26" i="26"/>
  <c r="AB26" i="26"/>
  <c r="Z26" i="26"/>
  <c r="N26" i="26"/>
  <c r="Z25" i="26"/>
  <c r="AC25" i="26"/>
  <c r="AA25" i="26"/>
  <c r="AD25" i="26"/>
  <c r="AB25" i="26"/>
  <c r="Z24" i="26"/>
  <c r="Y24" i="26"/>
  <c r="AA24" i="26"/>
  <c r="AD24" i="26"/>
  <c r="AB24" i="26"/>
  <c r="N24" i="26"/>
  <c r="AH23" i="26"/>
  <c r="AK23" i="26"/>
  <c r="AC23" i="26"/>
  <c r="AA23" i="26"/>
  <c r="AD23" i="26"/>
  <c r="Z23" i="26"/>
  <c r="Y23" i="26"/>
  <c r="AH22" i="26"/>
  <c r="O22" i="26"/>
  <c r="AC22" i="26"/>
  <c r="AA22" i="26"/>
  <c r="AD22" i="26"/>
  <c r="AB22" i="26"/>
  <c r="Z22" i="26"/>
  <c r="M22" i="26"/>
  <c r="AE22" i="26"/>
  <c r="AN22" i="26"/>
  <c r="Z21" i="26"/>
  <c r="Y21" i="26"/>
  <c r="AM21" i="26"/>
  <c r="O21" i="26"/>
  <c r="AH21" i="26"/>
  <c r="AC21" i="26"/>
  <c r="AD21" i="26"/>
  <c r="AB21" i="26"/>
  <c r="N21" i="26"/>
  <c r="AA20" i="26"/>
  <c r="AH20" i="26"/>
  <c r="AC20" i="26"/>
  <c r="AD20" i="26"/>
  <c r="AB20" i="26"/>
  <c r="N20" i="26"/>
  <c r="AC19" i="26"/>
  <c r="AA19" i="26"/>
  <c r="AD19" i="26"/>
  <c r="AB19" i="26"/>
  <c r="Z19" i="26"/>
  <c r="N19" i="26"/>
  <c r="AB18" i="26"/>
  <c r="Y18" i="26"/>
  <c r="O18" i="26"/>
  <c r="AC18" i="26"/>
  <c r="AA18" i="26"/>
  <c r="Z18" i="26"/>
  <c r="N18" i="26"/>
  <c r="AD17" i="26"/>
  <c r="Z17" i="26"/>
  <c r="AC17" i="26"/>
  <c r="AA17" i="26"/>
  <c r="AB17" i="26"/>
  <c r="AA16" i="26"/>
  <c r="Z16" i="26"/>
  <c r="Q16" i="26"/>
  <c r="AF16" i="26"/>
  <c r="AO16" i="26"/>
  <c r="AD16" i="26"/>
  <c r="AB16" i="26"/>
  <c r="N16" i="26"/>
  <c r="Q15" i="26"/>
  <c r="AF15" i="26"/>
  <c r="AO15" i="26"/>
  <c r="AH15" i="26"/>
  <c r="AK15" i="26"/>
  <c r="AC15" i="26"/>
  <c r="AA15" i="26"/>
  <c r="AD15" i="26"/>
  <c r="Z15" i="26"/>
  <c r="Y15" i="26"/>
  <c r="AC14" i="26"/>
  <c r="AB14" i="26"/>
  <c r="N14" i="26"/>
  <c r="AA14" i="26"/>
  <c r="AD14" i="26"/>
  <c r="Z14" i="26"/>
  <c r="AD13" i="26"/>
  <c r="Z13" i="26"/>
  <c r="O13" i="26"/>
  <c r="AC13" i="26"/>
  <c r="AB13" i="26"/>
  <c r="N13" i="26"/>
  <c r="AC12" i="26"/>
  <c r="AA12" i="26"/>
  <c r="AD12" i="26"/>
  <c r="AB12" i="26"/>
  <c r="Z12" i="26"/>
  <c r="N12" i="26"/>
  <c r="AB11" i="26"/>
  <c r="Z11" i="26"/>
  <c r="N11" i="26"/>
  <c r="AC11" i="26"/>
  <c r="AA11" i="26"/>
  <c r="AD11" i="26"/>
  <c r="Y10" i="26"/>
  <c r="O10" i="26"/>
  <c r="Q10" i="26"/>
  <c r="AF10" i="26"/>
  <c r="AO10" i="26"/>
  <c r="AC10" i="26"/>
  <c r="AA10" i="26"/>
  <c r="AB10" i="26"/>
  <c r="Z10" i="26"/>
  <c r="N10" i="26"/>
  <c r="AD9" i="26"/>
  <c r="Z9" i="26"/>
  <c r="AC9" i="26"/>
  <c r="AA9" i="26"/>
  <c r="AB9" i="26"/>
  <c r="AA8" i="26"/>
  <c r="Y8" i="26"/>
  <c r="Q8" i="26"/>
  <c r="AF8" i="26"/>
  <c r="AO8" i="26"/>
  <c r="M8" i="26"/>
  <c r="AE8" i="26"/>
  <c r="AN8" i="26"/>
  <c r="AD8" i="26"/>
  <c r="AB8" i="26"/>
  <c r="Z8" i="26"/>
  <c r="N8" i="26"/>
  <c r="Q7" i="26"/>
  <c r="AF7" i="26"/>
  <c r="AO7" i="26"/>
  <c r="AH7" i="26"/>
  <c r="AC7" i="26"/>
  <c r="AA7" i="26"/>
  <c r="AD7" i="26"/>
  <c r="Z7" i="26"/>
  <c r="Y7" i="26"/>
  <c r="AC6" i="26"/>
  <c r="N6" i="26"/>
  <c r="AH6" i="26"/>
  <c r="AL6" i="26"/>
  <c r="AA6" i="26"/>
  <c r="AD6" i="26"/>
  <c r="AB6" i="26"/>
  <c r="Z6" i="26"/>
  <c r="AD5" i="26"/>
  <c r="AC5" i="26"/>
  <c r="AB5" i="26"/>
  <c r="Z5" i="26"/>
  <c r="N5" i="26"/>
  <c r="AA4" i="26"/>
  <c r="AC4" i="26"/>
  <c r="AD4" i="26"/>
  <c r="AB4" i="26"/>
  <c r="Z3" i="26"/>
  <c r="Q3" i="26"/>
  <c r="N3" i="26"/>
  <c r="AA3" i="26"/>
  <c r="AB3" i="26"/>
  <c r="E93" i="25"/>
  <c r="E89" i="25"/>
  <c r="AB88" i="25"/>
  <c r="O88" i="25"/>
  <c r="AH88" i="25"/>
  <c r="AJ88" i="25"/>
  <c r="AC88" i="25"/>
  <c r="AA88" i="25"/>
  <c r="AD88" i="25"/>
  <c r="Z88" i="25"/>
  <c r="Y88" i="25"/>
  <c r="AH87" i="25"/>
  <c r="O87" i="25"/>
  <c r="AC87" i="25"/>
  <c r="AA87" i="25"/>
  <c r="AD87" i="25"/>
  <c r="AB87" i="25"/>
  <c r="Z87" i="25"/>
  <c r="AH86" i="25"/>
  <c r="AC86" i="25"/>
  <c r="O86" i="25"/>
  <c r="AA86" i="25"/>
  <c r="AD86" i="25"/>
  <c r="AB86" i="25"/>
  <c r="Z86" i="25"/>
  <c r="N86" i="25"/>
  <c r="AC85" i="25"/>
  <c r="AA85" i="25"/>
  <c r="AD85" i="25"/>
  <c r="AB85" i="25"/>
  <c r="Z85" i="25"/>
  <c r="N85" i="25"/>
  <c r="AH84" i="25"/>
  <c r="AJ84" i="25"/>
  <c r="AC84" i="25"/>
  <c r="AA84" i="25"/>
  <c r="AD84" i="25"/>
  <c r="AB84" i="25"/>
  <c r="Z84" i="25"/>
  <c r="Y84" i="25"/>
  <c r="AC83" i="25"/>
  <c r="AB83" i="25"/>
  <c r="M83" i="25"/>
  <c r="AE83" i="25"/>
  <c r="AN83" i="25"/>
  <c r="AA83" i="25"/>
  <c r="AD83" i="25"/>
  <c r="Z83" i="25"/>
  <c r="Y83" i="25"/>
  <c r="AC82" i="25"/>
  <c r="Z82" i="25"/>
  <c r="O82" i="25"/>
  <c r="AD82" i="25"/>
  <c r="AB82" i="25"/>
  <c r="N82" i="25"/>
  <c r="AA81" i="25"/>
  <c r="M81" i="25"/>
  <c r="AE81" i="25"/>
  <c r="AN81" i="25"/>
  <c r="AC81" i="25"/>
  <c r="AD81" i="25"/>
  <c r="AB81" i="25"/>
  <c r="Y81" i="25"/>
  <c r="AH80" i="25"/>
  <c r="AC80" i="25"/>
  <c r="AA80" i="25"/>
  <c r="AD80" i="25"/>
  <c r="AB80" i="25"/>
  <c r="Z80" i="25"/>
  <c r="Y80" i="25"/>
  <c r="Q79" i="25"/>
  <c r="AF79" i="25"/>
  <c r="AO79" i="25"/>
  <c r="AC79" i="25"/>
  <c r="AA79" i="25"/>
  <c r="AD79" i="25"/>
  <c r="AB79" i="25"/>
  <c r="Z79" i="25"/>
  <c r="Y79" i="25"/>
  <c r="AD78" i="25"/>
  <c r="AC78" i="25"/>
  <c r="AA78" i="25"/>
  <c r="AB78" i="25"/>
  <c r="Z78" i="25"/>
  <c r="M77" i="25"/>
  <c r="AE77" i="25"/>
  <c r="AN77" i="25"/>
  <c r="AA77" i="25"/>
  <c r="AD77" i="25"/>
  <c r="AB77" i="25"/>
  <c r="Z77" i="25"/>
  <c r="N77" i="25"/>
  <c r="AH76" i="25"/>
  <c r="AK76" i="25"/>
  <c r="AC76" i="25"/>
  <c r="AA76" i="25"/>
  <c r="AD76" i="25"/>
  <c r="Z76" i="25"/>
  <c r="N76" i="25"/>
  <c r="AC75" i="25"/>
  <c r="AB75" i="25"/>
  <c r="O75" i="25"/>
  <c r="AH75" i="25"/>
  <c r="AA75" i="25"/>
  <c r="AD75" i="25"/>
  <c r="Z75" i="25"/>
  <c r="Y75" i="25"/>
  <c r="AD74" i="25"/>
  <c r="AC74" i="25"/>
  <c r="O74" i="25"/>
  <c r="AB74" i="25"/>
  <c r="Z74" i="25"/>
  <c r="N74" i="25"/>
  <c r="Z73" i="25"/>
  <c r="M73" i="25"/>
  <c r="AE73" i="25"/>
  <c r="AN73" i="25"/>
  <c r="AC73" i="25"/>
  <c r="AA73" i="25"/>
  <c r="AD73" i="25"/>
  <c r="AB73" i="25"/>
  <c r="Y73" i="25"/>
  <c r="AB72" i="25"/>
  <c r="O72" i="25"/>
  <c r="AC72" i="25"/>
  <c r="AA72" i="25"/>
  <c r="AD72" i="25"/>
  <c r="Z72" i="25"/>
  <c r="N72" i="25"/>
  <c r="Z71" i="25"/>
  <c r="AC71" i="25"/>
  <c r="AA71" i="25"/>
  <c r="AB71" i="25"/>
  <c r="Y71" i="25"/>
  <c r="AH70" i="25"/>
  <c r="AK70" i="25"/>
  <c r="AB70" i="25"/>
  <c r="Q70" i="25"/>
  <c r="AF70" i="25"/>
  <c r="AO70" i="25"/>
  <c r="O70" i="25"/>
  <c r="AC70" i="25"/>
  <c r="AA70" i="25"/>
  <c r="AD70" i="25"/>
  <c r="Z70" i="25"/>
  <c r="N70" i="25"/>
  <c r="AD69" i="25"/>
  <c r="AB69" i="25"/>
  <c r="O69" i="25"/>
  <c r="AH69" i="25"/>
  <c r="AL69" i="25"/>
  <c r="AA69" i="25"/>
  <c r="Z69" i="25"/>
  <c r="Y69" i="25"/>
  <c r="AH68" i="25"/>
  <c r="AI68" i="25"/>
  <c r="AD68" i="25"/>
  <c r="AA68" i="25"/>
  <c r="Z68" i="25"/>
  <c r="O68" i="25"/>
  <c r="AC68" i="25"/>
  <c r="N68" i="25"/>
  <c r="Z67" i="25"/>
  <c r="Q67" i="25"/>
  <c r="AF67" i="25"/>
  <c r="AO67" i="25"/>
  <c r="M67" i="25"/>
  <c r="AE67" i="25"/>
  <c r="AN67" i="25"/>
  <c r="AH67" i="25"/>
  <c r="AJ67" i="25"/>
  <c r="AC67" i="25"/>
  <c r="AA67" i="25"/>
  <c r="AD67" i="25"/>
  <c r="AB67" i="25"/>
  <c r="N67" i="25"/>
  <c r="AA66" i="25"/>
  <c r="AH66" i="25"/>
  <c r="AC66" i="25"/>
  <c r="AD66" i="25"/>
  <c r="AB66" i="25"/>
  <c r="Z66" i="25"/>
  <c r="AH65" i="25"/>
  <c r="AL65" i="25"/>
  <c r="AB65" i="25"/>
  <c r="Y65" i="25"/>
  <c r="AK65" i="25"/>
  <c r="O65" i="25"/>
  <c r="M65" i="25"/>
  <c r="AE65" i="25"/>
  <c r="AN65" i="25"/>
  <c r="AC65" i="25"/>
  <c r="AA65" i="25"/>
  <c r="AD65" i="25"/>
  <c r="Z65" i="25"/>
  <c r="N65" i="25"/>
  <c r="AD64" i="25"/>
  <c r="AC64" i="25"/>
  <c r="AA64" i="25"/>
  <c r="AB64" i="25"/>
  <c r="Z64" i="25"/>
  <c r="N64" i="25"/>
  <c r="Z63" i="25"/>
  <c r="AC63" i="25"/>
  <c r="AA63" i="25"/>
  <c r="AB63" i="25"/>
  <c r="Y63" i="25"/>
  <c r="AB62" i="25"/>
  <c r="O62" i="25"/>
  <c r="AH62" i="25"/>
  <c r="AK62" i="25"/>
  <c r="AC62" i="25"/>
  <c r="AA62" i="25"/>
  <c r="AD62" i="25"/>
  <c r="Z62" i="25"/>
  <c r="AH61" i="25"/>
  <c r="AL61" i="25"/>
  <c r="AB61" i="25"/>
  <c r="O61" i="25"/>
  <c r="Q61" i="25"/>
  <c r="AF61" i="25"/>
  <c r="AO61" i="25"/>
  <c r="AA61" i="25"/>
  <c r="AD61" i="25"/>
  <c r="Z61" i="25"/>
  <c r="Y61" i="25"/>
  <c r="Z60" i="25"/>
  <c r="Y60" i="25"/>
  <c r="O60" i="25"/>
  <c r="AH60" i="25"/>
  <c r="AC60" i="25"/>
  <c r="AA60" i="25"/>
  <c r="AD60" i="25"/>
  <c r="AB60" i="25"/>
  <c r="N60" i="25"/>
  <c r="AA59" i="25"/>
  <c r="Z59" i="25"/>
  <c r="AH59" i="25"/>
  <c r="AC59" i="25"/>
  <c r="AD59" i="25"/>
  <c r="AB59" i="25"/>
  <c r="N59" i="25"/>
  <c r="AH58" i="25"/>
  <c r="AM58" i="25"/>
  <c r="AB58" i="25"/>
  <c r="Q58" i="25"/>
  <c r="AF58" i="25"/>
  <c r="AO58" i="25"/>
  <c r="O58" i="25"/>
  <c r="AC58" i="25"/>
  <c r="AD58" i="25"/>
  <c r="Z58" i="25"/>
  <c r="AH57" i="25"/>
  <c r="AL57" i="25"/>
  <c r="AD57" i="25"/>
  <c r="AB57" i="25"/>
  <c r="O57" i="25"/>
  <c r="AC57" i="25"/>
  <c r="Z57" i="25"/>
  <c r="N57" i="25"/>
  <c r="AD56" i="25"/>
  <c r="AA56" i="25"/>
  <c r="AC56" i="25"/>
  <c r="AB56" i="25"/>
  <c r="N56" i="25"/>
  <c r="AA55" i="25"/>
  <c r="AC55" i="25"/>
  <c r="AD55" i="25"/>
  <c r="AB55" i="25"/>
  <c r="Z55" i="25"/>
  <c r="Y55" i="25"/>
  <c r="O54" i="25"/>
  <c r="AC54" i="25"/>
  <c r="AA54" i="25"/>
  <c r="AD54" i="25"/>
  <c r="AB54" i="25"/>
  <c r="Z54" i="25"/>
  <c r="AH53" i="25"/>
  <c r="AL53" i="25"/>
  <c r="AD53" i="25"/>
  <c r="Y53" i="25"/>
  <c r="N53" i="25"/>
  <c r="AC53" i="25"/>
  <c r="AA53" i="25"/>
  <c r="AB53" i="25"/>
  <c r="Z53" i="25"/>
  <c r="AA52" i="25"/>
  <c r="Z52" i="25"/>
  <c r="Y52" i="25"/>
  <c r="O52" i="25"/>
  <c r="AC52" i="25"/>
  <c r="AD52" i="25"/>
  <c r="AB52" i="25"/>
  <c r="N52" i="25"/>
  <c r="AA51" i="25"/>
  <c r="Z51" i="25"/>
  <c r="Q51" i="25"/>
  <c r="AF51" i="25"/>
  <c r="AO51" i="25"/>
  <c r="AH51" i="25"/>
  <c r="AC51" i="25"/>
  <c r="AD51" i="25"/>
  <c r="AB51" i="25"/>
  <c r="N51" i="25"/>
  <c r="AH50" i="25"/>
  <c r="AJ50" i="25"/>
  <c r="Q50" i="25"/>
  <c r="AF50" i="25"/>
  <c r="AO50" i="25"/>
  <c r="O50" i="25"/>
  <c r="AC50" i="25"/>
  <c r="AA50" i="25"/>
  <c r="AD50" i="25"/>
  <c r="AB50" i="25"/>
  <c r="Z50" i="25"/>
  <c r="AD49" i="25"/>
  <c r="Y49" i="25"/>
  <c r="M49" i="25"/>
  <c r="AE49" i="25"/>
  <c r="AN49" i="25"/>
  <c r="AC49" i="25"/>
  <c r="AA49" i="25"/>
  <c r="AB49" i="25"/>
  <c r="N49" i="25"/>
  <c r="AC48" i="25"/>
  <c r="AA48" i="25"/>
  <c r="AD48" i="25"/>
  <c r="AB48" i="25"/>
  <c r="Z48" i="25"/>
  <c r="N48" i="25"/>
  <c r="AA47" i="25"/>
  <c r="AC47" i="25"/>
  <c r="AD47" i="25"/>
  <c r="AB47" i="25"/>
  <c r="Z47" i="25"/>
  <c r="Y47" i="25"/>
  <c r="AB46" i="25"/>
  <c r="O46" i="25"/>
  <c r="AH46" i="25"/>
  <c r="AK46" i="25"/>
  <c r="AC46" i="25"/>
  <c r="AA46" i="25"/>
  <c r="AD46" i="25"/>
  <c r="Z46" i="25"/>
  <c r="Y46" i="25"/>
  <c r="AL45" i="25"/>
  <c r="AH45" i="25"/>
  <c r="AB45" i="25"/>
  <c r="O45" i="25"/>
  <c r="AC45" i="25"/>
  <c r="AA45" i="25"/>
  <c r="AD45" i="25"/>
  <c r="Z45" i="25"/>
  <c r="Y45" i="25"/>
  <c r="Z44" i="25"/>
  <c r="Y44" i="25"/>
  <c r="O44" i="25"/>
  <c r="AH44" i="25"/>
  <c r="AI44" i="25"/>
  <c r="AC44" i="25"/>
  <c r="AA44" i="25"/>
  <c r="AD44" i="25"/>
  <c r="AB44" i="25"/>
  <c r="N44" i="25"/>
  <c r="Z43" i="25"/>
  <c r="M43" i="25"/>
  <c r="AE43" i="25"/>
  <c r="AN43" i="25"/>
  <c r="AH43" i="25"/>
  <c r="AC43" i="25"/>
  <c r="AA43" i="25"/>
  <c r="AD43" i="25"/>
  <c r="AB43" i="25"/>
  <c r="N43" i="25"/>
  <c r="AH42" i="25"/>
  <c r="AM42" i="25"/>
  <c r="AB42" i="25"/>
  <c r="Q42" i="25"/>
  <c r="AF42" i="25"/>
  <c r="AO42" i="25"/>
  <c r="O42" i="25"/>
  <c r="AC42" i="25"/>
  <c r="AA42" i="25"/>
  <c r="AD42" i="25"/>
  <c r="Z42" i="25"/>
  <c r="AH41" i="25"/>
  <c r="AD41" i="25"/>
  <c r="AB41" i="25"/>
  <c r="O41" i="25"/>
  <c r="AC41" i="25"/>
  <c r="AA41" i="25"/>
  <c r="Z41" i="25"/>
  <c r="N41" i="25"/>
  <c r="AD40" i="25"/>
  <c r="AA40" i="25"/>
  <c r="AC40" i="25"/>
  <c r="AB40" i="25"/>
  <c r="Z40" i="25"/>
  <c r="N40" i="25"/>
  <c r="AA39" i="25"/>
  <c r="AC39" i="25"/>
  <c r="AB39" i="25"/>
  <c r="Z39" i="25"/>
  <c r="Y39" i="25"/>
  <c r="AB38" i="25"/>
  <c r="Q38" i="25"/>
  <c r="AF38" i="25"/>
  <c r="AO38" i="25"/>
  <c r="O38" i="25"/>
  <c r="AH38" i="25"/>
  <c r="AK38" i="25"/>
  <c r="AC38" i="25"/>
  <c r="AA38" i="25"/>
  <c r="AD38" i="25"/>
  <c r="Z38" i="25"/>
  <c r="N38" i="25"/>
  <c r="AD37" i="25"/>
  <c r="AH37" i="25"/>
  <c r="AA37" i="25"/>
  <c r="AB37" i="25"/>
  <c r="Z37" i="25"/>
  <c r="N37" i="25"/>
  <c r="AC36" i="25"/>
  <c r="AA36" i="25"/>
  <c r="AH36" i="25"/>
  <c r="AD36" i="25"/>
  <c r="AB36" i="25"/>
  <c r="Z36" i="25"/>
  <c r="N36" i="25"/>
  <c r="Z35" i="25"/>
  <c r="Q35" i="25"/>
  <c r="AF35" i="25"/>
  <c r="AO35" i="25"/>
  <c r="AC35" i="25"/>
  <c r="AA35" i="25"/>
  <c r="AD35" i="25"/>
  <c r="AB35" i="25"/>
  <c r="Y35" i="25"/>
  <c r="AH34" i="25"/>
  <c r="AB34" i="25"/>
  <c r="Q34" i="25"/>
  <c r="AF34" i="25"/>
  <c r="AO34" i="25"/>
  <c r="O34" i="25"/>
  <c r="AC34" i="25"/>
  <c r="AD34" i="25"/>
  <c r="Z34" i="25"/>
  <c r="Y34" i="25"/>
  <c r="AD33" i="25"/>
  <c r="AC33" i="25"/>
  <c r="AH33" i="25"/>
  <c r="AB33" i="25"/>
  <c r="Z33" i="25"/>
  <c r="Y33" i="25"/>
  <c r="AH32" i="25"/>
  <c r="AI32" i="25"/>
  <c r="AC32" i="25"/>
  <c r="Y32" i="25"/>
  <c r="AA32" i="25"/>
  <c r="AD32" i="25"/>
  <c r="AB32" i="25"/>
  <c r="Z32" i="25"/>
  <c r="N32" i="25"/>
  <c r="Z31" i="25"/>
  <c r="M31" i="25"/>
  <c r="AE31" i="25"/>
  <c r="AN31" i="25"/>
  <c r="AC31" i="25"/>
  <c r="AA31" i="25"/>
  <c r="AD31" i="25"/>
  <c r="AB31" i="25"/>
  <c r="Y31" i="25"/>
  <c r="AH30" i="25"/>
  <c r="AB30" i="25"/>
  <c r="Q30" i="25"/>
  <c r="AF30" i="25"/>
  <c r="AO30" i="25"/>
  <c r="O30" i="25"/>
  <c r="AC30" i="25"/>
  <c r="AA30" i="25"/>
  <c r="AD30" i="25"/>
  <c r="Z30" i="25"/>
  <c r="AD29" i="25"/>
  <c r="Y29" i="25"/>
  <c r="AH29" i="25"/>
  <c r="AC29" i="25"/>
  <c r="AA29" i="25"/>
  <c r="AB29" i="25"/>
  <c r="Z29" i="25"/>
  <c r="AA28" i="25"/>
  <c r="Q28" i="25"/>
  <c r="AF28" i="25"/>
  <c r="AO28" i="25"/>
  <c r="AC28" i="25"/>
  <c r="AD28" i="25"/>
  <c r="AB28" i="25"/>
  <c r="Z28" i="25"/>
  <c r="N28" i="25"/>
  <c r="M27" i="25"/>
  <c r="AE27" i="25"/>
  <c r="AN27" i="25"/>
  <c r="AC27" i="25"/>
  <c r="AA27" i="25"/>
  <c r="AD27" i="25"/>
  <c r="AB27" i="25"/>
  <c r="Z27" i="25"/>
  <c r="Y27" i="25"/>
  <c r="AB26" i="25"/>
  <c r="AC26" i="25"/>
  <c r="AA26" i="25"/>
  <c r="AD26" i="25"/>
  <c r="Z26" i="25"/>
  <c r="Y26" i="25"/>
  <c r="Q25" i="25"/>
  <c r="AF25" i="25"/>
  <c r="AO25" i="25"/>
  <c r="AC25" i="25"/>
  <c r="AD25" i="25"/>
  <c r="AB25" i="25"/>
  <c r="Z25" i="25"/>
  <c r="AI24" i="25"/>
  <c r="AH24" i="25"/>
  <c r="AJ24" i="25"/>
  <c r="Z24" i="25"/>
  <c r="Y24" i="25"/>
  <c r="AC24" i="25"/>
  <c r="AA24" i="25"/>
  <c r="AD24" i="25"/>
  <c r="AB24" i="25"/>
  <c r="N24" i="25"/>
  <c r="Q23" i="25"/>
  <c r="AF23" i="25"/>
  <c r="AO23" i="25"/>
  <c r="O23" i="25"/>
  <c r="AC23" i="25"/>
  <c r="AA23" i="25"/>
  <c r="AD23" i="25"/>
  <c r="AB23" i="25"/>
  <c r="Z23" i="25"/>
  <c r="N23" i="25"/>
  <c r="Z22" i="25"/>
  <c r="Q22" i="25"/>
  <c r="AF22" i="25"/>
  <c r="AH22" i="25"/>
  <c r="AL22" i="25"/>
  <c r="AC22" i="25"/>
  <c r="AA22" i="25"/>
  <c r="AB22" i="25"/>
  <c r="Y22" i="25"/>
  <c r="AC21" i="25"/>
  <c r="AB21" i="25"/>
  <c r="AA21" i="25"/>
  <c r="AD21" i="25"/>
  <c r="Z21" i="25"/>
  <c r="AD20" i="25"/>
  <c r="M20" i="25"/>
  <c r="AE20" i="25"/>
  <c r="AN20" i="25"/>
  <c r="AC20" i="25"/>
  <c r="AA20" i="25"/>
  <c r="AB20" i="25"/>
  <c r="Z20" i="25"/>
  <c r="N20" i="25"/>
  <c r="AD19" i="25"/>
  <c r="Z19" i="25"/>
  <c r="AC19" i="25"/>
  <c r="AA19" i="25"/>
  <c r="AB19" i="25"/>
  <c r="Y19" i="25"/>
  <c r="AB18" i="25"/>
  <c r="AC18" i="25"/>
  <c r="AD18" i="25"/>
  <c r="Z18" i="25"/>
  <c r="Y18" i="25"/>
  <c r="Q17" i="25"/>
  <c r="AF17" i="25"/>
  <c r="AO17" i="25"/>
  <c r="AC17" i="25"/>
  <c r="AD17" i="25"/>
  <c r="AB17" i="25"/>
  <c r="Z17" i="25"/>
  <c r="AH16" i="25"/>
  <c r="AJ16" i="25"/>
  <c r="Z16" i="25"/>
  <c r="Y16" i="25"/>
  <c r="AC16" i="25"/>
  <c r="AA16" i="25"/>
  <c r="AD16" i="25"/>
  <c r="AB16" i="25"/>
  <c r="N16" i="25"/>
  <c r="O15" i="25"/>
  <c r="Q15" i="25"/>
  <c r="AF15" i="25"/>
  <c r="AO15" i="25"/>
  <c r="AC15" i="25"/>
  <c r="AA15" i="25"/>
  <c r="AD15" i="25"/>
  <c r="AB15" i="25"/>
  <c r="Z15" i="25"/>
  <c r="N15" i="25"/>
  <c r="Z14" i="25"/>
  <c r="Q14" i="25"/>
  <c r="AF14" i="25"/>
  <c r="AO14" i="25"/>
  <c r="AH14" i="25"/>
  <c r="AL14" i="25"/>
  <c r="AC14" i="25"/>
  <c r="AA14" i="25"/>
  <c r="AB14" i="25"/>
  <c r="AC13" i="25"/>
  <c r="AA13" i="25"/>
  <c r="AD13" i="25"/>
  <c r="AB13" i="25"/>
  <c r="Z13" i="25"/>
  <c r="AD12" i="25"/>
  <c r="M12" i="25"/>
  <c r="AE12" i="25"/>
  <c r="AN12" i="25"/>
  <c r="AC12" i="25"/>
  <c r="AA12" i="25"/>
  <c r="AB12" i="25"/>
  <c r="Z12" i="25"/>
  <c r="N12" i="25"/>
  <c r="Z11" i="25"/>
  <c r="AC11" i="25"/>
  <c r="AA11" i="25"/>
  <c r="AD11" i="25"/>
  <c r="AB11" i="25"/>
  <c r="Y11" i="25"/>
  <c r="AB10" i="25"/>
  <c r="Q10" i="25"/>
  <c r="AF10" i="25"/>
  <c r="AO10" i="25"/>
  <c r="AD10" i="25"/>
  <c r="Z10" i="25"/>
  <c r="Y10" i="25"/>
  <c r="Q9" i="25"/>
  <c r="AF9" i="25"/>
  <c r="AO9" i="25"/>
  <c r="AC9" i="25"/>
  <c r="AA9" i="25"/>
  <c r="AD9" i="25"/>
  <c r="AH8" i="25"/>
  <c r="AJ8" i="25"/>
  <c r="AA8" i="25"/>
  <c r="Z8" i="25"/>
  <c r="Y8" i="25"/>
  <c r="AC8" i="25"/>
  <c r="AD8" i="25"/>
  <c r="AB8" i="25"/>
  <c r="N8" i="25"/>
  <c r="AH7" i="25"/>
  <c r="AJ7" i="25"/>
  <c r="Q7" i="25"/>
  <c r="AF7" i="25"/>
  <c r="AO7" i="25"/>
  <c r="AC7" i="25"/>
  <c r="AA7" i="25"/>
  <c r="AD7" i="25"/>
  <c r="AB7" i="25"/>
  <c r="Z7" i="25"/>
  <c r="N7" i="25"/>
  <c r="Q6" i="25"/>
  <c r="AF6" i="25"/>
  <c r="AO6" i="25"/>
  <c r="AH6" i="25"/>
  <c r="AL6" i="25"/>
  <c r="AC6" i="25"/>
  <c r="AA6" i="25"/>
  <c r="AD6" i="25"/>
  <c r="AB6" i="25"/>
  <c r="AA5" i="25"/>
  <c r="AD5" i="25"/>
  <c r="AB5" i="25"/>
  <c r="Z5" i="25"/>
  <c r="N5" i="25"/>
  <c r="M4" i="25"/>
  <c r="AE4" i="25"/>
  <c r="AN4" i="25"/>
  <c r="AC4" i="25"/>
  <c r="AA4" i="25"/>
  <c r="AB4" i="25"/>
  <c r="Z4" i="25"/>
  <c r="N4" i="25"/>
  <c r="Z3" i="25"/>
  <c r="AC3" i="25"/>
  <c r="AA3" i="25"/>
  <c r="AD3" i="25"/>
  <c r="E101" i="24"/>
  <c r="E100" i="24"/>
  <c r="F99" i="24"/>
  <c r="C99" i="24"/>
  <c r="J93" i="24"/>
  <c r="J92" i="24"/>
  <c r="AA91" i="24"/>
  <c r="Z91" i="24"/>
  <c r="Y91" i="24"/>
  <c r="X91" i="24"/>
  <c r="W91" i="24"/>
  <c r="K91" i="24"/>
  <c r="J91" i="24"/>
  <c r="F91" i="24"/>
  <c r="D91" i="24"/>
  <c r="AG89" i="24"/>
  <c r="AE89" i="24"/>
  <c r="AA89" i="24"/>
  <c r="Z89" i="24"/>
  <c r="Y89" i="24"/>
  <c r="X89" i="24"/>
  <c r="W89" i="24"/>
  <c r="U89" i="24"/>
  <c r="U92" i="24"/>
  <c r="P89" i="24"/>
  <c r="O89" i="24"/>
  <c r="M89" i="24"/>
  <c r="L89" i="24"/>
  <c r="K89" i="24"/>
  <c r="F89" i="24"/>
  <c r="AD89" i="24"/>
  <c r="AP88" i="24"/>
  <c r="AO88" i="24"/>
  <c r="AN88" i="24"/>
  <c r="AM88" i="24"/>
  <c r="AJ88" i="24"/>
  <c r="AI88" i="24"/>
  <c r="AH88" i="24"/>
  <c r="AG88" i="24"/>
  <c r="AF88" i="24"/>
  <c r="AE88" i="24"/>
  <c r="AD88" i="24"/>
  <c r="V88" i="24"/>
  <c r="AK88" i="24"/>
  <c r="T88" i="24"/>
  <c r="S88" i="24"/>
  <c r="R88" i="24"/>
  <c r="AR87" i="24"/>
  <c r="AQ87" i="24"/>
  <c r="AP87" i="24"/>
  <c r="AO87" i="24"/>
  <c r="AM87" i="24"/>
  <c r="AN87" i="24"/>
  <c r="AI87" i="24"/>
  <c r="AH87" i="24"/>
  <c r="AG87" i="24"/>
  <c r="AF87" i="24"/>
  <c r="AE87" i="24"/>
  <c r="AD87" i="24"/>
  <c r="V87" i="24"/>
  <c r="AK87" i="24"/>
  <c r="T87" i="24"/>
  <c r="S87" i="24"/>
  <c r="R87" i="24"/>
  <c r="AJ87" i="24"/>
  <c r="AR86" i="24"/>
  <c r="AQ86" i="24"/>
  <c r="AP86" i="24"/>
  <c r="AO86" i="24"/>
  <c r="AN86" i="24"/>
  <c r="AM86" i="24"/>
  <c r="AI86" i="24"/>
  <c r="AH86" i="24"/>
  <c r="AG86" i="24"/>
  <c r="AF86" i="24"/>
  <c r="AE86" i="24"/>
  <c r="AD86" i="24"/>
  <c r="V86" i="24"/>
  <c r="AK86" i="24"/>
  <c r="T86" i="24"/>
  <c r="S86" i="24"/>
  <c r="R86" i="24"/>
  <c r="AJ86" i="24"/>
  <c r="AN85" i="24"/>
  <c r="AM85" i="24"/>
  <c r="AJ85" i="24"/>
  <c r="AI85" i="24"/>
  <c r="AH85" i="24"/>
  <c r="AG85" i="24"/>
  <c r="AF85" i="24"/>
  <c r="AE85" i="24"/>
  <c r="AD85" i="24"/>
  <c r="V85" i="24"/>
  <c r="AK85" i="24"/>
  <c r="T85" i="24"/>
  <c r="S85" i="24"/>
  <c r="R85" i="24"/>
  <c r="AP84" i="24"/>
  <c r="AN84" i="24"/>
  <c r="AM84" i="24"/>
  <c r="AJ84" i="24"/>
  <c r="AI84" i="24"/>
  <c r="AH84" i="24"/>
  <c r="AG84" i="24"/>
  <c r="AF84" i="24"/>
  <c r="AE84" i="24"/>
  <c r="AD84" i="24"/>
  <c r="V84" i="24"/>
  <c r="AK84" i="24"/>
  <c r="T84" i="24"/>
  <c r="S84" i="24"/>
  <c r="R84" i="24"/>
  <c r="AR83" i="24"/>
  <c r="AQ83" i="24"/>
  <c r="AO83" i="24"/>
  <c r="AM83" i="24"/>
  <c r="AN83" i="24"/>
  <c r="AI83" i="24"/>
  <c r="AH83" i="24"/>
  <c r="AG83" i="24"/>
  <c r="AF83" i="24"/>
  <c r="AE83" i="24"/>
  <c r="AD83" i="24"/>
  <c r="V83" i="24"/>
  <c r="AK83" i="24"/>
  <c r="T83" i="24"/>
  <c r="S83" i="24"/>
  <c r="R83" i="24"/>
  <c r="AJ83" i="24"/>
  <c r="AR82" i="24"/>
  <c r="AQ82" i="24"/>
  <c r="AP82" i="24"/>
  <c r="AO82" i="24"/>
  <c r="AN82" i="24"/>
  <c r="AM82" i="24"/>
  <c r="AI82" i="24"/>
  <c r="AH82" i="24"/>
  <c r="AG82" i="24"/>
  <c r="AF82" i="24"/>
  <c r="AE82" i="24"/>
  <c r="AD82" i="24"/>
  <c r="V82" i="24"/>
  <c r="AK82" i="24"/>
  <c r="T82" i="24"/>
  <c r="S82" i="24"/>
  <c r="R82" i="24"/>
  <c r="AJ82" i="24"/>
  <c r="AQ81" i="24"/>
  <c r="AM81" i="24"/>
  <c r="AJ81" i="24"/>
  <c r="AI81" i="24"/>
  <c r="AH81" i="24"/>
  <c r="AG81" i="24"/>
  <c r="AF81" i="24"/>
  <c r="AE81" i="24"/>
  <c r="AD81" i="24"/>
  <c r="V81" i="24"/>
  <c r="AK81" i="24"/>
  <c r="T81" i="24"/>
  <c r="S81" i="24"/>
  <c r="R81" i="24"/>
  <c r="AM80" i="24"/>
  <c r="AP80" i="24"/>
  <c r="AJ80" i="24"/>
  <c r="AI80" i="24"/>
  <c r="AH80" i="24"/>
  <c r="AG80" i="24"/>
  <c r="AF80" i="24"/>
  <c r="AE80" i="24"/>
  <c r="AD80" i="24"/>
  <c r="V80" i="24"/>
  <c r="AK80" i="24"/>
  <c r="T80" i="24"/>
  <c r="S80" i="24"/>
  <c r="R80" i="24"/>
  <c r="AQ79" i="24"/>
  <c r="AM79" i="24"/>
  <c r="AI79" i="24"/>
  <c r="AH79" i="24"/>
  <c r="AG79" i="24"/>
  <c r="AF79" i="24"/>
  <c r="AE79" i="24"/>
  <c r="AD79" i="24"/>
  <c r="V79" i="24"/>
  <c r="AK79" i="24"/>
  <c r="T79" i="24"/>
  <c r="S79" i="24"/>
  <c r="R79" i="24"/>
  <c r="AJ79" i="24"/>
  <c r="AR78" i="24"/>
  <c r="AQ78" i="24"/>
  <c r="AP78" i="24"/>
  <c r="AO78" i="24"/>
  <c r="AN78" i="24"/>
  <c r="AM78" i="24"/>
  <c r="AJ78" i="24"/>
  <c r="AI78" i="24"/>
  <c r="AH78" i="24"/>
  <c r="AG78" i="24"/>
  <c r="AF78" i="24"/>
  <c r="AE78" i="24"/>
  <c r="AD78" i="24"/>
  <c r="V78" i="24"/>
  <c r="AK78" i="24"/>
  <c r="T78" i="24"/>
  <c r="S78" i="24"/>
  <c r="R78" i="24"/>
  <c r="AQ77" i="24"/>
  <c r="AN77" i="24"/>
  <c r="AM77" i="24"/>
  <c r="AK77" i="24"/>
  <c r="AJ77" i="24"/>
  <c r="AH77" i="24"/>
  <c r="AG77" i="24"/>
  <c r="AF77" i="24"/>
  <c r="AE77" i="24"/>
  <c r="AD77" i="24"/>
  <c r="V77" i="24"/>
  <c r="T77" i="24"/>
  <c r="S77" i="24"/>
  <c r="R77" i="24"/>
  <c r="N77" i="24"/>
  <c r="AI77" i="24"/>
  <c r="AQ76" i="24"/>
  <c r="AP76" i="24"/>
  <c r="AO76" i="24"/>
  <c r="AN76" i="24"/>
  <c r="AM76" i="24"/>
  <c r="AR76" i="24"/>
  <c r="AK76" i="24"/>
  <c r="AI76" i="24"/>
  <c r="AH76" i="24"/>
  <c r="AG76" i="24"/>
  <c r="AF76" i="24"/>
  <c r="AE76" i="24"/>
  <c r="AD76" i="24"/>
  <c r="V76" i="24"/>
  <c r="T76" i="24"/>
  <c r="S76" i="24"/>
  <c r="R76" i="24"/>
  <c r="AJ76" i="24"/>
  <c r="AR75" i="24"/>
  <c r="AQ75" i="24"/>
  <c r="AP75" i="24"/>
  <c r="AN75" i="24"/>
  <c r="AM75" i="24"/>
  <c r="AO75" i="24"/>
  <c r="AJ75" i="24"/>
  <c r="AI75" i="24"/>
  <c r="AH75" i="24"/>
  <c r="AG75" i="24"/>
  <c r="AF75" i="24"/>
  <c r="AE75" i="24"/>
  <c r="AD75" i="24"/>
  <c r="V75" i="24"/>
  <c r="AK75" i="24"/>
  <c r="T75" i="24"/>
  <c r="S75" i="24"/>
  <c r="R75" i="24"/>
  <c r="AP74" i="24"/>
  <c r="AM74" i="24"/>
  <c r="AJ74" i="24"/>
  <c r="AI74" i="24"/>
  <c r="AH74" i="24"/>
  <c r="AG74" i="24"/>
  <c r="AF74" i="24"/>
  <c r="AE74" i="24"/>
  <c r="AD74" i="24"/>
  <c r="V74" i="24"/>
  <c r="AK74" i="24"/>
  <c r="T74" i="24"/>
  <c r="S74" i="24"/>
  <c r="R74" i="24"/>
  <c r="AR73" i="24"/>
  <c r="AN73" i="24"/>
  <c r="AM73" i="24"/>
  <c r="AI73" i="24"/>
  <c r="AH73" i="24"/>
  <c r="AG73" i="24"/>
  <c r="AF73" i="24"/>
  <c r="AE73" i="24"/>
  <c r="AD73" i="24"/>
  <c r="V73" i="24"/>
  <c r="AK73" i="24"/>
  <c r="T73" i="24"/>
  <c r="S73" i="24"/>
  <c r="R73" i="24"/>
  <c r="AJ73" i="24"/>
  <c r="AQ72" i="24"/>
  <c r="AP72" i="24"/>
  <c r="AO72" i="24"/>
  <c r="AN72" i="24"/>
  <c r="AM72" i="24"/>
  <c r="AR72" i="24"/>
  <c r="AI72" i="24"/>
  <c r="AH72" i="24"/>
  <c r="AG72" i="24"/>
  <c r="AF72" i="24"/>
  <c r="AE72" i="24"/>
  <c r="AD72" i="24"/>
  <c r="V72" i="24"/>
  <c r="AK72" i="24"/>
  <c r="T72" i="24"/>
  <c r="S72" i="24"/>
  <c r="R72" i="24"/>
  <c r="AJ72" i="24"/>
  <c r="AR71" i="24"/>
  <c r="AQ71" i="24"/>
  <c r="AP71" i="24"/>
  <c r="AN71" i="24"/>
  <c r="AM71" i="24"/>
  <c r="AO71" i="24"/>
  <c r="AI71" i="24"/>
  <c r="AH71" i="24"/>
  <c r="AG71" i="24"/>
  <c r="AF71" i="24"/>
  <c r="AE71" i="24"/>
  <c r="AD71" i="24"/>
  <c r="V71" i="24"/>
  <c r="AK71" i="24"/>
  <c r="T71" i="24"/>
  <c r="S71" i="24"/>
  <c r="R71" i="24"/>
  <c r="AJ71" i="24"/>
  <c r="AR70" i="24"/>
  <c r="AP70" i="24"/>
  <c r="AM70" i="24"/>
  <c r="AJ70" i="24"/>
  <c r="AI70" i="24"/>
  <c r="AH70" i="24"/>
  <c r="AG70" i="24"/>
  <c r="AF70" i="24"/>
  <c r="AE70" i="24"/>
  <c r="AD70" i="24"/>
  <c r="V70" i="24"/>
  <c r="AK70" i="24"/>
  <c r="T70" i="24"/>
  <c r="S70" i="24"/>
  <c r="R70" i="24"/>
  <c r="AR69" i="24"/>
  <c r="AO69" i="24"/>
  <c r="AN69" i="24"/>
  <c r="AM69" i="24"/>
  <c r="AK69" i="24"/>
  <c r="AI69" i="24"/>
  <c r="AH69" i="24"/>
  <c r="AG69" i="24"/>
  <c r="AF69" i="24"/>
  <c r="AE69" i="24"/>
  <c r="AD69" i="24"/>
  <c r="V69" i="24"/>
  <c r="T69" i="24"/>
  <c r="S69" i="24"/>
  <c r="R69" i="24"/>
  <c r="AJ69" i="24"/>
  <c r="AQ68" i="24"/>
  <c r="AP68" i="24"/>
  <c r="AO68" i="24"/>
  <c r="AN68" i="24"/>
  <c r="AM68" i="24"/>
  <c r="AR68" i="24"/>
  <c r="AK68" i="24"/>
  <c r="AI68" i="24"/>
  <c r="AH68" i="24"/>
  <c r="AG68" i="24"/>
  <c r="AF68" i="24"/>
  <c r="AE68" i="24"/>
  <c r="AD68" i="24"/>
  <c r="V68" i="24"/>
  <c r="T68" i="24"/>
  <c r="S68" i="24"/>
  <c r="R68" i="24"/>
  <c r="AJ68" i="24"/>
  <c r="AR67" i="24"/>
  <c r="AQ67" i="24"/>
  <c r="AP67" i="24"/>
  <c r="AN67" i="24"/>
  <c r="AM67" i="24"/>
  <c r="AO67" i="24"/>
  <c r="AJ67" i="24"/>
  <c r="AH67" i="24"/>
  <c r="AG67" i="24"/>
  <c r="AF67" i="24"/>
  <c r="AE67" i="24"/>
  <c r="AD67" i="24"/>
  <c r="V67" i="24"/>
  <c r="AK67" i="24"/>
  <c r="T67" i="24"/>
  <c r="S67" i="24"/>
  <c r="R67" i="24"/>
  <c r="N67" i="24"/>
  <c r="AI67" i="24"/>
  <c r="AM66" i="24"/>
  <c r="AQ66" i="24"/>
  <c r="AJ66" i="24"/>
  <c r="AI66" i="24"/>
  <c r="AH66" i="24"/>
  <c r="AG66" i="24"/>
  <c r="AF66" i="24"/>
  <c r="AE66" i="24"/>
  <c r="AD66" i="24"/>
  <c r="V66" i="24"/>
  <c r="AK66" i="24"/>
  <c r="T66" i="24"/>
  <c r="S66" i="24"/>
  <c r="R66" i="24"/>
  <c r="AM65" i="24"/>
  <c r="AO65" i="24"/>
  <c r="AJ65" i="24"/>
  <c r="AI65" i="24"/>
  <c r="AH65" i="24"/>
  <c r="AG65" i="24"/>
  <c r="AF65" i="24"/>
  <c r="AE65" i="24"/>
  <c r="AD65" i="24"/>
  <c r="V65" i="24"/>
  <c r="AK65" i="24"/>
  <c r="T65" i="24"/>
  <c r="S65" i="24"/>
  <c r="R65" i="24"/>
  <c r="AQ64" i="24"/>
  <c r="AM64" i="24"/>
  <c r="AI64" i="24"/>
  <c r="AH64" i="24"/>
  <c r="AG64" i="24"/>
  <c r="AF64" i="24"/>
  <c r="AE64" i="24"/>
  <c r="AD64" i="24"/>
  <c r="V64" i="24"/>
  <c r="AK64" i="24"/>
  <c r="T64" i="24"/>
  <c r="S64" i="24"/>
  <c r="R64" i="24"/>
  <c r="AJ64" i="24"/>
  <c r="AR63" i="24"/>
  <c r="AQ63" i="24"/>
  <c r="AP63" i="24"/>
  <c r="AO63" i="24"/>
  <c r="AN63" i="24"/>
  <c r="AM63" i="24"/>
  <c r="AJ63" i="24"/>
  <c r="AI63" i="24"/>
  <c r="AH63" i="24"/>
  <c r="AG63" i="24"/>
  <c r="AF63" i="24"/>
  <c r="AE63" i="24"/>
  <c r="AD63" i="24"/>
  <c r="V63" i="24"/>
  <c r="AK63" i="24"/>
  <c r="T63" i="24"/>
  <c r="S63" i="24"/>
  <c r="R63" i="24"/>
  <c r="N63" i="24"/>
  <c r="AR62" i="24"/>
  <c r="AO62" i="24"/>
  <c r="AM62" i="24"/>
  <c r="AK62" i="24"/>
  <c r="AI62" i="24"/>
  <c r="AH62" i="24"/>
  <c r="AG62" i="24"/>
  <c r="AF62" i="24"/>
  <c r="AE62" i="24"/>
  <c r="AD62" i="24"/>
  <c r="V62" i="24"/>
  <c r="T62" i="24"/>
  <c r="S62" i="24"/>
  <c r="R62" i="24"/>
  <c r="AJ62" i="24"/>
  <c r="AQ61" i="24"/>
  <c r="AP61" i="24"/>
  <c r="AO61" i="24"/>
  <c r="AN61" i="24"/>
  <c r="AM61" i="24"/>
  <c r="AR61" i="24"/>
  <c r="AK61" i="24"/>
  <c r="AI61" i="24"/>
  <c r="AH61" i="24"/>
  <c r="AG61" i="24"/>
  <c r="AF61" i="24"/>
  <c r="AE61" i="24"/>
  <c r="AD61" i="24"/>
  <c r="V61" i="24"/>
  <c r="T61" i="24"/>
  <c r="S61" i="24"/>
  <c r="R61" i="24"/>
  <c r="AJ61" i="24"/>
  <c r="AN60" i="24"/>
  <c r="AM60" i="24"/>
  <c r="AQ60" i="24"/>
  <c r="AI60" i="24"/>
  <c r="AH60" i="24"/>
  <c r="AG60" i="24"/>
  <c r="AF60" i="24"/>
  <c r="AE60" i="24"/>
  <c r="AD60" i="24"/>
  <c r="V60" i="24"/>
  <c r="AK60" i="24"/>
  <c r="T60" i="24"/>
  <c r="S60" i="24"/>
  <c r="R60" i="24"/>
  <c r="AJ60" i="24"/>
  <c r="AM59" i="24"/>
  <c r="AJ59" i="24"/>
  <c r="AI59" i="24"/>
  <c r="AH59" i="24"/>
  <c r="AG59" i="24"/>
  <c r="AF59" i="24"/>
  <c r="AE59" i="24"/>
  <c r="AD59" i="24"/>
  <c r="V59" i="24"/>
  <c r="AK59" i="24"/>
  <c r="T59" i="24"/>
  <c r="S59" i="24"/>
  <c r="R59" i="24"/>
  <c r="AQ58" i="24"/>
  <c r="AM58" i="24"/>
  <c r="AI58" i="24"/>
  <c r="AH58" i="24"/>
  <c r="AG58" i="24"/>
  <c r="AF58" i="24"/>
  <c r="AE58" i="24"/>
  <c r="AD58" i="24"/>
  <c r="V58" i="24"/>
  <c r="AK58" i="24"/>
  <c r="T58" i="24"/>
  <c r="S58" i="24"/>
  <c r="R58" i="24"/>
  <c r="AJ58" i="24"/>
  <c r="AQ57" i="24"/>
  <c r="AP57" i="24"/>
  <c r="AO57" i="24"/>
  <c r="AN57" i="24"/>
  <c r="AM57" i="24"/>
  <c r="AR57" i="24"/>
  <c r="AJ57" i="24"/>
  <c r="AI57" i="24"/>
  <c r="AH57" i="24"/>
  <c r="AG57" i="24"/>
  <c r="AF57" i="24"/>
  <c r="AE57" i="24"/>
  <c r="AD57" i="24"/>
  <c r="V57" i="24"/>
  <c r="AK57" i="24"/>
  <c r="T57" i="24"/>
  <c r="S57" i="24"/>
  <c r="R57" i="24"/>
  <c r="AR56" i="24"/>
  <c r="AP56" i="24"/>
  <c r="AN56" i="24"/>
  <c r="AM56" i="24"/>
  <c r="AO56" i="24"/>
  <c r="AJ56" i="24"/>
  <c r="AI56" i="24"/>
  <c r="AH56" i="24"/>
  <c r="AG56" i="24"/>
  <c r="AF56" i="24"/>
  <c r="AE56" i="24"/>
  <c r="AD56" i="24"/>
  <c r="V56" i="24"/>
  <c r="AK56" i="24"/>
  <c r="T56" i="24"/>
  <c r="S56" i="24"/>
  <c r="R56" i="24"/>
  <c r="AR55" i="24"/>
  <c r="AM55" i="24"/>
  <c r="AO55" i="24"/>
  <c r="AJ55" i="24"/>
  <c r="AI55" i="24"/>
  <c r="AH55" i="24"/>
  <c r="AG55" i="24"/>
  <c r="AF55" i="24"/>
  <c r="AE55" i="24"/>
  <c r="AD55" i="24"/>
  <c r="V55" i="24"/>
  <c r="AK55" i="24"/>
  <c r="T55" i="24"/>
  <c r="S55" i="24"/>
  <c r="R55" i="24"/>
  <c r="AR54" i="24"/>
  <c r="AO54" i="24"/>
  <c r="AM54" i="24"/>
  <c r="AN54" i="24"/>
  <c r="AI54" i="24"/>
  <c r="AH54" i="24"/>
  <c r="AG54" i="24"/>
  <c r="AF54" i="24"/>
  <c r="AE54" i="24"/>
  <c r="AD54" i="24"/>
  <c r="V54" i="24"/>
  <c r="AK54" i="24"/>
  <c r="T54" i="24"/>
  <c r="S54" i="24"/>
  <c r="R54" i="24"/>
  <c r="AJ54" i="24"/>
  <c r="AQ53" i="24"/>
  <c r="AP53" i="24"/>
  <c r="AO53" i="24"/>
  <c r="AN53" i="24"/>
  <c r="AM53" i="24"/>
  <c r="AR53" i="24"/>
  <c r="AJ53" i="24"/>
  <c r="AI53" i="24"/>
  <c r="AH53" i="24"/>
  <c r="AG53" i="24"/>
  <c r="AF53" i="24"/>
  <c r="AE53" i="24"/>
  <c r="AD53" i="24"/>
  <c r="V53" i="24"/>
  <c r="AK53" i="24"/>
  <c r="T53" i="24"/>
  <c r="S53" i="24"/>
  <c r="R53" i="24"/>
  <c r="AQ52" i="24"/>
  <c r="AP52" i="24"/>
  <c r="AM52" i="24"/>
  <c r="AN52" i="24"/>
  <c r="AJ52" i="24"/>
  <c r="AI52" i="24"/>
  <c r="AH52" i="24"/>
  <c r="AG52" i="24"/>
  <c r="AF52" i="24"/>
  <c r="AE52" i="24"/>
  <c r="AD52" i="24"/>
  <c r="V52" i="24"/>
  <c r="AK52" i="24"/>
  <c r="T52" i="24"/>
  <c r="S52" i="24"/>
  <c r="R52" i="24"/>
  <c r="AM51" i="24"/>
  <c r="AO51" i="24"/>
  <c r="AJ51" i="24"/>
  <c r="AI51" i="24"/>
  <c r="AH51" i="24"/>
  <c r="AG51" i="24"/>
  <c r="AF51" i="24"/>
  <c r="AE51" i="24"/>
  <c r="AD51" i="24"/>
  <c r="V51" i="24"/>
  <c r="AK51" i="24"/>
  <c r="T51" i="24"/>
  <c r="S51" i="24"/>
  <c r="R51" i="24"/>
  <c r="N51" i="24"/>
  <c r="AP50" i="24"/>
  <c r="AO50" i="24"/>
  <c r="AM50" i="24"/>
  <c r="AQ50" i="24"/>
  <c r="AJ50" i="24"/>
  <c r="AI50" i="24"/>
  <c r="AH50" i="24"/>
  <c r="AG50" i="24"/>
  <c r="AF50" i="24"/>
  <c r="AE50" i="24"/>
  <c r="AD50" i="24"/>
  <c r="V50" i="24"/>
  <c r="AK50" i="24"/>
  <c r="T50" i="24"/>
  <c r="S50" i="24"/>
  <c r="R50" i="24"/>
  <c r="AQ49" i="24"/>
  <c r="AP49" i="24"/>
  <c r="AM49" i="24"/>
  <c r="AN49" i="24"/>
  <c r="AI49" i="24"/>
  <c r="AH49" i="24"/>
  <c r="AG49" i="24"/>
  <c r="AF49" i="24"/>
  <c r="AE49" i="24"/>
  <c r="AD49" i="24"/>
  <c r="V49" i="24"/>
  <c r="AK49" i="24"/>
  <c r="T49" i="24"/>
  <c r="S49" i="24"/>
  <c r="R49" i="24"/>
  <c r="AJ49" i="24"/>
  <c r="AR48" i="24"/>
  <c r="AQ48" i="24"/>
  <c r="AP48" i="24"/>
  <c r="AO48" i="24"/>
  <c r="AN48" i="24"/>
  <c r="AM48" i="24"/>
  <c r="AI48" i="24"/>
  <c r="AH48" i="24"/>
  <c r="AG48" i="24"/>
  <c r="AF48" i="24"/>
  <c r="AE48" i="24"/>
  <c r="AD48" i="24"/>
  <c r="V48" i="24"/>
  <c r="AK48" i="24"/>
  <c r="T48" i="24"/>
  <c r="S48" i="24"/>
  <c r="R48" i="24"/>
  <c r="AJ48" i="24"/>
  <c r="AQ47" i="24"/>
  <c r="AP47" i="24"/>
  <c r="AN47" i="24"/>
  <c r="AM47" i="24"/>
  <c r="AK47" i="24"/>
  <c r="AI47" i="24"/>
  <c r="AH47" i="24"/>
  <c r="AG47" i="24"/>
  <c r="AF47" i="24"/>
  <c r="AE47" i="24"/>
  <c r="AD47" i="24"/>
  <c r="V47" i="24"/>
  <c r="T47" i="24"/>
  <c r="S47" i="24"/>
  <c r="R47" i="24"/>
  <c r="AJ47" i="24"/>
  <c r="AM46" i="24"/>
  <c r="AO46" i="24"/>
  <c r="AJ46" i="24"/>
  <c r="AI46" i="24"/>
  <c r="AH46" i="24"/>
  <c r="AG46" i="24"/>
  <c r="AF46" i="24"/>
  <c r="AE46" i="24"/>
  <c r="AD46" i="24"/>
  <c r="V46" i="24"/>
  <c r="AK46" i="24"/>
  <c r="T46" i="24"/>
  <c r="S46" i="24"/>
  <c r="R46" i="24"/>
  <c r="AM45" i="24"/>
  <c r="AI45" i="24"/>
  <c r="AH45" i="24"/>
  <c r="AG45" i="24"/>
  <c r="AF45" i="24"/>
  <c r="AE45" i="24"/>
  <c r="AD45" i="24"/>
  <c r="V45" i="24"/>
  <c r="AK45" i="24"/>
  <c r="T45" i="24"/>
  <c r="S45" i="24"/>
  <c r="R45" i="24"/>
  <c r="AJ45" i="24"/>
  <c r="AR44" i="24"/>
  <c r="AQ44" i="24"/>
  <c r="AP44" i="24"/>
  <c r="AO44" i="24"/>
  <c r="AN44" i="24"/>
  <c r="AM44" i="24"/>
  <c r="AI44" i="24"/>
  <c r="AH44" i="24"/>
  <c r="AG44" i="24"/>
  <c r="AF44" i="24"/>
  <c r="AE44" i="24"/>
  <c r="AD44" i="24"/>
  <c r="V44" i="24"/>
  <c r="AK44" i="24"/>
  <c r="T44" i="24"/>
  <c r="S44" i="24"/>
  <c r="R44" i="24"/>
  <c r="AJ44" i="24"/>
  <c r="AQ43" i="24"/>
  <c r="AP43" i="24"/>
  <c r="AN43" i="24"/>
  <c r="AM43" i="24"/>
  <c r="AI43" i="24"/>
  <c r="AH43" i="24"/>
  <c r="AG43" i="24"/>
  <c r="AF43" i="24"/>
  <c r="AE43" i="24"/>
  <c r="AD43" i="24"/>
  <c r="V43" i="24"/>
  <c r="AK43" i="24"/>
  <c r="T43" i="24"/>
  <c r="S43" i="24"/>
  <c r="R43" i="24"/>
  <c r="AJ43" i="24"/>
  <c r="AR42" i="24"/>
  <c r="AM42" i="24"/>
  <c r="AJ42" i="24"/>
  <c r="AI42" i="24"/>
  <c r="AH42" i="24"/>
  <c r="AG42" i="24"/>
  <c r="AF42" i="24"/>
  <c r="AE42" i="24"/>
  <c r="AD42" i="24"/>
  <c r="V42" i="24"/>
  <c r="AK42" i="24"/>
  <c r="T42" i="24"/>
  <c r="S42" i="24"/>
  <c r="R42" i="24"/>
  <c r="AI41" i="24"/>
  <c r="AH41" i="24"/>
  <c r="AG41" i="24"/>
  <c r="AF41" i="24"/>
  <c r="AE41" i="24"/>
  <c r="AD41" i="24"/>
  <c r="S41" i="24"/>
  <c r="Q41" i="24"/>
  <c r="T41" i="24"/>
  <c r="AR40" i="24"/>
  <c r="AP40" i="24"/>
  <c r="AO40" i="24"/>
  <c r="AM40" i="24"/>
  <c r="AJ40" i="24"/>
  <c r="AI40" i="24"/>
  <c r="AH40" i="24"/>
  <c r="AG40" i="24"/>
  <c r="AF40" i="24"/>
  <c r="AE40" i="24"/>
  <c r="AD40" i="24"/>
  <c r="V40" i="24"/>
  <c r="AK40" i="24"/>
  <c r="T40" i="24"/>
  <c r="S40" i="24"/>
  <c r="R40" i="24"/>
  <c r="AR39" i="24"/>
  <c r="AM39" i="24"/>
  <c r="AO39" i="24"/>
  <c r="AI39" i="24"/>
  <c r="AH39" i="24"/>
  <c r="AG39" i="24"/>
  <c r="AF39" i="24"/>
  <c r="AE39" i="24"/>
  <c r="AD39" i="24"/>
  <c r="V39" i="24"/>
  <c r="AK39" i="24"/>
  <c r="T39" i="24"/>
  <c r="S39" i="24"/>
  <c r="R39" i="24"/>
  <c r="AJ39" i="24"/>
  <c r="AQ38" i="24"/>
  <c r="AP38" i="24"/>
  <c r="AO38" i="24"/>
  <c r="AN38" i="24"/>
  <c r="AM38" i="24"/>
  <c r="AR38" i="24"/>
  <c r="AJ38" i="24"/>
  <c r="AI38" i="24"/>
  <c r="AH38" i="24"/>
  <c r="AG38" i="24"/>
  <c r="AF38" i="24"/>
  <c r="AE38" i="24"/>
  <c r="AD38" i="24"/>
  <c r="V38" i="24"/>
  <c r="AK38" i="24"/>
  <c r="T38" i="24"/>
  <c r="S38" i="24"/>
  <c r="R38" i="24"/>
  <c r="AQ37" i="24"/>
  <c r="AN37" i="24"/>
  <c r="AM37" i="24"/>
  <c r="AJ37" i="24"/>
  <c r="AI37" i="24"/>
  <c r="AH37" i="24"/>
  <c r="AG37" i="24"/>
  <c r="AF37" i="24"/>
  <c r="AE37" i="24"/>
  <c r="AD37" i="24"/>
  <c r="V37" i="24"/>
  <c r="AK37" i="24"/>
  <c r="T37" i="24"/>
  <c r="S37" i="24"/>
  <c r="R37" i="24"/>
  <c r="AM36" i="24"/>
  <c r="AJ36" i="24"/>
  <c r="AI36" i="24"/>
  <c r="AH36" i="24"/>
  <c r="AG36" i="24"/>
  <c r="AF36" i="24"/>
  <c r="AE36" i="24"/>
  <c r="AD36" i="24"/>
  <c r="V36" i="24"/>
  <c r="AK36" i="24"/>
  <c r="T36" i="24"/>
  <c r="S36" i="24"/>
  <c r="R36" i="24"/>
  <c r="AQ35" i="24"/>
  <c r="AN35" i="24"/>
  <c r="AM35" i="24"/>
  <c r="AK35" i="24"/>
  <c r="AI35" i="24"/>
  <c r="AH35" i="24"/>
  <c r="AG35" i="24"/>
  <c r="AF35" i="24"/>
  <c r="AE35" i="24"/>
  <c r="AD35" i="24"/>
  <c r="V35" i="24"/>
  <c r="T35" i="24"/>
  <c r="S35" i="24"/>
  <c r="R35" i="24"/>
  <c r="AJ35" i="24"/>
  <c r="AQ34" i="24"/>
  <c r="AP34" i="24"/>
  <c r="AO34" i="24"/>
  <c r="AN34" i="24"/>
  <c r="AM34" i="24"/>
  <c r="AR34" i="24"/>
  <c r="AJ34" i="24"/>
  <c r="AI34" i="24"/>
  <c r="AH34" i="24"/>
  <c r="AG34" i="24"/>
  <c r="AF34" i="24"/>
  <c r="AE34" i="24"/>
  <c r="AD34" i="24"/>
  <c r="V34" i="24"/>
  <c r="AK34" i="24"/>
  <c r="T34" i="24"/>
  <c r="S34" i="24"/>
  <c r="R34" i="24"/>
  <c r="AR33" i="24"/>
  <c r="AP33" i="24"/>
  <c r="AN33" i="24"/>
  <c r="AM33" i="24"/>
  <c r="AJ33" i="24"/>
  <c r="AI33" i="24"/>
  <c r="AH33" i="24"/>
  <c r="AG33" i="24"/>
  <c r="AF33" i="24"/>
  <c r="AE33" i="24"/>
  <c r="AD33" i="24"/>
  <c r="V33" i="24"/>
  <c r="AK33" i="24"/>
  <c r="T33" i="24"/>
  <c r="S33" i="24"/>
  <c r="R33" i="24"/>
  <c r="AP32" i="24"/>
  <c r="AM32" i="24"/>
  <c r="AR32" i="24"/>
  <c r="AI32" i="24"/>
  <c r="AH32" i="24"/>
  <c r="AG32" i="24"/>
  <c r="AF32" i="24"/>
  <c r="AE32" i="24"/>
  <c r="AD32" i="24"/>
  <c r="V32" i="24"/>
  <c r="AK32" i="24"/>
  <c r="T32" i="24"/>
  <c r="S32" i="24"/>
  <c r="R32" i="24"/>
  <c r="AJ32" i="24"/>
  <c r="AO31" i="24"/>
  <c r="AM31" i="24"/>
  <c r="AQ31" i="24"/>
  <c r="AJ31" i="24"/>
  <c r="AI31" i="24"/>
  <c r="AH31" i="24"/>
  <c r="AG31" i="24"/>
  <c r="AF31" i="24"/>
  <c r="AE31" i="24"/>
  <c r="AD31" i="24"/>
  <c r="V31" i="24"/>
  <c r="AK31" i="24"/>
  <c r="T31" i="24"/>
  <c r="S31" i="24"/>
  <c r="R31" i="24"/>
  <c r="AP30" i="24"/>
  <c r="AO30" i="24"/>
  <c r="AN30" i="24"/>
  <c r="AM30" i="24"/>
  <c r="AR30" i="24"/>
  <c r="AI30" i="24"/>
  <c r="AH30" i="24"/>
  <c r="AG30" i="24"/>
  <c r="AF30" i="24"/>
  <c r="AE30" i="24"/>
  <c r="AD30" i="24"/>
  <c r="V30" i="24"/>
  <c r="AK30" i="24"/>
  <c r="T30" i="24"/>
  <c r="S30" i="24"/>
  <c r="R30" i="24"/>
  <c r="AJ30" i="24"/>
  <c r="AQ29" i="24"/>
  <c r="AP29" i="24"/>
  <c r="AO29" i="24"/>
  <c r="AM29" i="24"/>
  <c r="AN29" i="24"/>
  <c r="AI29" i="24"/>
  <c r="AH29" i="24"/>
  <c r="AG29" i="24"/>
  <c r="AF29" i="24"/>
  <c r="AE29" i="24"/>
  <c r="AD29" i="24"/>
  <c r="V29" i="24"/>
  <c r="AK29" i="24"/>
  <c r="T29" i="24"/>
  <c r="S29" i="24"/>
  <c r="R29" i="24"/>
  <c r="AJ29" i="24"/>
  <c r="AR28" i="24"/>
  <c r="AQ28" i="24"/>
  <c r="AP28" i="24"/>
  <c r="AO28" i="24"/>
  <c r="AN28" i="24"/>
  <c r="AM28" i="24"/>
  <c r="AJ28" i="24"/>
  <c r="AI28" i="24"/>
  <c r="AH28" i="24"/>
  <c r="AG28" i="24"/>
  <c r="AF28" i="24"/>
  <c r="AE28" i="24"/>
  <c r="AD28" i="24"/>
  <c r="V28" i="24"/>
  <c r="AK28" i="24"/>
  <c r="T28" i="24"/>
  <c r="S28" i="24"/>
  <c r="R28" i="24"/>
  <c r="AR27" i="24"/>
  <c r="AP27" i="24"/>
  <c r="AN27" i="24"/>
  <c r="AM27" i="24"/>
  <c r="AJ27" i="24"/>
  <c r="AI27" i="24"/>
  <c r="AH27" i="24"/>
  <c r="AG27" i="24"/>
  <c r="AF27" i="24"/>
  <c r="AE27" i="24"/>
  <c r="AD27" i="24"/>
  <c r="V27" i="24"/>
  <c r="AK27" i="24"/>
  <c r="T27" i="24"/>
  <c r="S27" i="24"/>
  <c r="R27" i="24"/>
  <c r="AI26" i="24"/>
  <c r="AH26" i="24"/>
  <c r="AG26" i="24"/>
  <c r="AF26" i="24"/>
  <c r="AE26" i="24"/>
  <c r="AD26" i="24"/>
  <c r="S26" i="24"/>
  <c r="Q26" i="24"/>
  <c r="AQ25" i="24"/>
  <c r="AP25" i="24"/>
  <c r="AO25" i="24"/>
  <c r="AM25" i="24"/>
  <c r="AN25" i="24"/>
  <c r="AI25" i="24"/>
  <c r="AH25" i="24"/>
  <c r="AG25" i="24"/>
  <c r="AF25" i="24"/>
  <c r="AE25" i="24"/>
  <c r="AD25" i="24"/>
  <c r="V25" i="24"/>
  <c r="AK25" i="24"/>
  <c r="T25" i="24"/>
  <c r="S25" i="24"/>
  <c r="R25" i="24"/>
  <c r="AJ25" i="24"/>
  <c r="AQ24" i="24"/>
  <c r="AM24" i="24"/>
  <c r="AR24" i="24"/>
  <c r="AI24" i="24"/>
  <c r="AH24" i="24"/>
  <c r="AG24" i="24"/>
  <c r="AF24" i="24"/>
  <c r="AE24" i="24"/>
  <c r="AD24" i="24"/>
  <c r="V24" i="24"/>
  <c r="AK24" i="24"/>
  <c r="T24" i="24"/>
  <c r="S24" i="24"/>
  <c r="R24" i="24"/>
  <c r="AJ24" i="24"/>
  <c r="AO23" i="24"/>
  <c r="AM23" i="24"/>
  <c r="AQ23" i="24"/>
  <c r="AI23" i="24"/>
  <c r="AH23" i="24"/>
  <c r="AG23" i="24"/>
  <c r="AF23" i="24"/>
  <c r="AE23" i="24"/>
  <c r="AD23" i="24"/>
  <c r="V23" i="24"/>
  <c r="AK23" i="24"/>
  <c r="T23" i="24"/>
  <c r="S23" i="24"/>
  <c r="R23" i="24"/>
  <c r="AJ23" i="24"/>
  <c r="AP22" i="24"/>
  <c r="AO22" i="24"/>
  <c r="AN22" i="24"/>
  <c r="AM22" i="24"/>
  <c r="AR22" i="24"/>
  <c r="AI22" i="24"/>
  <c r="AH22" i="24"/>
  <c r="AG22" i="24"/>
  <c r="AF22" i="24"/>
  <c r="AE22" i="24"/>
  <c r="AD22" i="24"/>
  <c r="V22" i="24"/>
  <c r="AK22" i="24"/>
  <c r="T22" i="24"/>
  <c r="S22" i="24"/>
  <c r="R22" i="24"/>
  <c r="AJ22" i="24"/>
  <c r="AQ21" i="24"/>
  <c r="AP21" i="24"/>
  <c r="AO21" i="24"/>
  <c r="AM21" i="24"/>
  <c r="AN21" i="24"/>
  <c r="AI21" i="24"/>
  <c r="AH21" i="24"/>
  <c r="AG21" i="24"/>
  <c r="AF21" i="24"/>
  <c r="AE21" i="24"/>
  <c r="AD21" i="24"/>
  <c r="V21" i="24"/>
  <c r="AK21" i="24"/>
  <c r="T21" i="24"/>
  <c r="S21" i="24"/>
  <c r="R21" i="24"/>
  <c r="AJ21" i="24"/>
  <c r="N21" i="24"/>
  <c r="AR20" i="24"/>
  <c r="AP20" i="24"/>
  <c r="AN20" i="24"/>
  <c r="AM20" i="24"/>
  <c r="AJ20" i="24"/>
  <c r="AI20" i="24"/>
  <c r="AH20" i="24"/>
  <c r="AG20" i="24"/>
  <c r="AF20" i="24"/>
  <c r="AE20" i="24"/>
  <c r="AD20" i="24"/>
  <c r="V20" i="24"/>
  <c r="AK20" i="24"/>
  <c r="T20" i="24"/>
  <c r="S20" i="24"/>
  <c r="R20" i="24"/>
  <c r="N20" i="24"/>
  <c r="AM19" i="24"/>
  <c r="AR19" i="24"/>
  <c r="AJ19" i="24"/>
  <c r="AI19" i="24"/>
  <c r="AH19" i="24"/>
  <c r="AG19" i="24"/>
  <c r="AF19" i="24"/>
  <c r="AE19" i="24"/>
  <c r="AD19" i="24"/>
  <c r="V19" i="24"/>
  <c r="AK19" i="24"/>
  <c r="T19" i="24"/>
  <c r="S19" i="24"/>
  <c r="R19" i="24"/>
  <c r="AM18" i="24"/>
  <c r="AN18" i="24"/>
  <c r="AJ18" i="24"/>
  <c r="AI18" i="24"/>
  <c r="AH18" i="24"/>
  <c r="AG18" i="24"/>
  <c r="AF18" i="24"/>
  <c r="AE18" i="24"/>
  <c r="AD18" i="24"/>
  <c r="V18" i="24"/>
  <c r="AK18" i="24"/>
  <c r="T18" i="24"/>
  <c r="S18" i="24"/>
  <c r="R18" i="24"/>
  <c r="AR17" i="24"/>
  <c r="AQ17" i="24"/>
  <c r="AM17" i="24"/>
  <c r="AJ17" i="24"/>
  <c r="AI17" i="24"/>
  <c r="AH17" i="24"/>
  <c r="AG17" i="24"/>
  <c r="AF17" i="24"/>
  <c r="AE17" i="24"/>
  <c r="AD17" i="24"/>
  <c r="V17" i="24"/>
  <c r="AK17" i="24"/>
  <c r="T17" i="24"/>
  <c r="S17" i="24"/>
  <c r="R17" i="24"/>
  <c r="AQ16" i="24"/>
  <c r="AO16" i="24"/>
  <c r="AM16" i="24"/>
  <c r="AJ16" i="24"/>
  <c r="AI16" i="24"/>
  <c r="AH16" i="24"/>
  <c r="AG16" i="24"/>
  <c r="AF16" i="24"/>
  <c r="AE16" i="24"/>
  <c r="AD16" i="24"/>
  <c r="V16" i="24"/>
  <c r="AK16" i="24"/>
  <c r="T16" i="24"/>
  <c r="S16" i="24"/>
  <c r="R16" i="24"/>
  <c r="AM15" i="24"/>
  <c r="AR15" i="24"/>
  <c r="AJ15" i="24"/>
  <c r="AI15" i="24"/>
  <c r="AH15" i="24"/>
  <c r="AG15" i="24"/>
  <c r="AF15" i="24"/>
  <c r="AE15" i="24"/>
  <c r="AD15" i="24"/>
  <c r="V15" i="24"/>
  <c r="AK15" i="24"/>
  <c r="T15" i="24"/>
  <c r="S15" i="24"/>
  <c r="R15" i="24"/>
  <c r="AM14" i="24"/>
  <c r="AN14" i="24"/>
  <c r="AJ14" i="24"/>
  <c r="AI14" i="24"/>
  <c r="AH14" i="24"/>
  <c r="AG14" i="24"/>
  <c r="AF14" i="24"/>
  <c r="AE14" i="24"/>
  <c r="AD14" i="24"/>
  <c r="V14" i="24"/>
  <c r="AK14" i="24"/>
  <c r="T14" i="24"/>
  <c r="S14" i="24"/>
  <c r="R14" i="24"/>
  <c r="AR13" i="24"/>
  <c r="AQ13" i="24"/>
  <c r="AM13" i="24"/>
  <c r="AJ13" i="24"/>
  <c r="AI13" i="24"/>
  <c r="AH13" i="24"/>
  <c r="AG13" i="24"/>
  <c r="AF13" i="24"/>
  <c r="AE13" i="24"/>
  <c r="AD13" i="24"/>
  <c r="V13" i="24"/>
  <c r="AK13" i="24"/>
  <c r="T13" i="24"/>
  <c r="S13" i="24"/>
  <c r="R13" i="24"/>
  <c r="AQ12" i="24"/>
  <c r="AO12" i="24"/>
  <c r="AM12" i="24"/>
  <c r="AJ12" i="24"/>
  <c r="AI12" i="24"/>
  <c r="AH12" i="24"/>
  <c r="AG12" i="24"/>
  <c r="AF12" i="24"/>
  <c r="AE12" i="24"/>
  <c r="AD12" i="24"/>
  <c r="V12" i="24"/>
  <c r="AK12" i="24"/>
  <c r="T12" i="24"/>
  <c r="S12" i="24"/>
  <c r="R12" i="24"/>
  <c r="AM11" i="24"/>
  <c r="AR11" i="24"/>
  <c r="AJ11" i="24"/>
  <c r="AI11" i="24"/>
  <c r="AH11" i="24"/>
  <c r="AG11" i="24"/>
  <c r="AF11" i="24"/>
  <c r="AE11" i="24"/>
  <c r="AD11" i="24"/>
  <c r="V11" i="24"/>
  <c r="AK11" i="24"/>
  <c r="T11" i="24"/>
  <c r="S11" i="24"/>
  <c r="R11" i="24"/>
  <c r="AM10" i="24"/>
  <c r="AR10" i="24"/>
  <c r="AI10" i="24"/>
  <c r="AH10" i="24"/>
  <c r="AG10" i="24"/>
  <c r="AF10" i="24"/>
  <c r="AE10" i="24"/>
  <c r="AD10" i="24"/>
  <c r="V10" i="24"/>
  <c r="AK10" i="24"/>
  <c r="T10" i="24"/>
  <c r="S10" i="24"/>
  <c r="R10" i="24"/>
  <c r="AJ10" i="24"/>
  <c r="AM9" i="24"/>
  <c r="AN9" i="24"/>
  <c r="AJ9" i="24"/>
  <c r="AI9" i="24"/>
  <c r="AH9" i="24"/>
  <c r="AG9" i="24"/>
  <c r="AF9" i="24"/>
  <c r="AE9" i="24"/>
  <c r="AD9" i="24"/>
  <c r="V9" i="24"/>
  <c r="AK9" i="24"/>
  <c r="T9" i="24"/>
  <c r="S9" i="24"/>
  <c r="R9" i="24"/>
  <c r="AR8" i="24"/>
  <c r="AQ8" i="24"/>
  <c r="AO8" i="24"/>
  <c r="AN8" i="24"/>
  <c r="AM8" i="24"/>
  <c r="AP8" i="24"/>
  <c r="AJ8" i="24"/>
  <c r="AI8" i="24"/>
  <c r="AH8" i="24"/>
  <c r="AG8" i="24"/>
  <c r="AF8" i="24"/>
  <c r="AE8" i="24"/>
  <c r="AD8" i="24"/>
  <c r="V8" i="24"/>
  <c r="AK8" i="24"/>
  <c r="T8" i="24"/>
  <c r="S8" i="24"/>
  <c r="R8" i="24"/>
  <c r="N8" i="24"/>
  <c r="AR7" i="24"/>
  <c r="AQ7" i="24"/>
  <c r="AO7" i="24"/>
  <c r="AM7" i="24"/>
  <c r="AN7" i="24"/>
  <c r="AH7" i="24"/>
  <c r="AG7" i="24"/>
  <c r="AF7" i="24"/>
  <c r="AE7" i="24"/>
  <c r="AD7" i="24"/>
  <c r="V7" i="24"/>
  <c r="AK7" i="24"/>
  <c r="T7" i="24"/>
  <c r="S7" i="24"/>
  <c r="R7" i="24"/>
  <c r="AJ7" i="24"/>
  <c r="N7" i="24"/>
  <c r="AI7" i="24"/>
  <c r="AQ6" i="24"/>
  <c r="AP6" i="24"/>
  <c r="AO6" i="24"/>
  <c r="AM6" i="24"/>
  <c r="AN6" i="24"/>
  <c r="AJ6" i="24"/>
  <c r="AI6" i="24"/>
  <c r="AH6" i="24"/>
  <c r="AG6" i="24"/>
  <c r="AF6" i="24"/>
  <c r="AE6" i="24"/>
  <c r="AD6" i="24"/>
  <c r="V6" i="24"/>
  <c r="AK6" i="24"/>
  <c r="T6" i="24"/>
  <c r="S6" i="24"/>
  <c r="S91" i="24"/>
  <c r="R6" i="24"/>
  <c r="N6" i="24"/>
  <c r="AM5" i="24"/>
  <c r="AQ5" i="24"/>
  <c r="AJ5" i="24"/>
  <c r="AI5" i="24"/>
  <c r="AH5" i="24"/>
  <c r="AG5" i="24"/>
  <c r="AF5" i="24"/>
  <c r="AE5" i="24"/>
  <c r="AD5" i="24"/>
  <c r="V5" i="24"/>
  <c r="AK5" i="24"/>
  <c r="T5" i="24"/>
  <c r="S5" i="24"/>
  <c r="R5" i="24"/>
  <c r="AR4" i="24"/>
  <c r="AQ4" i="24"/>
  <c r="AP4" i="24"/>
  <c r="AO4" i="24"/>
  <c r="AN4" i="24"/>
  <c r="AM4" i="24"/>
  <c r="AK4" i="24"/>
  <c r="AI4" i="24"/>
  <c r="AH4" i="24"/>
  <c r="AG4" i="24"/>
  <c r="AF4" i="24"/>
  <c r="AE4" i="24"/>
  <c r="AD4" i="24"/>
  <c r="V4" i="24"/>
  <c r="T4" i="24"/>
  <c r="S4" i="24"/>
  <c r="R4" i="24"/>
  <c r="AJ4" i="24"/>
  <c r="AR3" i="24"/>
  <c r="AQ3" i="24"/>
  <c r="AP3" i="24"/>
  <c r="AO3" i="24"/>
  <c r="AN3" i="24"/>
  <c r="AM3" i="24"/>
  <c r="AJ3" i="24"/>
  <c r="AI3" i="24"/>
  <c r="AH3" i="24"/>
  <c r="AG3" i="24"/>
  <c r="AF3" i="24"/>
  <c r="AF96" i="24"/>
  <c r="AE3" i="24"/>
  <c r="AD3" i="24"/>
  <c r="V3" i="24"/>
  <c r="T3" i="24"/>
  <c r="S3" i="24"/>
  <c r="R3" i="24"/>
  <c r="Q17" i="29"/>
  <c r="R51" i="29"/>
  <c r="P81" i="29"/>
  <c r="AH81" i="29"/>
  <c r="AQ81" i="29"/>
  <c r="AB81" i="29"/>
  <c r="AB49" i="29"/>
  <c r="T51" i="29"/>
  <c r="AI51" i="29"/>
  <c r="AR51" i="29"/>
  <c r="P33" i="29"/>
  <c r="AH33" i="29"/>
  <c r="AQ33" i="29"/>
  <c r="AK3" i="29"/>
  <c r="P41" i="29"/>
  <c r="AH41" i="29"/>
  <c r="AQ41" i="29"/>
  <c r="AI11" i="28"/>
  <c r="N30" i="28"/>
  <c r="AG30" i="28"/>
  <c r="AQ30" i="28"/>
  <c r="AI56" i="28"/>
  <c r="AN56" i="28"/>
  <c r="Z30" i="28"/>
  <c r="N49" i="28"/>
  <c r="AG49" i="28"/>
  <c r="AQ49" i="28"/>
  <c r="Z54" i="28"/>
  <c r="N14" i="28"/>
  <c r="AG14" i="28"/>
  <c r="AQ14" i="28"/>
  <c r="N38" i="28"/>
  <c r="AG38" i="28"/>
  <c r="AQ38" i="28"/>
  <c r="O14" i="28"/>
  <c r="O38" i="28"/>
  <c r="O22" i="27"/>
  <c r="P32" i="27"/>
  <c r="Z38" i="27"/>
  <c r="O78" i="27"/>
  <c r="AI88" i="27"/>
  <c r="P64" i="27"/>
  <c r="AL33" i="27"/>
  <c r="P88" i="27"/>
  <c r="N25" i="26"/>
  <c r="Y9" i="26"/>
  <c r="AH43" i="26"/>
  <c r="AL37" i="26"/>
  <c r="AH19" i="26"/>
  <c r="AJ73" i="26"/>
  <c r="AJ15" i="25"/>
  <c r="AK15" i="25"/>
  <c r="AI15" i="25"/>
  <c r="AJ23" i="25"/>
  <c r="AK23" i="25"/>
  <c r="AI23" i="25"/>
  <c r="AI16" i="25"/>
  <c r="AJ22" i="25"/>
  <c r="AJ14" i="25"/>
  <c r="M24" i="25"/>
  <c r="AE24" i="25"/>
  <c r="AN24" i="25"/>
  <c r="AJ6" i="25"/>
  <c r="M8" i="25"/>
  <c r="AE8" i="25"/>
  <c r="AN8" i="25"/>
  <c r="M16" i="25"/>
  <c r="AE16" i="25"/>
  <c r="AN16" i="25"/>
  <c r="Q32" i="25"/>
  <c r="AF32" i="25"/>
  <c r="AO32" i="25"/>
  <c r="AI7" i="25"/>
  <c r="AJ30" i="25"/>
  <c r="AM60" i="25"/>
  <c r="N78" i="25"/>
  <c r="AK7" i="25"/>
  <c r="AI8" i="25"/>
  <c r="AL41" i="25"/>
  <c r="AM66" i="25"/>
  <c r="AK66" i="25"/>
  <c r="AJ66" i="25"/>
  <c r="Y28" i="25"/>
  <c r="N33" i="25"/>
  <c r="M36" i="25"/>
  <c r="AE36" i="25"/>
  <c r="AN36" i="25"/>
  <c r="AM44" i="25"/>
  <c r="N45" i="25"/>
  <c r="M47" i="25"/>
  <c r="AE47" i="25"/>
  <c r="AN47" i="25"/>
  <c r="AM50" i="25"/>
  <c r="AH52" i="25"/>
  <c r="AM52" i="25"/>
  <c r="Q53" i="25"/>
  <c r="AF53" i="25"/>
  <c r="AO53" i="25"/>
  <c r="Q54" i="25"/>
  <c r="AF54" i="25"/>
  <c r="AO54" i="25"/>
  <c r="AH54" i="25"/>
  <c r="AK54" i="25"/>
  <c r="N61" i="25"/>
  <c r="Q84" i="25"/>
  <c r="AF84" i="25"/>
  <c r="AO84" i="25"/>
  <c r="Y5" i="26"/>
  <c r="AH18" i="26"/>
  <c r="AL18" i="26"/>
  <c r="Q18" i="26"/>
  <c r="AF18" i="26"/>
  <c r="AO18" i="26"/>
  <c r="N32" i="26"/>
  <c r="Y32" i="26"/>
  <c r="N59" i="26"/>
  <c r="Y59" i="26"/>
  <c r="AI85" i="26"/>
  <c r="AL85" i="26"/>
  <c r="AH86" i="26"/>
  <c r="Q86" i="26"/>
  <c r="AF86" i="26"/>
  <c r="AO86" i="26"/>
  <c r="N88" i="26"/>
  <c r="Y88" i="26"/>
  <c r="O66" i="27"/>
  <c r="Z66" i="27"/>
  <c r="AI40" i="27"/>
  <c r="P40" i="27"/>
  <c r="AP69" i="29"/>
  <c r="AO69" i="29"/>
  <c r="AK6" i="25"/>
  <c r="Q8" i="25"/>
  <c r="AF8" i="25"/>
  <c r="AO8" i="25"/>
  <c r="AK14" i="25"/>
  <c r="Q16" i="25"/>
  <c r="AF16" i="25"/>
  <c r="AO16" i="25"/>
  <c r="AK22" i="25"/>
  <c r="Q24" i="25"/>
  <c r="AF24" i="25"/>
  <c r="AO24" i="25"/>
  <c r="M41" i="25"/>
  <c r="AE41" i="25"/>
  <c r="AN41" i="25"/>
  <c r="Y41" i="25"/>
  <c r="AJ42" i="25"/>
  <c r="AJ46" i="25"/>
  <c r="O49" i="25"/>
  <c r="AK50" i="25"/>
  <c r="AJ51" i="25"/>
  <c r="O53" i="25"/>
  <c r="M57" i="25"/>
  <c r="AE57" i="25"/>
  <c r="AN57" i="25"/>
  <c r="Y57" i="25"/>
  <c r="AJ58" i="25"/>
  <c r="AJ59" i="25"/>
  <c r="AJ62" i="25"/>
  <c r="Y68" i="25"/>
  <c r="AJ70" i="25"/>
  <c r="Q72" i="25"/>
  <c r="AF72" i="25"/>
  <c r="AO72" i="25"/>
  <c r="Y74" i="25"/>
  <c r="N83" i="25"/>
  <c r="Q87" i="25"/>
  <c r="AF87" i="25"/>
  <c r="AO87" i="25"/>
  <c r="Q4" i="26"/>
  <c r="AF4" i="26"/>
  <c r="AO4" i="26"/>
  <c r="M6" i="26"/>
  <c r="AE6" i="26"/>
  <c r="AN6" i="26"/>
  <c r="O6" i="26"/>
  <c r="AH10" i="26"/>
  <c r="M20" i="26"/>
  <c r="AE20" i="26"/>
  <c r="AN20" i="26"/>
  <c r="Y20" i="26"/>
  <c r="AJ65" i="26"/>
  <c r="M66" i="26"/>
  <c r="AE66" i="26"/>
  <c r="AN66" i="26"/>
  <c r="N68" i="26"/>
  <c r="AH69" i="26"/>
  <c r="AJ69" i="26"/>
  <c r="Q69" i="26"/>
  <c r="AF69" i="26"/>
  <c r="AO69" i="26"/>
  <c r="O69" i="26"/>
  <c r="AM79" i="26"/>
  <c r="AL79" i="26"/>
  <c r="AI79" i="26"/>
  <c r="O16" i="27"/>
  <c r="N16" i="27"/>
  <c r="AG16" i="27"/>
  <c r="AQ16" i="27"/>
  <c r="Z16" i="27"/>
  <c r="M7" i="25"/>
  <c r="AE7" i="25"/>
  <c r="AN7" i="25"/>
  <c r="M15" i="25"/>
  <c r="AE15" i="25"/>
  <c r="AN15" i="25"/>
  <c r="M23" i="25"/>
  <c r="AE23" i="25"/>
  <c r="AN23" i="25"/>
  <c r="Y30" i="25"/>
  <c r="M38" i="25"/>
  <c r="AE38" i="25"/>
  <c r="AN38" i="25"/>
  <c r="AK42" i="25"/>
  <c r="AJ43" i="25"/>
  <c r="AL46" i="25"/>
  <c r="M51" i="25"/>
  <c r="AE51" i="25"/>
  <c r="AN51" i="25"/>
  <c r="AK58" i="25"/>
  <c r="M59" i="25"/>
  <c r="AE59" i="25"/>
  <c r="AN59" i="25"/>
  <c r="O83" i="25"/>
  <c r="N4" i="26"/>
  <c r="Y4" i="26"/>
  <c r="AK11" i="26"/>
  <c r="AJ11" i="26"/>
  <c r="AH47" i="26"/>
  <c r="O47" i="26"/>
  <c r="M47" i="26"/>
  <c r="AE47" i="26"/>
  <c r="AN47" i="26"/>
  <c r="N52" i="26"/>
  <c r="AH53" i="26"/>
  <c r="AM53" i="26"/>
  <c r="Q53" i="26"/>
  <c r="AF53" i="26"/>
  <c r="AO53" i="26"/>
  <c r="AM63" i="26"/>
  <c r="AL63" i="26"/>
  <c r="M64" i="26"/>
  <c r="AE64" i="26"/>
  <c r="AN64" i="26"/>
  <c r="AH64" i="26"/>
  <c r="AL64" i="26"/>
  <c r="O64" i="26"/>
  <c r="N67" i="26"/>
  <c r="Y67" i="26"/>
  <c r="N71" i="26"/>
  <c r="Y71" i="26"/>
  <c r="AL77" i="26"/>
  <c r="M79" i="26"/>
  <c r="AE79" i="26"/>
  <c r="AN79" i="26"/>
  <c r="Y79" i="26"/>
  <c r="Y38" i="25"/>
  <c r="AH49" i="25"/>
  <c r="AJ54" i="25"/>
  <c r="AL66" i="25"/>
  <c r="Q76" i="25"/>
  <c r="AF76" i="25"/>
  <c r="AO76" i="25"/>
  <c r="Q20" i="26"/>
  <c r="AF20" i="26"/>
  <c r="AO20" i="26"/>
  <c r="N43" i="26"/>
  <c r="Y43" i="26"/>
  <c r="AH49" i="26"/>
  <c r="AJ49" i="26"/>
  <c r="Q49" i="26"/>
  <c r="AF49" i="26"/>
  <c r="AO49" i="26"/>
  <c r="AH61" i="26"/>
  <c r="AI61" i="26"/>
  <c r="Q61" i="26"/>
  <c r="AF61" i="26"/>
  <c r="AO61" i="26"/>
  <c r="AM71" i="26"/>
  <c r="AL71" i="26"/>
  <c r="AI71" i="26"/>
  <c r="Q82" i="26"/>
  <c r="AF82" i="26"/>
  <c r="AO82" i="26"/>
  <c r="M82" i="26"/>
  <c r="AE82" i="26"/>
  <c r="AN82" i="26"/>
  <c r="AI13" i="27"/>
  <c r="P13" i="27"/>
  <c r="N13" i="27"/>
  <c r="AG13" i="27"/>
  <c r="AQ13" i="27"/>
  <c r="AK52" i="27"/>
  <c r="AM52" i="27"/>
  <c r="AI78" i="28"/>
  <c r="AK78" i="28"/>
  <c r="R78" i="28"/>
  <c r="AF78" i="28"/>
  <c r="AO78" i="28"/>
  <c r="N78" i="28"/>
  <c r="AG78" i="28"/>
  <c r="AQ78" i="28"/>
  <c r="AH4" i="26"/>
  <c r="M4" i="26"/>
  <c r="AE4" i="26"/>
  <c r="AN4" i="26"/>
  <c r="AM44" i="29"/>
  <c r="AL44" i="29"/>
  <c r="Y15" i="25"/>
  <c r="Y4" i="25"/>
  <c r="Y5" i="25"/>
  <c r="O9" i="25"/>
  <c r="O10" i="25"/>
  <c r="Y12" i="25"/>
  <c r="Y13" i="25"/>
  <c r="O17" i="25"/>
  <c r="O18" i="25"/>
  <c r="Y20" i="25"/>
  <c r="Y21" i="25"/>
  <c r="O25" i="25"/>
  <c r="O26" i="25"/>
  <c r="O32" i="25"/>
  <c r="M35" i="25"/>
  <c r="AE35" i="25"/>
  <c r="AN35" i="25"/>
  <c r="Q43" i="25"/>
  <c r="AF43" i="25"/>
  <c r="AO43" i="25"/>
  <c r="Y64" i="25"/>
  <c r="O66" i="25"/>
  <c r="Q73" i="25"/>
  <c r="AF73" i="25"/>
  <c r="AO73" i="25"/>
  <c r="AH74" i="25"/>
  <c r="AJ76" i="25"/>
  <c r="N79" i="25"/>
  <c r="AJ80" i="25"/>
  <c r="AH83" i="25"/>
  <c r="AL83" i="25"/>
  <c r="M84" i="25"/>
  <c r="AE84" i="25"/>
  <c r="AN84" i="25"/>
  <c r="AH12" i="26"/>
  <c r="AI12" i="26"/>
  <c r="M12" i="26"/>
  <c r="AE12" i="26"/>
  <c r="AN12" i="26"/>
  <c r="Q39" i="26"/>
  <c r="AF39" i="26"/>
  <c r="AO39" i="26"/>
  <c r="O39" i="26"/>
  <c r="M39" i="26"/>
  <c r="AE39" i="26"/>
  <c r="AN39" i="26"/>
  <c r="O49" i="26"/>
  <c r="O53" i="26"/>
  <c r="M61" i="26"/>
  <c r="AE61" i="26"/>
  <c r="AN61" i="26"/>
  <c r="AM81" i="26"/>
  <c r="AJ81" i="26"/>
  <c r="AI12" i="27"/>
  <c r="AK12" i="27"/>
  <c r="R12" i="27"/>
  <c r="AF12" i="27"/>
  <c r="AO12" i="27"/>
  <c r="AI37" i="27"/>
  <c r="AL37" i="27"/>
  <c r="R37" i="27"/>
  <c r="AF37" i="27"/>
  <c r="AO37" i="27"/>
  <c r="P37" i="27"/>
  <c r="AI87" i="27"/>
  <c r="P87" i="27"/>
  <c r="N87" i="27"/>
  <c r="AG87" i="27"/>
  <c r="AQ87" i="27"/>
  <c r="K89" i="28"/>
  <c r="AB3" i="28"/>
  <c r="AB92" i="28"/>
  <c r="AH57" i="26"/>
  <c r="AL57" i="26"/>
  <c r="Q57" i="26"/>
  <c r="AF57" i="26"/>
  <c r="AO57" i="26"/>
  <c r="Y7" i="25"/>
  <c r="AH9" i="25"/>
  <c r="AI9" i="25"/>
  <c r="AH17" i="25"/>
  <c r="AI17" i="25"/>
  <c r="Y23" i="25"/>
  <c r="AH25" i="25"/>
  <c r="AI25" i="25"/>
  <c r="M9" i="25"/>
  <c r="AE9" i="25"/>
  <c r="AN9" i="25"/>
  <c r="AH10" i="25"/>
  <c r="M17" i="25"/>
  <c r="AE17" i="25"/>
  <c r="AN17" i="25"/>
  <c r="AH18" i="25"/>
  <c r="M25" i="25"/>
  <c r="AE25" i="25"/>
  <c r="AN25" i="25"/>
  <c r="AH26" i="25"/>
  <c r="AJ26" i="25"/>
  <c r="AK41" i="25"/>
  <c r="Q46" i="25"/>
  <c r="AF46" i="25"/>
  <c r="AO46" i="25"/>
  <c r="Y48" i="25"/>
  <c r="AK57" i="25"/>
  <c r="AL58" i="25"/>
  <c r="Q62" i="25"/>
  <c r="AF62" i="25"/>
  <c r="AO62" i="25"/>
  <c r="Q69" i="25"/>
  <c r="AF69" i="25"/>
  <c r="AO69" i="25"/>
  <c r="M75" i="25"/>
  <c r="AE75" i="25"/>
  <c r="AN75" i="25"/>
  <c r="O79" i="25"/>
  <c r="O84" i="25"/>
  <c r="Y86" i="25"/>
  <c r="AK87" i="25"/>
  <c r="Q88" i="25"/>
  <c r="AF88" i="25"/>
  <c r="AO88" i="25"/>
  <c r="Q11" i="26"/>
  <c r="AF11" i="26"/>
  <c r="AO11" i="26"/>
  <c r="Y13" i="26"/>
  <c r="Y28" i="26"/>
  <c r="Q30" i="26"/>
  <c r="AF30" i="26"/>
  <c r="AO30" i="26"/>
  <c r="O40" i="26"/>
  <c r="AH41" i="26"/>
  <c r="AJ41" i="26"/>
  <c r="Q41" i="26"/>
  <c r="AF41" i="26"/>
  <c r="AO41" i="26"/>
  <c r="O41" i="26"/>
  <c r="AI45" i="26"/>
  <c r="AL45" i="26"/>
  <c r="O61" i="26"/>
  <c r="N10" i="27"/>
  <c r="AG10" i="27"/>
  <c r="AQ10" i="27"/>
  <c r="AM7" i="25"/>
  <c r="AM15" i="25"/>
  <c r="AM23" i="25"/>
  <c r="Q36" i="25"/>
  <c r="AF36" i="25"/>
  <c r="AO36" i="25"/>
  <c r="Y36" i="25"/>
  <c r="Y40" i="25"/>
  <c r="Q45" i="25"/>
  <c r="AF45" i="25"/>
  <c r="AO45" i="25"/>
  <c r="Y56" i="25"/>
  <c r="Q66" i="25"/>
  <c r="AF66" i="25"/>
  <c r="AO66" i="25"/>
  <c r="AM68" i="25"/>
  <c r="N69" i="25"/>
  <c r="Q71" i="25"/>
  <c r="AF71" i="25"/>
  <c r="AO71" i="25"/>
  <c r="N75" i="25"/>
  <c r="Q77" i="25"/>
  <c r="AF77" i="25"/>
  <c r="AO77" i="25"/>
  <c r="AH79" i="25"/>
  <c r="AJ79" i="25"/>
  <c r="O80" i="25"/>
  <c r="Y82" i="25"/>
  <c r="Q12" i="26"/>
  <c r="AF12" i="26"/>
  <c r="AO12" i="26"/>
  <c r="AH14" i="26"/>
  <c r="AM14" i="26"/>
  <c r="Q14" i="26"/>
  <c r="AF14" i="26"/>
  <c r="AO14" i="26"/>
  <c r="O14" i="26"/>
  <c r="Y16" i="26"/>
  <c r="Y17" i="26"/>
  <c r="Q23" i="26"/>
  <c r="AF23" i="26"/>
  <c r="AO23" i="26"/>
  <c r="Q27" i="26"/>
  <c r="AF27" i="26"/>
  <c r="AO27" i="26"/>
  <c r="AK27" i="26"/>
  <c r="M28" i="26"/>
  <c r="AE28" i="26"/>
  <c r="AN28" i="26"/>
  <c r="M30" i="26"/>
  <c r="AE30" i="26"/>
  <c r="AN30" i="26"/>
  <c r="O35" i="26"/>
  <c r="Q35" i="26"/>
  <c r="AF35" i="26"/>
  <c r="AO35" i="26"/>
  <c r="M41" i="26"/>
  <c r="AE41" i="26"/>
  <c r="AN41" i="26"/>
  <c r="AK45" i="26"/>
  <c r="AH87" i="26"/>
  <c r="O87" i="26"/>
  <c r="M87" i="26"/>
  <c r="AE87" i="26"/>
  <c r="AN87" i="26"/>
  <c r="R8" i="27"/>
  <c r="AF8" i="27"/>
  <c r="AO8" i="27"/>
  <c r="N8" i="27"/>
  <c r="AG8" i="27"/>
  <c r="AQ8" i="27"/>
  <c r="N18" i="27"/>
  <c r="AG18" i="27"/>
  <c r="AQ18" i="27"/>
  <c r="AI19" i="27"/>
  <c r="AL19" i="27"/>
  <c r="R19" i="27"/>
  <c r="AF19" i="27"/>
  <c r="AO19" i="27"/>
  <c r="O67" i="27"/>
  <c r="Z67" i="27"/>
  <c r="Z88" i="27"/>
  <c r="N88" i="27"/>
  <c r="AG88" i="27"/>
  <c r="AQ88" i="27"/>
  <c r="AJ77" i="26"/>
  <c r="Q79" i="26"/>
  <c r="AF79" i="26"/>
  <c r="AO79" i="26"/>
  <c r="AN7" i="27"/>
  <c r="AJ7" i="27"/>
  <c r="Z59" i="28"/>
  <c r="O59" i="28"/>
  <c r="AN77" i="28"/>
  <c r="AL77" i="28"/>
  <c r="AK77" i="28"/>
  <c r="AJ12" i="26"/>
  <c r="M14" i="26"/>
  <c r="AE14" i="26"/>
  <c r="AN14" i="26"/>
  <c r="Y41" i="26"/>
  <c r="Y47" i="26"/>
  <c r="Y69" i="26"/>
  <c r="M77" i="26"/>
  <c r="AE77" i="26"/>
  <c r="AN77" i="26"/>
  <c r="AN5" i="27"/>
  <c r="AJ21" i="27"/>
  <c r="P22" i="27"/>
  <c r="Z22" i="27"/>
  <c r="N49" i="27"/>
  <c r="AG49" i="27"/>
  <c r="AQ49" i="27"/>
  <c r="P52" i="27"/>
  <c r="O55" i="27"/>
  <c r="Z55" i="27"/>
  <c r="N55" i="27"/>
  <c r="AG55" i="27"/>
  <c r="AQ55" i="27"/>
  <c r="P56" i="27"/>
  <c r="AI56" i="27"/>
  <c r="AL56" i="27"/>
  <c r="O19" i="28"/>
  <c r="Z19" i="28"/>
  <c r="AK73" i="28"/>
  <c r="AL73" i="28"/>
  <c r="P77" i="28"/>
  <c r="R77" i="28"/>
  <c r="AF77" i="28"/>
  <c r="AO77" i="28"/>
  <c r="Y39" i="26"/>
  <c r="AJ45" i="26"/>
  <c r="O77" i="26"/>
  <c r="Y77" i="26"/>
  <c r="AJ85" i="26"/>
  <c r="Q87" i="26"/>
  <c r="AF87" i="26"/>
  <c r="AO87" i="26"/>
  <c r="R13" i="27"/>
  <c r="AF13" i="27"/>
  <c r="AO13" i="27"/>
  <c r="N14" i="27"/>
  <c r="AG14" i="27"/>
  <c r="AQ14" i="27"/>
  <c r="P14" i="27"/>
  <c r="AI14" i="27"/>
  <c r="AN23" i="27"/>
  <c r="AJ23" i="27"/>
  <c r="R52" i="27"/>
  <c r="AF52" i="27"/>
  <c r="AO52" i="27"/>
  <c r="R53" i="27"/>
  <c r="AF53" i="27"/>
  <c r="AO53" i="27"/>
  <c r="P53" i="27"/>
  <c r="AI53" i="27"/>
  <c r="AM53" i="27"/>
  <c r="R86" i="27"/>
  <c r="AF86" i="27"/>
  <c r="AO86" i="27"/>
  <c r="P86" i="27"/>
  <c r="AL87" i="27"/>
  <c r="Z74" i="28"/>
  <c r="N74" i="28"/>
  <c r="AG74" i="28"/>
  <c r="AQ74" i="28"/>
  <c r="T17" i="29"/>
  <c r="AI17" i="29"/>
  <c r="AR17" i="29"/>
  <c r="AK17" i="29"/>
  <c r="R17" i="29"/>
  <c r="AB18" i="29"/>
  <c r="Q18" i="29"/>
  <c r="AK7" i="26"/>
  <c r="Y12" i="26"/>
  <c r="Y26" i="26"/>
  <c r="M37" i="26"/>
  <c r="AE37" i="26"/>
  <c r="AN37" i="26"/>
  <c r="Q43" i="26"/>
  <c r="AF43" i="26"/>
  <c r="AO43" i="26"/>
  <c r="M45" i="26"/>
  <c r="AE45" i="26"/>
  <c r="AN45" i="26"/>
  <c r="Q47" i="26"/>
  <c r="AF47" i="26"/>
  <c r="AO47" i="26"/>
  <c r="O51" i="26"/>
  <c r="M63" i="26"/>
  <c r="AE63" i="26"/>
  <c r="AN63" i="26"/>
  <c r="Y63" i="26"/>
  <c r="O65" i="26"/>
  <c r="O80" i="26"/>
  <c r="M85" i="26"/>
  <c r="AE85" i="26"/>
  <c r="AN85" i="26"/>
  <c r="R4" i="27"/>
  <c r="AF4" i="27"/>
  <c r="AO4" i="27"/>
  <c r="P5" i="27"/>
  <c r="AJ5" i="27"/>
  <c r="N6" i="27"/>
  <c r="AG6" i="27"/>
  <c r="AQ6" i="27"/>
  <c r="R22" i="27"/>
  <c r="AF22" i="27"/>
  <c r="AO22" i="27"/>
  <c r="AI22" i="27"/>
  <c r="N26" i="27"/>
  <c r="AG26" i="27"/>
  <c r="AQ26" i="27"/>
  <c r="R28" i="27"/>
  <c r="AF28" i="27"/>
  <c r="AO28" i="27"/>
  <c r="AI28" i="27"/>
  <c r="AJ28" i="27"/>
  <c r="O31" i="27"/>
  <c r="Z31" i="27"/>
  <c r="AL36" i="27"/>
  <c r="AI44" i="27"/>
  <c r="P44" i="27"/>
  <c r="O45" i="27"/>
  <c r="N45" i="27"/>
  <c r="AG45" i="27"/>
  <c r="AQ45" i="27"/>
  <c r="R49" i="27"/>
  <c r="AF49" i="27"/>
  <c r="AO49" i="27"/>
  <c r="AJ52" i="27"/>
  <c r="N53" i="27"/>
  <c r="AG53" i="27"/>
  <c r="AQ53" i="27"/>
  <c r="AL60" i="27"/>
  <c r="R61" i="27"/>
  <c r="AF61" i="27"/>
  <c r="AO61" i="27"/>
  <c r="P61" i="27"/>
  <c r="AI61" i="27"/>
  <c r="R63" i="27"/>
  <c r="AF63" i="27"/>
  <c r="AO63" i="27"/>
  <c r="AI63" i="27"/>
  <c r="AN63" i="27"/>
  <c r="N84" i="27"/>
  <c r="AG84" i="27"/>
  <c r="AQ84" i="27"/>
  <c r="R72" i="28"/>
  <c r="AF72" i="28"/>
  <c r="AO72" i="28"/>
  <c r="AI72" i="28"/>
  <c r="AM72" i="28"/>
  <c r="P72" i="28"/>
  <c r="AN16" i="29"/>
  <c r="M7" i="26"/>
  <c r="AE7" i="26"/>
  <c r="AN7" i="26"/>
  <c r="Y37" i="26"/>
  <c r="M43" i="26"/>
  <c r="AE43" i="26"/>
  <c r="AN43" i="26"/>
  <c r="Y45" i="26"/>
  <c r="AK53" i="26"/>
  <c r="Q55" i="26"/>
  <c r="AF55" i="26"/>
  <c r="AO55" i="26"/>
  <c r="AH72" i="26"/>
  <c r="Q77" i="26"/>
  <c r="AF77" i="26"/>
  <c r="AO77" i="26"/>
  <c r="Y85" i="26"/>
  <c r="M88" i="26"/>
  <c r="AE88" i="26"/>
  <c r="AN88" i="26"/>
  <c r="R5" i="27"/>
  <c r="AF5" i="27"/>
  <c r="AO5" i="27"/>
  <c r="AL5" i="27"/>
  <c r="P6" i="27"/>
  <c r="Z6" i="27"/>
  <c r="R14" i="27"/>
  <c r="AF14" i="27"/>
  <c r="AO14" i="27"/>
  <c r="AN15" i="27"/>
  <c r="R16" i="27"/>
  <c r="AF16" i="27"/>
  <c r="AO16" i="27"/>
  <c r="P23" i="27"/>
  <c r="R27" i="27"/>
  <c r="AF27" i="27"/>
  <c r="AO27" i="27"/>
  <c r="N28" i="27"/>
  <c r="AG28" i="27"/>
  <c r="AQ28" i="27"/>
  <c r="R33" i="27"/>
  <c r="AF33" i="27"/>
  <c r="AO33" i="27"/>
  <c r="AJ60" i="27"/>
  <c r="AM60" i="27"/>
  <c r="N61" i="27"/>
  <c r="AG61" i="27"/>
  <c r="AQ61" i="27"/>
  <c r="N63" i="27"/>
  <c r="AG63" i="27"/>
  <c r="AQ63" i="27"/>
  <c r="Z63" i="27"/>
  <c r="N71" i="27"/>
  <c r="AG71" i="27"/>
  <c r="AQ71" i="27"/>
  <c r="AL73" i="27"/>
  <c r="AM73" i="27"/>
  <c r="N76" i="27"/>
  <c r="AG76" i="27"/>
  <c r="AQ76" i="27"/>
  <c r="AI78" i="27"/>
  <c r="AM78" i="27"/>
  <c r="P78" i="27"/>
  <c r="O79" i="27"/>
  <c r="Z79" i="27"/>
  <c r="AN79" i="27"/>
  <c r="AJ79" i="27"/>
  <c r="AI30" i="28"/>
  <c r="R30" i="28"/>
  <c r="AF30" i="28"/>
  <c r="AO30" i="28"/>
  <c r="P30" i="28"/>
  <c r="AJ46" i="28"/>
  <c r="AI64" i="28"/>
  <c r="AM64" i="28"/>
  <c r="R64" i="28"/>
  <c r="AF64" i="28"/>
  <c r="AI70" i="28"/>
  <c r="AK70" i="28"/>
  <c r="R70" i="28"/>
  <c r="AF70" i="28"/>
  <c r="AO70" i="28"/>
  <c r="N70" i="28"/>
  <c r="AG70" i="28"/>
  <c r="AQ70" i="28"/>
  <c r="O81" i="28"/>
  <c r="Z81" i="28"/>
  <c r="N86" i="28"/>
  <c r="AG86" i="28"/>
  <c r="AQ86" i="28"/>
  <c r="R18" i="27"/>
  <c r="AF18" i="27"/>
  <c r="AO18" i="27"/>
  <c r="AL45" i="27"/>
  <c r="AK45" i="27"/>
  <c r="AI68" i="27"/>
  <c r="AM68" i="27"/>
  <c r="P68" i="27"/>
  <c r="Z70" i="27"/>
  <c r="O70" i="27"/>
  <c r="AN71" i="27"/>
  <c r="AM71" i="27"/>
  <c r="AK71" i="27"/>
  <c r="AJ71" i="27"/>
  <c r="AK74" i="27"/>
  <c r="AM74" i="27"/>
  <c r="AJ74" i="27"/>
  <c r="P36" i="28"/>
  <c r="AI36" i="28"/>
  <c r="R36" i="28"/>
  <c r="AF36" i="28"/>
  <c r="AO36" i="28"/>
  <c r="O52" i="28"/>
  <c r="Z52" i="28"/>
  <c r="N52" i="28"/>
  <c r="AG52" i="28"/>
  <c r="AQ52" i="28"/>
  <c r="O60" i="28"/>
  <c r="Z60" i="28"/>
  <c r="N60" i="28"/>
  <c r="AG60" i="28"/>
  <c r="AQ60" i="28"/>
  <c r="AJ62" i="28"/>
  <c r="AI66" i="28"/>
  <c r="AK66" i="28"/>
  <c r="N66" i="28"/>
  <c r="AG66" i="28"/>
  <c r="AQ66" i="28"/>
  <c r="AK21" i="29"/>
  <c r="AO21" i="29"/>
  <c r="T21" i="29"/>
  <c r="AI21" i="29"/>
  <c r="AR21" i="29"/>
  <c r="P21" i="29"/>
  <c r="AH21" i="29"/>
  <c r="AQ21" i="29"/>
  <c r="AK37" i="27"/>
  <c r="AM70" i="27"/>
  <c r="R82" i="27"/>
  <c r="AF82" i="27"/>
  <c r="AO82" i="27"/>
  <c r="AJ87" i="27"/>
  <c r="O16" i="28"/>
  <c r="Z16" i="28"/>
  <c r="O22" i="28"/>
  <c r="Z22" i="28"/>
  <c r="AN37" i="28"/>
  <c r="AK37" i="28"/>
  <c r="AJ37" i="28"/>
  <c r="AI54" i="28"/>
  <c r="AN54" i="28"/>
  <c r="P54" i="28"/>
  <c r="AI80" i="28"/>
  <c r="AN80" i="28"/>
  <c r="R80" i="28"/>
  <c r="AF80" i="28"/>
  <c r="AO80" i="28"/>
  <c r="AK23" i="29"/>
  <c r="AP23" i="29"/>
  <c r="R23" i="29"/>
  <c r="P23" i="29"/>
  <c r="AH23" i="29"/>
  <c r="AQ23" i="29"/>
  <c r="T39" i="29"/>
  <c r="AI39" i="29"/>
  <c r="AR39" i="29"/>
  <c r="AN51" i="29"/>
  <c r="AL51" i="29"/>
  <c r="T44" i="29"/>
  <c r="AI44" i="29"/>
  <c r="AR44" i="29"/>
  <c r="R44" i="29"/>
  <c r="AL79" i="27"/>
  <c r="O26" i="28"/>
  <c r="Z26" i="28"/>
  <c r="N31" i="28"/>
  <c r="AG31" i="28"/>
  <c r="AQ31" i="28"/>
  <c r="P31" i="28"/>
  <c r="AI31" i="28"/>
  <c r="AJ31" i="28"/>
  <c r="R61" i="28"/>
  <c r="AF61" i="28"/>
  <c r="AO61" i="28"/>
  <c r="AK65" i="28"/>
  <c r="AL65" i="28"/>
  <c r="AK4" i="29"/>
  <c r="AL4" i="29"/>
  <c r="T4" i="29"/>
  <c r="AI4" i="29"/>
  <c r="AR4" i="29"/>
  <c r="R4" i="29"/>
  <c r="P4" i="29"/>
  <c r="AH4" i="29"/>
  <c r="AQ4" i="29"/>
  <c r="AP15" i="29"/>
  <c r="AO15" i="29"/>
  <c r="AN15" i="29"/>
  <c r="Q38" i="29"/>
  <c r="AB38" i="29"/>
  <c r="P51" i="29"/>
  <c r="AH51" i="29"/>
  <c r="AQ51" i="29"/>
  <c r="AB51" i="29"/>
  <c r="AK43" i="29"/>
  <c r="R43" i="29"/>
  <c r="P43" i="29"/>
  <c r="AH43" i="29"/>
  <c r="AQ43" i="29"/>
  <c r="R23" i="27"/>
  <c r="AF23" i="27"/>
  <c r="AO23" i="27"/>
  <c r="Z34" i="27"/>
  <c r="AL52" i="27"/>
  <c r="Z53" i="27"/>
  <c r="Z61" i="27"/>
  <c r="N74" i="27"/>
  <c r="AG74" i="27"/>
  <c r="AQ74" i="27"/>
  <c r="AM81" i="27"/>
  <c r="AN52" i="28"/>
  <c r="AL52" i="28"/>
  <c r="AK52" i="28"/>
  <c r="AN57" i="28"/>
  <c r="AL57" i="28"/>
  <c r="AJ57" i="28"/>
  <c r="AI69" i="28"/>
  <c r="AL69" i="28"/>
  <c r="R69" i="28"/>
  <c r="AF69" i="28"/>
  <c r="AO69" i="28"/>
  <c r="AP8" i="29"/>
  <c r="AN8" i="29"/>
  <c r="AL15" i="29"/>
  <c r="AK29" i="29"/>
  <c r="AL29" i="29"/>
  <c r="P29" i="29"/>
  <c r="AH29" i="29"/>
  <c r="AQ29" i="29"/>
  <c r="AP42" i="29"/>
  <c r="AM42" i="29"/>
  <c r="AP58" i="29"/>
  <c r="AO58" i="29"/>
  <c r="AL58" i="29"/>
  <c r="Z14" i="27"/>
  <c r="N21" i="27"/>
  <c r="AG21" i="27"/>
  <c r="AQ21" i="27"/>
  <c r="Z21" i="27"/>
  <c r="N24" i="27"/>
  <c r="AG24" i="27"/>
  <c r="AQ24" i="27"/>
  <c r="P29" i="27"/>
  <c r="Z29" i="27"/>
  <c r="P35" i="27"/>
  <c r="Z35" i="27"/>
  <c r="R39" i="27"/>
  <c r="AF39" i="27"/>
  <c r="AO39" i="27"/>
  <c r="Z39" i="27"/>
  <c r="R44" i="27"/>
  <c r="AF44" i="27"/>
  <c r="AO44" i="27"/>
  <c r="R46" i="27"/>
  <c r="AF46" i="27"/>
  <c r="AO46" i="27"/>
  <c r="N47" i="27"/>
  <c r="AG47" i="27"/>
  <c r="AQ47" i="27"/>
  <c r="Z47" i="27"/>
  <c r="Z51" i="27"/>
  <c r="AL68" i="27"/>
  <c r="P5" i="28"/>
  <c r="N5" i="28"/>
  <c r="AG5" i="28"/>
  <c r="AQ5" i="28"/>
  <c r="O6" i="28"/>
  <c r="Z11" i="28"/>
  <c r="AN21" i="28"/>
  <c r="N37" i="28"/>
  <c r="AG37" i="28"/>
  <c r="AQ37" i="28"/>
  <c r="Z40" i="28"/>
  <c r="N40" i="28"/>
  <c r="AG40" i="28"/>
  <c r="AQ40" i="28"/>
  <c r="N45" i="28"/>
  <c r="AG45" i="28"/>
  <c r="AQ45" i="28"/>
  <c r="AI45" i="28"/>
  <c r="R45" i="28"/>
  <c r="AF45" i="28"/>
  <c r="AO45" i="28"/>
  <c r="R48" i="28"/>
  <c r="AF48" i="28"/>
  <c r="AO48" i="28"/>
  <c r="P48" i="28"/>
  <c r="AI48" i="28"/>
  <c r="AN48" i="28"/>
  <c r="AM52" i="28"/>
  <c r="Z57" i="28"/>
  <c r="N57" i="28"/>
  <c r="AG57" i="28"/>
  <c r="AQ57" i="28"/>
  <c r="R68" i="28"/>
  <c r="AF68" i="28"/>
  <c r="AO68" i="28"/>
  <c r="P68" i="28"/>
  <c r="N68" i="28"/>
  <c r="AG68" i="28"/>
  <c r="AQ68" i="28"/>
  <c r="AI68" i="28"/>
  <c r="Q59" i="29"/>
  <c r="AB59" i="29"/>
  <c r="R20" i="27"/>
  <c r="AF20" i="27"/>
  <c r="AN25" i="27"/>
  <c r="P39" i="27"/>
  <c r="AL74" i="27"/>
  <c r="R87" i="27"/>
  <c r="AF87" i="27"/>
  <c r="AO87" i="27"/>
  <c r="AI13" i="28"/>
  <c r="AK13" i="28"/>
  <c r="P13" i="28"/>
  <c r="N16" i="28"/>
  <c r="AG16" i="28"/>
  <c r="AQ16" i="28"/>
  <c r="AJ21" i="28"/>
  <c r="AL28" i="28"/>
  <c r="AK28" i="28"/>
  <c r="P37" i="28"/>
  <c r="P46" i="28"/>
  <c r="N46" i="28"/>
  <c r="AG46" i="28"/>
  <c r="AQ46" i="28"/>
  <c r="O58" i="28"/>
  <c r="Z58" i="28"/>
  <c r="Z5" i="28"/>
  <c r="P21" i="28"/>
  <c r="R29" i="28"/>
  <c r="AF29" i="28"/>
  <c r="AO29" i="28"/>
  <c r="AI29" i="28"/>
  <c r="O31" i="28"/>
  <c r="P38" i="28"/>
  <c r="N39" i="28"/>
  <c r="AG39" i="28"/>
  <c r="AQ39" i="28"/>
  <c r="R40" i="28"/>
  <c r="AF40" i="28"/>
  <c r="AO40" i="28"/>
  <c r="R44" i="28"/>
  <c r="AF44" i="28"/>
  <c r="AO44" i="28"/>
  <c r="AI44" i="28"/>
  <c r="Z46" i="28"/>
  <c r="R55" i="28"/>
  <c r="AF55" i="28"/>
  <c r="AO55" i="28"/>
  <c r="R57" i="28"/>
  <c r="AF57" i="28"/>
  <c r="AO57" i="28"/>
  <c r="R60" i="28"/>
  <c r="AF60" i="28"/>
  <c r="AO60" i="28"/>
  <c r="AJ65" i="28"/>
  <c r="Z66" i="28"/>
  <c r="Z68" i="28"/>
  <c r="AI76" i="28"/>
  <c r="AK76" i="28"/>
  <c r="AM77" i="28"/>
  <c r="T13" i="29"/>
  <c r="AI13" i="29"/>
  <c r="AR13" i="29"/>
  <c r="R15" i="29"/>
  <c r="T18" i="29"/>
  <c r="AI18" i="29"/>
  <c r="AR18" i="29"/>
  <c r="R34" i="29"/>
  <c r="R42" i="29"/>
  <c r="Q44" i="29"/>
  <c r="P59" i="29"/>
  <c r="AH59" i="29"/>
  <c r="AQ59" i="29"/>
  <c r="AK63" i="29"/>
  <c r="AM63" i="29"/>
  <c r="N10" i="28"/>
  <c r="AG10" i="28"/>
  <c r="AQ10" i="28"/>
  <c r="R14" i="28"/>
  <c r="AF14" i="28"/>
  <c r="AO14" i="28"/>
  <c r="R16" i="28"/>
  <c r="AF16" i="28"/>
  <c r="AO16" i="28"/>
  <c r="R21" i="28"/>
  <c r="AF21" i="28"/>
  <c r="AO21" i="28"/>
  <c r="N22" i="28"/>
  <c r="AG22" i="28"/>
  <c r="AQ22" i="28"/>
  <c r="R24" i="28"/>
  <c r="AF24" i="28"/>
  <c r="AO24" i="28"/>
  <c r="R38" i="28"/>
  <c r="AF38" i="28"/>
  <c r="AO38" i="28"/>
  <c r="P39" i="28"/>
  <c r="AI39" i="28"/>
  <c r="R51" i="28"/>
  <c r="AF51" i="28"/>
  <c r="AO51" i="28"/>
  <c r="N53" i="28"/>
  <c r="AG53" i="28"/>
  <c r="AQ53" i="28"/>
  <c r="R54" i="28"/>
  <c r="AF54" i="28"/>
  <c r="AO54" i="28"/>
  <c r="P55" i="28"/>
  <c r="AI55" i="28"/>
  <c r="AM55" i="28"/>
  <c r="R62" i="28"/>
  <c r="AF62" i="28"/>
  <c r="AO62" i="28"/>
  <c r="Z63" i="28"/>
  <c r="R73" i="28"/>
  <c r="AF73" i="28"/>
  <c r="AO73" i="28"/>
  <c r="R86" i="28"/>
  <c r="AF86" i="28"/>
  <c r="AO86" i="28"/>
  <c r="AI86" i="28"/>
  <c r="T15" i="29"/>
  <c r="AI15" i="29"/>
  <c r="AR15" i="29"/>
  <c r="T19" i="29"/>
  <c r="AI19" i="29"/>
  <c r="AR19" i="29"/>
  <c r="AB19" i="29"/>
  <c r="R59" i="29"/>
  <c r="AB62" i="29"/>
  <c r="AB23" i="29"/>
  <c r="P24" i="29"/>
  <c r="AH24" i="29"/>
  <c r="AQ24" i="29"/>
  <c r="T26" i="29"/>
  <c r="AI26" i="29"/>
  <c r="AR26" i="29"/>
  <c r="T27" i="29"/>
  <c r="AI27" i="29"/>
  <c r="AR27" i="29"/>
  <c r="T28" i="29"/>
  <c r="AI28" i="29"/>
  <c r="AR28" i="29"/>
  <c r="AB30" i="29"/>
  <c r="AL42" i="29"/>
  <c r="AB43" i="29"/>
  <c r="AB54" i="29"/>
  <c r="R56" i="29"/>
  <c r="R60" i="29"/>
  <c r="T61" i="29"/>
  <c r="AI61" i="29"/>
  <c r="AR61" i="29"/>
  <c r="AK57" i="28"/>
  <c r="AN42" i="29"/>
  <c r="AB58" i="29"/>
  <c r="P61" i="29"/>
  <c r="AH61" i="29"/>
  <c r="AQ61" i="29"/>
  <c r="R18" i="28"/>
  <c r="AF18" i="28"/>
  <c r="AO18" i="28"/>
  <c r="Z36" i="28"/>
  <c r="N44" i="28"/>
  <c r="AG44" i="28"/>
  <c r="AQ44" i="28"/>
  <c r="AN53" i="28"/>
  <c r="AL56" i="28"/>
  <c r="AK56" i="28"/>
  <c r="P76" i="28"/>
  <c r="P85" i="28"/>
  <c r="P8" i="29"/>
  <c r="AH8" i="29"/>
  <c r="AQ8" i="29"/>
  <c r="T10" i="29"/>
  <c r="AI10" i="29"/>
  <c r="AR10" i="29"/>
  <c r="P12" i="29"/>
  <c r="AH12" i="29"/>
  <c r="R16" i="29"/>
  <c r="R22" i="29"/>
  <c r="T23" i="29"/>
  <c r="AI23" i="29"/>
  <c r="AR23" i="29"/>
  <c r="T25" i="29"/>
  <c r="AI25" i="29"/>
  <c r="AR25" i="29"/>
  <c r="T31" i="29"/>
  <c r="AI31" i="29"/>
  <c r="AR31" i="29"/>
  <c r="R33" i="29"/>
  <c r="T43" i="29"/>
  <c r="AI43" i="29"/>
  <c r="AR43" i="29"/>
  <c r="P46" i="29"/>
  <c r="AH46" i="29"/>
  <c r="AQ46" i="29"/>
  <c r="Z44" i="28"/>
  <c r="AJ52" i="28"/>
  <c r="AM56" i="28"/>
  <c r="P5" i="29"/>
  <c r="AH5" i="29"/>
  <c r="AQ5" i="29"/>
  <c r="P10" i="29"/>
  <c r="AH10" i="29"/>
  <c r="AQ10" i="29"/>
  <c r="T16" i="29"/>
  <c r="AI16" i="29"/>
  <c r="AR16" i="29"/>
  <c r="T22" i="29"/>
  <c r="AI22" i="29"/>
  <c r="AR22" i="29"/>
  <c r="T24" i="29"/>
  <c r="AI24" i="29"/>
  <c r="AR24" i="29"/>
  <c r="AK24" i="29"/>
  <c r="AP24" i="29"/>
  <c r="P25" i="29"/>
  <c r="AH25" i="29"/>
  <c r="AQ25" i="29"/>
  <c r="T35" i="29"/>
  <c r="AI35" i="29"/>
  <c r="AR35" i="29"/>
  <c r="T36" i="29"/>
  <c r="AI36" i="29"/>
  <c r="AR36" i="29"/>
  <c r="P37" i="29"/>
  <c r="AH37" i="29"/>
  <c r="AQ37" i="29"/>
  <c r="AL43" i="29"/>
  <c r="AK46" i="29"/>
  <c r="AP46" i="29"/>
  <c r="AM50" i="29"/>
  <c r="T52" i="29"/>
  <c r="AI52" i="29"/>
  <c r="AR52" i="29"/>
  <c r="T57" i="29"/>
  <c r="AI57" i="29"/>
  <c r="AR57" i="29"/>
  <c r="T58" i="29"/>
  <c r="AI58" i="29"/>
  <c r="AR58" i="29"/>
  <c r="Q65" i="29"/>
  <c r="AB65" i="29"/>
  <c r="R71" i="29"/>
  <c r="AB71" i="29"/>
  <c r="AN77" i="29"/>
  <c r="AO77" i="29"/>
  <c r="T79" i="29"/>
  <c r="AI79" i="29"/>
  <c r="AR79" i="29"/>
  <c r="AO85" i="29"/>
  <c r="AM69" i="29"/>
  <c r="AK79" i="29"/>
  <c r="AN85" i="29"/>
  <c r="T86" i="29"/>
  <c r="AI86" i="29"/>
  <c r="AR86" i="29"/>
  <c r="AM86" i="29"/>
  <c r="P64" i="29"/>
  <c r="AH64" i="29"/>
  <c r="AQ64" i="29"/>
  <c r="P69" i="29"/>
  <c r="AH69" i="29"/>
  <c r="AQ69" i="29"/>
  <c r="T71" i="29"/>
  <c r="AI71" i="29"/>
  <c r="AR71" i="29"/>
  <c r="T72" i="29"/>
  <c r="AI72" i="29"/>
  <c r="AR72" i="29"/>
  <c r="Q76" i="29"/>
  <c r="AB80" i="29"/>
  <c r="AB83" i="29"/>
  <c r="P87" i="29"/>
  <c r="AH87" i="29"/>
  <c r="AQ87" i="29"/>
  <c r="AB88" i="29"/>
  <c r="R69" i="29"/>
  <c r="R72" i="29"/>
  <c r="T81" i="29"/>
  <c r="AI81" i="29"/>
  <c r="AR81" i="29"/>
  <c r="P83" i="29"/>
  <c r="AH83" i="29"/>
  <c r="AQ83" i="29"/>
  <c r="R87" i="29"/>
  <c r="R88" i="29"/>
  <c r="R73" i="29"/>
  <c r="AB85" i="29"/>
  <c r="AB67" i="29"/>
  <c r="AN69" i="29"/>
  <c r="T70" i="29"/>
  <c r="AI70" i="29"/>
  <c r="AR70" i="29"/>
  <c r="P71" i="29"/>
  <c r="AH71" i="29"/>
  <c r="AQ71" i="29"/>
  <c r="T73" i="29"/>
  <c r="AI73" i="29"/>
  <c r="AR73" i="29"/>
  <c r="R75" i="29"/>
  <c r="AM77" i="29"/>
  <c r="R79" i="29"/>
  <c r="AE96" i="24"/>
  <c r="AE91" i="24"/>
  <c r="AE97" i="24"/>
  <c r="AE92" i="24"/>
  <c r="AR6" i="24"/>
  <c r="AP7" i="24"/>
  <c r="AR21" i="24"/>
  <c r="AQ22" i="24"/>
  <c r="AR25" i="24"/>
  <c r="AR29" i="24"/>
  <c r="AQ30" i="24"/>
  <c r="AO37" i="24"/>
  <c r="AP37" i="24"/>
  <c r="AR37" i="24"/>
  <c r="AO49" i="24"/>
  <c r="AN50" i="24"/>
  <c r="AQ73" i="24"/>
  <c r="AP73" i="24"/>
  <c r="AO73" i="24"/>
  <c r="AR81" i="24"/>
  <c r="AP81" i="24"/>
  <c r="AO81" i="24"/>
  <c r="AN81" i="24"/>
  <c r="AH89" i="24"/>
  <c r="L89" i="25"/>
  <c r="Q3" i="25"/>
  <c r="AH3" i="25"/>
  <c r="O3" i="25"/>
  <c r="M3" i="25"/>
  <c r="AA99" i="25"/>
  <c r="AA98" i="25"/>
  <c r="AM34" i="25"/>
  <c r="AI34" i="25"/>
  <c r="AL34" i="25"/>
  <c r="AK34" i="25"/>
  <c r="AJ34" i="25"/>
  <c r="Q89" i="24"/>
  <c r="R26" i="24"/>
  <c r="AJ26" i="24"/>
  <c r="AJ97" i="24"/>
  <c r="T26" i="24"/>
  <c r="T89" i="24"/>
  <c r="AC99" i="25"/>
  <c r="AC98" i="25"/>
  <c r="AG97" i="24"/>
  <c r="AG96" i="24"/>
  <c r="AG92" i="24"/>
  <c r="AG91" i="24"/>
  <c r="AO9" i="24"/>
  <c r="AN10" i="24"/>
  <c r="AN45" i="24"/>
  <c r="AO45" i="24"/>
  <c r="AQ59" i="24"/>
  <c r="AN59" i="24"/>
  <c r="AO59" i="24"/>
  <c r="AR59" i="24"/>
  <c r="AO80" i="24"/>
  <c r="AQ46" i="24"/>
  <c r="AN46" i="24"/>
  <c r="AQ51" i="24"/>
  <c r="AN51" i="24"/>
  <c r="AR51" i="24"/>
  <c r="AR65" i="24"/>
  <c r="AQ65" i="24"/>
  <c r="AN65" i="24"/>
  <c r="R91" i="24"/>
  <c r="AH91" i="24"/>
  <c r="AH96" i="24"/>
  <c r="AH97" i="24"/>
  <c r="AN5" i="24"/>
  <c r="AP9" i="24"/>
  <c r="AO10" i="24"/>
  <c r="AN11" i="24"/>
  <c r="AP12" i="24"/>
  <c r="AR12" i="24"/>
  <c r="AN13" i="24"/>
  <c r="AP13" i="24"/>
  <c r="AO14" i="24"/>
  <c r="AN15" i="24"/>
  <c r="AP16" i="24"/>
  <c r="AR16" i="24"/>
  <c r="AN17" i="24"/>
  <c r="AP17" i="24"/>
  <c r="AO18" i="24"/>
  <c r="AN19" i="24"/>
  <c r="V26" i="24"/>
  <c r="AK26" i="24"/>
  <c r="AM26" i="24"/>
  <c r="AQ36" i="24"/>
  <c r="AN36" i="24"/>
  <c r="AO36" i="24"/>
  <c r="AR36" i="24"/>
  <c r="R41" i="24"/>
  <c r="AJ41" i="24"/>
  <c r="AQ42" i="24"/>
  <c r="AN42" i="24"/>
  <c r="AP42" i="24"/>
  <c r="AP45" i="24"/>
  <c r="AP46" i="24"/>
  <c r="AR49" i="24"/>
  <c r="AR50" i="24"/>
  <c r="AP51" i="24"/>
  <c r="AP58" i="24"/>
  <c r="AO58" i="24"/>
  <c r="AR58" i="24"/>
  <c r="AP59" i="24"/>
  <c r="AN64" i="24"/>
  <c r="AR64" i="24"/>
  <c r="AO64" i="24"/>
  <c r="AP65" i="24"/>
  <c r="AN79" i="24"/>
  <c r="AR79" i="24"/>
  <c r="AO79" i="24"/>
  <c r="S89" i="24"/>
  <c r="S92" i="24"/>
  <c r="P92" i="24"/>
  <c r="L92" i="24"/>
  <c r="K92" i="24"/>
  <c r="M92" i="24"/>
  <c r="Q11" i="25"/>
  <c r="AF11" i="25"/>
  <c r="AO11" i="25"/>
  <c r="AH11" i="25"/>
  <c r="O11" i="25"/>
  <c r="M11" i="25"/>
  <c r="AE11" i="25"/>
  <c r="AN11" i="25"/>
  <c r="AI96" i="24"/>
  <c r="AI97" i="24"/>
  <c r="AO5" i="24"/>
  <c r="AQ9" i="24"/>
  <c r="AP10" i="24"/>
  <c r="AO11" i="24"/>
  <c r="AN12" i="24"/>
  <c r="AO13" i="24"/>
  <c r="AP14" i="24"/>
  <c r="AO15" i="24"/>
  <c r="AN16" i="24"/>
  <c r="AO17" i="24"/>
  <c r="AP18" i="24"/>
  <c r="AO19" i="24"/>
  <c r="AO20" i="24"/>
  <c r="AQ20" i="24"/>
  <c r="AO27" i="24"/>
  <c r="AQ27" i="24"/>
  <c r="AO33" i="24"/>
  <c r="AQ33" i="24"/>
  <c r="AP35" i="24"/>
  <c r="AO35" i="24"/>
  <c r="AR35" i="24"/>
  <c r="AP36" i="24"/>
  <c r="AO42" i="24"/>
  <c r="AQ45" i="24"/>
  <c r="AR46" i="24"/>
  <c r="AN58" i="24"/>
  <c r="AP62" i="24"/>
  <c r="AN62" i="24"/>
  <c r="AQ62" i="24"/>
  <c r="AP64" i="24"/>
  <c r="AP79" i="24"/>
  <c r="Y50" i="25"/>
  <c r="M50" i="25"/>
  <c r="AE50" i="25"/>
  <c r="AN50" i="25"/>
  <c r="N50" i="25"/>
  <c r="T91" i="24"/>
  <c r="AJ96" i="24"/>
  <c r="AP5" i="24"/>
  <c r="AR9" i="24"/>
  <c r="AQ10" i="24"/>
  <c r="AP11" i="24"/>
  <c r="AQ14" i="24"/>
  <c r="AP15" i="24"/>
  <c r="AQ18" i="24"/>
  <c r="AP19" i="24"/>
  <c r="AP23" i="24"/>
  <c r="AR23" i="24"/>
  <c r="AN24" i="24"/>
  <c r="AP24" i="24"/>
  <c r="AP31" i="24"/>
  <c r="AR31" i="24"/>
  <c r="AN32" i="24"/>
  <c r="AQ32" i="24"/>
  <c r="V41" i="24"/>
  <c r="AK41" i="24"/>
  <c r="AM41" i="24"/>
  <c r="AM96" i="24"/>
  <c r="AR45" i="24"/>
  <c r="AJ29" i="25"/>
  <c r="AM29" i="25"/>
  <c r="AL29" i="25"/>
  <c r="AK29" i="25"/>
  <c r="AI29" i="25"/>
  <c r="Y42" i="25"/>
  <c r="M42" i="25"/>
  <c r="AE42" i="25"/>
  <c r="AN42" i="25"/>
  <c r="N42" i="25"/>
  <c r="AK3" i="24"/>
  <c r="AR5" i="24"/>
  <c r="AQ11" i="24"/>
  <c r="AR14" i="24"/>
  <c r="AQ15" i="24"/>
  <c r="AR18" i="24"/>
  <c r="AQ19" i="24"/>
  <c r="AN23" i="24"/>
  <c r="AO24" i="24"/>
  <c r="AN31" i="24"/>
  <c r="AO32" i="24"/>
  <c r="AO60" i="24"/>
  <c r="AP60" i="24"/>
  <c r="AR60" i="24"/>
  <c r="AQ74" i="24"/>
  <c r="AO74" i="24"/>
  <c r="AN74" i="24"/>
  <c r="AR74" i="24"/>
  <c r="V93" i="25"/>
  <c r="V89" i="25"/>
  <c r="Q19" i="25"/>
  <c r="AF19" i="25"/>
  <c r="AO19" i="25"/>
  <c r="AH19" i="25"/>
  <c r="O19" i="25"/>
  <c r="M19" i="25"/>
  <c r="AE19" i="25"/>
  <c r="AN19" i="25"/>
  <c r="AF97" i="24"/>
  <c r="AF91" i="24"/>
  <c r="AR80" i="24"/>
  <c r="AQ80" i="24"/>
  <c r="AN80" i="24"/>
  <c r="AD91" i="24"/>
  <c r="N89" i="24"/>
  <c r="AP39" i="24"/>
  <c r="AN39" i="24"/>
  <c r="AQ39" i="24"/>
  <c r="AO52" i="24"/>
  <c r="AR52" i="24"/>
  <c r="AP54" i="24"/>
  <c r="AQ54" i="24"/>
  <c r="AQ55" i="24"/>
  <c r="AN55" i="24"/>
  <c r="AP55" i="24"/>
  <c r="AR66" i="24"/>
  <c r="AP66" i="24"/>
  <c r="AO66" i="24"/>
  <c r="AN66" i="24"/>
  <c r="AI91" i="24"/>
  <c r="AH92" i="24"/>
  <c r="AR47" i="24"/>
  <c r="AO47" i="24"/>
  <c r="AR88" i="24"/>
  <c r="AQ88" i="24"/>
  <c r="AI6" i="25"/>
  <c r="AM6" i="25"/>
  <c r="M10" i="25"/>
  <c r="AE10" i="25"/>
  <c r="AN10" i="25"/>
  <c r="AI14" i="25"/>
  <c r="AM14" i="25"/>
  <c r="M18" i="25"/>
  <c r="AE18" i="25"/>
  <c r="AN18" i="25"/>
  <c r="AI22" i="25"/>
  <c r="AM22" i="25"/>
  <c r="M26" i="25"/>
  <c r="AE26" i="25"/>
  <c r="AN26" i="25"/>
  <c r="O36" i="25"/>
  <c r="M46" i="25"/>
  <c r="AE46" i="25"/>
  <c r="AN46" i="25"/>
  <c r="AL52" i="25"/>
  <c r="AK52" i="25"/>
  <c r="AJ52" i="25"/>
  <c r="AI52" i="25"/>
  <c r="M5" i="26"/>
  <c r="AE5" i="26"/>
  <c r="AN5" i="26"/>
  <c r="Q5" i="26"/>
  <c r="AF5" i="26"/>
  <c r="AO5" i="26"/>
  <c r="AH5" i="26"/>
  <c r="O5" i="26"/>
  <c r="AM28" i="26"/>
  <c r="AL28" i="26"/>
  <c r="AK28" i="26"/>
  <c r="AJ28" i="26"/>
  <c r="AI28" i="26"/>
  <c r="AJ11" i="28"/>
  <c r="AN11" i="28"/>
  <c r="AM11" i="28"/>
  <c r="AK11" i="28"/>
  <c r="AL11" i="28"/>
  <c r="AR84" i="24"/>
  <c r="AQ84" i="24"/>
  <c r="AR85" i="24"/>
  <c r="AP85" i="24"/>
  <c r="AO85" i="24"/>
  <c r="O92" i="24"/>
  <c r="F93" i="25"/>
  <c r="F89" i="25"/>
  <c r="N89" i="25"/>
  <c r="N94" i="25"/>
  <c r="Y3" i="25"/>
  <c r="N3" i="25"/>
  <c r="AM8" i="25"/>
  <c r="AL8" i="25"/>
  <c r="AK8" i="25"/>
  <c r="N10" i="25"/>
  <c r="N11" i="25"/>
  <c r="AM16" i="25"/>
  <c r="AL16" i="25"/>
  <c r="AK16" i="25"/>
  <c r="N18" i="25"/>
  <c r="N19" i="25"/>
  <c r="AM24" i="25"/>
  <c r="AL24" i="25"/>
  <c r="AK24" i="25"/>
  <c r="N26" i="25"/>
  <c r="AI30" i="25"/>
  <c r="AM30" i="25"/>
  <c r="AL30" i="25"/>
  <c r="M34" i="25"/>
  <c r="AE34" i="25"/>
  <c r="AN34" i="25"/>
  <c r="AL44" i="25"/>
  <c r="AK44" i="25"/>
  <c r="AJ44" i="25"/>
  <c r="N46" i="25"/>
  <c r="Y62" i="25"/>
  <c r="M62" i="25"/>
  <c r="AE62" i="25"/>
  <c r="AN62" i="25"/>
  <c r="AI75" i="25"/>
  <c r="AM75" i="25"/>
  <c r="AJ75" i="25"/>
  <c r="AL75" i="25"/>
  <c r="AK75" i="25"/>
  <c r="AD92" i="25"/>
  <c r="AD91" i="25"/>
  <c r="AO22" i="25"/>
  <c r="AB99" i="25"/>
  <c r="AB98" i="25"/>
  <c r="N34" i="25"/>
  <c r="AK36" i="25"/>
  <c r="AM36" i="25"/>
  <c r="AL36" i="25"/>
  <c r="AH55" i="25"/>
  <c r="O55" i="25"/>
  <c r="Q55" i="25"/>
  <c r="AF55" i="25"/>
  <c r="AO55" i="25"/>
  <c r="M55" i="25"/>
  <c r="AE55" i="25"/>
  <c r="AN55" i="25"/>
  <c r="Y58" i="25"/>
  <c r="M58" i="25"/>
  <c r="AE58" i="25"/>
  <c r="AN58" i="25"/>
  <c r="N58" i="25"/>
  <c r="AR77" i="24"/>
  <c r="AP77" i="24"/>
  <c r="AO77" i="24"/>
  <c r="AP83" i="24"/>
  <c r="AO84" i="24"/>
  <c r="AQ85" i="24"/>
  <c r="N9" i="25"/>
  <c r="Y9" i="25"/>
  <c r="N17" i="25"/>
  <c r="Y17" i="25"/>
  <c r="N25" i="25"/>
  <c r="Y25" i="25"/>
  <c r="M28" i="25"/>
  <c r="AE28" i="25"/>
  <c r="AN28" i="25"/>
  <c r="M30" i="25"/>
  <c r="AE30" i="25"/>
  <c r="AN30" i="25"/>
  <c r="AK30" i="25"/>
  <c r="AI36" i="25"/>
  <c r="AJ37" i="25"/>
  <c r="AM37" i="25"/>
  <c r="AL37" i="25"/>
  <c r="AK37" i="25"/>
  <c r="AI37" i="25"/>
  <c r="AL60" i="25"/>
  <c r="AK60" i="25"/>
  <c r="AJ60" i="25"/>
  <c r="AI60" i="25"/>
  <c r="Y70" i="25"/>
  <c r="M70" i="25"/>
  <c r="AE70" i="25"/>
  <c r="AN70" i="25"/>
  <c r="Q5" i="25"/>
  <c r="AF5" i="25"/>
  <c r="AO5" i="25"/>
  <c r="AH5" i="25"/>
  <c r="O5" i="25"/>
  <c r="M5" i="25"/>
  <c r="AE5" i="25"/>
  <c r="AN5" i="25"/>
  <c r="Q13" i="25"/>
  <c r="AF13" i="25"/>
  <c r="AO13" i="25"/>
  <c r="AH13" i="25"/>
  <c r="O13" i="25"/>
  <c r="M13" i="25"/>
  <c r="AE13" i="25"/>
  <c r="AN13" i="25"/>
  <c r="Q21" i="25"/>
  <c r="AF21" i="25"/>
  <c r="AO21" i="25"/>
  <c r="AH21" i="25"/>
  <c r="O21" i="25"/>
  <c r="M21" i="25"/>
  <c r="AE21" i="25"/>
  <c r="AN21" i="25"/>
  <c r="O28" i="25"/>
  <c r="AK32" i="25"/>
  <c r="AM32" i="25"/>
  <c r="AL32" i="25"/>
  <c r="AJ36" i="25"/>
  <c r="T91" i="25"/>
  <c r="T89" i="25"/>
  <c r="AD99" i="25"/>
  <c r="AD98" i="25"/>
  <c r="AJ33" i="25"/>
  <c r="AM33" i="25"/>
  <c r="AL33" i="25"/>
  <c r="AK33" i="25"/>
  <c r="AI33" i="25"/>
  <c r="AH63" i="25"/>
  <c r="O63" i="25"/>
  <c r="Q63" i="25"/>
  <c r="AF63" i="25"/>
  <c r="AO63" i="25"/>
  <c r="M63" i="25"/>
  <c r="AE63" i="25"/>
  <c r="AN63" i="25"/>
  <c r="Y66" i="25"/>
  <c r="M66" i="25"/>
  <c r="AE66" i="25"/>
  <c r="AN66" i="25"/>
  <c r="N66" i="25"/>
  <c r="AD96" i="24"/>
  <c r="AD97" i="24"/>
  <c r="AD92" i="24"/>
  <c r="AM97" i="24"/>
  <c r="AQ40" i="24"/>
  <c r="AN40" i="24"/>
  <c r="AR43" i="24"/>
  <c r="AO43" i="24"/>
  <c r="AQ56" i="24"/>
  <c r="AQ69" i="24"/>
  <c r="AP69" i="24"/>
  <c r="AQ70" i="24"/>
  <c r="AO70" i="24"/>
  <c r="AN70" i="24"/>
  <c r="AF89" i="24"/>
  <c r="AF92" i="24"/>
  <c r="AC92" i="25"/>
  <c r="AC91" i="25"/>
  <c r="U89" i="25"/>
  <c r="U93" i="25"/>
  <c r="Q4" i="25"/>
  <c r="AF4" i="25"/>
  <c r="AO4" i="25"/>
  <c r="AH4" i="25"/>
  <c r="O4" i="25"/>
  <c r="AM9" i="25"/>
  <c r="AL9" i="25"/>
  <c r="AK9" i="25"/>
  <c r="AJ9" i="25"/>
  <c r="AM10" i="25"/>
  <c r="AL10" i="25"/>
  <c r="AK10" i="25"/>
  <c r="AJ10" i="25"/>
  <c r="AI10" i="25"/>
  <c r="Q12" i="25"/>
  <c r="AF12" i="25"/>
  <c r="AO12" i="25"/>
  <c r="AH12" i="25"/>
  <c r="O12" i="25"/>
  <c r="AL17" i="25"/>
  <c r="AM18" i="25"/>
  <c r="AL18" i="25"/>
  <c r="AK18" i="25"/>
  <c r="AJ18" i="25"/>
  <c r="AI18" i="25"/>
  <c r="Q20" i="25"/>
  <c r="AF20" i="25"/>
  <c r="AO20" i="25"/>
  <c r="AH20" i="25"/>
  <c r="O20" i="25"/>
  <c r="AK25" i="25"/>
  <c r="AH28" i="25"/>
  <c r="AJ32" i="25"/>
  <c r="AH39" i="25"/>
  <c r="O39" i="25"/>
  <c r="Q39" i="25"/>
  <c r="AF39" i="25"/>
  <c r="AO39" i="25"/>
  <c r="AH47" i="25"/>
  <c r="O47" i="25"/>
  <c r="Q47" i="25"/>
  <c r="AF47" i="25"/>
  <c r="AO47" i="25"/>
  <c r="Y54" i="25"/>
  <c r="M54" i="25"/>
  <c r="AE54" i="25"/>
  <c r="AN54" i="25"/>
  <c r="M71" i="25"/>
  <c r="AE71" i="25"/>
  <c r="AN71" i="25"/>
  <c r="R89" i="26"/>
  <c r="R93" i="26"/>
  <c r="AH24" i="26"/>
  <c r="O24" i="26"/>
  <c r="Q24" i="26"/>
  <c r="AF24" i="26"/>
  <c r="AO24" i="26"/>
  <c r="M24" i="26"/>
  <c r="AE24" i="26"/>
  <c r="AN24" i="26"/>
  <c r="AI26" i="26"/>
  <c r="AM26" i="26"/>
  <c r="AJ26" i="26"/>
  <c r="AL26" i="26"/>
  <c r="AK26" i="26"/>
  <c r="G89" i="25"/>
  <c r="AL7" i="25"/>
  <c r="AL15" i="25"/>
  <c r="AL23" i="25"/>
  <c r="AI43" i="25"/>
  <c r="AI51" i="25"/>
  <c r="AI59" i="25"/>
  <c r="AI67" i="25"/>
  <c r="Y76" i="25"/>
  <c r="M76" i="25"/>
  <c r="AE76" i="25"/>
  <c r="AN76" i="25"/>
  <c r="AA91" i="26"/>
  <c r="AA92" i="26"/>
  <c r="H89" i="25"/>
  <c r="P89" i="25"/>
  <c r="P94" i="25"/>
  <c r="Z92" i="25"/>
  <c r="Z91" i="25"/>
  <c r="M6" i="25"/>
  <c r="AE6" i="25"/>
  <c r="AN6" i="25"/>
  <c r="M14" i="25"/>
  <c r="AE14" i="25"/>
  <c r="AN14" i="25"/>
  <c r="M22" i="25"/>
  <c r="AE22" i="25"/>
  <c r="AH27" i="25"/>
  <c r="O27" i="25"/>
  <c r="Q29" i="25"/>
  <c r="AF29" i="25"/>
  <c r="AO29" i="25"/>
  <c r="M29" i="25"/>
  <c r="AE29" i="25"/>
  <c r="AN29" i="25"/>
  <c r="AH31" i="25"/>
  <c r="O31" i="25"/>
  <c r="M33" i="25"/>
  <c r="AE33" i="25"/>
  <c r="AN33" i="25"/>
  <c r="Q33" i="25"/>
  <c r="AF33" i="25"/>
  <c r="AO33" i="25"/>
  <c r="AH35" i="25"/>
  <c r="O35" i="25"/>
  <c r="Q37" i="25"/>
  <c r="AF37" i="25"/>
  <c r="AO37" i="25"/>
  <c r="M37" i="25"/>
  <c r="AE37" i="25"/>
  <c r="AN37" i="25"/>
  <c r="M44" i="25"/>
  <c r="AE44" i="25"/>
  <c r="AN44" i="25"/>
  <c r="Q44" i="25"/>
  <c r="AF44" i="25"/>
  <c r="AO44" i="25"/>
  <c r="M52" i="25"/>
  <c r="AE52" i="25"/>
  <c r="AN52" i="25"/>
  <c r="Q52" i="25"/>
  <c r="AF52" i="25"/>
  <c r="AO52" i="25"/>
  <c r="M60" i="25"/>
  <c r="AE60" i="25"/>
  <c r="AN60" i="25"/>
  <c r="Q60" i="25"/>
  <c r="AF60" i="25"/>
  <c r="AO60" i="25"/>
  <c r="M68" i="25"/>
  <c r="AE68" i="25"/>
  <c r="AN68" i="25"/>
  <c r="Q68" i="25"/>
  <c r="AF68" i="25"/>
  <c r="AO68" i="25"/>
  <c r="M80" i="25"/>
  <c r="AE80" i="25"/>
  <c r="AN80" i="25"/>
  <c r="K89" i="25"/>
  <c r="M13" i="26"/>
  <c r="AE13" i="26"/>
  <c r="AN13" i="26"/>
  <c r="Q13" i="26"/>
  <c r="AF13" i="26"/>
  <c r="AO13" i="26"/>
  <c r="AH13" i="26"/>
  <c r="Q25" i="26"/>
  <c r="AF25" i="26"/>
  <c r="AO25" i="26"/>
  <c r="AH25" i="26"/>
  <c r="O25" i="26"/>
  <c r="M25" i="26"/>
  <c r="AE25" i="26"/>
  <c r="AN25" i="26"/>
  <c r="Y33" i="26"/>
  <c r="M33" i="26"/>
  <c r="AE33" i="26"/>
  <c r="AN33" i="26"/>
  <c r="I89" i="25"/>
  <c r="AA92" i="25"/>
  <c r="AA91" i="25"/>
  <c r="N6" i="25"/>
  <c r="N14" i="25"/>
  <c r="N22" i="25"/>
  <c r="N80" i="25"/>
  <c r="AH85" i="25"/>
  <c r="O85" i="25"/>
  <c r="M85" i="25"/>
  <c r="AE85" i="25"/>
  <c r="AN85" i="25"/>
  <c r="AK86" i="25"/>
  <c r="AJ86" i="25"/>
  <c r="AM86" i="25"/>
  <c r="AL86" i="25"/>
  <c r="AI86" i="25"/>
  <c r="AM20" i="26"/>
  <c r="AL20" i="26"/>
  <c r="AK20" i="26"/>
  <c r="AI20" i="26"/>
  <c r="AJ20" i="26"/>
  <c r="M49" i="26"/>
  <c r="AE49" i="26"/>
  <c r="AN49" i="26"/>
  <c r="N49" i="26"/>
  <c r="AM78" i="26"/>
  <c r="AL78" i="26"/>
  <c r="AK78" i="26"/>
  <c r="AI78" i="26"/>
  <c r="AJ78" i="26"/>
  <c r="J89" i="25"/>
  <c r="R93" i="25"/>
  <c r="R89" i="25"/>
  <c r="AB3" i="25"/>
  <c r="O6" i="25"/>
  <c r="O14" i="25"/>
  <c r="O22" i="25"/>
  <c r="N27" i="25"/>
  <c r="O29" i="25"/>
  <c r="N31" i="25"/>
  <c r="O33" i="25"/>
  <c r="N35" i="25"/>
  <c r="O37" i="25"/>
  <c r="AL38" i="25"/>
  <c r="AJ38" i="25"/>
  <c r="AI38" i="25"/>
  <c r="AM38" i="25"/>
  <c r="Q40" i="25"/>
  <c r="AF40" i="25"/>
  <c r="AO40" i="25"/>
  <c r="AH40" i="25"/>
  <c r="O40" i="25"/>
  <c r="M40" i="25"/>
  <c r="AE40" i="25"/>
  <c r="AN40" i="25"/>
  <c r="AI46" i="25"/>
  <c r="Q48" i="25"/>
  <c r="AF48" i="25"/>
  <c r="AO48" i="25"/>
  <c r="AH48" i="25"/>
  <c r="O48" i="25"/>
  <c r="M48" i="25"/>
  <c r="AE48" i="25"/>
  <c r="AN48" i="25"/>
  <c r="AL54" i="25"/>
  <c r="Q56" i="25"/>
  <c r="AF56" i="25"/>
  <c r="AO56" i="25"/>
  <c r="AH56" i="25"/>
  <c r="O56" i="25"/>
  <c r="M56" i="25"/>
  <c r="AE56" i="25"/>
  <c r="AN56" i="25"/>
  <c r="AL62" i="25"/>
  <c r="Q64" i="25"/>
  <c r="AF64" i="25"/>
  <c r="AO64" i="25"/>
  <c r="AH64" i="25"/>
  <c r="O64" i="25"/>
  <c r="M64" i="25"/>
  <c r="AE64" i="25"/>
  <c r="AN64" i="25"/>
  <c r="AL70" i="25"/>
  <c r="Y72" i="25"/>
  <c r="M72" i="25"/>
  <c r="AE72" i="25"/>
  <c r="AN72" i="25"/>
  <c r="Y87" i="25"/>
  <c r="N87" i="25"/>
  <c r="AM87" i="25"/>
  <c r="AJ87" i="25"/>
  <c r="AI87" i="25"/>
  <c r="AL87" i="25"/>
  <c r="Q17" i="26"/>
  <c r="AF17" i="26"/>
  <c r="AO17" i="26"/>
  <c r="AH17" i="26"/>
  <c r="O17" i="26"/>
  <c r="M17" i="26"/>
  <c r="AE17" i="26"/>
  <c r="AN17" i="26"/>
  <c r="AM22" i="26"/>
  <c r="AK22" i="26"/>
  <c r="AJ22" i="26"/>
  <c r="AI22" i="26"/>
  <c r="AL22" i="26"/>
  <c r="AK67" i="26"/>
  <c r="AJ67" i="26"/>
  <c r="AI67" i="26"/>
  <c r="AL67" i="26"/>
  <c r="S89" i="25"/>
  <c r="S93" i="25"/>
  <c r="Z99" i="25"/>
  <c r="Z98" i="25"/>
  <c r="AI41" i="25"/>
  <c r="AM41" i="25"/>
  <c r="AJ41" i="25"/>
  <c r="AM43" i="25"/>
  <c r="AL43" i="25"/>
  <c r="AK43" i="25"/>
  <c r="AM45" i="25"/>
  <c r="AK45" i="25"/>
  <c r="AJ45" i="25"/>
  <c r="AI45" i="25"/>
  <c r="AI49" i="25"/>
  <c r="AM51" i="25"/>
  <c r="AL51" i="25"/>
  <c r="AK51" i="25"/>
  <c r="AM53" i="25"/>
  <c r="AK53" i="25"/>
  <c r="AJ53" i="25"/>
  <c r="AI53" i="25"/>
  <c r="AI57" i="25"/>
  <c r="AM57" i="25"/>
  <c r="AJ57" i="25"/>
  <c r="AM59" i="25"/>
  <c r="AL59" i="25"/>
  <c r="AK59" i="25"/>
  <c r="AM61" i="25"/>
  <c r="AK61" i="25"/>
  <c r="AJ61" i="25"/>
  <c r="AI61" i="25"/>
  <c r="AI65" i="25"/>
  <c r="AM65" i="25"/>
  <c r="AJ65" i="25"/>
  <c r="AM67" i="25"/>
  <c r="AL67" i="25"/>
  <c r="AK67" i="25"/>
  <c r="AM69" i="25"/>
  <c r="AK69" i="25"/>
  <c r="AJ69" i="25"/>
  <c r="AI69" i="25"/>
  <c r="Q85" i="25"/>
  <c r="AF85" i="25"/>
  <c r="AO85" i="25"/>
  <c r="AB91" i="26"/>
  <c r="AB92" i="26"/>
  <c r="Z99" i="26"/>
  <c r="Z98" i="26"/>
  <c r="AM67" i="26"/>
  <c r="AL68" i="25"/>
  <c r="AK68" i="25"/>
  <c r="AJ68" i="25"/>
  <c r="O71" i="25"/>
  <c r="AH71" i="25"/>
  <c r="AH81" i="25"/>
  <c r="O81" i="25"/>
  <c r="Q81" i="25"/>
  <c r="AF81" i="25"/>
  <c r="AO81" i="25"/>
  <c r="AF3" i="26"/>
  <c r="Q41" i="25"/>
  <c r="AF41" i="25"/>
  <c r="AO41" i="25"/>
  <c r="AI42" i="25"/>
  <c r="O43" i="25"/>
  <c r="Y43" i="25"/>
  <c r="Y98" i="25"/>
  <c r="M45" i="25"/>
  <c r="AE45" i="25"/>
  <c r="AN45" i="25"/>
  <c r="AM46" i="25"/>
  <c r="Q49" i="25"/>
  <c r="AF49" i="25"/>
  <c r="AO49" i="25"/>
  <c r="AI50" i="25"/>
  <c r="O51" i="25"/>
  <c r="Y51" i="25"/>
  <c r="M53" i="25"/>
  <c r="AE53" i="25"/>
  <c r="AN53" i="25"/>
  <c r="AM54" i="25"/>
  <c r="Q57" i="25"/>
  <c r="AF57" i="25"/>
  <c r="AO57" i="25"/>
  <c r="AI58" i="25"/>
  <c r="O59" i="25"/>
  <c r="Y59" i="25"/>
  <c r="M61" i="25"/>
  <c r="AE61" i="25"/>
  <c r="AN61" i="25"/>
  <c r="AM62" i="25"/>
  <c r="Q65" i="25"/>
  <c r="AF65" i="25"/>
  <c r="AO65" i="25"/>
  <c r="AI66" i="25"/>
  <c r="O67" i="25"/>
  <c r="Y67" i="25"/>
  <c r="M69" i="25"/>
  <c r="AE69" i="25"/>
  <c r="AN69" i="25"/>
  <c r="AM70" i="25"/>
  <c r="AH73" i="25"/>
  <c r="O73" i="25"/>
  <c r="AL80" i="25"/>
  <c r="AI80" i="25"/>
  <c r="AM80" i="25"/>
  <c r="AK80" i="25"/>
  <c r="Q82" i="25"/>
  <c r="AF82" i="25"/>
  <c r="AO82" i="25"/>
  <c r="M82" i="25"/>
  <c r="AE82" i="25"/>
  <c r="AN82" i="25"/>
  <c r="F92" i="26"/>
  <c r="F93" i="26"/>
  <c r="F89" i="26"/>
  <c r="N89" i="26"/>
  <c r="N94" i="26"/>
  <c r="Y3" i="26"/>
  <c r="M3" i="26"/>
  <c r="Y6" i="26"/>
  <c r="M21" i="26"/>
  <c r="AE21" i="26"/>
  <c r="AN21" i="26"/>
  <c r="Q21" i="26"/>
  <c r="AF21" i="26"/>
  <c r="AO21" i="26"/>
  <c r="Q31" i="26"/>
  <c r="AF31" i="26"/>
  <c r="AO31" i="26"/>
  <c r="O31" i="26"/>
  <c r="AL40" i="26"/>
  <c r="AJ40" i="26"/>
  <c r="AM40" i="26"/>
  <c r="AK40" i="26"/>
  <c r="AI40" i="26"/>
  <c r="N42" i="26"/>
  <c r="AH46" i="26"/>
  <c r="O46" i="26"/>
  <c r="M46" i="26"/>
  <c r="AE46" i="26"/>
  <c r="AN46" i="26"/>
  <c r="Q46" i="26"/>
  <c r="AF46" i="26"/>
  <c r="AO46" i="26"/>
  <c r="AI77" i="26"/>
  <c r="N39" i="25"/>
  <c r="AL42" i="25"/>
  <c r="N47" i="25"/>
  <c r="AL50" i="25"/>
  <c r="N55" i="25"/>
  <c r="N63" i="25"/>
  <c r="N71" i="25"/>
  <c r="AJ74" i="25"/>
  <c r="AK74" i="25"/>
  <c r="M78" i="25"/>
  <c r="AE78" i="25"/>
  <c r="AN78" i="25"/>
  <c r="Q78" i="25"/>
  <c r="AF78" i="25"/>
  <c r="AO78" i="25"/>
  <c r="AI83" i="25"/>
  <c r="AM83" i="25"/>
  <c r="AJ83" i="25"/>
  <c r="AL88" i="25"/>
  <c r="AI88" i="25"/>
  <c r="AM88" i="25"/>
  <c r="AK88" i="25"/>
  <c r="I93" i="26"/>
  <c r="I89" i="26"/>
  <c r="I92" i="26"/>
  <c r="AD3" i="26"/>
  <c r="Q9" i="26"/>
  <c r="AF9" i="26"/>
  <c r="AO9" i="26"/>
  <c r="AH9" i="26"/>
  <c r="O9" i="26"/>
  <c r="M9" i="26"/>
  <c r="AE9" i="26"/>
  <c r="AN9" i="26"/>
  <c r="AM12" i="26"/>
  <c r="AL12" i="26"/>
  <c r="AK12" i="26"/>
  <c r="AI14" i="26"/>
  <c r="AH16" i="26"/>
  <c r="O16" i="26"/>
  <c r="AI18" i="26"/>
  <c r="AL21" i="26"/>
  <c r="AK21" i="26"/>
  <c r="AJ21" i="26"/>
  <c r="AL23" i="26"/>
  <c r="AJ23" i="26"/>
  <c r="AI23" i="26"/>
  <c r="AM23" i="26"/>
  <c r="AM27" i="26"/>
  <c r="AL27" i="26"/>
  <c r="AI27" i="26"/>
  <c r="AK31" i="26"/>
  <c r="AM31" i="26"/>
  <c r="AL31" i="26"/>
  <c r="AJ31" i="26"/>
  <c r="AM55" i="26"/>
  <c r="AK55" i="26"/>
  <c r="AJ55" i="26"/>
  <c r="AL55" i="26"/>
  <c r="AI55" i="26"/>
  <c r="Q59" i="26"/>
  <c r="AF59" i="26"/>
  <c r="AO59" i="26"/>
  <c r="M59" i="26"/>
  <c r="AE59" i="26"/>
  <c r="AN59" i="26"/>
  <c r="O59" i="26"/>
  <c r="AH62" i="26"/>
  <c r="O62" i="26"/>
  <c r="M62" i="26"/>
  <c r="AE62" i="26"/>
  <c r="AN62" i="26"/>
  <c r="Q62" i="26"/>
  <c r="AF62" i="26"/>
  <c r="AO62" i="26"/>
  <c r="AB98" i="26"/>
  <c r="AB99" i="26"/>
  <c r="Q75" i="26"/>
  <c r="AF75" i="26"/>
  <c r="AO75" i="26"/>
  <c r="AH75" i="26"/>
  <c r="O75" i="26"/>
  <c r="M75" i="26"/>
  <c r="AE75" i="26"/>
  <c r="AN75" i="26"/>
  <c r="AM86" i="26"/>
  <c r="AL86" i="26"/>
  <c r="AK86" i="26"/>
  <c r="AI86" i="26"/>
  <c r="AJ86" i="26"/>
  <c r="AI54" i="25"/>
  <c r="AI62" i="25"/>
  <c r="AI70" i="25"/>
  <c r="AI74" i="25"/>
  <c r="AM76" i="25"/>
  <c r="AL76" i="25"/>
  <c r="AI76" i="25"/>
  <c r="AH77" i="25"/>
  <c r="O77" i="25"/>
  <c r="O78" i="25"/>
  <c r="AH82" i="25"/>
  <c r="AK83" i="25"/>
  <c r="M88" i="25"/>
  <c r="AE88" i="25"/>
  <c r="AN88" i="25"/>
  <c r="J93" i="26"/>
  <c r="J89" i="26"/>
  <c r="J92" i="26"/>
  <c r="AM4" i="26"/>
  <c r="AL4" i="26"/>
  <c r="AK4" i="26"/>
  <c r="AM6" i="26"/>
  <c r="AK6" i="26"/>
  <c r="AJ6" i="26"/>
  <c r="AI6" i="26"/>
  <c r="AH8" i="26"/>
  <c r="O8" i="26"/>
  <c r="AI10" i="26"/>
  <c r="AM10" i="26"/>
  <c r="AJ10" i="26"/>
  <c r="AL15" i="26"/>
  <c r="AJ15" i="26"/>
  <c r="AI15" i="26"/>
  <c r="AM15" i="26"/>
  <c r="M16" i="26"/>
  <c r="AE16" i="26"/>
  <c r="AN16" i="26"/>
  <c r="AI19" i="26"/>
  <c r="AI21" i="26"/>
  <c r="M23" i="26"/>
  <c r="AE23" i="26"/>
  <c r="AN23" i="26"/>
  <c r="AI31" i="26"/>
  <c r="AJ32" i="26"/>
  <c r="AL32" i="26"/>
  <c r="AI32" i="26"/>
  <c r="AM32" i="26"/>
  <c r="AM33" i="26"/>
  <c r="AK33" i="26"/>
  <c r="AI33" i="26"/>
  <c r="AL33" i="26"/>
  <c r="AI37" i="26"/>
  <c r="AM37" i="26"/>
  <c r="AJ37" i="26"/>
  <c r="AK37" i="26"/>
  <c r="AM39" i="26"/>
  <c r="AK39" i="26"/>
  <c r="AL39" i="26"/>
  <c r="AJ39" i="26"/>
  <c r="AM84" i="25"/>
  <c r="AL84" i="25"/>
  <c r="AI84" i="25"/>
  <c r="AK84" i="25"/>
  <c r="M86" i="25"/>
  <c r="AE86" i="25"/>
  <c r="AN86" i="25"/>
  <c r="Q86" i="25"/>
  <c r="AF86" i="25"/>
  <c r="AO86" i="25"/>
  <c r="N88" i="25"/>
  <c r="AL7" i="26"/>
  <c r="AJ7" i="26"/>
  <c r="AI7" i="26"/>
  <c r="AM7" i="26"/>
  <c r="AM11" i="26"/>
  <c r="AL11" i="26"/>
  <c r="AI11" i="26"/>
  <c r="M15" i="26"/>
  <c r="AE15" i="26"/>
  <c r="AN15" i="26"/>
  <c r="N22" i="26"/>
  <c r="N23" i="26"/>
  <c r="Y27" i="26"/>
  <c r="M27" i="26"/>
  <c r="AE27" i="26"/>
  <c r="AN27" i="26"/>
  <c r="AH38" i="26"/>
  <c r="O38" i="26"/>
  <c r="M38" i="26"/>
  <c r="AE38" i="26"/>
  <c r="AN38" i="26"/>
  <c r="Q38" i="26"/>
  <c r="AF38" i="26"/>
  <c r="AO38" i="26"/>
  <c r="Q83" i="26"/>
  <c r="AF83" i="26"/>
  <c r="AO83" i="26"/>
  <c r="AH83" i="26"/>
  <c r="O83" i="26"/>
  <c r="M83" i="26"/>
  <c r="AE83" i="26"/>
  <c r="AN83" i="26"/>
  <c r="V93" i="26"/>
  <c r="V89" i="26"/>
  <c r="N15" i="26"/>
  <c r="Y19" i="26"/>
  <c r="M19" i="26"/>
  <c r="AE19" i="26"/>
  <c r="AN19" i="26"/>
  <c r="Y22" i="26"/>
  <c r="Y34" i="26"/>
  <c r="M34" i="26"/>
  <c r="AE34" i="26"/>
  <c r="AN34" i="26"/>
  <c r="Y36" i="26"/>
  <c r="N36" i="26"/>
  <c r="AK43" i="26"/>
  <c r="AJ43" i="26"/>
  <c r="AI43" i="26"/>
  <c r="AL43" i="26"/>
  <c r="AM43" i="26"/>
  <c r="Y48" i="26"/>
  <c r="N48" i="26"/>
  <c r="Q50" i="26"/>
  <c r="AF50" i="26"/>
  <c r="AO50" i="26"/>
  <c r="AH50" i="26"/>
  <c r="O50" i="26"/>
  <c r="AK59" i="26"/>
  <c r="AJ59" i="26"/>
  <c r="AI59" i="26"/>
  <c r="AL59" i="26"/>
  <c r="AM59" i="26"/>
  <c r="AL72" i="25"/>
  <c r="AI72" i="25"/>
  <c r="AM72" i="25"/>
  <c r="AK72" i="25"/>
  <c r="Q74" i="25"/>
  <c r="AF74" i="25"/>
  <c r="AO74" i="25"/>
  <c r="M74" i="25"/>
  <c r="AE74" i="25"/>
  <c r="AN74" i="25"/>
  <c r="AH78" i="25"/>
  <c r="N84" i="25"/>
  <c r="N7" i="26"/>
  <c r="Y11" i="26"/>
  <c r="M11" i="26"/>
  <c r="AE11" i="26"/>
  <c r="AN11" i="26"/>
  <c r="Y14" i="26"/>
  <c r="M29" i="26"/>
  <c r="AE29" i="26"/>
  <c r="AN29" i="26"/>
  <c r="Q29" i="26"/>
  <c r="AF29" i="26"/>
  <c r="AO29" i="26"/>
  <c r="AH29" i="26"/>
  <c r="AK32" i="26"/>
  <c r="Y40" i="26"/>
  <c r="N40" i="26"/>
  <c r="M42" i="26"/>
  <c r="AE42" i="26"/>
  <c r="AN42" i="26"/>
  <c r="N44" i="26"/>
  <c r="M50" i="26"/>
  <c r="AE50" i="26"/>
  <c r="AN50" i="26"/>
  <c r="Q52" i="26"/>
  <c r="AF52" i="26"/>
  <c r="AO52" i="26"/>
  <c r="AH52" i="26"/>
  <c r="O52" i="26"/>
  <c r="M52" i="26"/>
  <c r="AE52" i="26"/>
  <c r="AN52" i="26"/>
  <c r="AH54" i="26"/>
  <c r="O54" i="26"/>
  <c r="M54" i="26"/>
  <c r="AE54" i="26"/>
  <c r="AN54" i="26"/>
  <c r="Q54" i="26"/>
  <c r="AF54" i="26"/>
  <c r="AO54" i="26"/>
  <c r="AM70" i="26"/>
  <c r="AL70" i="26"/>
  <c r="AK70" i="26"/>
  <c r="AI70" i="26"/>
  <c r="AJ70" i="26"/>
  <c r="Q75" i="25"/>
  <c r="AF75" i="25"/>
  <c r="AO75" i="25"/>
  <c r="Y77" i="25"/>
  <c r="M79" i="25"/>
  <c r="AE79" i="25"/>
  <c r="AN79" i="25"/>
  <c r="Q83" i="25"/>
  <c r="AF83" i="25"/>
  <c r="AO83" i="25"/>
  <c r="Y85" i="25"/>
  <c r="M87" i="25"/>
  <c r="AE87" i="25"/>
  <c r="AN87" i="25"/>
  <c r="H92" i="26"/>
  <c r="H93" i="26"/>
  <c r="H89" i="26"/>
  <c r="P92" i="26"/>
  <c r="P89" i="26"/>
  <c r="P94" i="26"/>
  <c r="Z91" i="26"/>
  <c r="Z92" i="26"/>
  <c r="O4" i="26"/>
  <c r="O12" i="26"/>
  <c r="O20" i="26"/>
  <c r="O28" i="26"/>
  <c r="Q42" i="26"/>
  <c r="AF42" i="26"/>
  <c r="AO42" i="26"/>
  <c r="AH42" i="26"/>
  <c r="O42" i="26"/>
  <c r="Q44" i="26"/>
  <c r="AF44" i="26"/>
  <c r="AO44" i="26"/>
  <c r="AH44" i="26"/>
  <c r="O44" i="26"/>
  <c r="M44" i="26"/>
  <c r="AE44" i="26"/>
  <c r="AN44" i="26"/>
  <c r="AM56" i="26"/>
  <c r="AL56" i="26"/>
  <c r="AJ56" i="26"/>
  <c r="AI56" i="26"/>
  <c r="Y65" i="26"/>
  <c r="M65" i="26"/>
  <c r="AE65" i="26"/>
  <c r="AN65" i="26"/>
  <c r="AD99" i="26"/>
  <c r="AD98" i="26"/>
  <c r="P93" i="26"/>
  <c r="Z37" i="27"/>
  <c r="N37" i="27"/>
  <c r="AG37" i="27"/>
  <c r="AQ37" i="27"/>
  <c r="O37" i="27"/>
  <c r="N73" i="25"/>
  <c r="N81" i="25"/>
  <c r="K93" i="26"/>
  <c r="K89" i="26"/>
  <c r="K92" i="26"/>
  <c r="S93" i="26"/>
  <c r="S89" i="26"/>
  <c r="AC3" i="26"/>
  <c r="O7" i="26"/>
  <c r="O15" i="26"/>
  <c r="O23" i="26"/>
  <c r="N50" i="26"/>
  <c r="M56" i="26"/>
  <c r="AE56" i="26"/>
  <c r="AN56" i="26"/>
  <c r="Y57" i="26"/>
  <c r="M57" i="26"/>
  <c r="AE57" i="26"/>
  <c r="AN57" i="26"/>
  <c r="Q66" i="26"/>
  <c r="AF66" i="26"/>
  <c r="AO66" i="26"/>
  <c r="AM72" i="26"/>
  <c r="AL72" i="26"/>
  <c r="AK72" i="26"/>
  <c r="AJ72" i="26"/>
  <c r="AI72" i="26"/>
  <c r="AM80" i="26"/>
  <c r="AL80" i="26"/>
  <c r="AK80" i="26"/>
  <c r="AJ80" i="26"/>
  <c r="AI80" i="26"/>
  <c r="AM88" i="26"/>
  <c r="AL88" i="26"/>
  <c r="AK88" i="26"/>
  <c r="AJ88" i="26"/>
  <c r="AI88" i="26"/>
  <c r="AA99" i="27"/>
  <c r="AA98" i="27"/>
  <c r="L89" i="26"/>
  <c r="T91" i="26"/>
  <c r="T89" i="26"/>
  <c r="M10" i="26"/>
  <c r="AE10" i="26"/>
  <c r="AN10" i="26"/>
  <c r="M18" i="26"/>
  <c r="AE18" i="26"/>
  <c r="AN18" i="26"/>
  <c r="M26" i="26"/>
  <c r="AE26" i="26"/>
  <c r="AN26" i="26"/>
  <c r="Q34" i="26"/>
  <c r="AF34" i="26"/>
  <c r="AO34" i="26"/>
  <c r="AH34" i="26"/>
  <c r="O34" i="26"/>
  <c r="AH35" i="26"/>
  <c r="M40" i="26"/>
  <c r="AE40" i="26"/>
  <c r="AN40" i="26"/>
  <c r="Q40" i="26"/>
  <c r="AF40" i="26"/>
  <c r="AO40" i="26"/>
  <c r="N56" i="26"/>
  <c r="Y73" i="26"/>
  <c r="M73" i="26"/>
  <c r="AE73" i="26"/>
  <c r="AN73" i="26"/>
  <c r="Y81" i="26"/>
  <c r="M81" i="26"/>
  <c r="AE81" i="26"/>
  <c r="AN81" i="26"/>
  <c r="U93" i="26"/>
  <c r="AH30" i="26"/>
  <c r="O30" i="26"/>
  <c r="M32" i="26"/>
  <c r="AE32" i="26"/>
  <c r="AN32" i="26"/>
  <c r="Q32" i="26"/>
  <c r="AF32" i="26"/>
  <c r="AO32" i="26"/>
  <c r="AM47" i="26"/>
  <c r="AK47" i="26"/>
  <c r="AM48" i="26"/>
  <c r="AL48" i="26"/>
  <c r="AJ48" i="26"/>
  <c r="AC98" i="26"/>
  <c r="AC99" i="26"/>
  <c r="J89" i="27"/>
  <c r="AE3" i="27"/>
  <c r="O86" i="27"/>
  <c r="Z86" i="27"/>
  <c r="Q67" i="26"/>
  <c r="AF67" i="26"/>
  <c r="M67" i="26"/>
  <c r="AE67" i="26"/>
  <c r="U89" i="26"/>
  <c r="O76" i="25"/>
  <c r="G92" i="26"/>
  <c r="G93" i="26"/>
  <c r="G89" i="26"/>
  <c r="O3" i="26"/>
  <c r="AH3" i="26"/>
  <c r="O11" i="26"/>
  <c r="O19" i="26"/>
  <c r="O27" i="26"/>
  <c r="N30" i="26"/>
  <c r="O32" i="26"/>
  <c r="Q36" i="26"/>
  <c r="AF36" i="26"/>
  <c r="AO36" i="26"/>
  <c r="AH36" i="26"/>
  <c r="O36" i="26"/>
  <c r="M36" i="26"/>
  <c r="AE36" i="26"/>
  <c r="AN36" i="26"/>
  <c r="AL41" i="26"/>
  <c r="AJ47" i="26"/>
  <c r="M48" i="26"/>
  <c r="AE48" i="26"/>
  <c r="AN48" i="26"/>
  <c r="AK48" i="26"/>
  <c r="AM49" i="26"/>
  <c r="AL49" i="26"/>
  <c r="AK49" i="26"/>
  <c r="AI49" i="26"/>
  <c r="AH51" i="26"/>
  <c r="Q58" i="26"/>
  <c r="AF58" i="26"/>
  <c r="AO58" i="26"/>
  <c r="N60" i="26"/>
  <c r="N65" i="26"/>
  <c r="O67" i="26"/>
  <c r="I89" i="27"/>
  <c r="U93" i="27"/>
  <c r="U89" i="27"/>
  <c r="Z15" i="27"/>
  <c r="N15" i="27"/>
  <c r="AG15" i="27"/>
  <c r="AQ15" i="27"/>
  <c r="Z99" i="27"/>
  <c r="Z98" i="27"/>
  <c r="AE106" i="27"/>
  <c r="AE107" i="27"/>
  <c r="AJ29" i="27"/>
  <c r="AM29" i="27"/>
  <c r="AN29" i="27"/>
  <c r="AK29" i="27"/>
  <c r="Z46" i="27"/>
  <c r="O46" i="27"/>
  <c r="R67" i="27"/>
  <c r="AF67" i="27"/>
  <c r="AO67" i="27"/>
  <c r="N67" i="27"/>
  <c r="AG67" i="27"/>
  <c r="AQ67" i="27"/>
  <c r="AI67" i="27"/>
  <c r="P67" i="27"/>
  <c r="N58" i="26"/>
  <c r="AJ63" i="26"/>
  <c r="N66" i="26"/>
  <c r="AJ71" i="26"/>
  <c r="N74" i="26"/>
  <c r="AJ79" i="26"/>
  <c r="N82" i="26"/>
  <c r="AJ87" i="26"/>
  <c r="K89" i="27"/>
  <c r="AB3" i="27"/>
  <c r="AM19" i="27"/>
  <c r="AD107" i="27"/>
  <c r="AD106" i="27"/>
  <c r="AN22" i="27"/>
  <c r="AM22" i="27"/>
  <c r="AL22" i="27"/>
  <c r="AK22" i="27"/>
  <c r="AJ22" i="27"/>
  <c r="R42" i="27"/>
  <c r="AF42" i="27"/>
  <c r="AO42" i="27"/>
  <c r="AI42" i="27"/>
  <c r="P42" i="27"/>
  <c r="N42" i="27"/>
  <c r="AG42" i="27"/>
  <c r="AQ42" i="27"/>
  <c r="Z81" i="27"/>
  <c r="N81" i="27"/>
  <c r="AG81" i="27"/>
  <c r="AQ81" i="27"/>
  <c r="AM45" i="26"/>
  <c r="Q48" i="26"/>
  <c r="AF48" i="26"/>
  <c r="AO48" i="26"/>
  <c r="Q56" i="26"/>
  <c r="AF56" i="26"/>
  <c r="AO56" i="26"/>
  <c r="AI57" i="26"/>
  <c r="O58" i="26"/>
  <c r="AH58" i="26"/>
  <c r="M60" i="26"/>
  <c r="AE60" i="26"/>
  <c r="AN60" i="26"/>
  <c r="AK63" i="26"/>
  <c r="Q64" i="26"/>
  <c r="AF64" i="26"/>
  <c r="AO64" i="26"/>
  <c r="AI65" i="26"/>
  <c r="O66" i="26"/>
  <c r="AH66" i="26"/>
  <c r="M68" i="26"/>
  <c r="AE68" i="26"/>
  <c r="AN68" i="26"/>
  <c r="AM69" i="26"/>
  <c r="AK71" i="26"/>
  <c r="Q72" i="26"/>
  <c r="AF72" i="26"/>
  <c r="AO72" i="26"/>
  <c r="AI73" i="26"/>
  <c r="O74" i="26"/>
  <c r="AH74" i="26"/>
  <c r="M76" i="26"/>
  <c r="AE76" i="26"/>
  <c r="AN76" i="26"/>
  <c r="AM77" i="26"/>
  <c r="AK79" i="26"/>
  <c r="Q80" i="26"/>
  <c r="AF80" i="26"/>
  <c r="AO80" i="26"/>
  <c r="AI81" i="26"/>
  <c r="O82" i="26"/>
  <c r="AH82" i="26"/>
  <c r="M84" i="26"/>
  <c r="AE84" i="26"/>
  <c r="AN84" i="26"/>
  <c r="AM85" i="26"/>
  <c r="Q88" i="26"/>
  <c r="AF88" i="26"/>
  <c r="AO88" i="26"/>
  <c r="R9" i="27"/>
  <c r="AF9" i="27"/>
  <c r="AO9" i="27"/>
  <c r="AI9" i="27"/>
  <c r="P9" i="27"/>
  <c r="N9" i="27"/>
  <c r="AG9" i="27"/>
  <c r="AQ9" i="27"/>
  <c r="AN20" i="27"/>
  <c r="AM20" i="27"/>
  <c r="AL20" i="27"/>
  <c r="AJ20" i="27"/>
  <c r="Z23" i="27"/>
  <c r="N23" i="27"/>
  <c r="AG23" i="27"/>
  <c r="AQ23" i="27"/>
  <c r="AL31" i="27"/>
  <c r="AK31" i="27"/>
  <c r="AN31" i="27"/>
  <c r="AM31" i="27"/>
  <c r="AJ31" i="27"/>
  <c r="AN48" i="27"/>
  <c r="AM48" i="27"/>
  <c r="AK48" i="27"/>
  <c r="AJ48" i="27"/>
  <c r="AL48" i="27"/>
  <c r="N76" i="26"/>
  <c r="N84" i="26"/>
  <c r="M89" i="27"/>
  <c r="AI3" i="27"/>
  <c r="P3" i="27"/>
  <c r="N3" i="27"/>
  <c r="R3" i="27"/>
  <c r="AC92" i="27"/>
  <c r="AC91" i="27"/>
  <c r="AN4" i="27"/>
  <c r="AM4" i="27"/>
  <c r="AL4" i="27"/>
  <c r="AJ4" i="27"/>
  <c r="AN6" i="27"/>
  <c r="AM6" i="27"/>
  <c r="AL6" i="27"/>
  <c r="AK6" i="27"/>
  <c r="AJ6" i="27"/>
  <c r="AB107" i="27"/>
  <c r="AB106" i="27"/>
  <c r="AK32" i="27"/>
  <c r="AJ32" i="27"/>
  <c r="AM32" i="27"/>
  <c r="AL32" i="27"/>
  <c r="AN32" i="27"/>
  <c r="O60" i="26"/>
  <c r="AH60" i="26"/>
  <c r="AK65" i="26"/>
  <c r="O68" i="26"/>
  <c r="AH68" i="26"/>
  <c r="M70" i="26"/>
  <c r="AE70" i="26"/>
  <c r="AN70" i="26"/>
  <c r="AK73" i="26"/>
  <c r="O76" i="26"/>
  <c r="AH76" i="26"/>
  <c r="M78" i="26"/>
  <c r="AE78" i="26"/>
  <c r="AN78" i="26"/>
  <c r="AK81" i="26"/>
  <c r="O84" i="26"/>
  <c r="AH84" i="26"/>
  <c r="M86" i="26"/>
  <c r="AE86" i="26"/>
  <c r="AN86" i="26"/>
  <c r="Z7" i="27"/>
  <c r="N7" i="27"/>
  <c r="AG7" i="27"/>
  <c r="AQ7" i="27"/>
  <c r="AD99" i="27"/>
  <c r="AD98" i="27"/>
  <c r="AO20" i="27"/>
  <c r="AK20" i="27"/>
  <c r="N46" i="26"/>
  <c r="N54" i="26"/>
  <c r="N62" i="26"/>
  <c r="AL65" i="26"/>
  <c r="AA99" i="26"/>
  <c r="AA98" i="26"/>
  <c r="N70" i="26"/>
  <c r="AL73" i="26"/>
  <c r="N78" i="26"/>
  <c r="AL81" i="26"/>
  <c r="N86" i="26"/>
  <c r="S93" i="27"/>
  <c r="S89" i="27"/>
  <c r="AK4" i="27"/>
  <c r="R17" i="27"/>
  <c r="AF17" i="27"/>
  <c r="AI17" i="27"/>
  <c r="P17" i="27"/>
  <c r="N17" i="27"/>
  <c r="AG17" i="27"/>
  <c r="Z32" i="27"/>
  <c r="O32" i="27"/>
  <c r="O70" i="26"/>
  <c r="O78" i="26"/>
  <c r="O86" i="26"/>
  <c r="AJ11" i="27"/>
  <c r="AN11" i="27"/>
  <c r="AM11" i="27"/>
  <c r="AK11" i="27"/>
  <c r="AN12" i="27"/>
  <c r="AM12" i="27"/>
  <c r="AL12" i="27"/>
  <c r="AJ12" i="27"/>
  <c r="AN14" i="27"/>
  <c r="AM14" i="27"/>
  <c r="AL14" i="27"/>
  <c r="AK14" i="27"/>
  <c r="AJ14" i="27"/>
  <c r="AE99" i="27"/>
  <c r="AE98" i="27"/>
  <c r="AC107" i="27"/>
  <c r="AC106" i="27"/>
  <c r="Z44" i="27"/>
  <c r="N44" i="27"/>
  <c r="AG44" i="27"/>
  <c r="AQ44" i="27"/>
  <c r="O44" i="27"/>
  <c r="R11" i="27"/>
  <c r="AF11" i="27"/>
  <c r="AO11" i="27"/>
  <c r="AA107" i="27"/>
  <c r="AA106" i="27"/>
  <c r="O25" i="27"/>
  <c r="Z27" i="27"/>
  <c r="AN33" i="27"/>
  <c r="AJ33" i="27"/>
  <c r="AK33" i="27"/>
  <c r="O41" i="27"/>
  <c r="R59" i="27"/>
  <c r="AF59" i="27"/>
  <c r="AO59" i="27"/>
  <c r="N59" i="27"/>
  <c r="AG59" i="27"/>
  <c r="AQ59" i="27"/>
  <c r="Z68" i="27"/>
  <c r="N68" i="27"/>
  <c r="AG68" i="27"/>
  <c r="AQ68" i="27"/>
  <c r="AN15" i="28"/>
  <c r="AM15" i="28"/>
  <c r="AL15" i="28"/>
  <c r="AK15" i="28"/>
  <c r="AJ15" i="28"/>
  <c r="AI26" i="28"/>
  <c r="P26" i="28"/>
  <c r="R26" i="28"/>
  <c r="AF26" i="28"/>
  <c r="AO26" i="28"/>
  <c r="N26" i="28"/>
  <c r="AG26" i="28"/>
  <c r="AQ26" i="28"/>
  <c r="L89" i="27"/>
  <c r="T93" i="27"/>
  <c r="T89" i="27"/>
  <c r="AD3" i="27"/>
  <c r="AK5" i="27"/>
  <c r="AK13" i="27"/>
  <c r="AK21" i="27"/>
  <c r="AI24" i="27"/>
  <c r="AI26" i="27"/>
  <c r="O33" i="27"/>
  <c r="AM33" i="27"/>
  <c r="AI38" i="27"/>
  <c r="P38" i="27"/>
  <c r="AL39" i="27"/>
  <c r="AK39" i="27"/>
  <c r="AN49" i="27"/>
  <c r="AM49" i="27"/>
  <c r="AL49" i="27"/>
  <c r="AJ49" i="27"/>
  <c r="R50" i="27"/>
  <c r="AF50" i="27"/>
  <c r="AO50" i="27"/>
  <c r="AI50" i="27"/>
  <c r="P50" i="27"/>
  <c r="AN56" i="27"/>
  <c r="AM56" i="27"/>
  <c r="AK56" i="27"/>
  <c r="AJ56" i="27"/>
  <c r="AJ61" i="27"/>
  <c r="AL78" i="27"/>
  <c r="AK78" i="27"/>
  <c r="AJ78" i="27"/>
  <c r="R80" i="27"/>
  <c r="AF80" i="27"/>
  <c r="AO80" i="27"/>
  <c r="P80" i="27"/>
  <c r="AI80" i="27"/>
  <c r="O88" i="27"/>
  <c r="P8" i="27"/>
  <c r="AI8" i="27"/>
  <c r="O9" i="27"/>
  <c r="P16" i="27"/>
  <c r="AI16" i="27"/>
  <c r="O17" i="27"/>
  <c r="AL21" i="27"/>
  <c r="P24" i="27"/>
  <c r="AI30" i="27"/>
  <c r="P30" i="27"/>
  <c r="AI34" i="27"/>
  <c r="P34" i="27"/>
  <c r="AK40" i="27"/>
  <c r="AJ40" i="27"/>
  <c r="R43" i="27"/>
  <c r="AF43" i="27"/>
  <c r="AO43" i="27"/>
  <c r="AN47" i="27"/>
  <c r="AL47" i="27"/>
  <c r="AK47" i="27"/>
  <c r="AL51" i="27"/>
  <c r="AK51" i="27"/>
  <c r="AJ51" i="27"/>
  <c r="AI54" i="27"/>
  <c r="P54" i="27"/>
  <c r="N54" i="27"/>
  <c r="AG54" i="27"/>
  <c r="AQ54" i="27"/>
  <c r="AN57" i="27"/>
  <c r="AM57" i="27"/>
  <c r="AL57" i="27"/>
  <c r="AJ57" i="27"/>
  <c r="R58" i="27"/>
  <c r="AF58" i="27"/>
  <c r="AO58" i="27"/>
  <c r="AI58" i="27"/>
  <c r="P58" i="27"/>
  <c r="AN64" i="27"/>
  <c r="AM64" i="27"/>
  <c r="AK64" i="27"/>
  <c r="AJ64" i="27"/>
  <c r="R69" i="27"/>
  <c r="AF69" i="27"/>
  <c r="AO69" i="27"/>
  <c r="P69" i="27"/>
  <c r="AI69" i="27"/>
  <c r="N69" i="27"/>
  <c r="AG69" i="27"/>
  <c r="AQ69" i="27"/>
  <c r="P83" i="27"/>
  <c r="AI83" i="27"/>
  <c r="N83" i="27"/>
  <c r="AG83" i="27"/>
  <c r="AQ83" i="27"/>
  <c r="R85" i="27"/>
  <c r="AF85" i="27"/>
  <c r="AO85" i="27"/>
  <c r="P85" i="27"/>
  <c r="AI85" i="27"/>
  <c r="N85" i="27"/>
  <c r="AG85" i="27"/>
  <c r="AQ85" i="27"/>
  <c r="AJ88" i="27"/>
  <c r="AM88" i="27"/>
  <c r="AN88" i="27"/>
  <c r="AL88" i="27"/>
  <c r="V93" i="27"/>
  <c r="AM5" i="27"/>
  <c r="AK7" i="27"/>
  <c r="O10" i="27"/>
  <c r="N11" i="27"/>
  <c r="AG11" i="27"/>
  <c r="AQ11" i="27"/>
  <c r="AM13" i="27"/>
  <c r="AK15" i="27"/>
  <c r="O18" i="27"/>
  <c r="N19" i="27"/>
  <c r="AG19" i="27"/>
  <c r="AQ19" i="27"/>
  <c r="AM21" i="27"/>
  <c r="AK23" i="27"/>
  <c r="P26" i="27"/>
  <c r="O28" i="27"/>
  <c r="N30" i="27"/>
  <c r="AG30" i="27"/>
  <c r="AQ30" i="27"/>
  <c r="N34" i="27"/>
  <c r="AG34" i="27"/>
  <c r="AQ34" i="27"/>
  <c r="AJ35" i="27"/>
  <c r="AK36" i="27"/>
  <c r="AN36" i="27"/>
  <c r="O38" i="27"/>
  <c r="AM39" i="27"/>
  <c r="AL40" i="27"/>
  <c r="AJ47" i="27"/>
  <c r="N48" i="27"/>
  <c r="AG48" i="27"/>
  <c r="AQ48" i="27"/>
  <c r="O49" i="27"/>
  <c r="AM51" i="27"/>
  <c r="AN55" i="27"/>
  <c r="AL55" i="27"/>
  <c r="AK55" i="27"/>
  <c r="N58" i="27"/>
  <c r="AG58" i="27"/>
  <c r="AQ58" i="27"/>
  <c r="AI59" i="27"/>
  <c r="AI62" i="27"/>
  <c r="P62" i="27"/>
  <c r="N62" i="27"/>
  <c r="AG62" i="27"/>
  <c r="AQ62" i="27"/>
  <c r="AL64" i="27"/>
  <c r="AN65" i="27"/>
  <c r="AM65" i="27"/>
  <c r="AL65" i="27"/>
  <c r="AJ65" i="27"/>
  <c r="R66" i="27"/>
  <c r="AF66" i="27"/>
  <c r="AO66" i="27"/>
  <c r="AI66" i="27"/>
  <c r="P66" i="27"/>
  <c r="AN70" i="27"/>
  <c r="AL70" i="27"/>
  <c r="AK70" i="27"/>
  <c r="P72" i="27"/>
  <c r="AI72" i="27"/>
  <c r="N72" i="27"/>
  <c r="AG72" i="27"/>
  <c r="AQ72" i="27"/>
  <c r="AN78" i="27"/>
  <c r="AK88" i="27"/>
  <c r="AJ19" i="28"/>
  <c r="AN19" i="28"/>
  <c r="AM19" i="28"/>
  <c r="AK19" i="28"/>
  <c r="AL19" i="28"/>
  <c r="G89" i="27"/>
  <c r="O89" i="27"/>
  <c r="O94" i="27"/>
  <c r="G93" i="27"/>
  <c r="O3" i="27"/>
  <c r="W93" i="27"/>
  <c r="W89" i="27"/>
  <c r="N4" i="27"/>
  <c r="AG4" i="27"/>
  <c r="AQ4" i="27"/>
  <c r="AL7" i="27"/>
  <c r="P10" i="27"/>
  <c r="AI10" i="27"/>
  <c r="N12" i="27"/>
  <c r="AG12" i="27"/>
  <c r="AQ12" i="27"/>
  <c r="AL15" i="27"/>
  <c r="P18" i="27"/>
  <c r="AI18" i="27"/>
  <c r="N20" i="27"/>
  <c r="AG20" i="27"/>
  <c r="AL23" i="27"/>
  <c r="AM28" i="27"/>
  <c r="O30" i="27"/>
  <c r="AK35" i="27"/>
  <c r="AJ36" i="27"/>
  <c r="N39" i="27"/>
  <c r="AG39" i="27"/>
  <c r="AQ39" i="27"/>
  <c r="AN39" i="27"/>
  <c r="N40" i="27"/>
  <c r="AG40" i="27"/>
  <c r="AQ40" i="27"/>
  <c r="R40" i="27"/>
  <c r="AF40" i="27"/>
  <c r="AO40" i="27"/>
  <c r="AM40" i="27"/>
  <c r="AI43" i="27"/>
  <c r="AJ45" i="27"/>
  <c r="AN45" i="27"/>
  <c r="AM45" i="27"/>
  <c r="AM47" i="27"/>
  <c r="O48" i="27"/>
  <c r="AN51" i="27"/>
  <c r="R54" i="27"/>
  <c r="AF54" i="27"/>
  <c r="AO54" i="27"/>
  <c r="AJ55" i="27"/>
  <c r="N56" i="27"/>
  <c r="AG56" i="27"/>
  <c r="AQ56" i="27"/>
  <c r="O57" i="27"/>
  <c r="N65" i="27"/>
  <c r="AG65" i="27"/>
  <c r="AQ65" i="27"/>
  <c r="N66" i="27"/>
  <c r="AG66" i="27"/>
  <c r="AQ66" i="27"/>
  <c r="AJ70" i="27"/>
  <c r="R75" i="27"/>
  <c r="AF75" i="27"/>
  <c r="AO75" i="27"/>
  <c r="P75" i="27"/>
  <c r="AI75" i="27"/>
  <c r="O76" i="27"/>
  <c r="AL81" i="27"/>
  <c r="AN81" i="27"/>
  <c r="AK81" i="27"/>
  <c r="AJ81" i="27"/>
  <c r="R83" i="27"/>
  <c r="AF83" i="27"/>
  <c r="AO83" i="27"/>
  <c r="H89" i="27"/>
  <c r="Z92" i="27"/>
  <c r="Z91" i="27"/>
  <c r="O4" i="27"/>
  <c r="AM7" i="27"/>
  <c r="P11" i="27"/>
  <c r="O12" i="27"/>
  <c r="AM15" i="27"/>
  <c r="AB99" i="27"/>
  <c r="AB98" i="27"/>
  <c r="P19" i="27"/>
  <c r="O20" i="27"/>
  <c r="AM23" i="27"/>
  <c r="AJ25" i="27"/>
  <c r="N27" i="27"/>
  <c r="AG27" i="27"/>
  <c r="AQ27" i="27"/>
  <c r="AI27" i="27"/>
  <c r="R31" i="27"/>
  <c r="AF31" i="27"/>
  <c r="AO31" i="27"/>
  <c r="R34" i="27"/>
  <c r="AF34" i="27"/>
  <c r="AO34" i="27"/>
  <c r="AM35" i="27"/>
  <c r="R38" i="27"/>
  <c r="AF38" i="27"/>
  <c r="AO38" i="27"/>
  <c r="AN40" i="27"/>
  <c r="AN41" i="27"/>
  <c r="AJ41" i="27"/>
  <c r="AK41" i="27"/>
  <c r="R47" i="27"/>
  <c r="AF47" i="27"/>
  <c r="AO47" i="27"/>
  <c r="Z52" i="27"/>
  <c r="N52" i="27"/>
  <c r="AG52" i="27"/>
  <c r="AQ52" i="27"/>
  <c r="N64" i="27"/>
  <c r="AG64" i="27"/>
  <c r="AQ64" i="27"/>
  <c r="O65" i="27"/>
  <c r="Q89" i="27"/>
  <c r="Q94" i="27"/>
  <c r="AA3" i="27"/>
  <c r="P4" i="27"/>
  <c r="P12" i="27"/>
  <c r="AC99" i="27"/>
  <c r="AC98" i="27"/>
  <c r="P20" i="27"/>
  <c r="N25" i="27"/>
  <c r="AG25" i="27"/>
  <c r="AQ25" i="27"/>
  <c r="AK25" i="27"/>
  <c r="N29" i="27"/>
  <c r="AG29" i="27"/>
  <c r="AQ29" i="27"/>
  <c r="R30" i="27"/>
  <c r="AF30" i="27"/>
  <c r="AO30" i="27"/>
  <c r="N31" i="27"/>
  <c r="AG31" i="27"/>
  <c r="AQ31" i="27"/>
  <c r="N32" i="27"/>
  <c r="AG32" i="27"/>
  <c r="AQ32" i="27"/>
  <c r="R32" i="27"/>
  <c r="AF32" i="27"/>
  <c r="AO32" i="27"/>
  <c r="AN35" i="27"/>
  <c r="O36" i="27"/>
  <c r="Z36" i="27"/>
  <c r="AM36" i="27"/>
  <c r="AN37" i="27"/>
  <c r="N41" i="27"/>
  <c r="AG41" i="27"/>
  <c r="AQ41" i="27"/>
  <c r="AL41" i="27"/>
  <c r="AI46" i="27"/>
  <c r="P46" i="27"/>
  <c r="N46" i="27"/>
  <c r="AG46" i="27"/>
  <c r="AQ46" i="27"/>
  <c r="R51" i="27"/>
  <c r="AF51" i="27"/>
  <c r="AO51" i="27"/>
  <c r="N51" i="27"/>
  <c r="AG51" i="27"/>
  <c r="AQ51" i="27"/>
  <c r="R55" i="27"/>
  <c r="AF55" i="27"/>
  <c r="AO55" i="27"/>
  <c r="Z60" i="27"/>
  <c r="N60" i="27"/>
  <c r="AG60" i="27"/>
  <c r="AQ60" i="27"/>
  <c r="O64" i="27"/>
  <c r="O68" i="27"/>
  <c r="O74" i="27"/>
  <c r="Z74" i="27"/>
  <c r="S89" i="28"/>
  <c r="S93" i="28"/>
  <c r="AN4" i="28"/>
  <c r="AM4" i="28"/>
  <c r="AL4" i="28"/>
  <c r="R8" i="28"/>
  <c r="AF8" i="28"/>
  <c r="AO8" i="28"/>
  <c r="AI8" i="28"/>
  <c r="P8" i="28"/>
  <c r="R25" i="28"/>
  <c r="AF25" i="28"/>
  <c r="AO25" i="28"/>
  <c r="AI25" i="28"/>
  <c r="P25" i="28"/>
  <c r="N25" i="28"/>
  <c r="AG25" i="28"/>
  <c r="AQ25" i="28"/>
  <c r="Z47" i="28"/>
  <c r="O47" i="28"/>
  <c r="P25" i="27"/>
  <c r="P33" i="27"/>
  <c r="P41" i="27"/>
  <c r="P49" i="27"/>
  <c r="AN52" i="27"/>
  <c r="P57" i="27"/>
  <c r="AN60" i="27"/>
  <c r="AM61" i="27"/>
  <c r="P65" i="27"/>
  <c r="AL71" i="27"/>
  <c r="R74" i="27"/>
  <c r="AF74" i="27"/>
  <c r="AO74" i="27"/>
  <c r="N79" i="27"/>
  <c r="AG79" i="27"/>
  <c r="AQ79" i="27"/>
  <c r="J89" i="28"/>
  <c r="AE3" i="28"/>
  <c r="AJ4" i="28"/>
  <c r="R5" i="28"/>
  <c r="AF5" i="28"/>
  <c r="AO5" i="28"/>
  <c r="AN12" i="28"/>
  <c r="AM12" i="28"/>
  <c r="AL12" i="28"/>
  <c r="AJ12" i="28"/>
  <c r="AN14" i="28"/>
  <c r="AM14" i="28"/>
  <c r="AL14" i="28"/>
  <c r="AK14" i="28"/>
  <c r="AJ14" i="28"/>
  <c r="AN20" i="28"/>
  <c r="AM20" i="28"/>
  <c r="AL20" i="28"/>
  <c r="AJ20" i="28"/>
  <c r="R48" i="27"/>
  <c r="AF48" i="27"/>
  <c r="AO48" i="27"/>
  <c r="R56" i="27"/>
  <c r="AF56" i="27"/>
  <c r="AO56" i="27"/>
  <c r="AN61" i="27"/>
  <c r="R64" i="27"/>
  <c r="AF64" i="27"/>
  <c r="AO64" i="27"/>
  <c r="N78" i="27"/>
  <c r="AG78" i="27"/>
  <c r="AQ78" i="27"/>
  <c r="AI84" i="27"/>
  <c r="P84" i="27"/>
  <c r="AK87" i="27"/>
  <c r="AN87" i="27"/>
  <c r="K94" i="28"/>
  <c r="AB89" i="28"/>
  <c r="AK4" i="28"/>
  <c r="AN6" i="28"/>
  <c r="AM6" i="28"/>
  <c r="AL6" i="28"/>
  <c r="AK6" i="28"/>
  <c r="AJ6" i="28"/>
  <c r="AN7" i="28"/>
  <c r="AM7" i="28"/>
  <c r="AL7" i="28"/>
  <c r="AK7" i="28"/>
  <c r="AJ7" i="28"/>
  <c r="R13" i="28"/>
  <c r="AF13" i="28"/>
  <c r="AO13" i="28"/>
  <c r="Z15" i="28"/>
  <c r="N15" i="28"/>
  <c r="AG15" i="28"/>
  <c r="AQ15" i="28"/>
  <c r="R9" i="28"/>
  <c r="AF9" i="28"/>
  <c r="AO9" i="28"/>
  <c r="AI9" i="28"/>
  <c r="P9" i="28"/>
  <c r="N9" i="28"/>
  <c r="AG9" i="28"/>
  <c r="AQ9" i="28"/>
  <c r="AN38" i="28"/>
  <c r="AM38" i="28"/>
  <c r="AL38" i="28"/>
  <c r="AK38" i="28"/>
  <c r="AJ38" i="28"/>
  <c r="O73" i="27"/>
  <c r="O84" i="27"/>
  <c r="O87" i="27"/>
  <c r="AN5" i="28"/>
  <c r="AM5" i="28"/>
  <c r="AL5" i="28"/>
  <c r="AK5" i="28"/>
  <c r="N6" i="28"/>
  <c r="AG6" i="28"/>
  <c r="AQ6" i="28"/>
  <c r="O7" i="28"/>
  <c r="AN55" i="28"/>
  <c r="AL55" i="28"/>
  <c r="AK55" i="28"/>
  <c r="AJ55" i="28"/>
  <c r="O54" i="27"/>
  <c r="O62" i="27"/>
  <c r="O72" i="27"/>
  <c r="AJ73" i="27"/>
  <c r="N77" i="27"/>
  <c r="AG77" i="27"/>
  <c r="AQ77" i="27"/>
  <c r="AI77" i="27"/>
  <c r="O83" i="27"/>
  <c r="AM87" i="27"/>
  <c r="AB91" i="28"/>
  <c r="R17" i="28"/>
  <c r="AF17" i="28"/>
  <c r="AO17" i="28"/>
  <c r="AI17" i="28"/>
  <c r="P17" i="28"/>
  <c r="N17" i="28"/>
  <c r="AG17" i="28"/>
  <c r="AQ17" i="28"/>
  <c r="Z24" i="28"/>
  <c r="N70" i="27"/>
  <c r="AG70" i="27"/>
  <c r="AQ70" i="27"/>
  <c r="AK73" i="27"/>
  <c r="AN74" i="27"/>
  <c r="AI76" i="27"/>
  <c r="P76" i="27"/>
  <c r="R78" i="27"/>
  <c r="AF78" i="27"/>
  <c r="AO78" i="27"/>
  <c r="AM79" i="27"/>
  <c r="N82" i="27"/>
  <c r="AG82" i="27"/>
  <c r="AQ82" i="27"/>
  <c r="AI82" i="27"/>
  <c r="R84" i="27"/>
  <c r="AF84" i="27"/>
  <c r="AO84" i="27"/>
  <c r="N86" i="27"/>
  <c r="AG86" i="27"/>
  <c r="AQ86" i="27"/>
  <c r="AI86" i="27"/>
  <c r="AF3" i="28"/>
  <c r="AC92" i="28"/>
  <c r="AC91" i="28"/>
  <c r="AK10" i="28"/>
  <c r="AJ10" i="28"/>
  <c r="AN10" i="28"/>
  <c r="AL10" i="28"/>
  <c r="AK18" i="28"/>
  <c r="AJ18" i="28"/>
  <c r="AN18" i="28"/>
  <c r="AL18" i="28"/>
  <c r="O24" i="28"/>
  <c r="AN22" i="28"/>
  <c r="AL22" i="28"/>
  <c r="AN31" i="28"/>
  <c r="AM31" i="28"/>
  <c r="AL31" i="28"/>
  <c r="AK31" i="28"/>
  <c r="R33" i="28"/>
  <c r="AF33" i="28"/>
  <c r="AO33" i="28"/>
  <c r="AI33" i="28"/>
  <c r="P33" i="28"/>
  <c r="R42" i="28"/>
  <c r="AF42" i="28"/>
  <c r="AO42" i="28"/>
  <c r="AI42" i="28"/>
  <c r="P42" i="28"/>
  <c r="N42" i="28"/>
  <c r="AG42" i="28"/>
  <c r="AQ42" i="28"/>
  <c r="R63" i="28"/>
  <c r="AF63" i="28"/>
  <c r="AO63" i="28"/>
  <c r="AI63" i="28"/>
  <c r="P63" i="28"/>
  <c r="N63" i="28"/>
  <c r="AG63" i="28"/>
  <c r="AQ63" i="28"/>
  <c r="AK72" i="28"/>
  <c r="L89" i="28"/>
  <c r="T89" i="28"/>
  <c r="T93" i="28"/>
  <c r="AD3" i="28"/>
  <c r="P7" i="28"/>
  <c r="P15" i="28"/>
  <c r="AK21" i="28"/>
  <c r="AK22" i="28"/>
  <c r="P24" i="28"/>
  <c r="R27" i="28"/>
  <c r="AF27" i="28"/>
  <c r="AO27" i="28"/>
  <c r="AI27" i="28"/>
  <c r="P27" i="28"/>
  <c r="N27" i="28"/>
  <c r="AG27" i="28"/>
  <c r="AQ27" i="28"/>
  <c r="AN30" i="28"/>
  <c r="AM30" i="28"/>
  <c r="AL30" i="28"/>
  <c r="N32" i="28"/>
  <c r="AG32" i="28"/>
  <c r="AQ32" i="28"/>
  <c r="O33" i="28"/>
  <c r="O39" i="28"/>
  <c r="M89" i="28"/>
  <c r="U91" i="28"/>
  <c r="U89" i="28"/>
  <c r="O9" i="28"/>
  <c r="AL13" i="28"/>
  <c r="P16" i="28"/>
  <c r="AI16" i="28"/>
  <c r="O17" i="28"/>
  <c r="AL21" i="28"/>
  <c r="R22" i="28"/>
  <c r="AF22" i="28"/>
  <c r="AO22" i="28"/>
  <c r="AM22" i="28"/>
  <c r="O25" i="28"/>
  <c r="O32" i="28"/>
  <c r="AN47" i="28"/>
  <c r="AM47" i="28"/>
  <c r="AL47" i="28"/>
  <c r="AK47" i="28"/>
  <c r="AJ47" i="28"/>
  <c r="R49" i="28"/>
  <c r="AF49" i="28"/>
  <c r="AO49" i="28"/>
  <c r="AI49" i="28"/>
  <c r="P49" i="28"/>
  <c r="AI58" i="28"/>
  <c r="R58" i="28"/>
  <c r="AF58" i="28"/>
  <c r="AO58" i="28"/>
  <c r="P58" i="28"/>
  <c r="N58" i="28"/>
  <c r="AG58" i="28"/>
  <c r="AQ58" i="28"/>
  <c r="N3" i="28"/>
  <c r="V93" i="28"/>
  <c r="V89" i="28"/>
  <c r="O10" i="28"/>
  <c r="N11" i="28"/>
  <c r="AG11" i="28"/>
  <c r="AQ11" i="28"/>
  <c r="AM13" i="28"/>
  <c r="O18" i="28"/>
  <c r="N19" i="28"/>
  <c r="AG19" i="28"/>
  <c r="AQ19" i="28"/>
  <c r="AM21" i="28"/>
  <c r="R23" i="28"/>
  <c r="AF23" i="28"/>
  <c r="AO23" i="28"/>
  <c r="AI23" i="28"/>
  <c r="R35" i="28"/>
  <c r="AF35" i="28"/>
  <c r="AO35" i="28"/>
  <c r="AI35" i="28"/>
  <c r="P35" i="28"/>
  <c r="N35" i="28"/>
  <c r="AG35" i="28"/>
  <c r="AQ35" i="28"/>
  <c r="R41" i="28"/>
  <c r="AF41" i="28"/>
  <c r="AO41" i="28"/>
  <c r="AI41" i="28"/>
  <c r="P41" i="28"/>
  <c r="AI59" i="28"/>
  <c r="P59" i="28"/>
  <c r="N59" i="28"/>
  <c r="AG59" i="28"/>
  <c r="AQ59" i="28"/>
  <c r="R59" i="28"/>
  <c r="AF59" i="28"/>
  <c r="AO59" i="28"/>
  <c r="AL76" i="28"/>
  <c r="G93" i="28"/>
  <c r="G89" i="28"/>
  <c r="O89" i="28"/>
  <c r="O94" i="28"/>
  <c r="O3" i="28"/>
  <c r="W93" i="28"/>
  <c r="W89" i="28"/>
  <c r="N4" i="28"/>
  <c r="AG4" i="28"/>
  <c r="AQ4" i="28"/>
  <c r="P10" i="28"/>
  <c r="N12" i="28"/>
  <c r="AG12" i="28"/>
  <c r="AQ12" i="28"/>
  <c r="P18" i="28"/>
  <c r="N20" i="28"/>
  <c r="AG20" i="28"/>
  <c r="AQ20" i="28"/>
  <c r="N23" i="28"/>
  <c r="AG23" i="28"/>
  <c r="AQ23" i="28"/>
  <c r="AJ28" i="28"/>
  <c r="AJ36" i="28"/>
  <c r="AN39" i="28"/>
  <c r="AM39" i="28"/>
  <c r="AL39" i="28"/>
  <c r="AK39" i="28"/>
  <c r="AJ39" i="28"/>
  <c r="N41" i="28"/>
  <c r="AG41" i="28"/>
  <c r="AQ41" i="28"/>
  <c r="O48" i="28"/>
  <c r="Z61" i="28"/>
  <c r="O61" i="28"/>
  <c r="Z65" i="28"/>
  <c r="Z98" i="28"/>
  <c r="N65" i="28"/>
  <c r="AG65" i="28"/>
  <c r="AQ65" i="28"/>
  <c r="O65" i="28"/>
  <c r="AN70" i="28"/>
  <c r="AL70" i="28"/>
  <c r="AJ70" i="28"/>
  <c r="H89" i="28"/>
  <c r="P3" i="28"/>
  <c r="Z91" i="28"/>
  <c r="Z92" i="28"/>
  <c r="AI3" i="28"/>
  <c r="O4" i="28"/>
  <c r="P11" i="28"/>
  <c r="O12" i="28"/>
  <c r="P19" i="28"/>
  <c r="O20" i="28"/>
  <c r="O23" i="28"/>
  <c r="R34" i="28"/>
  <c r="AF34" i="28"/>
  <c r="AO34" i="28"/>
  <c r="AI34" i="28"/>
  <c r="P34" i="28"/>
  <c r="AM54" i="28"/>
  <c r="AL54" i="28"/>
  <c r="I89" i="28"/>
  <c r="Q89" i="28"/>
  <c r="Q94" i="28"/>
  <c r="AA3" i="28"/>
  <c r="P4" i="28"/>
  <c r="P12" i="28"/>
  <c r="P20" i="28"/>
  <c r="P23" i="28"/>
  <c r="AI24" i="28"/>
  <c r="AN32" i="28"/>
  <c r="AM32" i="28"/>
  <c r="AL32" i="28"/>
  <c r="AK32" i="28"/>
  <c r="AJ32" i="28"/>
  <c r="N34" i="28"/>
  <c r="AG34" i="28"/>
  <c r="AQ34" i="28"/>
  <c r="O40" i="28"/>
  <c r="AN46" i="28"/>
  <c r="AM46" i="28"/>
  <c r="AL46" i="28"/>
  <c r="AK46" i="28"/>
  <c r="N47" i="28"/>
  <c r="AG47" i="28"/>
  <c r="AQ47" i="28"/>
  <c r="R50" i="28"/>
  <c r="AF50" i="28"/>
  <c r="AO50" i="28"/>
  <c r="AI50" i="28"/>
  <c r="P50" i="28"/>
  <c r="N50" i="28"/>
  <c r="AG50" i="28"/>
  <c r="AQ50" i="28"/>
  <c r="AJ54" i="28"/>
  <c r="O55" i="28"/>
  <c r="Z55" i="28"/>
  <c r="AD99" i="28"/>
  <c r="AD98" i="28"/>
  <c r="O41" i="28"/>
  <c r="O49" i="28"/>
  <c r="O57" i="28"/>
  <c r="Z73" i="28"/>
  <c r="N73" i="28"/>
  <c r="AG73" i="28"/>
  <c r="AQ73" i="28"/>
  <c r="AI75" i="28"/>
  <c r="P75" i="28"/>
  <c r="N75" i="28"/>
  <c r="AG75" i="28"/>
  <c r="AQ75" i="28"/>
  <c r="R75" i="28"/>
  <c r="AF75" i="28"/>
  <c r="AO75" i="28"/>
  <c r="R84" i="28"/>
  <c r="AF84" i="28"/>
  <c r="AO84" i="28"/>
  <c r="P84" i="28"/>
  <c r="N84" i="28"/>
  <c r="AG84" i="28"/>
  <c r="AQ84" i="28"/>
  <c r="AI84" i="28"/>
  <c r="P6" i="29"/>
  <c r="AH6" i="29"/>
  <c r="AQ6" i="29"/>
  <c r="T6" i="29"/>
  <c r="AI6" i="29"/>
  <c r="AR6" i="29"/>
  <c r="AK6" i="29"/>
  <c r="R6" i="29"/>
  <c r="AN28" i="28"/>
  <c r="AM29" i="28"/>
  <c r="R31" i="28"/>
  <c r="AF31" i="28"/>
  <c r="AO31" i="28"/>
  <c r="O34" i="28"/>
  <c r="AN36" i="28"/>
  <c r="AM37" i="28"/>
  <c r="R39" i="28"/>
  <c r="AF39" i="28"/>
  <c r="AO39" i="28"/>
  <c r="AJ40" i="28"/>
  <c r="N43" i="28"/>
  <c r="AG43" i="28"/>
  <c r="AQ43" i="28"/>
  <c r="R47" i="28"/>
  <c r="AF47" i="28"/>
  <c r="AO47" i="28"/>
  <c r="AJ48" i="28"/>
  <c r="N51" i="28"/>
  <c r="AG51" i="28"/>
  <c r="AQ51" i="28"/>
  <c r="AM53" i="28"/>
  <c r="AN62" i="28"/>
  <c r="AM62" i="28"/>
  <c r="AL62" i="28"/>
  <c r="AJ66" i="28"/>
  <c r="AN66" i="28"/>
  <c r="AM66" i="28"/>
  <c r="AL66" i="28"/>
  <c r="N77" i="28"/>
  <c r="AG77" i="28"/>
  <c r="AQ77" i="28"/>
  <c r="Z77" i="28"/>
  <c r="AI79" i="28"/>
  <c r="P79" i="28"/>
  <c r="N79" i="28"/>
  <c r="AG79" i="28"/>
  <c r="AQ79" i="28"/>
  <c r="O27" i="28"/>
  <c r="O35" i="28"/>
  <c r="N36" i="28"/>
  <c r="AG36" i="28"/>
  <c r="AQ36" i="28"/>
  <c r="AK40" i="28"/>
  <c r="O43" i="28"/>
  <c r="AK48" i="28"/>
  <c r="O51" i="28"/>
  <c r="N56" i="28"/>
  <c r="AG56" i="28"/>
  <c r="AQ56" i="28"/>
  <c r="R71" i="28"/>
  <c r="AF71" i="28"/>
  <c r="AO71" i="28"/>
  <c r="AI71" i="28"/>
  <c r="P71" i="28"/>
  <c r="N71" i="28"/>
  <c r="AG71" i="28"/>
  <c r="AQ71" i="28"/>
  <c r="I89" i="29"/>
  <c r="AB3" i="29"/>
  <c r="Q3" i="29"/>
  <c r="X91" i="29"/>
  <c r="AQ12" i="29"/>
  <c r="AL40" i="28"/>
  <c r="P43" i="28"/>
  <c r="AI43" i="28"/>
  <c r="AL48" i="28"/>
  <c r="P51" i="28"/>
  <c r="AI51" i="28"/>
  <c r="O56" i="28"/>
  <c r="AJ56" i="28"/>
  <c r="AN60" i="28"/>
  <c r="AK60" i="28"/>
  <c r="AJ60" i="28"/>
  <c r="AA99" i="28"/>
  <c r="AA98" i="28"/>
  <c r="AO64" i="28"/>
  <c r="AN68" i="28"/>
  <c r="AL68" i="28"/>
  <c r="AK68" i="28"/>
  <c r="AJ68" i="28"/>
  <c r="AN69" i="28"/>
  <c r="AM69" i="28"/>
  <c r="AK69" i="28"/>
  <c r="AJ69" i="28"/>
  <c r="P80" i="28"/>
  <c r="N80" i="28"/>
  <c r="AG80" i="28"/>
  <c r="AQ80" i="28"/>
  <c r="Z85" i="28"/>
  <c r="O85" i="28"/>
  <c r="AK85" i="28"/>
  <c r="AJ85" i="28"/>
  <c r="AN85" i="28"/>
  <c r="AM85" i="28"/>
  <c r="AL85" i="28"/>
  <c r="N88" i="28"/>
  <c r="AG88" i="28"/>
  <c r="AQ88" i="28"/>
  <c r="R88" i="28"/>
  <c r="AF88" i="28"/>
  <c r="AO88" i="28"/>
  <c r="P88" i="28"/>
  <c r="AI88" i="28"/>
  <c r="O29" i="28"/>
  <c r="O37" i="28"/>
  <c r="AM40" i="28"/>
  <c r="O45" i="28"/>
  <c r="AM48" i="28"/>
  <c r="N54" i="28"/>
  <c r="AG54" i="28"/>
  <c r="AQ54" i="28"/>
  <c r="N61" i="28"/>
  <c r="AG61" i="28"/>
  <c r="AQ61" i="28"/>
  <c r="AC99" i="28"/>
  <c r="AC98" i="28"/>
  <c r="AL64" i="28"/>
  <c r="AK64" i="28"/>
  <c r="AI99" i="28"/>
  <c r="AJ64" i="28"/>
  <c r="AN64" i="28"/>
  <c r="AM68" i="28"/>
  <c r="AJ74" i="28"/>
  <c r="AN74" i="28"/>
  <c r="AM74" i="28"/>
  <c r="AL74" i="28"/>
  <c r="AE99" i="28"/>
  <c r="AE98" i="28"/>
  <c r="AI67" i="28"/>
  <c r="P67" i="28"/>
  <c r="N67" i="28"/>
  <c r="AG67" i="28"/>
  <c r="AQ67" i="28"/>
  <c r="R67" i="28"/>
  <c r="AF67" i="28"/>
  <c r="AO67" i="28"/>
  <c r="N69" i="28"/>
  <c r="AG69" i="28"/>
  <c r="AQ69" i="28"/>
  <c r="Z69" i="28"/>
  <c r="AN78" i="28"/>
  <c r="AM78" i="28"/>
  <c r="AL78" i="28"/>
  <c r="AJ78" i="28"/>
  <c r="AK80" i="28"/>
  <c r="N81" i="28"/>
  <c r="AG81" i="28"/>
  <c r="AQ81" i="28"/>
  <c r="R81" i="28"/>
  <c r="AF81" i="28"/>
  <c r="AO81" i="28"/>
  <c r="AI81" i="28"/>
  <c r="P81" i="28"/>
  <c r="AN82" i="28"/>
  <c r="AJ82" i="28"/>
  <c r="AM82" i="28"/>
  <c r="AL82" i="28"/>
  <c r="AK82" i="28"/>
  <c r="AI83" i="28"/>
  <c r="P83" i="28"/>
  <c r="N83" i="28"/>
  <c r="AG83" i="28"/>
  <c r="AQ83" i="28"/>
  <c r="AM57" i="28"/>
  <c r="P61" i="28"/>
  <c r="AI61" i="28"/>
  <c r="O62" i="28"/>
  <c r="AM65" i="28"/>
  <c r="P69" i="28"/>
  <c r="O70" i="28"/>
  <c r="AM73" i="28"/>
  <c r="O78" i="28"/>
  <c r="O86" i="28"/>
  <c r="I91" i="29"/>
  <c r="AB4" i="29"/>
  <c r="Q4" i="29"/>
  <c r="Y91" i="29"/>
  <c r="P62" i="28"/>
  <c r="N64" i="28"/>
  <c r="AG64" i="28"/>
  <c r="AN65" i="28"/>
  <c r="P70" i="28"/>
  <c r="N72" i="28"/>
  <c r="AG72" i="28"/>
  <c r="AQ72" i="28"/>
  <c r="AN73" i="28"/>
  <c r="R76" i="28"/>
  <c r="AF76" i="28"/>
  <c r="AO76" i="28"/>
  <c r="AJ77" i="28"/>
  <c r="P78" i="28"/>
  <c r="O79" i="28"/>
  <c r="O83" i="28"/>
  <c r="AF100" i="29"/>
  <c r="AF99" i="29"/>
  <c r="AI87" i="28"/>
  <c r="P87" i="28"/>
  <c r="O74" i="28"/>
  <c r="O82" i="28"/>
  <c r="J89" i="29"/>
  <c r="AC3" i="29"/>
  <c r="AB99" i="28"/>
  <c r="AB98" i="28"/>
  <c r="P66" i="28"/>
  <c r="O67" i="28"/>
  <c r="AJ73" i="28"/>
  <c r="P74" i="28"/>
  <c r="R85" i="28"/>
  <c r="AF85" i="28"/>
  <c r="AO85" i="28"/>
  <c r="N85" i="28"/>
  <c r="AG85" i="28"/>
  <c r="AQ85" i="28"/>
  <c r="R87" i="28"/>
  <c r="AF87" i="28"/>
  <c r="AO87" i="28"/>
  <c r="AM3" i="29"/>
  <c r="AL3" i="29"/>
  <c r="AP3" i="29"/>
  <c r="AO3" i="29"/>
  <c r="AN3" i="29"/>
  <c r="AP5" i="29"/>
  <c r="AO5" i="29"/>
  <c r="AN5" i="29"/>
  <c r="AM5" i="29"/>
  <c r="AL5" i="29"/>
  <c r="M89" i="29"/>
  <c r="U89" i="29"/>
  <c r="AE93" i="29"/>
  <c r="AE92" i="29"/>
  <c r="Q7" i="29"/>
  <c r="AG100" i="29"/>
  <c r="AG99" i="29"/>
  <c r="T20" i="29"/>
  <c r="AI20" i="29"/>
  <c r="AR20" i="29"/>
  <c r="AK20" i="29"/>
  <c r="R20" i="29"/>
  <c r="P20" i="29"/>
  <c r="AH20" i="29"/>
  <c r="AQ20" i="29"/>
  <c r="AN21" i="29"/>
  <c r="N89" i="29"/>
  <c r="V89" i="29"/>
  <c r="AF3" i="29"/>
  <c r="U91" i="29"/>
  <c r="T5" i="29"/>
  <c r="AI5" i="29"/>
  <c r="AR5" i="29"/>
  <c r="R7" i="29"/>
  <c r="AK7" i="29"/>
  <c r="P9" i="29"/>
  <c r="AH9" i="29"/>
  <c r="AQ9" i="29"/>
  <c r="AL12" i="29"/>
  <c r="AK14" i="29"/>
  <c r="O89" i="29"/>
  <c r="W91" i="29"/>
  <c r="W89" i="29"/>
  <c r="AG92" i="29"/>
  <c r="AG93" i="29"/>
  <c r="V91" i="29"/>
  <c r="Q9" i="29"/>
  <c r="AP30" i="29"/>
  <c r="AO30" i="29"/>
  <c r="AN30" i="29"/>
  <c r="AM30" i="29"/>
  <c r="AL30" i="29"/>
  <c r="AN86" i="28"/>
  <c r="P3" i="29"/>
  <c r="AH3" i="29"/>
  <c r="X89" i="29"/>
  <c r="T7" i="29"/>
  <c r="AI7" i="29"/>
  <c r="AR7" i="29"/>
  <c r="AL8" i="29"/>
  <c r="R9" i="29"/>
  <c r="AK9" i="29"/>
  <c r="Q10" i="29"/>
  <c r="P11" i="29"/>
  <c r="AH11" i="29"/>
  <c r="AQ11" i="29"/>
  <c r="Q12" i="29"/>
  <c r="AM12" i="29"/>
  <c r="R14" i="29"/>
  <c r="Q16" i="29"/>
  <c r="AP17" i="29"/>
  <c r="AO17" i="29"/>
  <c r="AN17" i="29"/>
  <c r="AM17" i="29"/>
  <c r="AL17" i="29"/>
  <c r="AP22" i="29"/>
  <c r="AO22" i="29"/>
  <c r="AN22" i="29"/>
  <c r="AM22" i="29"/>
  <c r="AL22" i="29"/>
  <c r="AP31" i="29"/>
  <c r="AO31" i="29"/>
  <c r="AN31" i="29"/>
  <c r="AM31" i="29"/>
  <c r="AL31" i="29"/>
  <c r="AM8" i="29"/>
  <c r="R10" i="29"/>
  <c r="AK10" i="29"/>
  <c r="Q11" i="29"/>
  <c r="AK11" i="29"/>
  <c r="AC100" i="29"/>
  <c r="AC99" i="29"/>
  <c r="R12" i="29"/>
  <c r="AN12" i="29"/>
  <c r="AL37" i="29"/>
  <c r="AP37" i="29"/>
  <c r="AO37" i="29"/>
  <c r="AN37" i="29"/>
  <c r="AM37" i="29"/>
  <c r="AP38" i="29"/>
  <c r="AO38" i="29"/>
  <c r="AN38" i="29"/>
  <c r="AM38" i="29"/>
  <c r="AL38" i="29"/>
  <c r="R11" i="29"/>
  <c r="AD100" i="29"/>
  <c r="AD99" i="29"/>
  <c r="AO12" i="29"/>
  <c r="T14" i="29"/>
  <c r="AI14" i="29"/>
  <c r="AR14" i="29"/>
  <c r="O87" i="28"/>
  <c r="K89" i="29"/>
  <c r="S89" i="29"/>
  <c r="S92" i="29"/>
  <c r="Q5" i="29"/>
  <c r="AO8" i="29"/>
  <c r="T12" i="29"/>
  <c r="AI12" i="29"/>
  <c r="AE100" i="29"/>
  <c r="AE99" i="29"/>
  <c r="AP12" i="29"/>
  <c r="L89" i="29"/>
  <c r="T3" i="29"/>
  <c r="AD3" i="29"/>
  <c r="R5" i="29"/>
  <c r="AK13" i="29"/>
  <c r="R13" i="29"/>
  <c r="AM15" i="29"/>
  <c r="AP16" i="29"/>
  <c r="AO16" i="29"/>
  <c r="AM16" i="29"/>
  <c r="P17" i="29"/>
  <c r="AH17" i="29"/>
  <c r="AQ17" i="29"/>
  <c r="Q24" i="29"/>
  <c r="T29" i="29"/>
  <c r="AI29" i="29"/>
  <c r="AR29" i="29"/>
  <c r="R31" i="29"/>
  <c r="AB31" i="29"/>
  <c r="AK41" i="29"/>
  <c r="P44" i="29"/>
  <c r="AH44" i="29"/>
  <c r="AQ44" i="29"/>
  <c r="T45" i="29"/>
  <c r="AI45" i="29"/>
  <c r="AR45" i="29"/>
  <c r="AK49" i="29"/>
  <c r="R49" i="29"/>
  <c r="P49" i="29"/>
  <c r="AH49" i="29"/>
  <c r="AQ49" i="29"/>
  <c r="Q52" i="29"/>
  <c r="P18" i="29"/>
  <c r="AH18" i="29"/>
  <c r="AQ18" i="29"/>
  <c r="AL23" i="29"/>
  <c r="Q25" i="29"/>
  <c r="Q33" i="29"/>
  <c r="AK40" i="29"/>
  <c r="R40" i="29"/>
  <c r="T47" i="29"/>
  <c r="AI47" i="29"/>
  <c r="AR47" i="29"/>
  <c r="AK47" i="29"/>
  <c r="R47" i="29"/>
  <c r="AK48" i="29"/>
  <c r="R48" i="29"/>
  <c r="T48" i="29"/>
  <c r="AI48" i="29"/>
  <c r="AR48" i="29"/>
  <c r="AB52" i="29"/>
  <c r="T54" i="29"/>
  <c r="AI54" i="29"/>
  <c r="AR54" i="29"/>
  <c r="AK54" i="29"/>
  <c r="R54" i="29"/>
  <c r="AP57" i="29"/>
  <c r="AO57" i="29"/>
  <c r="AL57" i="29"/>
  <c r="AP60" i="29"/>
  <c r="AO60" i="29"/>
  <c r="AN60" i="29"/>
  <c r="AM60" i="29"/>
  <c r="AL60" i="29"/>
  <c r="AL64" i="29"/>
  <c r="AP64" i="29"/>
  <c r="AO64" i="29"/>
  <c r="AM64" i="29"/>
  <c r="AM23" i="29"/>
  <c r="AL24" i="29"/>
  <c r="R25" i="29"/>
  <c r="AK25" i="29"/>
  <c r="Q26" i="29"/>
  <c r="P27" i="29"/>
  <c r="AH27" i="29"/>
  <c r="AQ27" i="29"/>
  <c r="AL32" i="29"/>
  <c r="Q34" i="29"/>
  <c r="P35" i="29"/>
  <c r="AH35" i="29"/>
  <c r="AQ35" i="29"/>
  <c r="P40" i="29"/>
  <c r="AH40" i="29"/>
  <c r="AQ40" i="29"/>
  <c r="Q45" i="29"/>
  <c r="Q46" i="29"/>
  <c r="P47" i="29"/>
  <c r="AH47" i="29"/>
  <c r="AQ47" i="29"/>
  <c r="P48" i="29"/>
  <c r="AH48" i="29"/>
  <c r="AQ48" i="29"/>
  <c r="AL50" i="29"/>
  <c r="P54" i="29"/>
  <c r="AH54" i="29"/>
  <c r="AQ54" i="29"/>
  <c r="AP59" i="29"/>
  <c r="AO59" i="29"/>
  <c r="AN59" i="29"/>
  <c r="AM59" i="29"/>
  <c r="AL59" i="29"/>
  <c r="R18" i="29"/>
  <c r="AK18" i="29"/>
  <c r="AN23" i="29"/>
  <c r="AM24" i="29"/>
  <c r="R26" i="29"/>
  <c r="AK26" i="29"/>
  <c r="P28" i="29"/>
  <c r="AH28" i="29"/>
  <c r="AQ28" i="29"/>
  <c r="AM32" i="29"/>
  <c r="AL33" i="29"/>
  <c r="AK34" i="29"/>
  <c r="P36" i="29"/>
  <c r="AH36" i="29"/>
  <c r="AQ36" i="29"/>
  <c r="R41" i="29"/>
  <c r="R46" i="29"/>
  <c r="Q47" i="29"/>
  <c r="AB60" i="29"/>
  <c r="P60" i="29"/>
  <c r="AH60" i="29"/>
  <c r="AQ60" i="29"/>
  <c r="AP65" i="29"/>
  <c r="AO65" i="29"/>
  <c r="AN65" i="29"/>
  <c r="AL65" i="29"/>
  <c r="R19" i="29"/>
  <c r="AK19" i="29"/>
  <c r="Q20" i="29"/>
  <c r="AO23" i="29"/>
  <c r="AN24" i="29"/>
  <c r="R27" i="29"/>
  <c r="AK27" i="29"/>
  <c r="Q28" i="29"/>
  <c r="AN32" i="29"/>
  <c r="AM33" i="29"/>
  <c r="R35" i="29"/>
  <c r="AK35" i="29"/>
  <c r="Q36" i="29"/>
  <c r="T40" i="29"/>
  <c r="AI40" i="29"/>
  <c r="AR40" i="29"/>
  <c r="AP52" i="29"/>
  <c r="AO52" i="29"/>
  <c r="AN52" i="29"/>
  <c r="AM52" i="29"/>
  <c r="AL52" i="29"/>
  <c r="T55" i="29"/>
  <c r="AI55" i="29"/>
  <c r="AR55" i="29"/>
  <c r="AK55" i="29"/>
  <c r="R55" i="29"/>
  <c r="P55" i="29"/>
  <c r="AH55" i="29"/>
  <c r="AQ55" i="29"/>
  <c r="AM57" i="29"/>
  <c r="AN64" i="29"/>
  <c r="Q13" i="29"/>
  <c r="Q21" i="29"/>
  <c r="P22" i="29"/>
  <c r="AH22" i="29"/>
  <c r="AQ22" i="29"/>
  <c r="AO24" i="29"/>
  <c r="R28" i="29"/>
  <c r="AK28" i="29"/>
  <c r="P30" i="29"/>
  <c r="AH30" i="29"/>
  <c r="AQ30" i="29"/>
  <c r="AO32" i="29"/>
  <c r="AN33" i="29"/>
  <c r="R36" i="29"/>
  <c r="AK36" i="29"/>
  <c r="Q37" i="29"/>
  <c r="P38" i="29"/>
  <c r="AH38" i="29"/>
  <c r="AQ38" i="29"/>
  <c r="AK39" i="29"/>
  <c r="R39" i="29"/>
  <c r="T41" i="29"/>
  <c r="AI41" i="29"/>
  <c r="AR41" i="29"/>
  <c r="AP43" i="29"/>
  <c r="AO43" i="29"/>
  <c r="P53" i="29"/>
  <c r="AH53" i="29"/>
  <c r="AQ53" i="29"/>
  <c r="AL56" i="29"/>
  <c r="AP56" i="29"/>
  <c r="AM56" i="29"/>
  <c r="AN57" i="29"/>
  <c r="T62" i="29"/>
  <c r="AI62" i="29"/>
  <c r="AR62" i="29"/>
  <c r="AK62" i="29"/>
  <c r="R62" i="29"/>
  <c r="P62" i="29"/>
  <c r="AH62" i="29"/>
  <c r="AQ62" i="29"/>
  <c r="AM65" i="29"/>
  <c r="R21" i="29"/>
  <c r="Q22" i="29"/>
  <c r="R29" i="29"/>
  <c r="P31" i="29"/>
  <c r="AH31" i="29"/>
  <c r="AQ31" i="29"/>
  <c r="AO33" i="29"/>
  <c r="R37" i="29"/>
  <c r="P39" i="29"/>
  <c r="AH39" i="29"/>
  <c r="AQ39" i="29"/>
  <c r="AP44" i="29"/>
  <c r="AO44" i="29"/>
  <c r="AN44" i="29"/>
  <c r="AO45" i="29"/>
  <c r="AN45" i="29"/>
  <c r="AM45" i="29"/>
  <c r="AP45" i="29"/>
  <c r="AP51" i="29"/>
  <c r="AO51" i="29"/>
  <c r="AM51" i="29"/>
  <c r="Q53" i="29"/>
  <c r="R30" i="29"/>
  <c r="R38" i="29"/>
  <c r="Q39" i="29"/>
  <c r="AN46" i="29"/>
  <c r="AM46" i="29"/>
  <c r="AP50" i="29"/>
  <c r="AN50" i="29"/>
  <c r="R50" i="29"/>
  <c r="AB50" i="29"/>
  <c r="Q51" i="29"/>
  <c r="AN63" i="29"/>
  <c r="T64" i="29"/>
  <c r="AI64" i="29"/>
  <c r="AR64" i="29"/>
  <c r="R66" i="29"/>
  <c r="R91" i="29"/>
  <c r="AN66" i="29"/>
  <c r="AN71" i="29"/>
  <c r="AP71" i="29"/>
  <c r="AM72" i="29"/>
  <c r="AP72" i="29"/>
  <c r="AO72" i="29"/>
  <c r="AP66" i="29"/>
  <c r="AL71" i="29"/>
  <c r="AL72" i="29"/>
  <c r="AK75" i="29"/>
  <c r="AM58" i="29"/>
  <c r="Q61" i="29"/>
  <c r="AP63" i="29"/>
  <c r="T66" i="29"/>
  <c r="AI66" i="29"/>
  <c r="AR66" i="29"/>
  <c r="AK67" i="29"/>
  <c r="AM71" i="29"/>
  <c r="AN72" i="29"/>
  <c r="AL73" i="29"/>
  <c r="AP73" i="29"/>
  <c r="AO73" i="29"/>
  <c r="AN73" i="29"/>
  <c r="AK78" i="29"/>
  <c r="R78" i="29"/>
  <c r="P78" i="29"/>
  <c r="AH78" i="29"/>
  <c r="AQ78" i="29"/>
  <c r="AL81" i="29"/>
  <c r="AP81" i="29"/>
  <c r="AO81" i="29"/>
  <c r="AN81" i="29"/>
  <c r="AM81" i="29"/>
  <c r="AP82" i="29"/>
  <c r="AO82" i="29"/>
  <c r="AN82" i="29"/>
  <c r="AM82" i="29"/>
  <c r="AL82" i="29"/>
  <c r="AL87" i="29"/>
  <c r="T88" i="29"/>
  <c r="AI88" i="29"/>
  <c r="AR88" i="29"/>
  <c r="R53" i="29"/>
  <c r="AK53" i="29"/>
  <c r="AN58" i="29"/>
  <c r="T59" i="29"/>
  <c r="AI59" i="29"/>
  <c r="AR59" i="29"/>
  <c r="R61" i="29"/>
  <c r="AK61" i="29"/>
  <c r="P63" i="29"/>
  <c r="AH63" i="29"/>
  <c r="AQ63" i="29"/>
  <c r="P67" i="29"/>
  <c r="AH67" i="29"/>
  <c r="AQ67" i="29"/>
  <c r="AO71" i="29"/>
  <c r="Q72" i="29"/>
  <c r="P73" i="29"/>
  <c r="AH73" i="29"/>
  <c r="AQ73" i="29"/>
  <c r="AM73" i="29"/>
  <c r="P76" i="29"/>
  <c r="AH76" i="29"/>
  <c r="AQ76" i="29"/>
  <c r="T76" i="29"/>
  <c r="AI76" i="29"/>
  <c r="AR76" i="29"/>
  <c r="AK76" i="29"/>
  <c r="R76" i="29"/>
  <c r="P82" i="29"/>
  <c r="AH82" i="29"/>
  <c r="AQ82" i="29"/>
  <c r="Q55" i="29"/>
  <c r="Q63" i="29"/>
  <c r="Q73" i="29"/>
  <c r="AK74" i="29"/>
  <c r="R74" i="29"/>
  <c r="T74" i="29"/>
  <c r="AI74" i="29"/>
  <c r="AR74" i="29"/>
  <c r="T80" i="29"/>
  <c r="AI80" i="29"/>
  <c r="AR80" i="29"/>
  <c r="Q82" i="29"/>
  <c r="P84" i="29"/>
  <c r="AH84" i="29"/>
  <c r="AQ84" i="29"/>
  <c r="T84" i="29"/>
  <c r="AI84" i="29"/>
  <c r="AR84" i="29"/>
  <c r="AK84" i="29"/>
  <c r="R84" i="29"/>
  <c r="AO86" i="29"/>
  <c r="AL86" i="29"/>
  <c r="AP86" i="29"/>
  <c r="AM88" i="29"/>
  <c r="AP88" i="29"/>
  <c r="AO88" i="29"/>
  <c r="AN88" i="29"/>
  <c r="Q40" i="29"/>
  <c r="Q48" i="29"/>
  <c r="Q56" i="29"/>
  <c r="P57" i="29"/>
  <c r="AH57" i="29"/>
  <c r="AQ57" i="29"/>
  <c r="Q64" i="29"/>
  <c r="P65" i="29"/>
  <c r="AH65" i="29"/>
  <c r="AQ65" i="29"/>
  <c r="AK70" i="29"/>
  <c r="R70" i="29"/>
  <c r="P70" i="29"/>
  <c r="AH70" i="29"/>
  <c r="AQ70" i="29"/>
  <c r="P74" i="29"/>
  <c r="AH74" i="29"/>
  <c r="AQ74" i="29"/>
  <c r="AL88" i="29"/>
  <c r="P50" i="29"/>
  <c r="AH50" i="29"/>
  <c r="AQ50" i="29"/>
  <c r="Q57" i="29"/>
  <c r="R64" i="29"/>
  <c r="P66" i="29"/>
  <c r="AH66" i="29"/>
  <c r="AQ66" i="29"/>
  <c r="AL66" i="29"/>
  <c r="P68" i="29"/>
  <c r="AH68" i="29"/>
  <c r="AQ68" i="29"/>
  <c r="T68" i="29"/>
  <c r="AI68" i="29"/>
  <c r="AR68" i="29"/>
  <c r="AK68" i="29"/>
  <c r="R68" i="29"/>
  <c r="Q74" i="29"/>
  <c r="AN87" i="29"/>
  <c r="AP87" i="29"/>
  <c r="AO87" i="29"/>
  <c r="R57" i="29"/>
  <c r="R65" i="29"/>
  <c r="Q66" i="29"/>
  <c r="AM66" i="29"/>
  <c r="AM80" i="29"/>
  <c r="AP80" i="29"/>
  <c r="AO80" i="29"/>
  <c r="AN80" i="29"/>
  <c r="T83" i="29"/>
  <c r="AI83" i="29"/>
  <c r="AR83" i="29"/>
  <c r="AK83" i="29"/>
  <c r="R83" i="29"/>
  <c r="AO79" i="29"/>
  <c r="Q84" i="29"/>
  <c r="Q69" i="29"/>
  <c r="Q77" i="29"/>
  <c r="AP79" i="29"/>
  <c r="T82" i="29"/>
  <c r="AI82" i="29"/>
  <c r="AR82" i="29"/>
  <c r="P86" i="29"/>
  <c r="AH86" i="29"/>
  <c r="AQ86" i="29"/>
  <c r="Q70" i="29"/>
  <c r="Q78" i="29"/>
  <c r="Q86" i="29"/>
  <c r="AL69" i="29"/>
  <c r="P72" i="29"/>
  <c r="AH72" i="29"/>
  <c r="AQ72" i="29"/>
  <c r="AL77" i="29"/>
  <c r="P80" i="29"/>
  <c r="AH80" i="29"/>
  <c r="AQ80" i="29"/>
  <c r="AL85" i="29"/>
  <c r="R86" i="29"/>
  <c r="Q87" i="29"/>
  <c r="P88" i="29"/>
  <c r="AH88" i="29"/>
  <c r="AQ88" i="29"/>
  <c r="AM85" i="29"/>
  <c r="R82" i="29"/>
  <c r="H3" i="17"/>
  <c r="R89" i="29"/>
  <c r="AB100" i="29"/>
  <c r="AK92" i="29"/>
  <c r="Z99" i="28"/>
  <c r="AK54" i="28"/>
  <c r="AL28" i="27"/>
  <c r="AN53" i="27"/>
  <c r="AK63" i="27"/>
  <c r="AN28" i="27"/>
  <c r="AL63" i="27"/>
  <c r="AK28" i="27"/>
  <c r="AK53" i="27"/>
  <c r="AI107" i="27"/>
  <c r="Z107" i="27"/>
  <c r="Y99" i="26"/>
  <c r="AM64" i="26"/>
  <c r="AK19" i="26"/>
  <c r="AJ19" i="26"/>
  <c r="AK57" i="26"/>
  <c r="N93" i="26"/>
  <c r="AL19" i="26"/>
  <c r="AL14" i="26"/>
  <c r="AJ14" i="26"/>
  <c r="AM19" i="26"/>
  <c r="AK14" i="26"/>
  <c r="AK18" i="26"/>
  <c r="AJ18" i="26"/>
  <c r="N92" i="26"/>
  <c r="AM18" i="26"/>
  <c r="AH99" i="25"/>
  <c r="Y99" i="25"/>
  <c r="AM79" i="25"/>
  <c r="AM26" i="25"/>
  <c r="AK44" i="27"/>
  <c r="AL44" i="27"/>
  <c r="AL61" i="26"/>
  <c r="AK61" i="26"/>
  <c r="AM4" i="29"/>
  <c r="Y98" i="26"/>
  <c r="AK26" i="25"/>
  <c r="AM17" i="25"/>
  <c r="AL26" i="25"/>
  <c r="AK30" i="28"/>
  <c r="AJ30" i="28"/>
  <c r="AM44" i="27"/>
  <c r="AM87" i="26"/>
  <c r="AL87" i="26"/>
  <c r="AI87" i="26"/>
  <c r="AI4" i="26"/>
  <c r="AJ4" i="26"/>
  <c r="AN13" i="27"/>
  <c r="AL13" i="27"/>
  <c r="AJ13" i="27"/>
  <c r="AL49" i="25"/>
  <c r="AK49" i="25"/>
  <c r="AI53" i="26"/>
  <c r="AL53" i="26"/>
  <c r="AK44" i="28"/>
  <c r="AM44" i="28"/>
  <c r="AL44" i="28"/>
  <c r="AN45" i="28"/>
  <c r="AJ45" i="28"/>
  <c r="AL45" i="28"/>
  <c r="AK45" i="28"/>
  <c r="AN76" i="28"/>
  <c r="AL72" i="28"/>
  <c r="AJ37" i="27"/>
  <c r="AP4" i="29"/>
  <c r="AM29" i="29"/>
  <c r="AM21" i="29"/>
  <c r="AJ80" i="28"/>
  <c r="AM70" i="28"/>
  <c r="AK19" i="27"/>
  <c r="AJ25" i="25"/>
  <c r="AI26" i="25"/>
  <c r="AN68" i="27"/>
  <c r="AK68" i="27"/>
  <c r="AJ68" i="27"/>
  <c r="AM74" i="25"/>
  <c r="AL74" i="25"/>
  <c r="AJ53" i="26"/>
  <c r="AP21" i="29"/>
  <c r="AM61" i="26"/>
  <c r="AN19" i="27"/>
  <c r="AI41" i="26"/>
  <c r="AL79" i="25"/>
  <c r="AL25" i="25"/>
  <c r="AN79" i="29"/>
  <c r="AM79" i="29"/>
  <c r="AL79" i="29"/>
  <c r="AJ86" i="28"/>
  <c r="AK86" i="28"/>
  <c r="AL86" i="28"/>
  <c r="AN13" i="28"/>
  <c r="AJ13" i="28"/>
  <c r="AM63" i="27"/>
  <c r="AJ63" i="27"/>
  <c r="AJ53" i="27"/>
  <c r="AL53" i="27"/>
  <c r="AN29" i="29"/>
  <c r="AO29" i="29"/>
  <c r="AM80" i="28"/>
  <c r="AM45" i="28"/>
  <c r="AP29" i="29"/>
  <c r="AN4" i="29"/>
  <c r="AL21" i="29"/>
  <c r="AL80" i="28"/>
  <c r="AN44" i="28"/>
  <c r="AM76" i="28"/>
  <c r="AJ19" i="27"/>
  <c r="AK64" i="26"/>
  <c r="AI64" i="26"/>
  <c r="AK41" i="26"/>
  <c r="AK79" i="25"/>
  <c r="AM25" i="25"/>
  <c r="AM43" i="29"/>
  <c r="AN43" i="29"/>
  <c r="AL47" i="26"/>
  <c r="AI47" i="26"/>
  <c r="AO46" i="29"/>
  <c r="AJ76" i="28"/>
  <c r="AJ44" i="28"/>
  <c r="AN72" i="28"/>
  <c r="AK87" i="26"/>
  <c r="AJ64" i="26"/>
  <c r="AM41" i="26"/>
  <c r="AJ49" i="25"/>
  <c r="AI79" i="25"/>
  <c r="AJ17" i="25"/>
  <c r="AN29" i="28"/>
  <c r="AJ29" i="28"/>
  <c r="AL29" i="28"/>
  <c r="AK29" i="28"/>
  <c r="AK36" i="28"/>
  <c r="AM36" i="28"/>
  <c r="AL36" i="28"/>
  <c r="AL61" i="27"/>
  <c r="AK61" i="27"/>
  <c r="AI69" i="26"/>
  <c r="AK69" i="26"/>
  <c r="AL69" i="26"/>
  <c r="AL10" i="26"/>
  <c r="AK10" i="26"/>
  <c r="AL46" i="29"/>
  <c r="AO4" i="29"/>
  <c r="AJ72" i="28"/>
  <c r="AN44" i="27"/>
  <c r="AM37" i="27"/>
  <c r="AM49" i="25"/>
  <c r="AK17" i="25"/>
  <c r="AM86" i="28"/>
  <c r="AL63" i="29"/>
  <c r="AO63" i="29"/>
  <c r="AJ44" i="27"/>
  <c r="AM57" i="26"/>
  <c r="AJ57" i="26"/>
  <c r="AJ61" i="26"/>
  <c r="R92" i="29"/>
  <c r="T93" i="24"/>
  <c r="T92" i="24"/>
  <c r="AK35" i="28"/>
  <c r="AJ35" i="28"/>
  <c r="AL35" i="28"/>
  <c r="AM35" i="28"/>
  <c r="AN35" i="28"/>
  <c r="AJ58" i="28"/>
  <c r="AM58" i="28"/>
  <c r="AL58" i="28"/>
  <c r="AN58" i="28"/>
  <c r="AK58" i="28"/>
  <c r="AM33" i="28"/>
  <c r="AL33" i="28"/>
  <c r="AK33" i="28"/>
  <c r="AJ33" i="28"/>
  <c r="AN33" i="28"/>
  <c r="AM36" i="29"/>
  <c r="AL36" i="29"/>
  <c r="AP36" i="29"/>
  <c r="AO36" i="29"/>
  <c r="AN36" i="29"/>
  <c r="AN35" i="29"/>
  <c r="AM35" i="29"/>
  <c r="AL35" i="29"/>
  <c r="AP35" i="29"/>
  <c r="AO35" i="29"/>
  <c r="AP14" i="29"/>
  <c r="AO14" i="29"/>
  <c r="AN14" i="29"/>
  <c r="AM14" i="29"/>
  <c r="AL14" i="29"/>
  <c r="T91" i="29"/>
  <c r="AK81" i="28"/>
  <c r="AN81" i="28"/>
  <c r="AM81" i="28"/>
  <c r="AL81" i="28"/>
  <c r="AJ81" i="28"/>
  <c r="AM67" i="28"/>
  <c r="AL67" i="28"/>
  <c r="AK67" i="28"/>
  <c r="AN67" i="28"/>
  <c r="AJ67" i="28"/>
  <c r="AF98" i="28"/>
  <c r="AH99" i="29"/>
  <c r="H94" i="28"/>
  <c r="AA89" i="28"/>
  <c r="AM23" i="28"/>
  <c r="AL23" i="28"/>
  <c r="AK23" i="28"/>
  <c r="AN23" i="28"/>
  <c r="AJ23" i="28"/>
  <c r="AM49" i="28"/>
  <c r="AL49" i="28"/>
  <c r="AK49" i="28"/>
  <c r="AJ49" i="28"/>
  <c r="AN49" i="28"/>
  <c r="AD89" i="28"/>
  <c r="L94" i="28"/>
  <c r="AM8" i="28"/>
  <c r="AL8" i="28"/>
  <c r="AK8" i="28"/>
  <c r="AJ8" i="28"/>
  <c r="AN8" i="28"/>
  <c r="AA92" i="27"/>
  <c r="AA91" i="27"/>
  <c r="AL43" i="27"/>
  <c r="AJ43" i="27"/>
  <c r="AM43" i="27"/>
  <c r="AK43" i="27"/>
  <c r="AN43" i="27"/>
  <c r="AK10" i="27"/>
  <c r="AJ10" i="27"/>
  <c r="AN10" i="27"/>
  <c r="AL10" i="27"/>
  <c r="AM10" i="27"/>
  <c r="Z89" i="27"/>
  <c r="G94" i="27"/>
  <c r="AM62" i="27"/>
  <c r="AL62" i="27"/>
  <c r="AJ62" i="27"/>
  <c r="AK62" i="27"/>
  <c r="AN62" i="27"/>
  <c r="AM8" i="27"/>
  <c r="AL8" i="27"/>
  <c r="AK8" i="27"/>
  <c r="AJ8" i="27"/>
  <c r="AN8" i="27"/>
  <c r="AM38" i="27"/>
  <c r="AL38" i="27"/>
  <c r="AN38" i="27"/>
  <c r="AK38" i="27"/>
  <c r="AJ38" i="27"/>
  <c r="AF99" i="27"/>
  <c r="AF98" i="27"/>
  <c r="AO17" i="27"/>
  <c r="M94" i="27"/>
  <c r="AI89" i="27"/>
  <c r="N89" i="27"/>
  <c r="G94" i="26"/>
  <c r="Z89" i="26"/>
  <c r="AF99" i="26"/>
  <c r="AF98" i="26"/>
  <c r="AO67" i="26"/>
  <c r="J94" i="27"/>
  <c r="AE89" i="27"/>
  <c r="AJ82" i="25"/>
  <c r="AK82" i="25"/>
  <c r="AM82" i="25"/>
  <c r="AI82" i="25"/>
  <c r="AL82" i="25"/>
  <c r="AD92" i="26"/>
  <c r="AD91" i="26"/>
  <c r="F94" i="26"/>
  <c r="Y89" i="26"/>
  <c r="AJ56" i="25"/>
  <c r="AK56" i="25"/>
  <c r="AM56" i="25"/>
  <c r="AL56" i="25"/>
  <c r="AI56" i="25"/>
  <c r="AL85" i="25"/>
  <c r="AK85" i="25"/>
  <c r="AM85" i="25"/>
  <c r="AJ85" i="25"/>
  <c r="AI85" i="25"/>
  <c r="AK24" i="26"/>
  <c r="AI24" i="26"/>
  <c r="AL24" i="26"/>
  <c r="AJ24" i="26"/>
  <c r="AM24" i="26"/>
  <c r="AK47" i="25"/>
  <c r="AI47" i="25"/>
  <c r="AL47" i="25"/>
  <c r="AM47" i="25"/>
  <c r="AJ47" i="25"/>
  <c r="N93" i="25"/>
  <c r="AL19" i="25"/>
  <c r="AK19" i="25"/>
  <c r="AJ19" i="25"/>
  <c r="AI19" i="25"/>
  <c r="AM19" i="25"/>
  <c r="AL11" i="25"/>
  <c r="AK11" i="25"/>
  <c r="AJ11" i="25"/>
  <c r="AI11" i="25"/>
  <c r="AM11" i="25"/>
  <c r="AQ26" i="24"/>
  <c r="AR26" i="24"/>
  <c r="AP26" i="24"/>
  <c r="AO26" i="24"/>
  <c r="AN26" i="24"/>
  <c r="AH94" i="24"/>
  <c r="AH93" i="24"/>
  <c r="AE94" i="24"/>
  <c r="AE93" i="24"/>
  <c r="AM83" i="28"/>
  <c r="AN83" i="28"/>
  <c r="AL83" i="28"/>
  <c r="AK83" i="28"/>
  <c r="AJ83" i="28"/>
  <c r="P91" i="29"/>
  <c r="AF99" i="28"/>
  <c r="AK51" i="28"/>
  <c r="AJ51" i="28"/>
  <c r="AN51" i="28"/>
  <c r="AM51" i="28"/>
  <c r="AL51" i="28"/>
  <c r="AH100" i="29"/>
  <c r="AM71" i="28"/>
  <c r="AL71" i="28"/>
  <c r="AK71" i="28"/>
  <c r="AN71" i="28"/>
  <c r="AJ71" i="28"/>
  <c r="AL50" i="28"/>
  <c r="AK50" i="28"/>
  <c r="AJ50" i="28"/>
  <c r="AN50" i="28"/>
  <c r="AM50" i="28"/>
  <c r="AF92" i="28"/>
  <c r="AF91" i="28"/>
  <c r="AO3" i="28"/>
  <c r="AE92" i="28"/>
  <c r="AE91" i="28"/>
  <c r="AM72" i="27"/>
  <c r="AJ72" i="27"/>
  <c r="AN72" i="27"/>
  <c r="AK72" i="27"/>
  <c r="AL72" i="27"/>
  <c r="AL59" i="27"/>
  <c r="AK59" i="27"/>
  <c r="AJ59" i="27"/>
  <c r="AN59" i="27"/>
  <c r="AM59" i="27"/>
  <c r="AJ83" i="27"/>
  <c r="AK83" i="27"/>
  <c r="AN83" i="27"/>
  <c r="AM83" i="27"/>
  <c r="AL83" i="27"/>
  <c r="AM30" i="27"/>
  <c r="AL30" i="27"/>
  <c r="AN30" i="27"/>
  <c r="AK30" i="27"/>
  <c r="AJ30" i="27"/>
  <c r="AL26" i="28"/>
  <c r="AJ26" i="28"/>
  <c r="AN26" i="28"/>
  <c r="AK26" i="28"/>
  <c r="AM26" i="28"/>
  <c r="AO107" i="27"/>
  <c r="AO106" i="27"/>
  <c r="AK35" i="26"/>
  <c r="AI35" i="26"/>
  <c r="AM35" i="26"/>
  <c r="AJ35" i="26"/>
  <c r="AL35" i="26"/>
  <c r="K94" i="26"/>
  <c r="AC89" i="26"/>
  <c r="AB89" i="26"/>
  <c r="H94" i="26"/>
  <c r="AK83" i="26"/>
  <c r="AJ83" i="26"/>
  <c r="AI83" i="26"/>
  <c r="AL83" i="26"/>
  <c r="AM83" i="26"/>
  <c r="AL62" i="26"/>
  <c r="AK62" i="26"/>
  <c r="AI62" i="26"/>
  <c r="AM62" i="26"/>
  <c r="AJ62" i="26"/>
  <c r="AK81" i="25"/>
  <c r="AL81" i="25"/>
  <c r="AJ81" i="25"/>
  <c r="AM81" i="25"/>
  <c r="AI81" i="25"/>
  <c r="AB92" i="25"/>
  <c r="AB91" i="25"/>
  <c r="K94" i="25"/>
  <c r="AC89" i="25"/>
  <c r="AK12" i="25"/>
  <c r="AJ12" i="25"/>
  <c r="AI12" i="25"/>
  <c r="AM12" i="25"/>
  <c r="AL12" i="25"/>
  <c r="Y92" i="25"/>
  <c r="Y91" i="25"/>
  <c r="AH98" i="25"/>
  <c r="AN41" i="24"/>
  <c r="AO41" i="24"/>
  <c r="AQ41" i="24"/>
  <c r="AR41" i="24"/>
  <c r="AP41" i="24"/>
  <c r="AP97" i="24"/>
  <c r="AO78" i="29"/>
  <c r="AP78" i="29"/>
  <c r="AM78" i="29"/>
  <c r="AL78" i="29"/>
  <c r="AN78" i="29"/>
  <c r="AQ64" i="28"/>
  <c r="AG98" i="28"/>
  <c r="AG99" i="28"/>
  <c r="AB89" i="29"/>
  <c r="I92" i="29"/>
  <c r="AM79" i="28"/>
  <c r="AN79" i="28"/>
  <c r="AL79" i="28"/>
  <c r="AK79" i="28"/>
  <c r="AJ79" i="28"/>
  <c r="AM68" i="29"/>
  <c r="AL68" i="29"/>
  <c r="AP68" i="29"/>
  <c r="AO68" i="29"/>
  <c r="AN68" i="29"/>
  <c r="AM76" i="29"/>
  <c r="AL76" i="29"/>
  <c r="AN76" i="29"/>
  <c r="AP76" i="29"/>
  <c r="AO76" i="29"/>
  <c r="AP25" i="29"/>
  <c r="AP100" i="29"/>
  <c r="AO25" i="29"/>
  <c r="AN25" i="29"/>
  <c r="AM25" i="29"/>
  <c r="AL25" i="29"/>
  <c r="AM47" i="29"/>
  <c r="AL47" i="29"/>
  <c r="AN47" i="29"/>
  <c r="AO47" i="29"/>
  <c r="AP47" i="29"/>
  <c r="AO83" i="29"/>
  <c r="AN83" i="29"/>
  <c r="AM83" i="29"/>
  <c r="AL83" i="29"/>
  <c r="AP83" i="29"/>
  <c r="AO61" i="29"/>
  <c r="AN61" i="29"/>
  <c r="AM61" i="29"/>
  <c r="AL61" i="29"/>
  <c r="AP61" i="29"/>
  <c r="Q89" i="29"/>
  <c r="Q92" i="29"/>
  <c r="AN62" i="29"/>
  <c r="AM62" i="29"/>
  <c r="AL62" i="29"/>
  <c r="AO62" i="29"/>
  <c r="AP62" i="29"/>
  <c r="AN19" i="29"/>
  <c r="AM19" i="29"/>
  <c r="AL19" i="29"/>
  <c r="AP19" i="29"/>
  <c r="AO19" i="29"/>
  <c r="AO26" i="29"/>
  <c r="AN26" i="29"/>
  <c r="AM26" i="29"/>
  <c r="AL26" i="29"/>
  <c r="AP26" i="29"/>
  <c r="AN54" i="29"/>
  <c r="AM54" i="29"/>
  <c r="AL54" i="29"/>
  <c r="AO54" i="29"/>
  <c r="AP54" i="29"/>
  <c r="AM13" i="29"/>
  <c r="AL13" i="29"/>
  <c r="AP13" i="29"/>
  <c r="AO13" i="29"/>
  <c r="AN13" i="29"/>
  <c r="AI100" i="29"/>
  <c r="AI99" i="29"/>
  <c r="AR12" i="29"/>
  <c r="AK89" i="29"/>
  <c r="O92" i="29"/>
  <c r="P89" i="29"/>
  <c r="AK99" i="29"/>
  <c r="AF93" i="29"/>
  <c r="AF92" i="29"/>
  <c r="AM87" i="28"/>
  <c r="AL87" i="28"/>
  <c r="AK87" i="28"/>
  <c r="AJ87" i="28"/>
  <c r="AN87" i="28"/>
  <c r="Q91" i="29"/>
  <c r="AL88" i="28"/>
  <c r="AN88" i="28"/>
  <c r="AM88" i="28"/>
  <c r="AJ88" i="28"/>
  <c r="AK88" i="28"/>
  <c r="AO6" i="29"/>
  <c r="AN6" i="29"/>
  <c r="AM6" i="29"/>
  <c r="AL6" i="29"/>
  <c r="AP6" i="29"/>
  <c r="AM41" i="28"/>
  <c r="AL41" i="28"/>
  <c r="AK41" i="28"/>
  <c r="AJ41" i="28"/>
  <c r="AN41" i="28"/>
  <c r="N93" i="28"/>
  <c r="AG3" i="28"/>
  <c r="R89" i="28"/>
  <c r="J94" i="28"/>
  <c r="AE89" i="28"/>
  <c r="AM46" i="27"/>
  <c r="AL46" i="27"/>
  <c r="AN46" i="27"/>
  <c r="AK46" i="27"/>
  <c r="AJ46" i="27"/>
  <c r="AD92" i="27"/>
  <c r="AD91" i="27"/>
  <c r="AF106" i="27"/>
  <c r="AL58" i="26"/>
  <c r="AK58" i="26"/>
  <c r="AJ58" i="26"/>
  <c r="AM58" i="26"/>
  <c r="AI58" i="26"/>
  <c r="AB92" i="27"/>
  <c r="AB91" i="27"/>
  <c r="L94" i="26"/>
  <c r="AH89" i="26"/>
  <c r="M89" i="26"/>
  <c r="AL54" i="26"/>
  <c r="AK54" i="26"/>
  <c r="AJ54" i="26"/>
  <c r="AI54" i="26"/>
  <c r="AM54" i="26"/>
  <c r="AK75" i="26"/>
  <c r="AJ75" i="26"/>
  <c r="AI75" i="26"/>
  <c r="AL75" i="26"/>
  <c r="AM75" i="26"/>
  <c r="I94" i="26"/>
  <c r="AD89" i="26"/>
  <c r="AL46" i="26"/>
  <c r="AK46" i="26"/>
  <c r="AI46" i="26"/>
  <c r="AM46" i="26"/>
  <c r="AJ46" i="26"/>
  <c r="AK73" i="25"/>
  <c r="AL73" i="25"/>
  <c r="AM73" i="25"/>
  <c r="AI73" i="25"/>
  <c r="AJ73" i="25"/>
  <c r="AJ71" i="25"/>
  <c r="AM71" i="25"/>
  <c r="AK71" i="25"/>
  <c r="AI71" i="25"/>
  <c r="AL71" i="25"/>
  <c r="AJ40" i="25"/>
  <c r="AK40" i="25"/>
  <c r="AM40" i="25"/>
  <c r="AL40" i="25"/>
  <c r="AI40" i="25"/>
  <c r="AL31" i="25"/>
  <c r="AM31" i="25"/>
  <c r="AK31" i="25"/>
  <c r="AJ31" i="25"/>
  <c r="AI31" i="25"/>
  <c r="AK63" i="25"/>
  <c r="AI63" i="25"/>
  <c r="AL63" i="25"/>
  <c r="AM63" i="25"/>
  <c r="AJ63" i="25"/>
  <c r="AJ21" i="25"/>
  <c r="AI21" i="25"/>
  <c r="AM21" i="25"/>
  <c r="AL21" i="25"/>
  <c r="AK21" i="25"/>
  <c r="AJ5" i="25"/>
  <c r="AI5" i="25"/>
  <c r="AM5" i="25"/>
  <c r="AL5" i="25"/>
  <c r="AK5" i="25"/>
  <c r="F94" i="25"/>
  <c r="Y89" i="25"/>
  <c r="AF93" i="24"/>
  <c r="AF94" i="24"/>
  <c r="AQ96" i="24"/>
  <c r="AO96" i="24"/>
  <c r="AG94" i="24"/>
  <c r="AG93" i="24"/>
  <c r="Q92" i="24"/>
  <c r="R89" i="24"/>
  <c r="AM89" i="24"/>
  <c r="M93" i="25"/>
  <c r="AE3" i="25"/>
  <c r="AN67" i="29"/>
  <c r="AP67" i="29"/>
  <c r="AO67" i="29"/>
  <c r="AM67" i="29"/>
  <c r="AL67" i="29"/>
  <c r="T89" i="29"/>
  <c r="AI3" i="29"/>
  <c r="AM11" i="29"/>
  <c r="AO11" i="29"/>
  <c r="AN11" i="29"/>
  <c r="AL11" i="29"/>
  <c r="AP11" i="29"/>
  <c r="AH93" i="29"/>
  <c r="AH92" i="29"/>
  <c r="AQ3" i="29"/>
  <c r="AO18" i="29"/>
  <c r="AN18" i="29"/>
  <c r="AM18" i="29"/>
  <c r="AL18" i="29"/>
  <c r="AP18" i="29"/>
  <c r="AG89" i="29"/>
  <c r="L92" i="29"/>
  <c r="H94" i="27"/>
  <c r="AA89" i="27"/>
  <c r="AO74" i="29"/>
  <c r="AN74" i="29"/>
  <c r="AM74" i="29"/>
  <c r="AP74" i="29"/>
  <c r="AL74" i="29"/>
  <c r="AN75" i="29"/>
  <c r="AM75" i="29"/>
  <c r="AL75" i="29"/>
  <c r="AP75" i="29"/>
  <c r="AO75" i="29"/>
  <c r="AK100" i="29"/>
  <c r="AM20" i="29"/>
  <c r="AL20" i="29"/>
  <c r="AO20" i="29"/>
  <c r="AN20" i="29"/>
  <c r="AP20" i="29"/>
  <c r="AB99" i="29"/>
  <c r="AI98" i="28"/>
  <c r="AI89" i="28"/>
  <c r="M94" i="28"/>
  <c r="N89" i="28"/>
  <c r="AL42" i="28"/>
  <c r="AK42" i="28"/>
  <c r="AJ42" i="28"/>
  <c r="AN42" i="28"/>
  <c r="AM42" i="28"/>
  <c r="R93" i="28"/>
  <c r="AL17" i="28"/>
  <c r="AK17" i="28"/>
  <c r="AJ17" i="28"/>
  <c r="AM17" i="28"/>
  <c r="AN17" i="28"/>
  <c r="AJ77" i="27"/>
  <c r="AN77" i="27"/>
  <c r="AM77" i="27"/>
  <c r="AL77" i="27"/>
  <c r="AK77" i="27"/>
  <c r="AM84" i="27"/>
  <c r="AL84" i="27"/>
  <c r="AK84" i="27"/>
  <c r="AN84" i="27"/>
  <c r="AJ84" i="27"/>
  <c r="AG107" i="27"/>
  <c r="AG106" i="27"/>
  <c r="AQ20" i="27"/>
  <c r="AM80" i="27"/>
  <c r="AN80" i="27"/>
  <c r="AL80" i="27"/>
  <c r="AJ80" i="27"/>
  <c r="AK80" i="27"/>
  <c r="AF107" i="27"/>
  <c r="AJ84" i="26"/>
  <c r="AI84" i="26"/>
  <c r="AM84" i="26"/>
  <c r="AK84" i="26"/>
  <c r="AL84" i="26"/>
  <c r="AJ68" i="26"/>
  <c r="AI68" i="26"/>
  <c r="AM68" i="26"/>
  <c r="AK68" i="26"/>
  <c r="AL68" i="26"/>
  <c r="AI106" i="27"/>
  <c r="AL66" i="26"/>
  <c r="AK66" i="26"/>
  <c r="AJ66" i="26"/>
  <c r="AM66" i="26"/>
  <c r="AI66" i="26"/>
  <c r="K94" i="27"/>
  <c r="AB89" i="27"/>
  <c r="AL34" i="26"/>
  <c r="AJ34" i="26"/>
  <c r="AM34" i="26"/>
  <c r="AK34" i="26"/>
  <c r="AI34" i="26"/>
  <c r="AK8" i="26"/>
  <c r="AI8" i="26"/>
  <c r="AL8" i="26"/>
  <c r="AM8" i="26"/>
  <c r="AJ8" i="26"/>
  <c r="AL77" i="25"/>
  <c r="AK77" i="25"/>
  <c r="AM77" i="25"/>
  <c r="AJ77" i="25"/>
  <c r="AI77" i="25"/>
  <c r="AF92" i="26"/>
  <c r="AF91" i="26"/>
  <c r="AO3" i="26"/>
  <c r="AJ64" i="25"/>
  <c r="AK64" i="25"/>
  <c r="AM64" i="25"/>
  <c r="AL64" i="25"/>
  <c r="AI64" i="25"/>
  <c r="AK39" i="25"/>
  <c r="AI39" i="25"/>
  <c r="AL39" i="25"/>
  <c r="AM39" i="25"/>
  <c r="AM98" i="25"/>
  <c r="AJ39" i="25"/>
  <c r="AQ97" i="24"/>
  <c r="O89" i="25"/>
  <c r="O93" i="25"/>
  <c r="AO70" i="29"/>
  <c r="AP70" i="29"/>
  <c r="AN70" i="29"/>
  <c r="AM70" i="29"/>
  <c r="AL70" i="29"/>
  <c r="AL39" i="29"/>
  <c r="AO39" i="29"/>
  <c r="AN39" i="29"/>
  <c r="AM39" i="29"/>
  <c r="AP39" i="29"/>
  <c r="AO53" i="29"/>
  <c r="AN53" i="29"/>
  <c r="AM53" i="29"/>
  <c r="AL53" i="29"/>
  <c r="AP53" i="29"/>
  <c r="AO34" i="29"/>
  <c r="AN34" i="29"/>
  <c r="AM34" i="29"/>
  <c r="AL34" i="29"/>
  <c r="AP34" i="29"/>
  <c r="J92" i="29"/>
  <c r="AC89" i="29"/>
  <c r="AC89" i="28"/>
  <c r="I94" i="28"/>
  <c r="AN84" i="29"/>
  <c r="AM84" i="29"/>
  <c r="AL84" i="29"/>
  <c r="AP84" i="29"/>
  <c r="AO84" i="29"/>
  <c r="AM40" i="29"/>
  <c r="AL40" i="29"/>
  <c r="AP40" i="29"/>
  <c r="AO40" i="29"/>
  <c r="AN40" i="29"/>
  <c r="AL49" i="29"/>
  <c r="AO49" i="29"/>
  <c r="AN49" i="29"/>
  <c r="AM49" i="29"/>
  <c r="AP49" i="29"/>
  <c r="AD93" i="29"/>
  <c r="AD92" i="29"/>
  <c r="N92" i="29"/>
  <c r="AF89" i="29"/>
  <c r="M92" i="29"/>
  <c r="AD89" i="29"/>
  <c r="AN61" i="28"/>
  <c r="AM61" i="28"/>
  <c r="AJ61" i="28"/>
  <c r="AL61" i="28"/>
  <c r="AK61" i="28"/>
  <c r="AK43" i="28"/>
  <c r="AJ43" i="28"/>
  <c r="AN43" i="28"/>
  <c r="AL43" i="28"/>
  <c r="AM43" i="28"/>
  <c r="AM75" i="28"/>
  <c r="AL75" i="28"/>
  <c r="AL98" i="28"/>
  <c r="AK75" i="28"/>
  <c r="AN75" i="28"/>
  <c r="AJ75" i="28"/>
  <c r="AA92" i="28"/>
  <c r="AA91" i="28"/>
  <c r="AL34" i="28"/>
  <c r="AK34" i="28"/>
  <c r="AJ34" i="28"/>
  <c r="AN34" i="28"/>
  <c r="AM34" i="28"/>
  <c r="AI91" i="28"/>
  <c r="AI92" i="28"/>
  <c r="AJ3" i="28"/>
  <c r="AN3" i="28"/>
  <c r="AM3" i="28"/>
  <c r="AK3" i="28"/>
  <c r="AL3" i="28"/>
  <c r="O93" i="28"/>
  <c r="AL86" i="27"/>
  <c r="AN86" i="27"/>
  <c r="AM86" i="27"/>
  <c r="AK86" i="27"/>
  <c r="AJ86" i="27"/>
  <c r="AM76" i="27"/>
  <c r="AL76" i="27"/>
  <c r="AN76" i="27"/>
  <c r="AJ76" i="27"/>
  <c r="AK76" i="27"/>
  <c r="AK18" i="27"/>
  <c r="AJ18" i="27"/>
  <c r="AN18" i="27"/>
  <c r="AL18" i="27"/>
  <c r="AM18" i="27"/>
  <c r="AN69" i="27"/>
  <c r="AM69" i="27"/>
  <c r="AL69" i="27"/>
  <c r="AJ69" i="27"/>
  <c r="AK69" i="27"/>
  <c r="AM58" i="27"/>
  <c r="AL58" i="27"/>
  <c r="AK58" i="27"/>
  <c r="AJ58" i="27"/>
  <c r="AN58" i="27"/>
  <c r="AM54" i="27"/>
  <c r="AL54" i="27"/>
  <c r="AK54" i="27"/>
  <c r="AJ54" i="27"/>
  <c r="AN54" i="27"/>
  <c r="Z106" i="27"/>
  <c r="R93" i="27"/>
  <c r="R89" i="27"/>
  <c r="AF3" i="27"/>
  <c r="AL74" i="26"/>
  <c r="AK74" i="26"/>
  <c r="AJ74" i="26"/>
  <c r="AI74" i="26"/>
  <c r="AM74" i="26"/>
  <c r="AM98" i="26"/>
  <c r="AK51" i="26"/>
  <c r="AJ51" i="26"/>
  <c r="AI51" i="26"/>
  <c r="AL51" i="26"/>
  <c r="AM51" i="26"/>
  <c r="AJ44" i="26"/>
  <c r="AI44" i="26"/>
  <c r="AM44" i="26"/>
  <c r="AK44" i="26"/>
  <c r="AL44" i="26"/>
  <c r="AL50" i="26"/>
  <c r="AK50" i="26"/>
  <c r="AJ50" i="26"/>
  <c r="AM50" i="26"/>
  <c r="AI50" i="26"/>
  <c r="J94" i="26"/>
  <c r="AA89" i="26"/>
  <c r="AK16" i="26"/>
  <c r="AI16" i="26"/>
  <c r="AL16" i="26"/>
  <c r="AM16" i="26"/>
  <c r="AJ16" i="26"/>
  <c r="Q93" i="26"/>
  <c r="AA89" i="25"/>
  <c r="J94" i="25"/>
  <c r="AJ25" i="26"/>
  <c r="AK25" i="26"/>
  <c r="AM25" i="26"/>
  <c r="AL25" i="26"/>
  <c r="AI25" i="26"/>
  <c r="AO99" i="25"/>
  <c r="AO98" i="25"/>
  <c r="AO97" i="24"/>
  <c r="AH92" i="25"/>
  <c r="AH91" i="25"/>
  <c r="AL3" i="25"/>
  <c r="AK3" i="25"/>
  <c r="AJ3" i="25"/>
  <c r="AI3" i="25"/>
  <c r="AM3" i="25"/>
  <c r="AN97" i="24"/>
  <c r="AM28" i="29"/>
  <c r="AL28" i="29"/>
  <c r="AP28" i="29"/>
  <c r="AO28" i="29"/>
  <c r="AN28" i="29"/>
  <c r="AN27" i="29"/>
  <c r="AM27" i="29"/>
  <c r="AL27" i="29"/>
  <c r="AP27" i="29"/>
  <c r="AO27" i="29"/>
  <c r="AP7" i="29"/>
  <c r="AN7" i="29"/>
  <c r="AN93" i="29"/>
  <c r="AM7" i="29"/>
  <c r="AL7" i="29"/>
  <c r="AL93" i="29"/>
  <c r="AO7" i="29"/>
  <c r="AC92" i="29"/>
  <c r="AC93" i="29"/>
  <c r="AB92" i="29"/>
  <c r="AB93" i="29"/>
  <c r="AL84" i="28"/>
  <c r="AK84" i="28"/>
  <c r="AN84" i="28"/>
  <c r="AM84" i="28"/>
  <c r="AJ84" i="28"/>
  <c r="G94" i="28"/>
  <c r="Z89" i="28"/>
  <c r="AM16" i="28"/>
  <c r="AL16" i="28"/>
  <c r="AK16" i="28"/>
  <c r="AJ16" i="28"/>
  <c r="AN16" i="28"/>
  <c r="AK27" i="28"/>
  <c r="AM27" i="28"/>
  <c r="AL27" i="28"/>
  <c r="AJ27" i="28"/>
  <c r="AN27" i="28"/>
  <c r="AD92" i="28"/>
  <c r="AD91" i="28"/>
  <c r="AM25" i="28"/>
  <c r="AK25" i="28"/>
  <c r="AJ25" i="28"/>
  <c r="AL25" i="28"/>
  <c r="AN25" i="28"/>
  <c r="AJ75" i="27"/>
  <c r="AN75" i="27"/>
  <c r="AM75" i="27"/>
  <c r="AK75" i="27"/>
  <c r="AL75" i="27"/>
  <c r="AN85" i="27"/>
  <c r="AM85" i="27"/>
  <c r="AL85" i="27"/>
  <c r="AJ85" i="27"/>
  <c r="AK85" i="27"/>
  <c r="AM16" i="27"/>
  <c r="AL16" i="27"/>
  <c r="AK16" i="27"/>
  <c r="AJ16" i="27"/>
  <c r="AN16" i="27"/>
  <c r="AM26" i="27"/>
  <c r="AN26" i="27"/>
  <c r="AL26" i="27"/>
  <c r="AK26" i="27"/>
  <c r="AJ26" i="27"/>
  <c r="L94" i="27"/>
  <c r="AD89" i="27"/>
  <c r="AG99" i="27"/>
  <c r="AG98" i="27"/>
  <c r="AQ17" i="27"/>
  <c r="N93" i="27"/>
  <c r="AG3" i="27"/>
  <c r="AL82" i="26"/>
  <c r="AK82" i="26"/>
  <c r="AJ82" i="26"/>
  <c r="AI82" i="26"/>
  <c r="AM82" i="26"/>
  <c r="AM42" i="27"/>
  <c r="AK42" i="27"/>
  <c r="AL42" i="27"/>
  <c r="AJ42" i="27"/>
  <c r="AN42" i="27"/>
  <c r="AL67" i="27"/>
  <c r="AK67" i="27"/>
  <c r="AJ67" i="27"/>
  <c r="AN67" i="27"/>
  <c r="AM67" i="27"/>
  <c r="AC92" i="26"/>
  <c r="AC91" i="26"/>
  <c r="AJ52" i="26"/>
  <c r="AI52" i="26"/>
  <c r="AL52" i="26"/>
  <c r="AM52" i="26"/>
  <c r="AK52" i="26"/>
  <c r="AM29" i="26"/>
  <c r="AL29" i="26"/>
  <c r="AK29" i="26"/>
  <c r="AJ29" i="26"/>
  <c r="AI29" i="26"/>
  <c r="Q89" i="26"/>
  <c r="AH98" i="26"/>
  <c r="AJ48" i="25"/>
  <c r="AK48" i="25"/>
  <c r="AM48" i="25"/>
  <c r="AL48" i="25"/>
  <c r="AI48" i="25"/>
  <c r="AB89" i="25"/>
  <c r="H94" i="25"/>
  <c r="AK28" i="25"/>
  <c r="AM28" i="25"/>
  <c r="AL28" i="25"/>
  <c r="AJ28" i="25"/>
  <c r="AI28" i="25"/>
  <c r="AK20" i="25"/>
  <c r="AJ20" i="25"/>
  <c r="AI20" i="25"/>
  <c r="AM20" i="25"/>
  <c r="AL20" i="25"/>
  <c r="AK4" i="25"/>
  <c r="AJ4" i="25"/>
  <c r="AI4" i="25"/>
  <c r="AM4" i="25"/>
  <c r="AL4" i="25"/>
  <c r="AK55" i="25"/>
  <c r="AI55" i="25"/>
  <c r="AL55" i="25"/>
  <c r="AM55" i="25"/>
  <c r="AJ55" i="25"/>
  <c r="AF98" i="25"/>
  <c r="AL5" i="26"/>
  <c r="AK5" i="26"/>
  <c r="AJ5" i="26"/>
  <c r="AM5" i="26"/>
  <c r="AI5" i="26"/>
  <c r="AI89" i="24"/>
  <c r="AI92" i="24"/>
  <c r="AI93" i="24"/>
  <c r="N92" i="24"/>
  <c r="AK97" i="24"/>
  <c r="AK96" i="24"/>
  <c r="AP96" i="24"/>
  <c r="Q89" i="25"/>
  <c r="Q93" i="25"/>
  <c r="AF3" i="25"/>
  <c r="AN96" i="24"/>
  <c r="I94" i="27"/>
  <c r="AC89" i="27"/>
  <c r="AL30" i="26"/>
  <c r="AK30" i="26"/>
  <c r="AI30" i="26"/>
  <c r="AM30" i="26"/>
  <c r="AJ30" i="26"/>
  <c r="AL38" i="26"/>
  <c r="AI38" i="26"/>
  <c r="AJ38" i="26"/>
  <c r="AK38" i="26"/>
  <c r="AM38" i="26"/>
  <c r="AJ9" i="26"/>
  <c r="AK9" i="26"/>
  <c r="AL9" i="26"/>
  <c r="AI9" i="26"/>
  <c r="AM9" i="26"/>
  <c r="M93" i="26"/>
  <c r="M92" i="26"/>
  <c r="AE3" i="26"/>
  <c r="Q92" i="26"/>
  <c r="AH99" i="26"/>
  <c r="AJ17" i="26"/>
  <c r="AK17" i="26"/>
  <c r="AM17" i="26"/>
  <c r="AL17" i="26"/>
  <c r="AI17" i="26"/>
  <c r="AL13" i="26"/>
  <c r="AK13" i="26"/>
  <c r="AJ13" i="26"/>
  <c r="AM13" i="26"/>
  <c r="AI13" i="26"/>
  <c r="AL35" i="25"/>
  <c r="AM35" i="25"/>
  <c r="AK35" i="25"/>
  <c r="AJ35" i="25"/>
  <c r="AI35" i="25"/>
  <c r="AL27" i="25"/>
  <c r="AM27" i="25"/>
  <c r="AK27" i="25"/>
  <c r="AJ27" i="25"/>
  <c r="AI27" i="25"/>
  <c r="AJ13" i="25"/>
  <c r="AI13" i="25"/>
  <c r="AM13" i="25"/>
  <c r="AL13" i="25"/>
  <c r="AK13" i="25"/>
  <c r="AF99" i="25"/>
  <c r="AI94" i="24"/>
  <c r="AD93" i="24"/>
  <c r="AD94" i="24"/>
  <c r="V89" i="24"/>
  <c r="M89" i="25"/>
  <c r="AH89" i="25"/>
  <c r="L94" i="25"/>
  <c r="AK99" i="28"/>
  <c r="AK98" i="28"/>
  <c r="AL9" i="28"/>
  <c r="AK9" i="28"/>
  <c r="AJ9" i="28"/>
  <c r="AM9" i="28"/>
  <c r="AN9" i="28"/>
  <c r="O93" i="27"/>
  <c r="AJ24" i="27"/>
  <c r="AN24" i="27"/>
  <c r="AM24" i="27"/>
  <c r="AL24" i="27"/>
  <c r="AK24" i="27"/>
  <c r="AK106" i="27"/>
  <c r="AJ60" i="26"/>
  <c r="AI60" i="26"/>
  <c r="AM60" i="26"/>
  <c r="AK60" i="26"/>
  <c r="AL60" i="26"/>
  <c r="P93" i="27"/>
  <c r="P89" i="27"/>
  <c r="AH92" i="26"/>
  <c r="AH91" i="26"/>
  <c r="AM3" i="26"/>
  <c r="AL3" i="26"/>
  <c r="AI3" i="26"/>
  <c r="AK3" i="26"/>
  <c r="AJ3" i="26"/>
  <c r="AM55" i="29"/>
  <c r="AL55" i="29"/>
  <c r="AN55" i="29"/>
  <c r="AP55" i="29"/>
  <c r="AO55" i="29"/>
  <c r="AL48" i="29"/>
  <c r="AM48" i="29"/>
  <c r="AO48" i="29"/>
  <c r="AN48" i="29"/>
  <c r="AP48" i="29"/>
  <c r="AL41" i="29"/>
  <c r="AP41" i="29"/>
  <c r="AO41" i="29"/>
  <c r="AN41" i="29"/>
  <c r="AM41" i="29"/>
  <c r="AP99" i="29"/>
  <c r="K92" i="29"/>
  <c r="AE89" i="29"/>
  <c r="AN10" i="29"/>
  <c r="AM10" i="29"/>
  <c r="AL10" i="29"/>
  <c r="AP10" i="29"/>
  <c r="AP92" i="29"/>
  <c r="AO10" i="29"/>
  <c r="AO9" i="29"/>
  <c r="AN9" i="29"/>
  <c r="AM9" i="29"/>
  <c r="AM92" i="29"/>
  <c r="AL9" i="29"/>
  <c r="AP9" i="29"/>
  <c r="AK93" i="29"/>
  <c r="AL99" i="28"/>
  <c r="AO99" i="28"/>
  <c r="AO98" i="28"/>
  <c r="AQ100" i="29"/>
  <c r="AQ99" i="29"/>
  <c r="AN24" i="28"/>
  <c r="AL24" i="28"/>
  <c r="AK24" i="28"/>
  <c r="AJ24" i="28"/>
  <c r="AM24" i="28"/>
  <c r="P89" i="28"/>
  <c r="P93" i="28"/>
  <c r="AL59" i="28"/>
  <c r="AK59" i="28"/>
  <c r="AN59" i="28"/>
  <c r="AM59" i="28"/>
  <c r="AJ59" i="28"/>
  <c r="AM63" i="28"/>
  <c r="AL63" i="28"/>
  <c r="AK63" i="28"/>
  <c r="AN63" i="28"/>
  <c r="AJ63" i="28"/>
  <c r="AK82" i="27"/>
  <c r="AN82" i="27"/>
  <c r="AM82" i="27"/>
  <c r="AL82" i="27"/>
  <c r="AJ82" i="27"/>
  <c r="AL27" i="27"/>
  <c r="AJ27" i="27"/>
  <c r="AN27" i="27"/>
  <c r="AK27" i="27"/>
  <c r="AM27" i="27"/>
  <c r="AM66" i="27"/>
  <c r="AL66" i="27"/>
  <c r="AK66" i="27"/>
  <c r="AJ66" i="27"/>
  <c r="AN66" i="27"/>
  <c r="AM34" i="27"/>
  <c r="AN34" i="27"/>
  <c r="AL34" i="27"/>
  <c r="AK34" i="27"/>
  <c r="AJ34" i="27"/>
  <c r="AM50" i="27"/>
  <c r="AL50" i="27"/>
  <c r="AK50" i="27"/>
  <c r="AN50" i="27"/>
  <c r="AJ50" i="27"/>
  <c r="AI99" i="27"/>
  <c r="AI98" i="27"/>
  <c r="AL17" i="27"/>
  <c r="AK17" i="27"/>
  <c r="AJ17" i="27"/>
  <c r="AM17" i="27"/>
  <c r="AN17" i="27"/>
  <c r="AJ76" i="26"/>
  <c r="AI76" i="26"/>
  <c r="AM76" i="26"/>
  <c r="AK76" i="26"/>
  <c r="AK99" i="26"/>
  <c r="AL76" i="26"/>
  <c r="AI92" i="27"/>
  <c r="AI91" i="27"/>
  <c r="AJ3" i="27"/>
  <c r="AN3" i="27"/>
  <c r="AM3" i="27"/>
  <c r="AK3" i="27"/>
  <c r="AL3" i="27"/>
  <c r="AJ107" i="27"/>
  <c r="AL9" i="27"/>
  <c r="AK9" i="27"/>
  <c r="AJ9" i="27"/>
  <c r="AM9" i="27"/>
  <c r="AN9" i="27"/>
  <c r="AJ36" i="26"/>
  <c r="AM36" i="26"/>
  <c r="AK36" i="26"/>
  <c r="AI36" i="26"/>
  <c r="AL36" i="26"/>
  <c r="O92" i="26"/>
  <c r="O89" i="26"/>
  <c r="O93" i="26"/>
  <c r="AE98" i="26"/>
  <c r="AE99" i="26"/>
  <c r="AN67" i="26"/>
  <c r="AE91" i="27"/>
  <c r="AE92" i="27"/>
  <c r="AL42" i="26"/>
  <c r="AK42" i="26"/>
  <c r="AJ42" i="26"/>
  <c r="AI42" i="26"/>
  <c r="AM42" i="26"/>
  <c r="AK78" i="25"/>
  <c r="AJ78" i="25"/>
  <c r="AI78" i="25"/>
  <c r="AL78" i="25"/>
  <c r="AM78" i="25"/>
  <c r="Y92" i="26"/>
  <c r="Y91" i="26"/>
  <c r="I94" i="25"/>
  <c r="AD89" i="25"/>
  <c r="AE99" i="25"/>
  <c r="AE98" i="25"/>
  <c r="AN22" i="25"/>
  <c r="G94" i="25"/>
  <c r="Z89" i="25"/>
  <c r="V91" i="24"/>
  <c r="AM91" i="24"/>
  <c r="AL92" i="29"/>
  <c r="AP93" i="29"/>
  <c r="AN99" i="29"/>
  <c r="AN100" i="29"/>
  <c r="AO100" i="29"/>
  <c r="AN92" i="29"/>
  <c r="AL100" i="29"/>
  <c r="AO92" i="29"/>
  <c r="AM100" i="29"/>
  <c r="AM99" i="29"/>
  <c r="AJ99" i="28"/>
  <c r="AM99" i="28"/>
  <c r="AJ98" i="28"/>
  <c r="AN99" i="28"/>
  <c r="AL107" i="27"/>
  <c r="AM107" i="27"/>
  <c r="AN107" i="27"/>
  <c r="AJ106" i="27"/>
  <c r="AL99" i="26"/>
  <c r="AI99" i="26"/>
  <c r="AJ99" i="26"/>
  <c r="AM99" i="26"/>
  <c r="AI98" i="25"/>
  <c r="AJ98" i="25"/>
  <c r="AM99" i="25"/>
  <c r="AL98" i="25"/>
  <c r="AN105" i="29"/>
  <c r="AO92" i="24"/>
  <c r="AK98" i="26"/>
  <c r="AL92" i="28"/>
  <c r="AL91" i="28"/>
  <c r="AL104" i="28"/>
  <c r="AJ98" i="26"/>
  <c r="AM89" i="28"/>
  <c r="AL89" i="28"/>
  <c r="AN89" i="28"/>
  <c r="AK89" i="28"/>
  <c r="AJ89" i="28"/>
  <c r="AO93" i="29"/>
  <c r="AQ99" i="28"/>
  <c r="AQ98" i="28"/>
  <c r="AI99" i="25"/>
  <c r="AK107" i="27"/>
  <c r="AJ99" i="25"/>
  <c r="AK92" i="27"/>
  <c r="AK91" i="27"/>
  <c r="AM93" i="29"/>
  <c r="AM91" i="27"/>
  <c r="AM92" i="27"/>
  <c r="AL92" i="26"/>
  <c r="AL91" i="26"/>
  <c r="Q94" i="25"/>
  <c r="AF89" i="25"/>
  <c r="AO89" i="25"/>
  <c r="Q94" i="26"/>
  <c r="AF89" i="26"/>
  <c r="AO89" i="26"/>
  <c r="AG92" i="27"/>
  <c r="AQ3" i="27"/>
  <c r="AG91" i="27"/>
  <c r="AM92" i="25"/>
  <c r="AM91" i="25"/>
  <c r="AF92" i="27"/>
  <c r="AO3" i="27"/>
  <c r="AF91" i="27"/>
  <c r="AK92" i="28"/>
  <c r="AK91" i="28"/>
  <c r="AK104" i="28"/>
  <c r="O95" i="25"/>
  <c r="O94" i="25"/>
  <c r="AI104" i="28"/>
  <c r="AE92" i="25"/>
  <c r="AE91" i="25"/>
  <c r="AN3" i="25"/>
  <c r="AP89" i="29"/>
  <c r="AO89" i="29"/>
  <c r="AN89" i="29"/>
  <c r="AM89" i="29"/>
  <c r="AL89" i="29"/>
  <c r="AR97" i="24"/>
  <c r="AO98" i="27"/>
  <c r="AO99" i="27"/>
  <c r="AI92" i="26"/>
  <c r="AI91" i="26"/>
  <c r="AE92" i="26"/>
  <c r="AE91" i="26"/>
  <c r="AN3" i="26"/>
  <c r="AN91" i="27"/>
  <c r="AN92" i="27"/>
  <c r="P94" i="28"/>
  <c r="P95" i="28"/>
  <c r="AM92" i="26"/>
  <c r="AM91" i="26"/>
  <c r="AM104" i="26"/>
  <c r="AJ89" i="25"/>
  <c r="AK89" i="25"/>
  <c r="AL89" i="25"/>
  <c r="AI89" i="25"/>
  <c r="AM89" i="25"/>
  <c r="AI92" i="25"/>
  <c r="AI91" i="25"/>
  <c r="R94" i="27"/>
  <c r="AF89" i="27"/>
  <c r="AO89" i="27"/>
  <c r="AM92" i="28"/>
  <c r="AM91" i="28"/>
  <c r="AQ93" i="29"/>
  <c r="AQ92" i="29"/>
  <c r="AI93" i="29"/>
  <c r="AI92" i="29"/>
  <c r="AR3" i="29"/>
  <c r="M94" i="26"/>
  <c r="M95" i="26"/>
  <c r="AE89" i="26"/>
  <c r="AN89" i="26"/>
  <c r="AN98" i="28"/>
  <c r="AO99" i="29"/>
  <c r="AM106" i="27"/>
  <c r="AL106" i="27"/>
  <c r="AR96" i="24"/>
  <c r="AN99" i="26"/>
  <c r="AN98" i="26"/>
  <c r="AJ92" i="27"/>
  <c r="AJ91" i="27"/>
  <c r="AN98" i="27"/>
  <c r="AN99" i="27"/>
  <c r="AQ99" i="27"/>
  <c r="AQ98" i="27"/>
  <c r="AJ92" i="25"/>
  <c r="AJ91" i="25"/>
  <c r="AN92" i="28"/>
  <c r="AN91" i="28"/>
  <c r="T92" i="29"/>
  <c r="AI89" i="29"/>
  <c r="AR89" i="29"/>
  <c r="AR89" i="24"/>
  <c r="AR92" i="24"/>
  <c r="AQ89" i="24"/>
  <c r="AQ91" i="24"/>
  <c r="AO89" i="24"/>
  <c r="AO91" i="24"/>
  <c r="AP89" i="24"/>
  <c r="AP92" i="24"/>
  <c r="AN89" i="24"/>
  <c r="AN92" i="24"/>
  <c r="AM92" i="24"/>
  <c r="AM93" i="24"/>
  <c r="AL89" i="26"/>
  <c r="AK89" i="26"/>
  <c r="AJ89" i="26"/>
  <c r="AI89" i="26"/>
  <c r="AM89" i="26"/>
  <c r="AQ92" i="24"/>
  <c r="AO99" i="26"/>
  <c r="AO98" i="26"/>
  <c r="M94" i="25"/>
  <c r="M95" i="25"/>
  <c r="AE89" i="25"/>
  <c r="AN89" i="25"/>
  <c r="AM99" i="27"/>
  <c r="AM98" i="27"/>
  <c r="AK98" i="25"/>
  <c r="AK92" i="25"/>
  <c r="AK91" i="25"/>
  <c r="AJ92" i="28"/>
  <c r="AJ91" i="28"/>
  <c r="AO91" i="26"/>
  <c r="AO92" i="26"/>
  <c r="R93" i="24"/>
  <c r="AJ89" i="24"/>
  <c r="R92" i="24"/>
  <c r="R94" i="28"/>
  <c r="AF89" i="28"/>
  <c r="AO89" i="28"/>
  <c r="AR100" i="29"/>
  <c r="AR99" i="29"/>
  <c r="AG89" i="27"/>
  <c r="AQ89" i="27"/>
  <c r="N95" i="27"/>
  <c r="N94" i="27"/>
  <c r="AM98" i="28"/>
  <c r="AJ99" i="27"/>
  <c r="AJ98" i="27"/>
  <c r="AP105" i="29"/>
  <c r="P95" i="27"/>
  <c r="P94" i="27"/>
  <c r="AL92" i="25"/>
  <c r="AL91" i="25"/>
  <c r="AI114" i="27"/>
  <c r="AI98" i="26"/>
  <c r="AG91" i="28"/>
  <c r="AG92" i="28"/>
  <c r="AQ3" i="28"/>
  <c r="AL99" i="29"/>
  <c r="AM89" i="27"/>
  <c r="AK89" i="27"/>
  <c r="AN89" i="27"/>
  <c r="AL89" i="27"/>
  <c r="AJ89" i="27"/>
  <c r="AP91" i="24"/>
  <c r="AK99" i="25"/>
  <c r="AK99" i="27"/>
  <c r="AK98" i="27"/>
  <c r="V92" i="24"/>
  <c r="AK89" i="24"/>
  <c r="AH104" i="26"/>
  <c r="AH104" i="25"/>
  <c r="AQ107" i="27"/>
  <c r="AQ106" i="27"/>
  <c r="N94" i="28"/>
  <c r="N95" i="28"/>
  <c r="AG89" i="28"/>
  <c r="AQ89" i="28"/>
  <c r="AN106" i="27"/>
  <c r="AK105" i="29"/>
  <c r="AL98" i="26"/>
  <c r="AN99" i="25"/>
  <c r="AN98" i="25"/>
  <c r="AJ92" i="26"/>
  <c r="AJ91" i="26"/>
  <c r="AL99" i="25"/>
  <c r="O95" i="26"/>
  <c r="O94" i="26"/>
  <c r="AL92" i="27"/>
  <c r="AL91" i="27"/>
  <c r="AL99" i="27"/>
  <c r="AL98" i="27"/>
  <c r="AK92" i="26"/>
  <c r="AK91" i="26"/>
  <c r="AF92" i="25"/>
  <c r="AF91" i="25"/>
  <c r="AO3" i="25"/>
  <c r="P93" i="29"/>
  <c r="P92" i="29"/>
  <c r="AH89" i="29"/>
  <c r="AQ89" i="29"/>
  <c r="AO92" i="28"/>
  <c r="AO91" i="28"/>
  <c r="R93" i="29"/>
  <c r="AM105" i="29"/>
  <c r="AQ94" i="24"/>
  <c r="AQ93" i="24"/>
  <c r="AC104" i="24"/>
  <c r="AN104" i="28"/>
  <c r="AO105" i="29"/>
  <c r="AI104" i="25"/>
  <c r="AM104" i="28"/>
  <c r="AJ104" i="25"/>
  <c r="AQ92" i="27"/>
  <c r="AQ91" i="27"/>
  <c r="AQ114" i="27"/>
  <c r="AJ114" i="27"/>
  <c r="AL104" i="25"/>
  <c r="AK104" i="25"/>
  <c r="AN92" i="25"/>
  <c r="AN91" i="25"/>
  <c r="AO94" i="24"/>
  <c r="AO93" i="24"/>
  <c r="AK92" i="24"/>
  <c r="AK91" i="24"/>
  <c r="AQ105" i="29"/>
  <c r="AO92" i="27"/>
  <c r="AO91" i="27"/>
  <c r="AK104" i="26"/>
  <c r="AP93" i="24"/>
  <c r="AP94" i="24"/>
  <c r="AI104" i="26"/>
  <c r="AP106" i="24"/>
  <c r="AO92" i="25"/>
  <c r="AO91" i="25"/>
  <c r="AM94" i="24"/>
  <c r="AO104" i="26"/>
  <c r="AL114" i="27"/>
  <c r="AN92" i="26"/>
  <c r="AN91" i="26"/>
  <c r="AN114" i="27"/>
  <c r="AQ91" i="28"/>
  <c r="AQ92" i="28"/>
  <c r="AO104" i="28"/>
  <c r="AM104" i="25"/>
  <c r="AJ104" i="28"/>
  <c r="AR91" i="24"/>
  <c r="AM114" i="27"/>
  <c r="AR93" i="29"/>
  <c r="AR92" i="29"/>
  <c r="AK114" i="27"/>
  <c r="AL104" i="26"/>
  <c r="AL105" i="29"/>
  <c r="AJ104" i="26"/>
  <c r="AN91" i="24"/>
  <c r="M89" i="17"/>
  <c r="M88" i="17"/>
  <c r="L88" i="17"/>
  <c r="L89" i="17"/>
  <c r="K87" i="17"/>
  <c r="J87" i="17"/>
  <c r="I87" i="17"/>
  <c r="H87" i="17"/>
  <c r="G87" i="17"/>
  <c r="F87" i="17"/>
  <c r="E87" i="17"/>
  <c r="D87" i="17"/>
  <c r="C87" i="17"/>
  <c r="B87" i="17"/>
  <c r="K86" i="17"/>
  <c r="J86" i="17"/>
  <c r="I86" i="17"/>
  <c r="H86" i="17"/>
  <c r="G86" i="17"/>
  <c r="F86" i="17"/>
  <c r="E86" i="17"/>
  <c r="D86" i="17"/>
  <c r="C86" i="17"/>
  <c r="B86" i="17"/>
  <c r="K85" i="17"/>
  <c r="J85" i="17"/>
  <c r="I85" i="17"/>
  <c r="H85" i="17"/>
  <c r="G85" i="17"/>
  <c r="F85" i="17"/>
  <c r="E85" i="17"/>
  <c r="D85" i="17"/>
  <c r="C85" i="17"/>
  <c r="B85" i="17"/>
  <c r="K84" i="17"/>
  <c r="J84" i="17"/>
  <c r="I84" i="17"/>
  <c r="H84" i="17"/>
  <c r="G84" i="17"/>
  <c r="F84" i="17"/>
  <c r="E84" i="17"/>
  <c r="D84" i="17"/>
  <c r="C84" i="17"/>
  <c r="B84" i="17"/>
  <c r="K83" i="17"/>
  <c r="J83" i="17"/>
  <c r="I83" i="17"/>
  <c r="H83" i="17"/>
  <c r="G83" i="17"/>
  <c r="F83" i="17"/>
  <c r="E83" i="17"/>
  <c r="D83" i="17"/>
  <c r="C83" i="17"/>
  <c r="B83" i="17"/>
  <c r="K82" i="17"/>
  <c r="J82" i="17"/>
  <c r="I82" i="17"/>
  <c r="H82" i="17"/>
  <c r="G82" i="17"/>
  <c r="F82" i="17"/>
  <c r="E82" i="17"/>
  <c r="D82" i="17"/>
  <c r="C82" i="17"/>
  <c r="B82" i="17"/>
  <c r="K81" i="17"/>
  <c r="J81" i="17"/>
  <c r="I81" i="17"/>
  <c r="H81" i="17"/>
  <c r="G81" i="17"/>
  <c r="F81" i="17"/>
  <c r="E81" i="17"/>
  <c r="D81" i="17"/>
  <c r="C81" i="17"/>
  <c r="B81" i="17"/>
  <c r="K80" i="17"/>
  <c r="J80" i="17"/>
  <c r="I80" i="17"/>
  <c r="H80" i="17"/>
  <c r="G80" i="17"/>
  <c r="F80" i="17"/>
  <c r="E80" i="17"/>
  <c r="D80" i="17"/>
  <c r="C80" i="17"/>
  <c r="B80" i="17"/>
  <c r="K79" i="17"/>
  <c r="J79" i="17"/>
  <c r="I79" i="17"/>
  <c r="H79" i="17"/>
  <c r="G79" i="17"/>
  <c r="F79" i="17"/>
  <c r="E79" i="17"/>
  <c r="D79" i="17"/>
  <c r="C79" i="17"/>
  <c r="B79" i="17"/>
  <c r="K78" i="17"/>
  <c r="J78" i="17"/>
  <c r="I78" i="17"/>
  <c r="H78" i="17"/>
  <c r="G78" i="17"/>
  <c r="F78" i="17"/>
  <c r="E78" i="17"/>
  <c r="D78" i="17"/>
  <c r="C78" i="17"/>
  <c r="B78" i="17"/>
  <c r="K77" i="17"/>
  <c r="J77" i="17"/>
  <c r="I77" i="17"/>
  <c r="H77" i="17"/>
  <c r="G77" i="17"/>
  <c r="F77" i="17"/>
  <c r="E77" i="17"/>
  <c r="D77" i="17"/>
  <c r="C77" i="17"/>
  <c r="B77" i="17"/>
  <c r="K76" i="17"/>
  <c r="J76" i="17"/>
  <c r="I76" i="17"/>
  <c r="H76" i="17"/>
  <c r="G76" i="17"/>
  <c r="F76" i="17"/>
  <c r="E76" i="17"/>
  <c r="D76" i="17"/>
  <c r="C76" i="17"/>
  <c r="B76" i="17"/>
  <c r="K75" i="17"/>
  <c r="J75" i="17"/>
  <c r="I75" i="17"/>
  <c r="H75" i="17"/>
  <c r="G75" i="17"/>
  <c r="F75" i="17"/>
  <c r="E75" i="17"/>
  <c r="D75" i="17"/>
  <c r="C75" i="17"/>
  <c r="B75" i="17"/>
  <c r="K74" i="17"/>
  <c r="J74" i="17"/>
  <c r="I74" i="17"/>
  <c r="H74" i="17"/>
  <c r="G74" i="17"/>
  <c r="F74" i="17"/>
  <c r="E74" i="17"/>
  <c r="D74" i="17"/>
  <c r="C74" i="17"/>
  <c r="B74" i="17"/>
  <c r="K73" i="17"/>
  <c r="J73" i="17"/>
  <c r="I73" i="17"/>
  <c r="H73" i="17"/>
  <c r="G73" i="17"/>
  <c r="F73" i="17"/>
  <c r="E73" i="17"/>
  <c r="D73" i="17"/>
  <c r="C73" i="17"/>
  <c r="B73" i="17"/>
  <c r="K72" i="17"/>
  <c r="J72" i="17"/>
  <c r="I72" i="17"/>
  <c r="H72" i="17"/>
  <c r="G72" i="17"/>
  <c r="F72" i="17"/>
  <c r="E72" i="17"/>
  <c r="D72" i="17"/>
  <c r="C72" i="17"/>
  <c r="B72" i="17"/>
  <c r="K71" i="17"/>
  <c r="J71" i="17"/>
  <c r="I71" i="17"/>
  <c r="H71" i="17"/>
  <c r="G71" i="17"/>
  <c r="F71" i="17"/>
  <c r="E71" i="17"/>
  <c r="D71" i="17"/>
  <c r="C71" i="17"/>
  <c r="B71" i="17"/>
  <c r="K70" i="17"/>
  <c r="J70" i="17"/>
  <c r="I70" i="17"/>
  <c r="H70" i="17"/>
  <c r="G70" i="17"/>
  <c r="F70" i="17"/>
  <c r="E70" i="17"/>
  <c r="D70" i="17"/>
  <c r="C70" i="17"/>
  <c r="B70" i="17"/>
  <c r="K69" i="17"/>
  <c r="J69" i="17"/>
  <c r="I69" i="17"/>
  <c r="H69" i="17"/>
  <c r="G69" i="17"/>
  <c r="F69" i="17"/>
  <c r="E69" i="17"/>
  <c r="D69" i="17"/>
  <c r="C69" i="17"/>
  <c r="B69" i="17"/>
  <c r="K68" i="17"/>
  <c r="J68" i="17"/>
  <c r="I68" i="17"/>
  <c r="H68" i="17"/>
  <c r="G68" i="17"/>
  <c r="F68" i="17"/>
  <c r="E68" i="17"/>
  <c r="D68" i="17"/>
  <c r="C68" i="17"/>
  <c r="B68" i="17"/>
  <c r="K67" i="17"/>
  <c r="J67" i="17"/>
  <c r="I67" i="17"/>
  <c r="H67" i="17"/>
  <c r="G67" i="17"/>
  <c r="F67" i="17"/>
  <c r="E67" i="17"/>
  <c r="D67" i="17"/>
  <c r="C67" i="17"/>
  <c r="B67" i="17"/>
  <c r="K66" i="17"/>
  <c r="J66" i="17"/>
  <c r="I66" i="17"/>
  <c r="H66" i="17"/>
  <c r="G66" i="17"/>
  <c r="F66" i="17"/>
  <c r="E66" i="17"/>
  <c r="D66" i="17"/>
  <c r="C66" i="17"/>
  <c r="B66" i="17"/>
  <c r="K65" i="17"/>
  <c r="J65" i="17"/>
  <c r="I65" i="17"/>
  <c r="H65" i="17"/>
  <c r="G65" i="17"/>
  <c r="F65" i="17"/>
  <c r="E65" i="17"/>
  <c r="D65" i="17"/>
  <c r="C65" i="17"/>
  <c r="B65" i="17"/>
  <c r="K64" i="17"/>
  <c r="J64" i="17"/>
  <c r="I64" i="17"/>
  <c r="H64" i="17"/>
  <c r="G64" i="17"/>
  <c r="F64" i="17"/>
  <c r="E64" i="17"/>
  <c r="D64" i="17"/>
  <c r="C64" i="17"/>
  <c r="B64" i="17"/>
  <c r="K63" i="17"/>
  <c r="J63" i="17"/>
  <c r="I63" i="17"/>
  <c r="H63" i="17"/>
  <c r="G63" i="17"/>
  <c r="F63" i="17"/>
  <c r="E63" i="17"/>
  <c r="D63" i="17"/>
  <c r="C63" i="17"/>
  <c r="B63" i="17"/>
  <c r="K62" i="17"/>
  <c r="J62" i="17"/>
  <c r="I62" i="17"/>
  <c r="H62" i="17"/>
  <c r="G62" i="17"/>
  <c r="F62" i="17"/>
  <c r="E62" i="17"/>
  <c r="D62" i="17"/>
  <c r="C62" i="17"/>
  <c r="B62" i="17"/>
  <c r="K61" i="17"/>
  <c r="J61" i="17"/>
  <c r="I61" i="17"/>
  <c r="H61" i="17"/>
  <c r="G61" i="17"/>
  <c r="F61" i="17"/>
  <c r="E61" i="17"/>
  <c r="D61" i="17"/>
  <c r="C61" i="17"/>
  <c r="B61" i="17"/>
  <c r="K60" i="17"/>
  <c r="J60" i="17"/>
  <c r="I60" i="17"/>
  <c r="H60" i="17"/>
  <c r="G60" i="17"/>
  <c r="F60" i="17"/>
  <c r="E60" i="17"/>
  <c r="D60" i="17"/>
  <c r="C60" i="17"/>
  <c r="B60" i="17"/>
  <c r="K59" i="17"/>
  <c r="J59" i="17"/>
  <c r="I59" i="17"/>
  <c r="H59" i="17"/>
  <c r="G59" i="17"/>
  <c r="F59" i="17"/>
  <c r="E59" i="17"/>
  <c r="D59" i="17"/>
  <c r="C59" i="17"/>
  <c r="B59" i="17"/>
  <c r="K58" i="17"/>
  <c r="J58" i="17"/>
  <c r="I58" i="17"/>
  <c r="H58" i="17"/>
  <c r="G58" i="17"/>
  <c r="F58" i="17"/>
  <c r="E58" i="17"/>
  <c r="D58" i="17"/>
  <c r="C58" i="17"/>
  <c r="B58" i="17"/>
  <c r="K57" i="17"/>
  <c r="J57" i="17"/>
  <c r="I57" i="17"/>
  <c r="H57" i="17"/>
  <c r="G57" i="17"/>
  <c r="F57" i="17"/>
  <c r="E57" i="17"/>
  <c r="D57" i="17"/>
  <c r="C57" i="17"/>
  <c r="B57" i="17"/>
  <c r="K56" i="17"/>
  <c r="J56" i="17"/>
  <c r="I56" i="17"/>
  <c r="H56" i="17"/>
  <c r="G56" i="17"/>
  <c r="F56" i="17"/>
  <c r="E56" i="17"/>
  <c r="D56" i="17"/>
  <c r="C56" i="17"/>
  <c r="B56" i="17"/>
  <c r="K55" i="17"/>
  <c r="J55" i="17"/>
  <c r="I55" i="17"/>
  <c r="H55" i="17"/>
  <c r="G55" i="17"/>
  <c r="F55" i="17"/>
  <c r="E55" i="17"/>
  <c r="D55" i="17"/>
  <c r="C55" i="17"/>
  <c r="B55" i="17"/>
  <c r="K54" i="17"/>
  <c r="J54" i="17"/>
  <c r="I54" i="17"/>
  <c r="H54" i="17"/>
  <c r="G54" i="17"/>
  <c r="F54" i="17"/>
  <c r="E54" i="17"/>
  <c r="D54" i="17"/>
  <c r="C54" i="17"/>
  <c r="B54" i="17"/>
  <c r="K53" i="17"/>
  <c r="J53" i="17"/>
  <c r="I53" i="17"/>
  <c r="H53" i="17"/>
  <c r="G53" i="17"/>
  <c r="F53" i="17"/>
  <c r="E53" i="17"/>
  <c r="D53" i="17"/>
  <c r="C53" i="17"/>
  <c r="B53" i="17"/>
  <c r="K52" i="17"/>
  <c r="J52" i="17"/>
  <c r="I52" i="17"/>
  <c r="H52" i="17"/>
  <c r="G52" i="17"/>
  <c r="F52" i="17"/>
  <c r="E52" i="17"/>
  <c r="D52" i="17"/>
  <c r="C52" i="17"/>
  <c r="B52" i="17"/>
  <c r="K51" i="17"/>
  <c r="J51" i="17"/>
  <c r="I51" i="17"/>
  <c r="H51" i="17"/>
  <c r="G51" i="17"/>
  <c r="F51" i="17"/>
  <c r="E51" i="17"/>
  <c r="D51" i="17"/>
  <c r="C51" i="17"/>
  <c r="B51" i="17"/>
  <c r="K50" i="17"/>
  <c r="J50" i="17"/>
  <c r="I50" i="17"/>
  <c r="H50" i="17"/>
  <c r="G50" i="17"/>
  <c r="F50" i="17"/>
  <c r="E50" i="17"/>
  <c r="D50" i="17"/>
  <c r="C50" i="17"/>
  <c r="B50" i="17"/>
  <c r="K49" i="17"/>
  <c r="J49" i="17"/>
  <c r="I49" i="17"/>
  <c r="H49" i="17"/>
  <c r="G49" i="17"/>
  <c r="F49" i="17"/>
  <c r="E49" i="17"/>
  <c r="D49" i="17"/>
  <c r="C49" i="17"/>
  <c r="B49" i="17"/>
  <c r="K48" i="17"/>
  <c r="J48" i="17"/>
  <c r="I48" i="17"/>
  <c r="H48" i="17"/>
  <c r="G48" i="17"/>
  <c r="F48" i="17"/>
  <c r="E48" i="17"/>
  <c r="D48" i="17"/>
  <c r="C48" i="17"/>
  <c r="B48" i="17"/>
  <c r="K47" i="17"/>
  <c r="J47" i="17"/>
  <c r="I47" i="17"/>
  <c r="H47" i="17"/>
  <c r="G47" i="17"/>
  <c r="F47" i="17"/>
  <c r="E47" i="17"/>
  <c r="D47" i="17"/>
  <c r="C47" i="17"/>
  <c r="B47" i="17"/>
  <c r="K46" i="17"/>
  <c r="J46" i="17"/>
  <c r="I46" i="17"/>
  <c r="H46" i="17"/>
  <c r="G46" i="17"/>
  <c r="F46" i="17"/>
  <c r="E46" i="17"/>
  <c r="D46" i="17"/>
  <c r="C46" i="17"/>
  <c r="B46" i="17"/>
  <c r="K45" i="17"/>
  <c r="J45" i="17"/>
  <c r="I45" i="17"/>
  <c r="H45" i="17"/>
  <c r="G45" i="17"/>
  <c r="F45" i="17"/>
  <c r="E45" i="17"/>
  <c r="D45" i="17"/>
  <c r="C45" i="17"/>
  <c r="B45" i="17"/>
  <c r="K44" i="17"/>
  <c r="J44" i="17"/>
  <c r="I44" i="17"/>
  <c r="H44" i="17"/>
  <c r="G44" i="17"/>
  <c r="F44" i="17"/>
  <c r="E44" i="17"/>
  <c r="D44" i="17"/>
  <c r="C44" i="17"/>
  <c r="B44" i="17"/>
  <c r="K43" i="17"/>
  <c r="J43" i="17"/>
  <c r="I43" i="17"/>
  <c r="H43" i="17"/>
  <c r="G43" i="17"/>
  <c r="F43" i="17"/>
  <c r="E43" i="17"/>
  <c r="D43" i="17"/>
  <c r="C43" i="17"/>
  <c r="B43" i="17"/>
  <c r="K42" i="17"/>
  <c r="J42" i="17"/>
  <c r="I42" i="17"/>
  <c r="H42" i="17"/>
  <c r="G42" i="17"/>
  <c r="F42" i="17"/>
  <c r="E42" i="17"/>
  <c r="D42" i="17"/>
  <c r="C42" i="17"/>
  <c r="B42" i="17"/>
  <c r="K41" i="17"/>
  <c r="J41" i="17"/>
  <c r="I41" i="17"/>
  <c r="H41" i="17"/>
  <c r="G41" i="17"/>
  <c r="F41" i="17"/>
  <c r="E41" i="17"/>
  <c r="D41" i="17"/>
  <c r="C41" i="17"/>
  <c r="B41" i="17"/>
  <c r="K40" i="17"/>
  <c r="J40" i="17"/>
  <c r="I40" i="17"/>
  <c r="H40" i="17"/>
  <c r="G40" i="17"/>
  <c r="F40" i="17"/>
  <c r="E40" i="17"/>
  <c r="D40" i="17"/>
  <c r="C40" i="17"/>
  <c r="B40" i="17"/>
  <c r="K39" i="17"/>
  <c r="J39" i="17"/>
  <c r="I39" i="17"/>
  <c r="H39" i="17"/>
  <c r="G39" i="17"/>
  <c r="F39" i="17"/>
  <c r="E39" i="17"/>
  <c r="D39" i="17"/>
  <c r="C39" i="17"/>
  <c r="B39" i="17"/>
  <c r="K38" i="17"/>
  <c r="J38" i="17"/>
  <c r="I38" i="17"/>
  <c r="H38" i="17"/>
  <c r="G38" i="17"/>
  <c r="F38" i="17"/>
  <c r="E38" i="17"/>
  <c r="D38" i="17"/>
  <c r="C38" i="17"/>
  <c r="B38" i="17"/>
  <c r="K37" i="17"/>
  <c r="J37" i="17"/>
  <c r="I37" i="17"/>
  <c r="H37" i="17"/>
  <c r="G37" i="17"/>
  <c r="F37" i="17"/>
  <c r="E37" i="17"/>
  <c r="D37" i="17"/>
  <c r="C37" i="17"/>
  <c r="B37" i="17"/>
  <c r="K36" i="17"/>
  <c r="J36" i="17"/>
  <c r="I36" i="17"/>
  <c r="H36" i="17"/>
  <c r="G36" i="17"/>
  <c r="F36" i="17"/>
  <c r="E36" i="17"/>
  <c r="D36" i="17"/>
  <c r="C36" i="17"/>
  <c r="B36" i="17"/>
  <c r="K35" i="17"/>
  <c r="J35" i="17"/>
  <c r="I35" i="17"/>
  <c r="H35" i="17"/>
  <c r="G35" i="17"/>
  <c r="F35" i="17"/>
  <c r="E35" i="17"/>
  <c r="D35" i="17"/>
  <c r="C35" i="17"/>
  <c r="B35" i="17"/>
  <c r="K34" i="17"/>
  <c r="J34" i="17"/>
  <c r="I34" i="17"/>
  <c r="H34" i="17"/>
  <c r="G34" i="17"/>
  <c r="F34" i="17"/>
  <c r="E34" i="17"/>
  <c r="D34" i="17"/>
  <c r="C34" i="17"/>
  <c r="B34" i="17"/>
  <c r="K33" i="17"/>
  <c r="J33" i="17"/>
  <c r="I33" i="17"/>
  <c r="H33" i="17"/>
  <c r="G33" i="17"/>
  <c r="F33" i="17"/>
  <c r="E33" i="17"/>
  <c r="D33" i="17"/>
  <c r="C33" i="17"/>
  <c r="B33" i="17"/>
  <c r="K32" i="17"/>
  <c r="J32" i="17"/>
  <c r="I32" i="17"/>
  <c r="H32" i="17"/>
  <c r="G32" i="17"/>
  <c r="F32" i="17"/>
  <c r="E32" i="17"/>
  <c r="D32" i="17"/>
  <c r="C32" i="17"/>
  <c r="B32" i="17"/>
  <c r="K31" i="17"/>
  <c r="J31" i="17"/>
  <c r="I31" i="17"/>
  <c r="H31" i="17"/>
  <c r="G31" i="17"/>
  <c r="F31" i="17"/>
  <c r="E31" i="17"/>
  <c r="D31" i="17"/>
  <c r="C31" i="17"/>
  <c r="B31" i="17"/>
  <c r="K30" i="17"/>
  <c r="J30" i="17"/>
  <c r="I30" i="17"/>
  <c r="H30" i="17"/>
  <c r="G30" i="17"/>
  <c r="F30" i="17"/>
  <c r="E30" i="17"/>
  <c r="D30" i="17"/>
  <c r="C30" i="17"/>
  <c r="B30" i="17"/>
  <c r="K29" i="17"/>
  <c r="J29" i="17"/>
  <c r="I29" i="17"/>
  <c r="H29" i="17"/>
  <c r="G29" i="17"/>
  <c r="F29" i="17"/>
  <c r="E29" i="17"/>
  <c r="D29" i="17"/>
  <c r="C29" i="17"/>
  <c r="B29" i="17"/>
  <c r="K28" i="17"/>
  <c r="J28" i="17"/>
  <c r="I28" i="17"/>
  <c r="H28" i="17"/>
  <c r="G28" i="17"/>
  <c r="F28" i="17"/>
  <c r="E28" i="17"/>
  <c r="D28" i="17"/>
  <c r="C28" i="17"/>
  <c r="B28" i="17"/>
  <c r="K27" i="17"/>
  <c r="J27" i="17"/>
  <c r="I27" i="17"/>
  <c r="H27" i="17"/>
  <c r="G27" i="17"/>
  <c r="F27" i="17"/>
  <c r="E27" i="17"/>
  <c r="D27" i="17"/>
  <c r="C27" i="17"/>
  <c r="B27" i="17"/>
  <c r="K26" i="17"/>
  <c r="J26" i="17"/>
  <c r="I26" i="17"/>
  <c r="H26" i="17"/>
  <c r="G26" i="17"/>
  <c r="F26" i="17"/>
  <c r="E26" i="17"/>
  <c r="D26" i="17"/>
  <c r="C26" i="17"/>
  <c r="B26" i="17"/>
  <c r="K25" i="17"/>
  <c r="J25" i="17"/>
  <c r="I25" i="17"/>
  <c r="H25" i="17"/>
  <c r="G25" i="17"/>
  <c r="F25" i="17"/>
  <c r="E25" i="17"/>
  <c r="D25" i="17"/>
  <c r="C25" i="17"/>
  <c r="B25" i="17"/>
  <c r="K24" i="17"/>
  <c r="J24" i="17"/>
  <c r="I24" i="17"/>
  <c r="H24" i="17"/>
  <c r="G24" i="17"/>
  <c r="F24" i="17"/>
  <c r="E24" i="17"/>
  <c r="D24" i="17"/>
  <c r="C24" i="17"/>
  <c r="B24" i="17"/>
  <c r="K23" i="17"/>
  <c r="J23" i="17"/>
  <c r="I23" i="17"/>
  <c r="H23" i="17"/>
  <c r="G23" i="17"/>
  <c r="F23" i="17"/>
  <c r="E23" i="17"/>
  <c r="D23" i="17"/>
  <c r="C23" i="17"/>
  <c r="B23" i="17"/>
  <c r="K22" i="17"/>
  <c r="J22" i="17"/>
  <c r="I22" i="17"/>
  <c r="H22" i="17"/>
  <c r="G22" i="17"/>
  <c r="F22" i="17"/>
  <c r="E22" i="17"/>
  <c r="D22" i="17"/>
  <c r="C22" i="17"/>
  <c r="B22" i="17"/>
  <c r="K21" i="17"/>
  <c r="J21" i="17"/>
  <c r="I21" i="17"/>
  <c r="H21" i="17"/>
  <c r="G21" i="17"/>
  <c r="F21" i="17"/>
  <c r="E21" i="17"/>
  <c r="D21" i="17"/>
  <c r="C21" i="17"/>
  <c r="B21" i="17"/>
  <c r="K20" i="17"/>
  <c r="J20" i="17"/>
  <c r="I20" i="17"/>
  <c r="H20" i="17"/>
  <c r="G20" i="17"/>
  <c r="F20" i="17"/>
  <c r="E20" i="17"/>
  <c r="D20" i="17"/>
  <c r="C20" i="17"/>
  <c r="B20" i="17"/>
  <c r="K19" i="17"/>
  <c r="J19" i="17"/>
  <c r="I19" i="17"/>
  <c r="H19" i="17"/>
  <c r="G19" i="17"/>
  <c r="F19" i="17"/>
  <c r="E19" i="17"/>
  <c r="D19" i="17"/>
  <c r="C19" i="17"/>
  <c r="B19" i="17"/>
  <c r="K18" i="17"/>
  <c r="J18" i="17"/>
  <c r="I18" i="17"/>
  <c r="H18" i="17"/>
  <c r="G18" i="17"/>
  <c r="F18" i="17"/>
  <c r="E18" i="17"/>
  <c r="D18" i="17"/>
  <c r="C18" i="17"/>
  <c r="B18" i="17"/>
  <c r="K17" i="17"/>
  <c r="J17" i="17"/>
  <c r="I17" i="17"/>
  <c r="H17" i="17"/>
  <c r="G17" i="17"/>
  <c r="F17" i="17"/>
  <c r="E17" i="17"/>
  <c r="D17" i="17"/>
  <c r="C17" i="17"/>
  <c r="B17" i="17"/>
  <c r="K16" i="17"/>
  <c r="J16" i="17"/>
  <c r="I16" i="17"/>
  <c r="H16" i="17"/>
  <c r="G16" i="17"/>
  <c r="F16" i="17"/>
  <c r="E16" i="17"/>
  <c r="D16" i="17"/>
  <c r="C16" i="17"/>
  <c r="B16" i="17"/>
  <c r="K15" i="17"/>
  <c r="J15" i="17"/>
  <c r="I15" i="17"/>
  <c r="H15" i="17"/>
  <c r="G15" i="17"/>
  <c r="F15" i="17"/>
  <c r="E15" i="17"/>
  <c r="D15" i="17"/>
  <c r="C15" i="17"/>
  <c r="B15" i="17"/>
  <c r="K14" i="17"/>
  <c r="J14" i="17"/>
  <c r="I14" i="17"/>
  <c r="H14" i="17"/>
  <c r="G14" i="17"/>
  <c r="F14" i="17"/>
  <c r="E14" i="17"/>
  <c r="D14" i="17"/>
  <c r="C14" i="17"/>
  <c r="B14" i="17"/>
  <c r="K13" i="17"/>
  <c r="J13" i="17"/>
  <c r="I13" i="17"/>
  <c r="H13" i="17"/>
  <c r="G13" i="17"/>
  <c r="F13" i="17"/>
  <c r="E13" i="17"/>
  <c r="D13" i="17"/>
  <c r="C13" i="17"/>
  <c r="B13" i="17"/>
  <c r="K12" i="17"/>
  <c r="J12" i="17"/>
  <c r="I12" i="17"/>
  <c r="H12" i="17"/>
  <c r="G12" i="17"/>
  <c r="F12" i="17"/>
  <c r="E12" i="17"/>
  <c r="D12" i="17"/>
  <c r="C12" i="17"/>
  <c r="B12" i="17"/>
  <c r="K11" i="17"/>
  <c r="J11" i="17"/>
  <c r="I11" i="17"/>
  <c r="H11" i="17"/>
  <c r="G11" i="17"/>
  <c r="F11" i="17"/>
  <c r="E11" i="17"/>
  <c r="D11" i="17"/>
  <c r="C11" i="17"/>
  <c r="B11" i="17"/>
  <c r="K10" i="17"/>
  <c r="J10" i="17"/>
  <c r="I10" i="17"/>
  <c r="H10" i="17"/>
  <c r="G10" i="17"/>
  <c r="F10" i="17"/>
  <c r="E10" i="17"/>
  <c r="D10" i="17"/>
  <c r="C10" i="17"/>
  <c r="B10" i="17"/>
  <c r="K9" i="17"/>
  <c r="J9" i="17"/>
  <c r="I9" i="17"/>
  <c r="H9" i="17"/>
  <c r="G9" i="17"/>
  <c r="F9" i="17"/>
  <c r="E9" i="17"/>
  <c r="D9" i="17"/>
  <c r="C9" i="17"/>
  <c r="B9" i="17"/>
  <c r="K8" i="17"/>
  <c r="J8" i="17"/>
  <c r="I8" i="17"/>
  <c r="H8" i="17"/>
  <c r="G8" i="17"/>
  <c r="F8" i="17"/>
  <c r="E8" i="17"/>
  <c r="D8" i="17"/>
  <c r="C8" i="17"/>
  <c r="B8" i="17"/>
  <c r="K7" i="17"/>
  <c r="J7" i="17"/>
  <c r="I7" i="17"/>
  <c r="H7" i="17"/>
  <c r="G7" i="17"/>
  <c r="F7" i="17"/>
  <c r="E7" i="17"/>
  <c r="D7" i="17"/>
  <c r="C7" i="17"/>
  <c r="B7" i="17"/>
  <c r="K6" i="17"/>
  <c r="J6" i="17"/>
  <c r="I6" i="17"/>
  <c r="H6" i="17"/>
  <c r="G6" i="17"/>
  <c r="F6" i="17"/>
  <c r="E6" i="17"/>
  <c r="D6" i="17"/>
  <c r="C6" i="17"/>
  <c r="B6" i="17"/>
  <c r="K5" i="17"/>
  <c r="J5" i="17"/>
  <c r="I5" i="17"/>
  <c r="H5" i="17"/>
  <c r="G5" i="17"/>
  <c r="F5" i="17"/>
  <c r="E5" i="17"/>
  <c r="D5" i="17"/>
  <c r="C5" i="17"/>
  <c r="B5" i="17"/>
  <c r="K4" i="17"/>
  <c r="J4" i="17"/>
  <c r="I4" i="17"/>
  <c r="H4" i="17"/>
  <c r="G4" i="17"/>
  <c r="F4" i="17"/>
  <c r="E4" i="17"/>
  <c r="D4" i="17"/>
  <c r="C4" i="17"/>
  <c r="B4" i="17"/>
  <c r="K3" i="17"/>
  <c r="J3" i="17"/>
  <c r="I3" i="17"/>
  <c r="G3" i="17"/>
  <c r="F3" i="17"/>
  <c r="E3" i="17"/>
  <c r="D3" i="17"/>
  <c r="C3" i="17"/>
  <c r="B3" i="17"/>
  <c r="K2" i="17"/>
  <c r="K88" i="17"/>
  <c r="K89" i="17"/>
  <c r="J2" i="17"/>
  <c r="J88" i="17"/>
  <c r="J89" i="17"/>
  <c r="I2" i="17"/>
  <c r="I88" i="17"/>
  <c r="I89" i="17"/>
  <c r="H2" i="17"/>
  <c r="H88" i="17"/>
  <c r="H89" i="17"/>
  <c r="G2" i="17"/>
  <c r="G88" i="17"/>
  <c r="G89" i="17"/>
  <c r="F2" i="17"/>
  <c r="F88" i="17"/>
  <c r="F89" i="17"/>
  <c r="E2" i="17"/>
  <c r="E88" i="17"/>
  <c r="E89" i="17"/>
  <c r="D2" i="17"/>
  <c r="D88" i="17"/>
  <c r="D89" i="17"/>
  <c r="C2" i="17"/>
  <c r="C88" i="17"/>
  <c r="C89" i="17"/>
  <c r="B2" i="17"/>
  <c r="B88" i="17"/>
  <c r="B89" i="17"/>
  <c r="AN93" i="24"/>
  <c r="AN94" i="24"/>
  <c r="AO114" i="27"/>
  <c r="AO104" i="25"/>
  <c r="AN104" i="25"/>
  <c r="AK93" i="24"/>
  <c r="AK94" i="24"/>
  <c r="AR105" i="29"/>
  <c r="AR94" i="24"/>
  <c r="AR93" i="24"/>
</calcChain>
</file>

<file path=xl/comments1.xml><?xml version="1.0" encoding="utf-8"?>
<comments xmlns="http://schemas.openxmlformats.org/spreadsheetml/2006/main">
  <authors>
    <author>Käthe Gooßen</author>
  </authors>
  <commentList>
    <comment ref="E6" authorId="0" shapeId="0">
      <text>
        <r>
          <rPr>
            <b/>
            <sz val="9"/>
            <color indexed="81"/>
            <rFont val="Segoe UI"/>
            <family val="2"/>
          </rPr>
          <t>Käthe Gooßen:</t>
        </r>
        <r>
          <rPr>
            <sz val="9"/>
            <color indexed="81"/>
            <rFont val="Segoe UI"/>
            <family val="2"/>
          </rPr>
          <t xml:space="preserve">
von Nein auf Ja geändert, da in HTA Datenbank gesucht</t>
        </r>
      </text>
    </comment>
    <comment ref="U67" authorId="0" shapeId="0">
      <text>
        <r>
          <rPr>
            <b/>
            <sz val="9"/>
            <color indexed="81"/>
            <rFont val="Segoe UI"/>
            <charset val="1"/>
          </rPr>
          <t>Käthe Gooßen:</t>
        </r>
        <r>
          <rPr>
            <sz val="9"/>
            <color indexed="81"/>
            <rFont val="Segoe UI"/>
            <charset val="1"/>
          </rPr>
          <t xml:space="preserve">
korrigiert, da in Epis vorhanden (war 0)</t>
        </r>
      </text>
    </comment>
  </commentList>
</comments>
</file>

<file path=xl/sharedStrings.xml><?xml version="1.0" encoding="utf-8"?>
<sst xmlns="http://schemas.openxmlformats.org/spreadsheetml/2006/main" count="3491" uniqueCount="555">
  <si>
    <t>Overview</t>
  </si>
  <si>
    <t>Andersen 2011</t>
  </si>
  <si>
    <t>Berkhof 2010</t>
  </si>
  <si>
    <t>Black 2011</t>
  </si>
  <si>
    <t>De Niet 2009</t>
  </si>
  <si>
    <t>De Vet 2010</t>
  </si>
  <si>
    <t>Diener 2010</t>
  </si>
  <si>
    <t>Ekeland 2010</t>
  </si>
  <si>
    <t>Flodgren 2011</t>
  </si>
  <si>
    <t>Gibson 2011</t>
  </si>
  <si>
    <t>Greaves 2011</t>
  </si>
  <si>
    <t>Heighes 2010</t>
  </si>
  <si>
    <t>Hillberg 2011</t>
  </si>
  <si>
    <t>Hopton 2010</t>
  </si>
  <si>
    <t>Huguet 2009</t>
  </si>
  <si>
    <t>Jepson 2010</t>
  </si>
  <si>
    <t>Kamioka 2010</t>
  </si>
  <si>
    <t>Kang 2011</t>
  </si>
  <si>
    <t>Keus 2010</t>
  </si>
  <si>
    <t>Khambalia 2011</t>
  </si>
  <si>
    <t>Kumar 2010</t>
  </si>
  <si>
    <t>Lakke 2009</t>
  </si>
  <si>
    <t>Lee 2011</t>
  </si>
  <si>
    <t>Lenz 2009</t>
  </si>
  <si>
    <t>List 2010</t>
  </si>
  <si>
    <t>Maniglio 2009</t>
  </si>
  <si>
    <t>Maniglio 2010</t>
  </si>
  <si>
    <t>Matheson 2010</t>
  </si>
  <si>
    <t>Matheson 2011</t>
  </si>
  <si>
    <t>Matyas 2011</t>
  </si>
  <si>
    <t>Melnik 2010</t>
  </si>
  <si>
    <t>Mikton 2009</t>
  </si>
  <si>
    <t>Minozzi 2010</t>
  </si>
  <si>
    <t>Moe 2009</t>
  </si>
  <si>
    <t>Monasta 2010</t>
  </si>
  <si>
    <t>Mungpaisan 2010</t>
  </si>
  <si>
    <t>O´Connor 2009</t>
  </si>
  <si>
    <t>Oestergaard 2011</t>
  </si>
  <si>
    <t>Onakpoya 2011</t>
  </si>
  <si>
    <t>Oxman 2009</t>
  </si>
  <si>
    <t>Palmateer 2010</t>
  </si>
  <si>
    <t>Peters 2009</t>
  </si>
  <si>
    <t>Ryan 2011</t>
  </si>
  <si>
    <t>Salvo 2011</t>
  </si>
  <si>
    <t>Savard 2011</t>
  </si>
  <si>
    <t>Schneider Chafen 2010</t>
  </si>
  <si>
    <t>Seida 2009</t>
  </si>
  <si>
    <t>Smith 2010</t>
  </si>
  <si>
    <t>Spearing 2011</t>
  </si>
  <si>
    <t>Swinkels 2009</t>
  </si>
  <si>
    <t>Tamayo-Velazquez 2010</t>
  </si>
  <si>
    <t>Terry 2012</t>
  </si>
  <si>
    <t>Zwicker 2010</t>
  </si>
  <si>
    <t>Beattie 2011</t>
  </si>
  <si>
    <t>Brouwers 2011</t>
  </si>
  <si>
    <t>Damen 2011</t>
  </si>
  <si>
    <t>Trudeau 2011</t>
  </si>
  <si>
    <t>Ja</t>
  </si>
  <si>
    <t>Nein</t>
  </si>
  <si>
    <t>PubMed, Embase, CINAHL, Web of Science</t>
  </si>
  <si>
    <t>PubMed, PsychINFO, CINAHL, Cochrane</t>
  </si>
  <si>
    <t>PubMed,Embase, Cochrane</t>
  </si>
  <si>
    <t>PubMed, Cochrane (SR), DARE</t>
  </si>
  <si>
    <t>PubMed, Embase, PsychINFO</t>
  </si>
  <si>
    <t>PubMed, Embase, Cochrane (Trials)</t>
  </si>
  <si>
    <t xml:space="preserve"> ACM Digital Library, British Nursing Index, Cochrane, DARE, HTA Database, CSA, Ovid Medline, Embase, HSTAT, INAHATA, PsychINFO, PubMed, TIE, Web of Science</t>
  </si>
  <si>
    <t>Medline, Embase, CINAHL, Cochrane, Amed, Korean+Chinese DBs (6)</t>
  </si>
  <si>
    <t>Medline, Embase, Amed, CINAHL, HTA Database, DARE, Cochrane, Korean DBs (6), Chinese DBs (2)</t>
  </si>
  <si>
    <t>Medline, Embase, Amed, CINAHL, Cochrane, Korean  + Chinese DBs (7)</t>
  </si>
  <si>
    <t>Medline, Embase, Amed, CINAHL, Cochrane, Korean + Chinese DBs (7)</t>
  </si>
  <si>
    <t>Medline, Embase, Amed, Cochrane</t>
  </si>
  <si>
    <t>Medline, Embase, Amed, DARE, CINAHL, Cochrane</t>
  </si>
  <si>
    <t>Medline, Embase, Amed, CINAHL, HTA Database, DARE, Cochrane,  Korean+Chinese DBs (6)</t>
  </si>
  <si>
    <t>Cochrane (SR) , DARE, TRIP, Medline, Embase, Science Citation Index, Social Science Citation Index, NHS EED, HEED, EconLit, Program in Policy Decision-Making</t>
  </si>
  <si>
    <t>Medline, Embase, CINAHL, PsychINFO, Cochrane</t>
  </si>
  <si>
    <t>Medline, Embase</t>
  </si>
  <si>
    <t>Ovid Medline,  Allied and Complementary Medicine
database, Cochrane, Web of Science</t>
  </si>
  <si>
    <t>Cochrane, Medline, Embase, PsychINFO, Web of Science</t>
  </si>
  <si>
    <t>Medline</t>
  </si>
  <si>
    <t>Cochrane (SR), PubMed, CINAHL, Web of Science, Jdream II, Ichushi-Web</t>
  </si>
  <si>
    <t>PubMed, Cochrane, Korean DBs (4)</t>
  </si>
  <si>
    <t>Cochrane (SR)</t>
  </si>
  <si>
    <t>PubMed, Medline, Embase, PsychINFO, Cochrane (SR)</t>
  </si>
  <si>
    <t>PubMed, Cochrane (SR)</t>
  </si>
  <si>
    <t>Medline, CINAHL, Embase, PsychINFO</t>
  </si>
  <si>
    <t>Medline, Embase, Amed, CINAHL, Cochrane, Korean DBs (6), Chinese DBs (2)</t>
  </si>
  <si>
    <t>PubMed, Cochrane, Bandolier</t>
  </si>
  <si>
    <t>Amed, Cochrane (SR), EBSCO, Education Resources Information Center, Medline, PsychINFO, Science Direct</t>
  </si>
  <si>
    <t>Medline, Embase, CINAHL, Current Contents, PsycINFO</t>
  </si>
  <si>
    <t>Medline, Embase, CINAHL, Current Contents, PsycINFO, Cochrane</t>
  </si>
  <si>
    <t xml:space="preserve">Medline, Cochrane (Trials), Embase, Lilacs, </t>
  </si>
  <si>
    <t>Medline, Embase, CINAHL</t>
  </si>
  <si>
    <t>Cochrane (Trials), Medline, Embase, PsycINFO</t>
  </si>
  <si>
    <t>PubMed, Embase, International Pharmaceutical Abstracts, Web of Science, PsycINFO, Cochrane</t>
  </si>
  <si>
    <t>Medline, Embase, Cochrane, Amed, CINAHL</t>
  </si>
  <si>
    <t>CINAHL, Cochrane, Embase, IBSS, Medline, PsychINFO</t>
  </si>
  <si>
    <t>Pubmed, PsycINFO, ERIC</t>
  </si>
  <si>
    <t>Medline, Embase, AMED, Cochrane</t>
  </si>
  <si>
    <t>PsycINFO, PsychArticles, Health Source: Nursing/Academic Edition, Medline, Cochrane (SR), ScienceDirect, Ovid databases</t>
  </si>
  <si>
    <t>Medline, Embase, Cochrane (SR), DARE, NHS EED, NHS HTA, Ageline, Amed, SCOPUS, Web of Science, CINAHL</t>
  </si>
  <si>
    <t>PubMed, CINAHL, Cochrane</t>
  </si>
  <si>
    <t>Medline, Embase, CINAHL, Cochrane, Science Citation Index</t>
  </si>
  <si>
    <t>Pubmed, CINAHL, Cochrane</t>
  </si>
  <si>
    <t>PubMED, CINAHL, Embase, PEDro, PsycINFO, EconLit, Lexis, ABI/INFORM, Cochrane, AHRQ EPC</t>
  </si>
  <si>
    <t>SPORTDiscus, Amed, Medline, Embase, CINAHL, DARE, PEDro, Chochrane (SR)</t>
  </si>
  <si>
    <t>Medline, PsychINFO, Embase, CINAHL, BNI, Amed, Cochrane (Trials)</t>
  </si>
  <si>
    <t>Pubmed, CINAHL, PsycINFO, Cochrane (SR)</t>
  </si>
  <si>
    <t>Amed, Cochrane (SR), CINAHL, DARE, Embase, ERIC, Medline. PEDro, PsychINFO, SPORTDiscus</t>
  </si>
  <si>
    <t>Medline, CINAHL, BNI &amp; Archive, Embase, Dare, Cochrane (SR, Trials), MRCT, FADE</t>
  </si>
  <si>
    <t>CADTH-EPOC, Health Systems Evidence, McMaster KT+</t>
  </si>
  <si>
    <t>Medline Ovid, Embase, ERIC, RDRB Databases</t>
  </si>
  <si>
    <t>Medline, Embase, Cochrane, Amed, CINAHL, PsychINFO</t>
  </si>
  <si>
    <t>Pubmed, Cochrane, DARE</t>
  </si>
  <si>
    <t>Embase, Medline, Cochrane</t>
  </si>
  <si>
    <t>INAHATA, EED, DARE, HTA, Cochrane (SR, Trials), Embase, Medline</t>
  </si>
  <si>
    <t>Medline, Embase, SciSearch, Social SciSearch, Amed, BIOSIS, CAB Abstracts, CCMed, Derwent Drug File, GLOBAL Health, GMS, ISTPB+ISTP/ISSHP, MEDIKAT, ETHMED, INAHTA, DAHTA, DARE, NHS-EED, SOMED, Cochrane (Trials, SR)</t>
  </si>
  <si>
    <t>CCMed, Cochrane (SR, Trials), DAHTA, GMS, GMS Meetings, DARE, INAHTA, SOMED, Medline, MEDIKAT, ETHMED, HECLINET, CAB Abstracts, Amed, NHS-EED, IPA, BIOSIS, Embase, Derwent Drug Backlife, Derwent Drug File, ISTPB+ISTP/ISSHP, SciSearch</t>
  </si>
  <si>
    <t xml:space="preserve">CCMed, Cochrane (SR, Trials), DAHTA, GMS, GMS Meetings, DARE, INAHTA, SOMED, Medline, MEDIKAT, ETHMED, HECLINET, CAB Abstracts, Amed, NHS-EED, IPA, BIOSIS, Embase, Derwent Drug File, ISTPB+ISTP/ISSHP, SciSearch, Social SciSearch </t>
  </si>
  <si>
    <t xml:space="preserve">CRD Wider Public Health database, Cochrane (SR),  Criminal Justice Abstracts database, DARE, Campbell Collaboration Database , Evidence for Policy and Practice Information and Coordinating Centre database </t>
  </si>
  <si>
    <t>Campbell Collaboration Database, CRD Wider Public Health database, Cochrane, CINAHL, Cambridge Scientific Abstracts,  Applied Social Science Index and Abstracts, Education Resources Information Center, Social Services Abstracts , Sociological Abstracts, Embase, Ovid Medline, Sience Direct, Social Service Information Gateway, Swetswise, PsychINFO, Zetoc, Web of Science</t>
  </si>
  <si>
    <t>Embase, Medline, Cochrane (SR), Dare, HTA</t>
  </si>
  <si>
    <t>Embase, Medline, Cochrane (Trials, SR), DARE, SciSearch,  HTA, NHS EED, IHTA, HSTAT, TRIP, DAHTA</t>
  </si>
  <si>
    <t xml:space="preserve">Medline, Embase, Cochrane (Trials, SR), DARE, HTA, </t>
  </si>
  <si>
    <t>Embase, Medline, Cochrane (SR, Trials), DARE, NHS EED, HTA, Cochrane Methodology Register</t>
  </si>
  <si>
    <t>Cochrane, PubMed, HTA</t>
  </si>
  <si>
    <t>Embase, Medline, Chochrane (HTA, SR), DARE</t>
  </si>
  <si>
    <t>Medline, PsychINFO, Embase, CINAHL, Social Sciences Citation Index, Science Citation Index, LILACS, ERIC, NCJRS, Campbell Library, Cochrane Library, WorldWideScience, KoreaMed, IndMED</t>
  </si>
  <si>
    <t>Cochrane (SR), DARE, Medline, Embase, PEDro, PsychINFO, CINAHL</t>
  </si>
  <si>
    <t>Medline, Embase, Web of Science, Cochrane (Trials), DARE, CINAHL, PsychINFO</t>
  </si>
  <si>
    <t>Medline, Cochrane (Trials, SR), DARE, PsychINFO</t>
  </si>
  <si>
    <t>Cochrane (SR), DARE, Embase, Medline, PubMed</t>
  </si>
  <si>
    <t>Cochrane (SR), DARE</t>
  </si>
  <si>
    <t>Medline, Web of Science, DARE, SCOPUS</t>
  </si>
  <si>
    <t xml:space="preserve">PubMed, Cochrane (SR,Trials), DARE </t>
  </si>
  <si>
    <t>Academic Search Premier, Amed, BIOSIS, Child Development and Adolescent Studies, CINAHL, Cochrane (SR, Trials), DARE, Dissertation Abstracts, DOAJ–Directory of Open Access Journals, Embase, ERIC, HTA Database, LILACS, Linguistics and Language Behavior Abstracts, Medline, Medline (in Process and other non-indexed), NHS Economic Evaluation Database, NLM Gateway, OCLC Papers First and OCLC Proceedings, PsychARTICLES, Psychology and Behavioral Sciences Collection, PsychINFO, Social Sciences Abstracts, Web of Science</t>
  </si>
  <si>
    <t>Cochrane Library (SR, Trials), DARE, NHSEED, HTA Database, Medline, TRIP, CINAHL, PsychINFO; Embase, Social Sciences Citation Index, Science Citation Index, ERIC, LILACS, CSIC Database, SCOPUS</t>
  </si>
  <si>
    <t>mean</t>
  </si>
  <si>
    <t>95%CI lower</t>
  </si>
  <si>
    <t>95% CI upper</t>
  </si>
  <si>
    <t>SD</t>
  </si>
  <si>
    <t>weighted mean</t>
  </si>
  <si>
    <t>weighted SD</t>
  </si>
  <si>
    <t>weighted 95%CI lower</t>
  </si>
  <si>
    <t>weighted 95% CI upper</t>
  </si>
  <si>
    <t>von der Gesamtzahl:</t>
  </si>
  <si>
    <t>all DB + Refs</t>
  </si>
  <si>
    <t>Konfidenz</t>
  </si>
  <si>
    <t>ME + Refs</t>
  </si>
  <si>
    <t>DARE</t>
  </si>
  <si>
    <t>ME + Refs + EMB</t>
  </si>
  <si>
    <t>EMB</t>
  </si>
  <si>
    <t>TRIP</t>
  </si>
  <si>
    <t>ME + Refs + TRIP</t>
  </si>
  <si>
    <t>MEDL</t>
  </si>
  <si>
    <t>CIN</t>
  </si>
  <si>
    <t>PSI</t>
  </si>
  <si>
    <t>EPIS</t>
  </si>
  <si>
    <t>ME + Refs + CIN</t>
  </si>
  <si>
    <t>ME + Refs + PSI</t>
  </si>
  <si>
    <t>ME + Refs + EPIS</t>
  </si>
  <si>
    <t>Refs</t>
  </si>
  <si>
    <t>von den in Medline fehlenden:</t>
  </si>
  <si>
    <t>MW:</t>
  </si>
  <si>
    <t>DBs only</t>
  </si>
  <si>
    <t>CDSR, DARE, AMED, ERIC, Cinahl, EmBase, Medline, PsycINFO</t>
  </si>
  <si>
    <t>Medline, Embase, Cochrane (Trials, SR), DARE, HTA</t>
  </si>
  <si>
    <t>*citation screening, Expertenanfrage, Google, Google Scholar, Department files, Handsearching, Studienregister, Verlagsdatenbanken, Journals, Institutionen, HTA Agenturen</t>
  </si>
  <si>
    <t>DB1: Medline via Pubmed</t>
  </si>
  <si>
    <t>DB2: CINAHL</t>
  </si>
  <si>
    <t>DB3: Psycinfo</t>
  </si>
  <si>
    <t>DB4: Epistemonikos</t>
  </si>
  <si>
    <t>DB5: DARE via Cochrane Library</t>
  </si>
  <si>
    <t>DB6: Embase via Embase</t>
  </si>
  <si>
    <t>DB7: TRIP Database</t>
  </si>
  <si>
    <t>N SR included</t>
  </si>
  <si>
    <t>N in DB 2</t>
  </si>
  <si>
    <t>N in DB 3</t>
  </si>
  <si>
    <t>N in DB 4</t>
  </si>
  <si>
    <t>N in DB 6</t>
  </si>
  <si>
    <t>N in DB 7</t>
  </si>
  <si>
    <t>addl. methods*</t>
  </si>
  <si>
    <t>N DBs searched</t>
  </si>
  <si>
    <t>DBs searched</t>
  </si>
  <si>
    <t>Medline, Embase, CINAHL, Cochrane, Amed, Korean+Chinese DBs (6)§</t>
  </si>
  <si>
    <t>Notes</t>
  </si>
  <si>
    <r>
      <t>Medline, Embase, Amed, CINAHL, Cochrane, Korean DBs (6), Chinese DBs (2)</t>
    </r>
    <r>
      <rPr>
        <vertAlign val="superscript"/>
        <sz val="11"/>
        <color theme="1"/>
        <rFont val="Calibri"/>
        <family val="2"/>
        <scheme val="minor"/>
      </rPr>
      <t>&amp;</t>
    </r>
  </si>
  <si>
    <r>
      <rPr>
        <vertAlign val="superscript"/>
        <sz val="11"/>
        <color theme="1"/>
        <rFont val="Calibri"/>
        <family val="2"/>
        <scheme val="minor"/>
      </rPr>
      <t>$</t>
    </r>
    <r>
      <rPr>
        <sz val="11"/>
        <color theme="1"/>
        <rFont val="Calibri"/>
        <family val="2"/>
        <scheme val="minor"/>
      </rPr>
      <t xml:space="preserve"> Kang 2011, Datenbanken:
Korean Studies Information Service System, the Korea Education and Research Information Service, DBPIA and the National Assembly Library</t>
    </r>
  </si>
  <si>
    <r>
      <rPr>
        <vertAlign val="superscript"/>
        <sz val="11"/>
        <color theme="1"/>
        <rFont val="Calibri"/>
        <family val="2"/>
        <scheme val="minor"/>
      </rPr>
      <t>§</t>
    </r>
    <r>
      <rPr>
        <sz val="11"/>
        <color theme="1"/>
        <rFont val="Calibri"/>
        <family val="2"/>
        <scheme val="minor"/>
      </rPr>
      <t xml:space="preserve"> Ernst 2010 acupuncture rheuma, Datenbanken:
Korean Studies Information; DBPIA (available at www.dbpia.com); Korea Institute of Science and Technology Information; Korea Education and Research Information Service; KoreaMed; and Korean National Assembly Library and two Chinese Databases [China National Knowledge Infrastructure (CNKI)</t>
    </r>
  </si>
  <si>
    <r>
      <t>PubMed, Cochrane, Korean DBs (4)</t>
    </r>
    <r>
      <rPr>
        <vertAlign val="superscript"/>
        <sz val="11"/>
        <color theme="1"/>
        <rFont val="Calibri"/>
        <family val="2"/>
        <scheme val="minor"/>
      </rPr>
      <t>$</t>
    </r>
  </si>
  <si>
    <r>
      <t>Medline, Embase, Amed, CINAHL, HTA Database, DARE, Cochrane,  Korean+Chinese DBs (6)</t>
    </r>
    <r>
      <rPr>
        <vertAlign val="superscript"/>
        <sz val="11"/>
        <color theme="1"/>
        <rFont val="Calibri"/>
        <family val="2"/>
        <scheme val="minor"/>
      </rPr>
      <t>§</t>
    </r>
  </si>
  <si>
    <t>Median</t>
  </si>
  <si>
    <t>Clar 2010 HTA</t>
  </si>
  <si>
    <t>van Achterberg 2010</t>
  </si>
  <si>
    <t>DIMDI 2010 rhinitis HTA</t>
  </si>
  <si>
    <t>Ernst 2010a ayurvedic</t>
  </si>
  <si>
    <t>Ernst 2010b acupressure</t>
  </si>
  <si>
    <t>Ernst 2010c acupuncture rheuma</t>
  </si>
  <si>
    <t>LBI 2011 HTA</t>
  </si>
  <si>
    <t>IQWIG 2009a HTA</t>
  </si>
  <si>
    <t>IQWIG 2009b PET-CT HTA</t>
  </si>
  <si>
    <t>IQWIG 2011a HTA</t>
  </si>
  <si>
    <t>IQWIG 2011b neck cancer HTA</t>
  </si>
  <si>
    <t>Khambalia 2012</t>
  </si>
  <si>
    <t>Posadzki 2011a</t>
  </si>
  <si>
    <t>Posadzki 2011b headache</t>
  </si>
  <si>
    <t>Safron 2011b obesity</t>
  </si>
  <si>
    <t>Safron 2011a environ</t>
  </si>
  <si>
    <t>DIMDI 2011b IGEL HTA</t>
  </si>
  <si>
    <t>Smith 2009a acupuncture pregnancy</t>
  </si>
  <si>
    <t>Smith 2009b preterm birth</t>
  </si>
  <si>
    <t>van der Feltz-Cornelis 2011</t>
  </si>
  <si>
    <t>Ernst 2011b acu insomnia</t>
  </si>
  <si>
    <t>Ernst 2011a acupuncture depression</t>
  </si>
  <si>
    <t>Ernst 2011c CAM RA OA</t>
  </si>
  <si>
    <t>Ernst 2011d CAM sex</t>
  </si>
  <si>
    <t>Australia MSAC 2009b HPV HTA</t>
  </si>
  <si>
    <t>Australia MSAC 2009a lymphoma HTA</t>
  </si>
  <si>
    <t>Australia MSAC 2010a cervical cancer HTA</t>
  </si>
  <si>
    <t>Australia MSAC 2010c myocardial HTA</t>
  </si>
  <si>
    <t>Australia MSAC 2010b PET glioma HTA</t>
  </si>
  <si>
    <t>DIMDI 2011a angina pectoris HTA</t>
  </si>
  <si>
    <t>Ernst 2010d yoga</t>
  </si>
  <si>
    <t>Diargramm anders mit 4-25 drin</t>
  </si>
  <si>
    <t>DB1 + second DB + refs; DBs + other sources</t>
  </si>
  <si>
    <t>Title</t>
  </si>
  <si>
    <t>Risk factors for neck and upper extremity disorders among computers users and the effect of interventions: an overview of systematic reviews</t>
  </si>
  <si>
    <t>Positron emission tomography for lymphoma : assessment report</t>
  </si>
  <si>
    <t>Human papillomavirus triage test for women with possible or definite low-grade squamous intra-epithelial lesions</t>
  </si>
  <si>
    <t>Positron emission tomography for cervical cancer : assessment report</t>
  </si>
  <si>
    <t>Positron emission tomography for glioma</t>
  </si>
  <si>
    <t>Positron emission tomography for myocardial viability : Assessment report</t>
  </si>
  <si>
    <t>Silver alloy vs. uncoated urinary catheters: a systematic review of the literature</t>
  </si>
  <si>
    <t>Effective training strategies for teaching communication skills to physicians: an overview of systematic reviews</t>
  </si>
  <si>
    <t>The impact of eHealth on the quality and safety of health care: a systematic overview</t>
  </si>
  <si>
    <t>The landscape of knowledge translation interventions in cancer control: what do we know and where to next? A review of systematic reviews</t>
  </si>
  <si>
    <t>Self-monitoring of blood glucose in type 2 diabetes: systematic review</t>
  </si>
  <si>
    <t>Evidence based post graduate training. A systematic review of reviews based on the WFME quality framework</t>
  </si>
  <si>
    <t>Review of systematic reviews about the efficacy of non-pharmacological interventions to improve sleep quality in insomnia</t>
  </si>
  <si>
    <t>Environmental correlates of physical activity and dietary behaviours among young people: a systematic review of reviews</t>
  </si>
  <si>
    <t>Elective midline laparotomy closure: the INLINE systematic review and meta-analysis</t>
  </si>
  <si>
    <t>Spezifische Immuntherapie (SIT) zur Behandlung der allergischen Rhinitis</t>
  </si>
  <si>
    <t xml:space="preserve">Perkutane Koronarinterventionen zusätzlich zur optimalen medikamentösen Therapie bei stabiler Angina Pectoris </t>
  </si>
  <si>
    <t>Individuelle Gesundheitsleistungen</t>
  </si>
  <si>
    <t>Effectiveness of telemedicine: a systematic review of reviews</t>
  </si>
  <si>
    <t>Ayurvedic medicine: an overview of systematic reviews</t>
  </si>
  <si>
    <t>Acupressure: an overview of systematic reviews</t>
  </si>
  <si>
    <t>Acupuncture for rheumatic conditions: an overview of systematic reviews</t>
  </si>
  <si>
    <t>How effective is yoga? A concise overview of systematic reviews</t>
  </si>
  <si>
    <t>Acupuncture for depression?: A systematic review of systematic reviews</t>
  </si>
  <si>
    <t>Acupuncture for insomnia? An overview of systematic reviews</t>
  </si>
  <si>
    <t>Complementary and alternative medicine for rheumatoid arthritis and osteoarthritis: an overview of systematic reviews</t>
  </si>
  <si>
    <t>Complementary and alternative medicine (CAM) for sexual dysfunction and erectile dysfunction in older men and women: an overview of systematic reviews</t>
  </si>
  <si>
    <t>An overview of reviews evaluating the effectiveness of financial incentives in changing healthcare professional behaviours and patient outcomes</t>
  </si>
  <si>
    <t>Housing and health inequalities: a synthesis of systematic reviews of interventions aimed at different pathways linking housing and health</t>
  </si>
  <si>
    <t>Systematic review of reviews of intervention components associated with increased effectiveness in dietary and physical activity interventions</t>
  </si>
  <si>
    <t>An overview of evidence from systematic reviews evaluating early enteral nutrition in critically ill patients: more convincing evidence is needed</t>
  </si>
  <si>
    <t>Review of meta-analyses on the association between child sexual abuse and adult mental health difficulties: a systematic approach</t>
  </si>
  <si>
    <t>Acupuncture for chronic pain: is acupuncture more than an effective placebo? A systematic review of pooled data from meta-analyses</t>
  </si>
  <si>
    <t>Chemoradiotherapy in the management of locally advanced pancreatic carcinoma: a qualitative systematic review</t>
  </si>
  <si>
    <t>Nutzenbewertung nichtmedikamentöser Behandlungsstrategien bei Patienten mit essenzieller Hypertonie: Kochsalzreduktion</t>
  </si>
  <si>
    <t>Positronenemissionstomographie (PET und PET/CT) bei malignen Lymphomen</t>
  </si>
  <si>
    <t>Positronenemissionstomographie (PET) und PET/CT bei malignem Melanom</t>
  </si>
  <si>
    <t>Positronenemissionstomographie (PET) und PET/CT bei Kopf- und Halstumoren</t>
  </si>
  <si>
    <t>The effectiveness of interventions to change six health behaviours: a review of reviews</t>
  </si>
  <si>
    <t>Effectiveness of aquatic exercise and balneotherapy: a summary of systematic reviews based on randomized controlled trials of water immersion therapies</t>
  </si>
  <si>
    <t>The use of acupuncture for managing gynaecologic conditions: An overview of systematic reviews</t>
  </si>
  <si>
    <t>Open, small-incision, or laparoscopic cholecystectomy for patients with symptomatic cholecystolithiasis. An overview of Cochrane Hepato-Biliary Group reviews</t>
  </si>
  <si>
    <t>A synthesis of existing systematic reviews and meta-analyses of school-based behavioural interventions for controlling and preventing obesity</t>
  </si>
  <si>
    <t>Treatment of patients with multiple myeloma: an overview of systematic reviews</t>
  </si>
  <si>
    <t>Risk and prognostic factors for non-specific musculoskeletal pain: a synthesis of evidence from systematic reviews classified into ICF dimensions</t>
  </si>
  <si>
    <t>Sakralnervenstimulation bei fäkaler Inkontinenz. Rapid Assessment</t>
  </si>
  <si>
    <t>Is cupping an effective treatment? An overview of systematic reviews</t>
  </si>
  <si>
    <t>Morbidität und Mortalität bei Übergewicht und Adipositas im Erwachsenenalter</t>
  </si>
  <si>
    <t>Management of TMD: evidence from systematic reviews and meta-analyses</t>
  </si>
  <si>
    <t>The impact of child sexual abuse on health: a systematic review of reviews</t>
  </si>
  <si>
    <t>Child sexual abuse in the etiology of depression: A systematic review of reviews</t>
  </si>
  <si>
    <t>Quality assessment and comparison of evidence for electroconvulsive therapy and repetitive transcranial magnetic stimulation for schizophrenia: a systematic meta-review</t>
  </si>
  <si>
    <t>A systematic meta-review grading the evidence for non-genetic risk factors and putative antecedents of schizophrenia</t>
  </si>
  <si>
    <t>Benefit assessment of salt reduction in patients with hypertension: systematic overview</t>
  </si>
  <si>
    <t>Efficacy and safety of atypical antipsychotic drugs (quetiapine, risperidone, aripiprazole and paliperidone) compared with placebo or typical antipsychotic drugs for treating refractory schizophrenia: overview of systematic reviews</t>
  </si>
  <si>
    <t>Child maltreatment prevention: a systematic review of reviews</t>
  </si>
  <si>
    <t>An overview of systematic reviews on cannabis and psychosis: discussing apparently conflicting results</t>
  </si>
  <si>
    <t>There is inadequate evidence to determine the effectiveness of nonpharmacological and nonsurgical interventions for hand osteoarthritis: an overview of high-quality systematic reviews</t>
  </si>
  <si>
    <t>Early-life determinants of overweight and obesity: a review of systematic reviews</t>
  </si>
  <si>
    <t>Systematic review of statins for the prevention of vascular dementia or dementia</t>
  </si>
  <si>
    <t>Screening for Depression in Adults and Older Adults in Primary Care: An Updated Systematic Review</t>
  </si>
  <si>
    <t>Improving outcomes for patients with depression by enhancing antidepressant therapy with non-pharmacological interventions: a systematic review of reviews</t>
  </si>
  <si>
    <t>Food supplements for body weight reduction: a systematic review of systematic reviews</t>
  </si>
  <si>
    <t>Can paying for results help to achieve the Millennium Development Goals? Overview of the effectiveness of results-based financing</t>
  </si>
  <si>
    <t>Evidence for the effectiveness of sterile injecting equipment provision in preventing hepatitis C and human immunodeficiency virus transmission among injecting drug users: a review of reviews</t>
  </si>
  <si>
    <t>Effective elements of school health promotion across behavioral domains: a systematic review of reviews</t>
  </si>
  <si>
    <t>Spinal manipulation: an update of a systematic review of systematic reviews</t>
  </si>
  <si>
    <t>Systematic reviews of spinal manipulations for headaches: an attempt to clear up the confusion</t>
  </si>
  <si>
    <t>Consumer-oriented interventions for evidence-based prescribing and medicines use: an overview of systematic reviews</t>
  </si>
  <si>
    <t>Micro-environmental characteristics related to body weight, diet, and physical activity of children and adolescents: a systematic umbrella review</t>
  </si>
  <si>
    <t>Effects of school-based interventions targeting obesity-related behaviors and body weight change: a systematic umbrella review</t>
  </si>
  <si>
    <t>Cardiovascular and gastrointestinal safety of NSAIDs: a systematic review of meta-analyses of randomized clinical trials</t>
  </si>
  <si>
    <t>A meta-review of evidence on heart failure disease management programs: the challenges of describing and synthesizing evidence on complex interventions</t>
  </si>
  <si>
    <t>Diagnosing and managing common food allergies: a systematic review</t>
  </si>
  <si>
    <t>Systematic reviews of psychosocial interventions for autism: an umbrella review</t>
  </si>
  <si>
    <t>Does acupuncture have a place as an adjunct treatment during pregnancy? A review of randomized controlled trials and systematic reviews</t>
  </si>
  <si>
    <t>A systematic review and quality assessment of systematic reviews of randomised trials of interventions for preventing and treating preterm birth</t>
  </si>
  <si>
    <t>Acupuncture to treat common reproductive health complaints: An overview of the evidence</t>
  </si>
  <si>
    <t>Is compensation "bad for health"? A systematic meta-review</t>
  </si>
  <si>
    <t>Exercise interventions for non-specific low back pain: an overview of systematic reviews</t>
  </si>
  <si>
    <t>Interventions to promote the use of advance directives: an overview of systematic reviews</t>
  </si>
  <si>
    <t>An overview of systematic reviews of complementary and alternative medicine for fibromyalgia</t>
  </si>
  <si>
    <t>Key components of intravenous chemotherapy labeling: a systematic review and practice guideline</t>
  </si>
  <si>
    <t>How to promote healthy behaviours in patients? An overview of evidence for behaviour change techniques</t>
  </si>
  <si>
    <t>Best practice elements of multilevel suicide prevention strategies: a review of systematic reviews</t>
  </si>
  <si>
    <t>Effectiveness of treadmill training in children with motor impairments: an overview of systematic reviews</t>
  </si>
  <si>
    <t>Category</t>
  </si>
  <si>
    <t>Epidemiology/prognosis/risk factors</t>
  </si>
  <si>
    <t>Diagnostic test accuracy</t>
  </si>
  <si>
    <t>Medical devices</t>
  </si>
  <si>
    <t>Physician training</t>
  </si>
  <si>
    <t>Public health interventions</t>
  </si>
  <si>
    <t>Psychological/psychosocial interventions</t>
  </si>
  <si>
    <t>Diagnostic interventions</t>
  </si>
  <si>
    <t>Surgical interventions</t>
  </si>
  <si>
    <t>Immunotherapy interventions</t>
  </si>
  <si>
    <t>Complementary/alternative medicine interventions</t>
  </si>
  <si>
    <t>Dietary/physical activity interventions</t>
  </si>
  <si>
    <t>(Chemo)radiotherapy interventions</t>
  </si>
  <si>
    <t>Interventions (general)</t>
  </si>
  <si>
    <t>Electrotherapy interventions</t>
  </si>
  <si>
    <t>Prevention</t>
  </si>
  <si>
    <t>Pharmaceutical interventions</t>
  </si>
  <si>
    <t>Physiotherapy interventions</t>
  </si>
  <si>
    <t>Mental health?</t>
  </si>
  <si>
    <t>Y</t>
  </si>
  <si>
    <t>N</t>
  </si>
  <si>
    <t>Psych?</t>
  </si>
  <si>
    <t xml:space="preserve">Complementary/alternative medicine interventions 
</t>
  </si>
  <si>
    <t xml:space="preserve">Epidemiology/prognosis/risk factors 
</t>
  </si>
  <si>
    <t xml:space="preserve">Pharmaceutical interventions 
</t>
  </si>
  <si>
    <t xml:space="preserve">Prevention 
</t>
  </si>
  <si>
    <t xml:space="preserve">Psychological/psychosocial 
</t>
  </si>
  <si>
    <t xml:space="preserve">Public health interventions 
</t>
  </si>
  <si>
    <t>Medline, Embase, Amed, CINAHL, Health Technology Assessments, DARE, Cochrane, 5 Korean medical database (Korean Studies Information, DBPIA, Korea
Institute of Science and Technology Information, KoreaMed, and Research Information Service System), 1 Chinese database (CNKI)</t>
  </si>
  <si>
    <t>Medline, Embase, Amed, CINAHL, Health Technology Assessments, DARE, Cochrane, 5 Korean DBs, 1 Chinese DB (CNKI)</t>
  </si>
  <si>
    <t>Medline, Embase, Amed, CINAHL, Health Technology Assessments, DARE, Cochrane, 5 Korean medical DBs, 1 Chinese DB (CNKI)</t>
  </si>
  <si>
    <t>refs</t>
  </si>
  <si>
    <t>ME + refs</t>
  </si>
  <si>
    <t>ME + refs + CIN</t>
  </si>
  <si>
    <t>ME + refs + PSI</t>
  </si>
  <si>
    <t>ME + refs + EPIS</t>
  </si>
  <si>
    <t>ME + refs + EMB</t>
  </si>
  <si>
    <t>ME + refs + TRIP</t>
  </si>
  <si>
    <t>Psychology/mental health</t>
  </si>
  <si>
    <t>Other subjects</t>
  </si>
  <si>
    <t>HTA
/Cochrane
/other</t>
  </si>
  <si>
    <t>Cochrane</t>
  </si>
  <si>
    <t>HTA</t>
  </si>
  <si>
    <t>other</t>
  </si>
  <si>
    <t>HTA report</t>
  </si>
  <si>
    <t>DBs + other sources</t>
  </si>
  <si>
    <t>p=</t>
  </si>
  <si>
    <t>(computed in R)</t>
  </si>
  <si>
    <t>diff=</t>
  </si>
  <si>
    <t>1-3 DBs searched</t>
  </si>
  <si>
    <t>Cochrane Overview</t>
  </si>
  <si>
    <t>Mixed interventions</t>
  </si>
  <si>
    <t>social sciences /economics DBs</t>
  </si>
  <si>
    <t>Intervention?</t>
  </si>
  <si>
    <t>Intervention</t>
  </si>
  <si>
    <t>No intervention</t>
  </si>
  <si>
    <t>≥4 DBs searched</t>
  </si>
  <si>
    <t>median HTA</t>
  </si>
  <si>
    <t>mean HTA</t>
  </si>
  <si>
    <r>
      <rPr>
        <vertAlign val="superscript"/>
        <sz val="11"/>
        <color theme="1"/>
        <rFont val="Calibri"/>
        <family val="2"/>
        <scheme val="minor"/>
      </rPr>
      <t>&amp;</t>
    </r>
    <r>
      <rPr>
        <sz val="11"/>
        <color theme="1"/>
        <rFont val="Calibri"/>
        <family val="2"/>
        <scheme val="minor"/>
      </rPr>
      <t xml:space="preserve"> Lee 2011, Datenabanken:
Korean Studies Information, DBPIA, Korea Institute of Science and Technology Information, Korea Education and Research Information Service, KoreaMed, and Korean National Assembly Library), and Chinese Databases (CNKI and Wangfang)</t>
    </r>
  </si>
  <si>
    <t>median non-HTA</t>
  </si>
  <si>
    <t>mean non-HTA</t>
  </si>
  <si>
    <t>median others only</t>
  </si>
  <si>
    <t>mean others only</t>
  </si>
  <si>
    <r>
      <t>Medline, Embase, Amed, CINAHL, HTA Database, DARE, Cochrane,  Korean+Chinese DBs (6)</t>
    </r>
    <r>
      <rPr>
        <vertAlign val="superscript"/>
        <sz val="11"/>
        <rFont val="Calibri"/>
        <family val="2"/>
        <scheme val="minor"/>
      </rPr>
      <t>§</t>
    </r>
  </si>
  <si>
    <t>medians</t>
  </si>
  <si>
    <t>additional methods</t>
  </si>
  <si>
    <t>MEDLINE</t>
  </si>
  <si>
    <t>CINAHL</t>
  </si>
  <si>
    <t>EMBASE</t>
  </si>
  <si>
    <t>Epistemonikos</t>
  </si>
  <si>
    <t>PsycInfo</t>
  </si>
  <si>
    <t>CDSR</t>
  </si>
  <si>
    <t>Cochrane or CDSR+DARE</t>
  </si>
  <si>
    <t>Cochrane or DARE</t>
  </si>
  <si>
    <t>PubMed</t>
  </si>
  <si>
    <t>Web of Science</t>
  </si>
  <si>
    <t>Australia MSAC 2009a</t>
  </si>
  <si>
    <t>CENTRAL</t>
  </si>
  <si>
    <t>NHS EED</t>
  </si>
  <si>
    <t>Cochrane Methodology Register</t>
  </si>
  <si>
    <t>Australia MSAC 2009b</t>
  </si>
  <si>
    <t>INAHATA</t>
  </si>
  <si>
    <t>EED</t>
  </si>
  <si>
    <t>Australia MSAC 2010a</t>
  </si>
  <si>
    <t>Australia MSAC 2010b</t>
  </si>
  <si>
    <t>Australia MSAC 2010c</t>
  </si>
  <si>
    <t>BNI &amp; Archive</t>
  </si>
  <si>
    <t>MRCT</t>
  </si>
  <si>
    <t>FADE</t>
  </si>
  <si>
    <t>Berkhof 2011</t>
  </si>
  <si>
    <t>CADTH-EPOC</t>
  </si>
  <si>
    <t>Health Systems Evidence</t>
  </si>
  <si>
    <t>McMaster KT+</t>
  </si>
  <si>
    <t>Clar 2010</t>
  </si>
  <si>
    <t>ERIC</t>
  </si>
  <si>
    <t>RDRB Databases</t>
  </si>
  <si>
    <t>de Vet 2011</t>
  </si>
  <si>
    <t>DIMDI 2010</t>
  </si>
  <si>
    <t>SciSearch</t>
  </si>
  <si>
    <t>social SciSearch</t>
  </si>
  <si>
    <t>AMED</t>
  </si>
  <si>
    <t>BIOSIS</t>
  </si>
  <si>
    <t>CAB Abstracts</t>
  </si>
  <si>
    <t>CCMed</t>
  </si>
  <si>
    <t>Derwent Drug File</t>
  </si>
  <si>
    <t>GLOBAL Health</t>
  </si>
  <si>
    <t>GMS</t>
  </si>
  <si>
    <t>ISTPB+ISTP/ISSHP</t>
  </si>
  <si>
    <t>MEDIKAT</t>
  </si>
  <si>
    <t>ETHMED</t>
  </si>
  <si>
    <t>INAHTA</t>
  </si>
  <si>
    <t>DAHTA</t>
  </si>
  <si>
    <t>NHS-EED</t>
  </si>
  <si>
    <t>SOMED</t>
  </si>
  <si>
    <t>DIMDI 2011a</t>
  </si>
  <si>
    <t>GMS Meetings</t>
  </si>
  <si>
    <t>HECLINET</t>
  </si>
  <si>
    <t>IPA</t>
  </si>
  <si>
    <t>Derwent Drug Backfile</t>
  </si>
  <si>
    <t>DIMDI 2011b</t>
  </si>
  <si>
    <t>ACM Digital Library</t>
  </si>
  <si>
    <t>British Nursing Index</t>
  </si>
  <si>
    <t>HTA Database</t>
  </si>
  <si>
    <t>CSA</t>
  </si>
  <si>
    <t>Ovid MEDLINE</t>
  </si>
  <si>
    <t>HSTAT</t>
  </si>
  <si>
    <t>TIE</t>
  </si>
  <si>
    <t>Ernst 2010a</t>
  </si>
  <si>
    <t>Korean + Chinese DBs (7)</t>
  </si>
  <si>
    <t>Ernst 2010b</t>
  </si>
  <si>
    <t>Korean + Chinese DBs (6)§</t>
  </si>
  <si>
    <t>Ernst 2010c</t>
  </si>
  <si>
    <t>Korean DBs (6)</t>
  </si>
  <si>
    <t>Chinese DBs (2)</t>
  </si>
  <si>
    <t>Ernst 2010d</t>
  </si>
  <si>
    <t>Ernst 2011a</t>
  </si>
  <si>
    <t>Health Technology Assessments</t>
  </si>
  <si>
    <t>5 Korean medical database (Korean Studies Information</t>
  </si>
  <si>
    <t>DBPIA</t>
  </si>
  <si>
    <t>Korea Institute of Science and Technology Information</t>
  </si>
  <si>
    <t>KoreaMed</t>
  </si>
  <si>
    <t>and Research Information Service System)</t>
  </si>
  <si>
    <t>1 Chinese database (CNKI)</t>
  </si>
  <si>
    <t>Ernst 2011b</t>
  </si>
  <si>
    <t>Ernst 2011c</t>
  </si>
  <si>
    <t>Ernst 2011d</t>
  </si>
  <si>
    <t>Science Citation Index</t>
  </si>
  <si>
    <t>social Science Citation Index</t>
  </si>
  <si>
    <t>HEED</t>
  </si>
  <si>
    <t>EconLit</t>
  </si>
  <si>
    <t>Program in Policy Decision-Making</t>
  </si>
  <si>
    <t>CRD Wider Public Health database</t>
  </si>
  <si>
    <t>Criminal Justice Abstracts database</t>
  </si>
  <si>
    <t>Campbell Collaboration Database</t>
  </si>
  <si>
    <t>Evidence for Policy and Practice Information and Coordinating Centre database</t>
  </si>
  <si>
    <t>Cambridge Scientific Abstracts</t>
  </si>
  <si>
    <t>Applied social Science Index and Abstracts</t>
  </si>
  <si>
    <t>social Services Abstracts</t>
  </si>
  <si>
    <t>Sociological Abstracts</t>
  </si>
  <si>
    <t>ScienceDirect</t>
  </si>
  <si>
    <t>social Service Information Gateway</t>
  </si>
  <si>
    <t>SwetsWise</t>
  </si>
  <si>
    <t>Zetoc</t>
  </si>
  <si>
    <t>Allied and Complementary Medicine database</t>
  </si>
  <si>
    <t>IQWIG 2009a</t>
  </si>
  <si>
    <t>IQWIG 2009b</t>
  </si>
  <si>
    <t>IHTA</t>
  </si>
  <si>
    <t>IQWIG 2011a</t>
  </si>
  <si>
    <t>IQWIG 2011b</t>
  </si>
  <si>
    <t>JDream II</t>
  </si>
  <si>
    <t>Ichushi-Web</t>
  </si>
  <si>
    <t>Korean DBs (4)$</t>
  </si>
  <si>
    <t>Kumar 2011</t>
  </si>
  <si>
    <t>LBI 2011</t>
  </si>
  <si>
    <t>Chinese DBs (2)&amp;</t>
  </si>
  <si>
    <t>Bandolier</t>
  </si>
  <si>
    <t>EBSCO</t>
  </si>
  <si>
    <t>Current Contents</t>
  </si>
  <si>
    <t>Cochrane (HTA)</t>
  </si>
  <si>
    <t>Lilacs</t>
  </si>
  <si>
    <t>social Sciences Citation Index</t>
  </si>
  <si>
    <t>LILACS</t>
  </si>
  <si>
    <t>NCJRS</t>
  </si>
  <si>
    <t>Campbell Library</t>
  </si>
  <si>
    <t>Cochrane Library</t>
  </si>
  <si>
    <t>WorldWideScience</t>
  </si>
  <si>
    <t>IndMED</t>
  </si>
  <si>
    <t>PEDro</t>
  </si>
  <si>
    <t>Muangpaisan 2010</t>
  </si>
  <si>
    <t>O'Connor 2009</t>
  </si>
  <si>
    <t>International Pharmaceutical Abstracts</t>
  </si>
  <si>
    <t>IBSS</t>
  </si>
  <si>
    <t>Posadzki 2011b</t>
  </si>
  <si>
    <t>Safron 2011a</t>
  </si>
  <si>
    <t>PsycARTICLES</t>
  </si>
  <si>
    <t>Health Source: Nursing/Academic Edition</t>
  </si>
  <si>
    <t>Ovid databases</t>
  </si>
  <si>
    <t>Safron 2011b</t>
  </si>
  <si>
    <t>SCOPUS</t>
  </si>
  <si>
    <t>NHS HTA</t>
  </si>
  <si>
    <t>AgeLine</t>
  </si>
  <si>
    <t>Academic Search Premier</t>
  </si>
  <si>
    <t>Child Development and Adolescent Studies</t>
  </si>
  <si>
    <t>Dissertation Abstracts</t>
  </si>
  <si>
    <t>DOAJ–Directory of Open Access Journals</t>
  </si>
  <si>
    <t>Linguistics and Language Behavior Abstracts</t>
  </si>
  <si>
    <t>MEDLINE (in Process and other non-indexed)</t>
  </si>
  <si>
    <t>NLM Gateway</t>
  </si>
  <si>
    <t>OCLC Papers First and OCLC Proceedings</t>
  </si>
  <si>
    <t>Psychology and Behavioral Sciences Collection</t>
  </si>
  <si>
    <t>social Sciences Abstracts</t>
  </si>
  <si>
    <t>Smith 2009a</t>
  </si>
  <si>
    <t>Smith 2009b</t>
  </si>
  <si>
    <t>Lexis</t>
  </si>
  <si>
    <t>ABI/INFORM</t>
  </si>
  <si>
    <t>AHRQ EPC</t>
  </si>
  <si>
    <t>SPORTDiscus</t>
  </si>
  <si>
    <t>CSIC Database</t>
  </si>
  <si>
    <t>BNI</t>
  </si>
  <si>
    <t>van Achterberg 2011</t>
  </si>
  <si>
    <t>Summe</t>
  </si>
  <si>
    <t>Prozent</t>
  </si>
  <si>
    <t>non-Cochrane Overview</t>
  </si>
  <si>
    <t>all DBs + refs</t>
  </si>
  <si>
    <t>all DBs + Refs</t>
  </si>
  <si>
    <t>Analysis 1: SRs included in databases</t>
  </si>
  <si>
    <t>Infos from the publication</t>
  </si>
  <si>
    <t>N included in DB1: MEDL</t>
  </si>
  <si>
    <t>N included in DB2: CINAHL</t>
  </si>
  <si>
    <t>N included in DB3: PsycInfo</t>
  </si>
  <si>
    <t>N included in DB4: Epistemonikos</t>
  </si>
  <si>
    <t>N included in DB6: EMBASE</t>
  </si>
  <si>
    <t>N included in DB7: TRIP</t>
  </si>
  <si>
    <t>N included in DB1 + refs</t>
  </si>
  <si>
    <t>N by ref-checking</t>
  </si>
  <si>
    <t>N not included in DB1</t>
  </si>
  <si>
    <t>N not included in DB1 + ref-checking</t>
  </si>
  <si>
    <t>Calculations</t>
  </si>
  <si>
    <t>of which included in DB</t>
  </si>
  <si>
    <t>N SRs not included in 6 DBs + refs</t>
  </si>
  <si>
    <t>Analysis 2: DB-included SR, not included in MEDL+Refs</t>
  </si>
  <si>
    <t>Results:</t>
  </si>
  <si>
    <t>Inclusion 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</si>
</sst>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_-* #,##0.00\ _€_-;\-* #,##0.00\ _€_-;_-* &quot;-&quot;??\ _€_-;_-@_-"/>
    <numFmt numFmtId="165" formatCode="0.0%"/>
    <numFmt numFmtId="166" formatCode="_-* #,##0.0\ _€_-;\-* #,##0.0\ _€_-;_-* &quot;-&quot;??\ _€_-;_-@_-"/>
    <numFmt numFmtId="167" formatCode="_-* #,##0.0\ _€_-;\-* #,##0.0\ _€_-;_-* &quot;-&quot;?\ _€_-;_-@_-"/>
    <numFmt numFmtId="168" formatCode="_-* #,##0\ _€_-;\-* #,##0\ _€_-;_-* &quot;-&quot;??\ _€_-;_-@_-"/>
    <numFmt numFmtId="169" formatCode="_-* #,##0.0000\ _€_-;\-* #,##0.0000\ _€_-;_-* &quot;-&quot;??\ _€_-;_-@_-"/>
    <numFmt numFmtId="170" formatCode="0.0"/>
    <numFmt numFmtId="171" formatCode="0.0%\ &quot;HTA&quot;"/>
    <numFmt numFmtId="172" formatCode="0.0%\ &quot;Cochrane&quot;"/>
    <numFmt numFmtId="173" formatCode="0.0%\ &quot;other&quot;"/>
    <numFmt numFmtId="174" formatCode="_-* #,##0.000000\ _€_-;\-* #,##0.000000\ _€_-;_-* &quot;-&quot;??\ _€_-;_-@_-"/>
    <numFmt numFmtId="175" formatCode="0.0000000%"/>
  </numFmts>
  <fonts count="22" x14ac:knownFonts="1">
    <font>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sz val="11"/>
      <color theme="5" tint="0.59999389629810485"/>
      <name val="Calibri"/>
      <family val="2"/>
      <scheme val="minor"/>
    </font>
    <font>
      <b/>
      <sz val="12"/>
      <color theme="1"/>
      <name val="Calibri"/>
      <family val="2"/>
      <scheme val="minor"/>
    </font>
    <font>
      <b/>
      <sz val="11"/>
      <name val="Calibri"/>
      <family val="2"/>
      <scheme val="minor"/>
    </font>
    <font>
      <vertAlign val="superscript"/>
      <sz val="11"/>
      <color theme="1"/>
      <name val="Calibri"/>
      <family val="2"/>
      <scheme val="minor"/>
    </font>
    <font>
      <b/>
      <sz val="18"/>
      <color rgb="FF000000"/>
      <name val="Calibri"/>
      <family val="2"/>
      <scheme val="minor"/>
    </font>
    <font>
      <i/>
      <sz val="10"/>
      <color theme="1"/>
      <name val="Calibri"/>
      <family val="2"/>
      <scheme val="minor"/>
    </font>
    <font>
      <sz val="9"/>
      <color indexed="81"/>
      <name val="Segoe UI"/>
      <family val="2"/>
    </font>
    <font>
      <b/>
      <sz val="9"/>
      <color indexed="81"/>
      <name val="Segoe UI"/>
      <family val="2"/>
    </font>
    <font>
      <sz val="11"/>
      <color theme="1"/>
      <name val="Calibri"/>
      <family val="2"/>
    </font>
    <font>
      <vertAlign val="superscript"/>
      <sz val="11"/>
      <name val="Calibri"/>
      <family val="2"/>
      <scheme val="minor"/>
    </font>
    <font>
      <b/>
      <sz val="9.5"/>
      <color theme="1"/>
      <name val="Arial Narrow"/>
      <family val="2"/>
    </font>
    <font>
      <sz val="9.5"/>
      <color theme="1"/>
      <name val="Arial Narrow"/>
      <family val="2"/>
    </font>
    <font>
      <sz val="9.5"/>
      <name val="Arial Narrow"/>
      <family val="2"/>
    </font>
    <font>
      <sz val="9"/>
      <color theme="1"/>
      <name val="Arial Narrow"/>
      <family val="2"/>
    </font>
    <font>
      <sz val="9"/>
      <name val="Arial Narrow"/>
      <family val="2"/>
    </font>
    <font>
      <sz val="9"/>
      <color rgb="FFFF0000"/>
      <name val="Arial Narrow"/>
      <family val="2"/>
    </font>
    <font>
      <sz val="9"/>
      <color indexed="81"/>
      <name val="Segoe UI"/>
      <charset val="1"/>
    </font>
    <font>
      <b/>
      <sz val="9"/>
      <color indexed="81"/>
      <name val="Segoe UI"/>
      <charset val="1"/>
    </font>
  </fonts>
  <fills count="11">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rgb="FFF2F6EA"/>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599963377788628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9" fontId="3" fillId="0" borderId="0" applyFont="0" applyFill="0" applyBorder="0" applyAlignment="0" applyProtection="0"/>
    <xf numFmtId="164" fontId="3" fillId="0" borderId="0" applyFont="0" applyFill="0" applyBorder="0" applyAlignment="0" applyProtection="0"/>
  </cellStyleXfs>
  <cellXfs count="232">
    <xf numFmtId="0" fontId="0" fillId="0" borderId="0" xfId="0"/>
    <xf numFmtId="0" fontId="0" fillId="0" borderId="0" xfId="0" applyAlignment="1">
      <alignment vertical="top" wrapText="1"/>
    </xf>
    <xf numFmtId="0" fontId="2" fillId="3" borderId="0" xfId="0" applyFont="1" applyFill="1" applyAlignment="1">
      <alignment vertical="top" wrapText="1"/>
    </xf>
    <xf numFmtId="0" fontId="0" fillId="0" borderId="1" xfId="0" applyBorder="1" applyAlignment="1">
      <alignment vertical="top"/>
    </xf>
    <xf numFmtId="0" fontId="0" fillId="0" borderId="0" xfId="0" applyAlignment="1">
      <alignment vertical="top"/>
    </xf>
    <xf numFmtId="0" fontId="0" fillId="3" borderId="0" xfId="0" applyFill="1" applyAlignment="1">
      <alignment vertical="top"/>
    </xf>
    <xf numFmtId="165" fontId="0" fillId="0" borderId="0" xfId="1" applyNumberFormat="1" applyFont="1" applyAlignment="1">
      <alignment vertical="top"/>
    </xf>
    <xf numFmtId="165" fontId="0" fillId="0" borderId="0" xfId="0" applyNumberFormat="1" applyAlignment="1">
      <alignment vertical="top"/>
    </xf>
    <xf numFmtId="0" fontId="0" fillId="0" borderId="1" xfId="0" applyFill="1" applyBorder="1" applyAlignment="1">
      <alignment vertical="top"/>
    </xf>
    <xf numFmtId="10" fontId="0" fillId="0" borderId="0" xfId="0" applyNumberFormat="1" applyAlignment="1">
      <alignment vertical="top"/>
    </xf>
    <xf numFmtId="0" fontId="4" fillId="3" borderId="0" xfId="0" applyFont="1" applyFill="1" applyAlignment="1">
      <alignment vertical="top"/>
    </xf>
    <xf numFmtId="165" fontId="4" fillId="0" borderId="0" xfId="1" applyNumberFormat="1" applyFont="1" applyAlignment="1">
      <alignment vertical="top"/>
    </xf>
    <xf numFmtId="0" fontId="4" fillId="0" borderId="0" xfId="0" applyFont="1" applyAlignment="1">
      <alignment vertical="top"/>
    </xf>
    <xf numFmtId="0" fontId="0" fillId="4" borderId="0" xfId="0" applyFill="1" applyAlignment="1">
      <alignment vertical="top"/>
    </xf>
    <xf numFmtId="165" fontId="0" fillId="4" borderId="0" xfId="0" applyNumberFormat="1" applyFill="1" applyAlignment="1">
      <alignment vertical="top"/>
    </xf>
    <xf numFmtId="0" fontId="0" fillId="3" borderId="2" xfId="0" applyFill="1" applyBorder="1" applyAlignment="1">
      <alignment vertical="top"/>
    </xf>
    <xf numFmtId="165" fontId="0" fillId="0" borderId="3" xfId="1" applyNumberFormat="1" applyFont="1" applyBorder="1" applyAlignment="1">
      <alignment vertical="top"/>
    </xf>
    <xf numFmtId="165" fontId="0" fillId="0" borderId="4" xfId="1" applyNumberFormat="1" applyFont="1" applyBorder="1" applyAlignment="1">
      <alignment vertical="top"/>
    </xf>
    <xf numFmtId="165" fontId="0" fillId="0" borderId="10" xfId="1" applyNumberFormat="1" applyFont="1" applyBorder="1" applyAlignment="1">
      <alignment vertical="top"/>
    </xf>
    <xf numFmtId="165" fontId="0" fillId="0" borderId="2" xfId="1" applyNumberFormat="1" applyFont="1" applyBorder="1" applyAlignment="1">
      <alignment vertical="top"/>
    </xf>
    <xf numFmtId="0" fontId="0" fillId="3" borderId="5" xfId="0" applyFill="1" applyBorder="1" applyAlignment="1">
      <alignment vertical="top"/>
    </xf>
    <xf numFmtId="165" fontId="0" fillId="0" borderId="0" xfId="1" applyNumberFormat="1" applyFont="1" applyBorder="1" applyAlignment="1">
      <alignment vertical="top"/>
    </xf>
    <xf numFmtId="165" fontId="0" fillId="0" borderId="6" xfId="1" applyNumberFormat="1" applyFont="1" applyBorder="1" applyAlignment="1">
      <alignment vertical="top"/>
    </xf>
    <xf numFmtId="165" fontId="0" fillId="0" borderId="11" xfId="1" applyNumberFormat="1" applyFont="1" applyBorder="1" applyAlignment="1">
      <alignment vertical="top"/>
    </xf>
    <xf numFmtId="165" fontId="0" fillId="0" borderId="5" xfId="1" applyNumberFormat="1" applyFont="1" applyBorder="1" applyAlignment="1">
      <alignment vertical="top"/>
    </xf>
    <xf numFmtId="0" fontId="0" fillId="3" borderId="7" xfId="0" applyFill="1" applyBorder="1" applyAlignment="1">
      <alignment vertical="top"/>
    </xf>
    <xf numFmtId="165" fontId="0" fillId="0" borderId="8" xfId="1" applyNumberFormat="1" applyFont="1" applyBorder="1" applyAlignment="1">
      <alignment vertical="top"/>
    </xf>
    <xf numFmtId="165" fontId="0" fillId="0" borderId="9" xfId="1" applyNumberFormat="1" applyFont="1" applyBorder="1" applyAlignment="1">
      <alignment vertical="top"/>
    </xf>
    <xf numFmtId="165" fontId="0" fillId="0" borderId="12" xfId="1" applyNumberFormat="1" applyFont="1" applyBorder="1" applyAlignment="1">
      <alignment vertical="top"/>
    </xf>
    <xf numFmtId="165" fontId="0" fillId="0" borderId="7" xfId="1" applyNumberFormat="1" applyFont="1" applyBorder="1" applyAlignment="1">
      <alignment vertical="top"/>
    </xf>
    <xf numFmtId="165" fontId="0" fillId="5" borderId="0" xfId="1" applyNumberFormat="1" applyFont="1" applyFill="1" applyAlignment="1">
      <alignment vertical="top"/>
    </xf>
    <xf numFmtId="0" fontId="0" fillId="5" borderId="0" xfId="0" applyFill="1" applyAlignment="1">
      <alignment vertical="top"/>
    </xf>
    <xf numFmtId="0" fontId="0" fillId="5" borderId="0" xfId="0" applyFill="1" applyAlignment="1">
      <alignment vertical="top" wrapText="1"/>
    </xf>
    <xf numFmtId="165" fontId="0" fillId="3" borderId="0" xfId="1" applyNumberFormat="1" applyFont="1" applyFill="1" applyAlignment="1">
      <alignment vertical="top"/>
    </xf>
    <xf numFmtId="0" fontId="0" fillId="6" borderId="0" xfId="0" applyFill="1" applyAlignment="1">
      <alignment vertical="top"/>
    </xf>
    <xf numFmtId="166" fontId="0" fillId="6" borderId="0" xfId="2" applyNumberFormat="1" applyFont="1" applyFill="1" applyAlignment="1">
      <alignment vertical="top"/>
    </xf>
    <xf numFmtId="10" fontId="0" fillId="6" borderId="0" xfId="0" applyNumberFormat="1" applyFill="1" applyAlignment="1">
      <alignment vertical="top"/>
    </xf>
    <xf numFmtId="169" fontId="0" fillId="0" borderId="0" xfId="2" applyNumberFormat="1" applyFont="1" applyAlignment="1">
      <alignment vertical="top" wrapText="1"/>
    </xf>
    <xf numFmtId="0" fontId="2" fillId="3" borderId="0" xfId="0" applyFont="1" applyFill="1" applyAlignment="1">
      <alignment vertical="top"/>
    </xf>
    <xf numFmtId="166" fontId="0" fillId="0" borderId="0" xfId="2" applyNumberFormat="1" applyFont="1" applyAlignment="1">
      <alignment vertical="top"/>
    </xf>
    <xf numFmtId="0" fontId="5" fillId="0" borderId="0" xfId="0" applyFont="1" applyAlignment="1">
      <alignment vertical="top"/>
    </xf>
    <xf numFmtId="0" fontId="0" fillId="0" borderId="13" xfId="0" applyBorder="1" applyAlignment="1">
      <alignment vertical="top"/>
    </xf>
    <xf numFmtId="0" fontId="0" fillId="0" borderId="14" xfId="0" applyBorder="1" applyAlignment="1">
      <alignment vertical="top"/>
    </xf>
    <xf numFmtId="0" fontId="5" fillId="7" borderId="13" xfId="0" applyFont="1" applyFill="1" applyBorder="1" applyAlignment="1">
      <alignment vertical="top"/>
    </xf>
    <xf numFmtId="0" fontId="0" fillId="7" borderId="16" xfId="0" applyFill="1" applyBorder="1" applyAlignment="1">
      <alignment vertical="top"/>
    </xf>
    <xf numFmtId="0" fontId="0" fillId="7" borderId="14" xfId="0" applyFill="1" applyBorder="1" applyAlignment="1">
      <alignment vertical="top"/>
    </xf>
    <xf numFmtId="0" fontId="0" fillId="7" borderId="16" xfId="0" applyFill="1" applyBorder="1" applyAlignment="1">
      <alignment vertical="top" wrapText="1"/>
    </xf>
    <xf numFmtId="0" fontId="0" fillId="7" borderId="13" xfId="0" applyFill="1" applyBorder="1" applyAlignment="1">
      <alignment vertical="top"/>
    </xf>
    <xf numFmtId="0" fontId="1" fillId="7" borderId="13" xfId="0" applyFont="1" applyFill="1" applyBorder="1" applyAlignment="1">
      <alignment vertical="top"/>
    </xf>
    <xf numFmtId="0" fontId="1" fillId="7" borderId="16" xfId="0" applyFont="1" applyFill="1" applyBorder="1" applyAlignment="1">
      <alignment vertical="top"/>
    </xf>
    <xf numFmtId="0" fontId="1" fillId="7" borderId="16" xfId="0" applyFont="1" applyFill="1" applyBorder="1" applyAlignment="1">
      <alignment vertical="top" wrapText="1"/>
    </xf>
    <xf numFmtId="0" fontId="1" fillId="7" borderId="14" xfId="0" applyFont="1" applyFill="1" applyBorder="1" applyAlignment="1">
      <alignment vertical="top"/>
    </xf>
    <xf numFmtId="0" fontId="0" fillId="7" borderId="0" xfId="0" applyFill="1" applyAlignment="1">
      <alignment vertical="top" wrapText="1"/>
    </xf>
    <xf numFmtId="0" fontId="2" fillId="0" borderId="0" xfId="0" applyFont="1" applyAlignment="1">
      <alignment vertical="top"/>
    </xf>
    <xf numFmtId="0" fontId="0" fillId="6" borderId="1" xfId="0" applyFill="1" applyBorder="1" applyAlignment="1">
      <alignment vertical="top"/>
    </xf>
    <xf numFmtId="0" fontId="0" fillId="0" borderId="0" xfId="0" applyFill="1" applyAlignment="1">
      <alignment vertical="top"/>
    </xf>
    <xf numFmtId="10" fontId="0" fillId="0" borderId="0" xfId="0" applyNumberFormat="1" applyFill="1" applyAlignment="1">
      <alignment vertical="top"/>
    </xf>
    <xf numFmtId="165" fontId="0" fillId="0" borderId="0" xfId="0" applyNumberFormat="1" applyFill="1" applyAlignment="1">
      <alignment vertical="top"/>
    </xf>
    <xf numFmtId="165" fontId="0" fillId="0" borderId="0" xfId="1" applyNumberFormat="1" applyFont="1" applyFill="1" applyAlignment="1">
      <alignment vertical="top"/>
    </xf>
    <xf numFmtId="167" fontId="0" fillId="0" borderId="0" xfId="0" applyNumberFormat="1" applyFill="1" applyAlignment="1">
      <alignment vertical="top"/>
    </xf>
    <xf numFmtId="0" fontId="2" fillId="0" borderId="13" xfId="0" applyFont="1" applyBorder="1" applyAlignment="1">
      <alignment vertical="top" wrapText="1"/>
    </xf>
    <xf numFmtId="0" fontId="2" fillId="0" borderId="1" xfId="0" applyFont="1" applyBorder="1" applyAlignment="1">
      <alignment vertical="top"/>
    </xf>
    <xf numFmtId="0" fontId="6" fillId="0" borderId="13" xfId="0" applyFont="1" applyBorder="1" applyAlignment="1">
      <alignment vertical="top" wrapText="1"/>
    </xf>
    <xf numFmtId="0" fontId="2" fillId="7" borderId="13" xfId="0" applyFont="1" applyFill="1" applyBorder="1" applyAlignment="1">
      <alignment vertical="top" wrapText="1"/>
    </xf>
    <xf numFmtId="0" fontId="2" fillId="7" borderId="16" xfId="0" applyFont="1" applyFill="1" applyBorder="1" applyAlignment="1">
      <alignment vertical="top" wrapText="1"/>
    </xf>
    <xf numFmtId="0" fontId="2" fillId="7" borderId="14" xfId="0" applyFont="1" applyFill="1" applyBorder="1" applyAlignment="1">
      <alignment vertical="top" wrapText="1"/>
    </xf>
    <xf numFmtId="0" fontId="2" fillId="0" borderId="14" xfId="0" applyFont="1" applyBorder="1" applyAlignment="1">
      <alignment vertical="top" wrapText="1"/>
    </xf>
    <xf numFmtId="0" fontId="2" fillId="0" borderId="0" xfId="0" applyFont="1" applyAlignment="1">
      <alignment vertical="top" wrapText="1"/>
    </xf>
    <xf numFmtId="165" fontId="2" fillId="3" borderId="0" xfId="1" applyNumberFormat="1" applyFont="1" applyFill="1" applyAlignment="1">
      <alignment vertical="top" wrapText="1"/>
    </xf>
    <xf numFmtId="0" fontId="2" fillId="2" borderId="14" xfId="0" applyFont="1" applyFill="1" applyBorder="1" applyAlignment="1">
      <alignment vertical="top" wrapText="1"/>
    </xf>
    <xf numFmtId="0" fontId="0" fillId="2" borderId="14" xfId="0" applyFill="1" applyBorder="1" applyAlignment="1">
      <alignment vertical="top"/>
    </xf>
    <xf numFmtId="0" fontId="0" fillId="6" borderId="14" xfId="0" applyFill="1" applyBorder="1" applyAlignment="1">
      <alignment vertical="top"/>
    </xf>
    <xf numFmtId="0" fontId="5" fillId="2" borderId="13" xfId="0" applyFont="1" applyFill="1" applyBorder="1" applyAlignment="1">
      <alignment vertical="top"/>
    </xf>
    <xf numFmtId="0" fontId="0" fillId="2" borderId="16" xfId="0" applyFill="1" applyBorder="1" applyAlignment="1">
      <alignment vertical="top"/>
    </xf>
    <xf numFmtId="0" fontId="2" fillId="2" borderId="13" xfId="0" applyFont="1" applyFill="1" applyBorder="1" applyAlignment="1">
      <alignment vertical="top" wrapText="1"/>
    </xf>
    <xf numFmtId="0" fontId="2" fillId="2" borderId="16" xfId="0" applyFont="1" applyFill="1" applyBorder="1" applyAlignment="1">
      <alignment vertical="top" wrapText="1"/>
    </xf>
    <xf numFmtId="0" fontId="0" fillId="2" borderId="13" xfId="0" applyFill="1" applyBorder="1" applyAlignment="1">
      <alignment vertical="top"/>
    </xf>
    <xf numFmtId="0" fontId="5" fillId="6" borderId="13" xfId="0" applyFont="1" applyFill="1" applyBorder="1" applyAlignment="1">
      <alignment vertical="top"/>
    </xf>
    <xf numFmtId="0" fontId="0" fillId="6" borderId="16" xfId="0" applyFill="1" applyBorder="1" applyAlignment="1">
      <alignment vertical="top"/>
    </xf>
    <xf numFmtId="0" fontId="2" fillId="6" borderId="16" xfId="0" applyFont="1" applyFill="1" applyBorder="1" applyAlignment="1">
      <alignment vertical="top" wrapText="1"/>
    </xf>
    <xf numFmtId="0" fontId="0" fillId="6" borderId="13" xfId="0" applyFill="1" applyBorder="1" applyAlignment="1">
      <alignment vertical="top"/>
    </xf>
    <xf numFmtId="165" fontId="5" fillId="3" borderId="0" xfId="1" applyNumberFormat="1" applyFont="1" applyFill="1" applyAlignment="1">
      <alignment vertical="top"/>
    </xf>
    <xf numFmtId="165" fontId="0" fillId="3" borderId="0" xfId="0" applyNumberFormat="1" applyFill="1" applyAlignment="1">
      <alignment vertical="top"/>
    </xf>
    <xf numFmtId="0" fontId="0" fillId="0" borderId="16" xfId="0" applyBorder="1" applyAlignment="1">
      <alignment vertical="top"/>
    </xf>
    <xf numFmtId="0" fontId="0" fillId="0" borderId="14" xfId="0" applyFill="1" applyBorder="1" applyAlignment="1">
      <alignment vertical="top"/>
    </xf>
    <xf numFmtId="0" fontId="0" fillId="0" borderId="13" xfId="0" applyFill="1" applyBorder="1" applyAlignment="1">
      <alignment vertical="top"/>
    </xf>
    <xf numFmtId="0" fontId="0" fillId="0" borderId="16" xfId="0" applyFill="1" applyBorder="1" applyAlignment="1">
      <alignment vertical="top"/>
    </xf>
    <xf numFmtId="0" fontId="0" fillId="0" borderId="0" xfId="0" applyFont="1" applyFill="1" applyAlignment="1">
      <alignment vertical="top"/>
    </xf>
    <xf numFmtId="0" fontId="2" fillId="0" borderId="0" xfId="0" applyFont="1" applyFill="1" applyAlignment="1">
      <alignment vertical="top"/>
    </xf>
    <xf numFmtId="0" fontId="5" fillId="3" borderId="15" xfId="0" applyFont="1" applyFill="1" applyBorder="1" applyAlignment="1">
      <alignment vertical="top"/>
    </xf>
    <xf numFmtId="0" fontId="2" fillId="3" borderId="0" xfId="0" applyFont="1" applyFill="1" applyBorder="1" applyAlignment="1">
      <alignment vertical="top" wrapText="1"/>
    </xf>
    <xf numFmtId="0" fontId="1" fillId="2" borderId="13" xfId="0" applyFont="1" applyFill="1" applyBorder="1" applyAlignment="1">
      <alignment vertical="top"/>
    </xf>
    <xf numFmtId="0" fontId="1" fillId="2" borderId="16" xfId="0" applyFont="1" applyFill="1" applyBorder="1" applyAlignment="1">
      <alignment vertical="top"/>
    </xf>
    <xf numFmtId="0" fontId="1" fillId="2" borderId="14" xfId="0" applyFont="1" applyFill="1" applyBorder="1" applyAlignment="1">
      <alignment vertical="top"/>
    </xf>
    <xf numFmtId="0" fontId="1" fillId="6" borderId="13" xfId="0" applyFont="1" applyFill="1" applyBorder="1" applyAlignment="1">
      <alignment vertical="top"/>
    </xf>
    <xf numFmtId="0" fontId="1" fillId="6" borderId="16" xfId="0" applyFont="1" applyFill="1" applyBorder="1" applyAlignment="1">
      <alignment vertical="top"/>
    </xf>
    <xf numFmtId="0" fontId="1" fillId="6" borderId="14" xfId="0" applyFont="1" applyFill="1" applyBorder="1" applyAlignment="1">
      <alignment vertical="top"/>
    </xf>
    <xf numFmtId="0" fontId="1" fillId="0" borderId="14" xfId="0" applyFont="1" applyBorder="1" applyAlignment="1">
      <alignment vertical="top"/>
    </xf>
    <xf numFmtId="0" fontId="1" fillId="6" borderId="1" xfId="0" applyFont="1" applyFill="1" applyBorder="1" applyAlignment="1">
      <alignment vertical="top"/>
    </xf>
    <xf numFmtId="0" fontId="1" fillId="0" borderId="0" xfId="0" applyFont="1" applyAlignment="1">
      <alignment vertical="top"/>
    </xf>
    <xf numFmtId="0" fontId="1" fillId="3" borderId="0" xfId="0" applyFont="1" applyFill="1" applyAlignment="1">
      <alignment vertical="top"/>
    </xf>
    <xf numFmtId="165" fontId="1" fillId="0" borderId="0" xfId="1" applyNumberFormat="1" applyFont="1" applyAlignment="1">
      <alignment vertical="top"/>
    </xf>
    <xf numFmtId="165" fontId="1" fillId="0" borderId="0" xfId="0" applyNumberFormat="1" applyFont="1" applyAlignment="1">
      <alignment vertical="top"/>
    </xf>
    <xf numFmtId="170" fontId="0" fillId="5" borderId="0" xfId="0" applyNumberFormat="1" applyFill="1" applyAlignment="1">
      <alignment vertical="top"/>
    </xf>
    <xf numFmtId="168" fontId="0" fillId="4" borderId="0" xfId="2" applyNumberFormat="1" applyFont="1" applyFill="1" applyAlignment="1">
      <alignment vertical="top"/>
    </xf>
    <xf numFmtId="0" fontId="8" fillId="0" borderId="0" xfId="0" applyFont="1" applyAlignment="1">
      <alignment horizontal="center" vertical="center" readingOrder="1"/>
    </xf>
    <xf numFmtId="0" fontId="0" fillId="0" borderId="0" xfId="0" applyFill="1" applyAlignment="1">
      <alignment vertical="top" wrapText="1"/>
    </xf>
    <xf numFmtId="0" fontId="0" fillId="7" borderId="14" xfId="0" applyFill="1" applyBorder="1" applyAlignment="1">
      <alignment vertical="top" wrapText="1"/>
    </xf>
    <xf numFmtId="0" fontId="1" fillId="7" borderId="14" xfId="0" applyFont="1" applyFill="1" applyBorder="1" applyAlignment="1">
      <alignment vertical="top" wrapText="1"/>
    </xf>
    <xf numFmtId="0" fontId="0" fillId="0" borderId="14" xfId="0" applyBorder="1" applyAlignment="1">
      <alignment vertical="top" wrapText="1"/>
    </xf>
    <xf numFmtId="166" fontId="0" fillId="6" borderId="0" xfId="2" applyNumberFormat="1" applyFont="1" applyFill="1" applyAlignment="1">
      <alignment vertical="top" wrapText="1"/>
    </xf>
    <xf numFmtId="0" fontId="0" fillId="4" borderId="0" xfId="0" applyFill="1" applyAlignment="1">
      <alignment vertical="top" wrapText="1"/>
    </xf>
    <xf numFmtId="0" fontId="2" fillId="0" borderId="0" xfId="0" applyFont="1" applyFill="1" applyAlignment="1">
      <alignment vertical="top" wrapText="1"/>
    </xf>
    <xf numFmtId="0" fontId="0" fillId="0" borderId="0" xfId="0" applyFont="1" applyFill="1" applyAlignment="1">
      <alignment vertical="top" wrapText="1"/>
    </xf>
    <xf numFmtId="0" fontId="0" fillId="0" borderId="16" xfId="0" applyBorder="1" applyAlignment="1">
      <alignment vertical="top" wrapText="1"/>
    </xf>
    <xf numFmtId="0" fontId="6" fillId="2" borderId="14" xfId="0" applyFont="1" applyFill="1" applyBorder="1" applyAlignment="1">
      <alignment vertical="top" wrapText="1"/>
    </xf>
    <xf numFmtId="0" fontId="6" fillId="6" borderId="13" xfId="0" applyFont="1" applyFill="1" applyBorder="1" applyAlignment="1">
      <alignment vertical="top" wrapText="1"/>
    </xf>
    <xf numFmtId="0" fontId="6" fillId="6" borderId="14" xfId="0" applyFont="1" applyFill="1" applyBorder="1" applyAlignment="1">
      <alignment vertical="top" wrapText="1"/>
    </xf>
    <xf numFmtId="0" fontId="6" fillId="6" borderId="1" xfId="0" applyFont="1" applyFill="1" applyBorder="1" applyAlignment="1">
      <alignment vertical="top" wrapText="1"/>
    </xf>
    <xf numFmtId="0" fontId="6" fillId="3" borderId="0" xfId="0" applyFont="1" applyFill="1" applyAlignment="1">
      <alignment vertical="top" wrapText="1"/>
    </xf>
    <xf numFmtId="164" fontId="0" fillId="0" borderId="0" xfId="2" applyFont="1" applyFill="1" applyAlignment="1">
      <alignment vertical="top"/>
    </xf>
    <xf numFmtId="171" fontId="9" fillId="0" borderId="0" xfId="0" applyNumberFormat="1" applyFont="1"/>
    <xf numFmtId="172" fontId="9" fillId="0" borderId="0" xfId="0" applyNumberFormat="1" applyFont="1"/>
    <xf numFmtId="173" fontId="9" fillId="0" borderId="0" xfId="0" applyNumberFormat="1" applyFont="1"/>
    <xf numFmtId="174" fontId="0" fillId="0" borderId="0" xfId="2" applyNumberFormat="1" applyFont="1" applyFill="1" applyAlignment="1">
      <alignment vertical="top"/>
    </xf>
    <xf numFmtId="175" fontId="0" fillId="0" borderId="0" xfId="0" applyNumberFormat="1" applyFont="1" applyFill="1" applyAlignment="1">
      <alignment vertical="top"/>
    </xf>
    <xf numFmtId="0" fontId="12" fillId="3" borderId="0" xfId="0" applyFont="1" applyFill="1" applyAlignment="1">
      <alignment vertical="top"/>
    </xf>
    <xf numFmtId="0" fontId="4" fillId="0" borderId="17" xfId="0" applyFont="1" applyBorder="1" applyAlignment="1">
      <alignment vertical="top"/>
    </xf>
    <xf numFmtId="0" fontId="0" fillId="0" borderId="17" xfId="0" applyBorder="1" applyAlignment="1">
      <alignment vertical="top"/>
    </xf>
    <xf numFmtId="165" fontId="0" fillId="0" borderId="17" xfId="1" applyNumberFormat="1" applyFont="1" applyBorder="1" applyAlignment="1">
      <alignment vertical="top"/>
    </xf>
    <xf numFmtId="0" fontId="0" fillId="0" borderId="0" xfId="0" applyBorder="1" applyAlignment="1">
      <alignment vertical="top"/>
    </xf>
    <xf numFmtId="165" fontId="0" fillId="0" borderId="0" xfId="0" applyNumberFormat="1" applyBorder="1" applyAlignment="1">
      <alignment vertical="top"/>
    </xf>
    <xf numFmtId="0" fontId="2" fillId="0" borderId="18" xfId="0" applyFont="1" applyBorder="1" applyAlignment="1">
      <alignment vertical="top" wrapText="1"/>
    </xf>
    <xf numFmtId="0" fontId="0" fillId="7" borderId="18" xfId="0" applyFill="1" applyBorder="1" applyAlignment="1">
      <alignment vertical="top"/>
    </xf>
    <xf numFmtId="0" fontId="0" fillId="7" borderId="19" xfId="0" applyFill="1" applyBorder="1" applyAlignment="1">
      <alignment vertical="top" wrapText="1"/>
    </xf>
    <xf numFmtId="0" fontId="0" fillId="7" borderId="19" xfId="0" applyFill="1" applyBorder="1" applyAlignment="1">
      <alignment vertical="top"/>
    </xf>
    <xf numFmtId="0" fontId="0" fillId="7" borderId="20" xfId="0" applyFill="1" applyBorder="1" applyAlignment="1">
      <alignment vertical="top"/>
    </xf>
    <xf numFmtId="0" fontId="0" fillId="6" borderId="18" xfId="0" applyFill="1" applyBorder="1" applyAlignment="1">
      <alignment vertical="top"/>
    </xf>
    <xf numFmtId="0" fontId="0" fillId="6" borderId="19" xfId="0" applyFill="1" applyBorder="1" applyAlignment="1">
      <alignment vertical="top"/>
    </xf>
    <xf numFmtId="0" fontId="0" fillId="6" borderId="20" xfId="0" applyFill="1" applyBorder="1" applyAlignment="1">
      <alignment vertical="top"/>
    </xf>
    <xf numFmtId="0" fontId="0" fillId="6" borderId="21" xfId="0" applyFill="1" applyBorder="1" applyAlignment="1">
      <alignment vertical="top"/>
    </xf>
    <xf numFmtId="0" fontId="0" fillId="0" borderId="19" xfId="0" applyBorder="1" applyAlignment="1">
      <alignment vertical="top"/>
    </xf>
    <xf numFmtId="0" fontId="0" fillId="3" borderId="19" xfId="0" applyFill="1" applyBorder="1" applyAlignment="1">
      <alignment vertical="top"/>
    </xf>
    <xf numFmtId="165" fontId="0" fillId="0" borderId="19" xfId="1" applyNumberFormat="1" applyFont="1" applyBorder="1" applyAlignment="1">
      <alignment vertical="top"/>
    </xf>
    <xf numFmtId="165" fontId="0" fillId="0" borderId="19" xfId="0" applyNumberFormat="1" applyBorder="1" applyAlignment="1">
      <alignment vertical="top"/>
    </xf>
    <xf numFmtId="0" fontId="0" fillId="7" borderId="20" xfId="0" applyFill="1" applyBorder="1" applyAlignment="1">
      <alignment vertical="top" wrapText="1"/>
    </xf>
    <xf numFmtId="0" fontId="0" fillId="3" borderId="0" xfId="0" applyFill="1" applyBorder="1" applyAlignment="1">
      <alignment vertical="top"/>
    </xf>
    <xf numFmtId="0" fontId="2" fillId="0" borderId="15" xfId="0" applyFont="1" applyBorder="1" applyAlignment="1">
      <alignment vertical="top" wrapText="1"/>
    </xf>
    <xf numFmtId="0" fontId="0" fillId="7" borderId="15" xfId="0" applyFill="1" applyBorder="1" applyAlignment="1">
      <alignment vertical="top"/>
    </xf>
    <xf numFmtId="0" fontId="0" fillId="7" borderId="22" xfId="0" applyFill="1" applyBorder="1" applyAlignment="1">
      <alignment vertical="top" wrapText="1"/>
    </xf>
    <xf numFmtId="0" fontId="0" fillId="7" borderId="22" xfId="0" applyFill="1" applyBorder="1" applyAlignment="1">
      <alignment vertical="top"/>
    </xf>
    <xf numFmtId="0" fontId="0" fillId="7" borderId="23" xfId="0" applyFill="1" applyBorder="1" applyAlignment="1">
      <alignment vertical="top"/>
    </xf>
    <xf numFmtId="0" fontId="0" fillId="6" borderId="15" xfId="0" applyFill="1" applyBorder="1" applyAlignment="1">
      <alignment vertical="top"/>
    </xf>
    <xf numFmtId="0" fontId="0" fillId="6" borderId="22" xfId="0" applyFill="1" applyBorder="1" applyAlignment="1">
      <alignment vertical="top"/>
    </xf>
    <xf numFmtId="0" fontId="0" fillId="6" borderId="23" xfId="0" applyFill="1" applyBorder="1" applyAlignment="1">
      <alignment vertical="top"/>
    </xf>
    <xf numFmtId="0" fontId="0" fillId="6" borderId="24" xfId="0" applyFill="1" applyBorder="1" applyAlignment="1">
      <alignment vertical="top"/>
    </xf>
    <xf numFmtId="0" fontId="2" fillId="0" borderId="17" xfId="0" applyFont="1" applyBorder="1" applyAlignment="1">
      <alignment vertical="top" wrapText="1"/>
    </xf>
    <xf numFmtId="0" fontId="0" fillId="7" borderId="17" xfId="0" applyFill="1" applyBorder="1" applyAlignment="1">
      <alignment vertical="top"/>
    </xf>
    <xf numFmtId="0" fontId="0" fillId="7" borderId="0" xfId="0" applyFill="1" applyBorder="1" applyAlignment="1">
      <alignment vertical="top" wrapText="1"/>
    </xf>
    <xf numFmtId="0" fontId="0" fillId="7" borderId="0" xfId="0" applyFill="1" applyBorder="1" applyAlignment="1">
      <alignment vertical="top"/>
    </xf>
    <xf numFmtId="0" fontId="0" fillId="7" borderId="25" xfId="0" applyFill="1" applyBorder="1" applyAlignment="1">
      <alignment vertical="top"/>
    </xf>
    <xf numFmtId="0" fontId="0" fillId="6" borderId="17" xfId="0" applyFill="1" applyBorder="1" applyAlignment="1">
      <alignment vertical="top"/>
    </xf>
    <xf numFmtId="0" fontId="0" fillId="6" borderId="0" xfId="0" applyFill="1" applyBorder="1" applyAlignment="1">
      <alignment vertical="top"/>
    </xf>
    <xf numFmtId="0" fontId="0" fillId="6" borderId="25" xfId="0" applyFill="1" applyBorder="1" applyAlignment="1">
      <alignment vertical="top"/>
    </xf>
    <xf numFmtId="0" fontId="0" fillId="6" borderId="26" xfId="0" applyFill="1" applyBorder="1" applyAlignment="1">
      <alignment vertical="top"/>
    </xf>
    <xf numFmtId="9" fontId="0" fillId="0" borderId="0" xfId="1" applyFont="1" applyAlignment="1">
      <alignment vertical="top" wrapText="1"/>
    </xf>
    <xf numFmtId="0" fontId="0" fillId="3" borderId="3" xfId="0" applyFill="1" applyBorder="1" applyAlignment="1">
      <alignment vertical="top"/>
    </xf>
    <xf numFmtId="0" fontId="0" fillId="3" borderId="8" xfId="0" applyFill="1" applyBorder="1" applyAlignment="1">
      <alignment vertical="top"/>
    </xf>
    <xf numFmtId="0" fontId="1" fillId="0" borderId="0" xfId="0" applyFont="1" applyFill="1" applyBorder="1" applyAlignment="1">
      <alignment vertical="top"/>
    </xf>
    <xf numFmtId="0" fontId="6" fillId="0" borderId="18" xfId="0" applyFont="1" applyBorder="1" applyAlignment="1">
      <alignment vertical="top" wrapText="1"/>
    </xf>
    <xf numFmtId="0" fontId="1" fillId="7" borderId="18" xfId="0" applyFont="1" applyFill="1" applyBorder="1" applyAlignment="1">
      <alignment vertical="top"/>
    </xf>
    <xf numFmtId="0" fontId="1" fillId="7" borderId="19" xfId="0" applyFont="1" applyFill="1" applyBorder="1" applyAlignment="1">
      <alignment vertical="top" wrapText="1"/>
    </xf>
    <xf numFmtId="0" fontId="1" fillId="7" borderId="19" xfId="0" applyFont="1" applyFill="1" applyBorder="1" applyAlignment="1">
      <alignment vertical="top"/>
    </xf>
    <xf numFmtId="0" fontId="1" fillId="7" borderId="20" xfId="0" applyFont="1" applyFill="1" applyBorder="1" applyAlignment="1">
      <alignment vertical="top"/>
    </xf>
    <xf numFmtId="170" fontId="0" fillId="0" borderId="0" xfId="0" applyNumberFormat="1" applyAlignment="1">
      <alignment vertical="top"/>
    </xf>
    <xf numFmtId="0" fontId="6" fillId="2" borderId="16" xfId="0" applyFont="1" applyFill="1" applyBorder="1" applyAlignment="1">
      <alignment vertical="top" wrapText="1"/>
    </xf>
    <xf numFmtId="0" fontId="1" fillId="0" borderId="16" xfId="0" applyFont="1" applyBorder="1" applyAlignment="1">
      <alignment vertical="top"/>
    </xf>
    <xf numFmtId="166" fontId="1" fillId="6" borderId="0" xfId="2" applyNumberFormat="1" applyFont="1" applyFill="1" applyAlignment="1">
      <alignment vertical="top"/>
    </xf>
    <xf numFmtId="0" fontId="1" fillId="3" borderId="0" xfId="0" applyFont="1" applyFill="1" applyBorder="1" applyAlignment="1">
      <alignment vertical="top"/>
    </xf>
    <xf numFmtId="165" fontId="1" fillId="0" borderId="0" xfId="1" applyNumberFormat="1" applyFont="1" applyBorder="1" applyAlignment="1">
      <alignment vertical="top"/>
    </xf>
    <xf numFmtId="165" fontId="1" fillId="0" borderId="0" xfId="0" applyNumberFormat="1" applyFont="1" applyBorder="1" applyAlignment="1">
      <alignment vertical="top"/>
    </xf>
    <xf numFmtId="0" fontId="6" fillId="0" borderId="0" xfId="0" applyFont="1" applyFill="1" applyBorder="1" applyAlignment="1">
      <alignment vertical="top" wrapText="1"/>
    </xf>
    <xf numFmtId="166" fontId="1" fillId="0" borderId="0" xfId="2" applyNumberFormat="1" applyFont="1" applyFill="1" applyBorder="1" applyAlignment="1">
      <alignment vertical="top"/>
    </xf>
    <xf numFmtId="0" fontId="1" fillId="0" borderId="0" xfId="0" applyFont="1" applyBorder="1" applyAlignment="1">
      <alignment vertical="top"/>
    </xf>
    <xf numFmtId="0" fontId="1" fillId="0" borderId="19" xfId="0" applyFont="1" applyBorder="1" applyAlignment="1">
      <alignment vertical="top"/>
    </xf>
    <xf numFmtId="0" fontId="1" fillId="3" borderId="19" xfId="0" applyFont="1" applyFill="1" applyBorder="1" applyAlignment="1">
      <alignment vertical="top"/>
    </xf>
    <xf numFmtId="165" fontId="1" fillId="0" borderId="19" xfId="1" applyNumberFormat="1" applyFont="1" applyBorder="1" applyAlignment="1">
      <alignment vertical="top"/>
    </xf>
    <xf numFmtId="165" fontId="1" fillId="0" borderId="19" xfId="0" applyNumberFormat="1" applyFont="1" applyBorder="1" applyAlignment="1">
      <alignment vertical="top"/>
    </xf>
    <xf numFmtId="0" fontId="1" fillId="7" borderId="20" xfId="0" applyFont="1" applyFill="1" applyBorder="1" applyAlignment="1">
      <alignment vertical="top" wrapText="1"/>
    </xf>
    <xf numFmtId="0" fontId="1" fillId="6" borderId="18" xfId="0" applyFont="1" applyFill="1" applyBorder="1" applyAlignment="1">
      <alignment vertical="top"/>
    </xf>
    <xf numFmtId="0" fontId="1" fillId="6" borderId="19" xfId="0" applyFont="1" applyFill="1" applyBorder="1" applyAlignment="1">
      <alignment vertical="top"/>
    </xf>
    <xf numFmtId="0" fontId="1" fillId="6" borderId="20" xfId="0" applyFont="1" applyFill="1" applyBorder="1" applyAlignment="1">
      <alignment vertical="top"/>
    </xf>
    <xf numFmtId="0" fontId="1" fillId="6" borderId="21" xfId="0" applyFont="1" applyFill="1" applyBorder="1" applyAlignment="1">
      <alignment vertical="top"/>
    </xf>
    <xf numFmtId="165" fontId="1" fillId="3" borderId="0" xfId="1" applyNumberFormat="1" applyFont="1" applyFill="1" applyAlignment="1">
      <alignment vertical="top"/>
    </xf>
    <xf numFmtId="165" fontId="1" fillId="3" borderId="0" xfId="0" applyNumberFormat="1" applyFont="1" applyFill="1" applyAlignment="1">
      <alignment vertical="top"/>
    </xf>
    <xf numFmtId="165" fontId="1" fillId="0" borderId="3" xfId="1" applyNumberFormat="1" applyFont="1" applyBorder="1" applyAlignment="1">
      <alignment vertical="top"/>
    </xf>
    <xf numFmtId="165" fontId="1" fillId="0" borderId="8" xfId="1" applyNumberFormat="1" applyFont="1" applyBorder="1" applyAlignment="1">
      <alignment vertical="top"/>
    </xf>
    <xf numFmtId="9" fontId="0" fillId="0" borderId="0" xfId="1" applyFont="1" applyFill="1" applyAlignment="1">
      <alignment vertical="top"/>
    </xf>
    <xf numFmtId="0" fontId="14" fillId="0" borderId="27" xfId="0" applyFont="1" applyBorder="1" applyAlignment="1">
      <alignment vertical="center"/>
    </xf>
    <xf numFmtId="0" fontId="14" fillId="0" borderId="27" xfId="0" applyFont="1" applyFill="1" applyBorder="1" applyAlignment="1">
      <alignment vertical="center"/>
    </xf>
    <xf numFmtId="0" fontId="14" fillId="8" borderId="27" xfId="0" applyFont="1" applyFill="1" applyBorder="1" applyAlignment="1">
      <alignment vertical="center" wrapText="1"/>
    </xf>
    <xf numFmtId="0" fontId="14" fillId="9" borderId="0" xfId="0" applyFont="1" applyFill="1" applyBorder="1" applyAlignment="1">
      <alignment vertical="center"/>
    </xf>
    <xf numFmtId="0" fontId="15" fillId="0" borderId="0" xfId="0" applyFont="1" applyAlignment="1">
      <alignment vertical="center"/>
    </xf>
    <xf numFmtId="0" fontId="16" fillId="0" borderId="0" xfId="0" applyFont="1" applyAlignment="1">
      <alignment vertical="center"/>
    </xf>
    <xf numFmtId="0" fontId="15" fillId="0" borderId="0" xfId="0" applyFont="1" applyFill="1" applyAlignment="1">
      <alignment vertical="center"/>
    </xf>
    <xf numFmtId="0" fontId="17" fillId="0" borderId="28" xfId="0" applyFont="1" applyBorder="1" applyAlignment="1">
      <alignment vertical="center" wrapText="1"/>
    </xf>
    <xf numFmtId="0" fontId="17" fillId="0" borderId="29" xfId="0" applyFont="1" applyBorder="1" applyAlignment="1">
      <alignment vertical="center" wrapText="1"/>
    </xf>
    <xf numFmtId="0" fontId="18" fillId="0" borderId="29" xfId="0" applyFont="1" applyBorder="1" applyAlignment="1">
      <alignment vertical="center" wrapText="1"/>
    </xf>
    <xf numFmtId="0" fontId="17" fillId="0" borderId="12" xfId="0" applyFont="1" applyBorder="1" applyAlignment="1">
      <alignment vertical="center" wrapText="1"/>
    </xf>
    <xf numFmtId="0" fontId="17" fillId="0" borderId="9" xfId="0" applyFont="1" applyBorder="1" applyAlignment="1">
      <alignment vertical="center" wrapText="1"/>
    </xf>
    <xf numFmtId="0" fontId="18" fillId="8" borderId="9" xfId="0" applyFont="1" applyFill="1" applyBorder="1" applyAlignment="1">
      <alignment vertical="center" wrapText="1"/>
    </xf>
    <xf numFmtId="0" fontId="17" fillId="8" borderId="9" xfId="0" applyFont="1" applyFill="1" applyBorder="1" applyAlignment="1">
      <alignment vertical="center" wrapText="1"/>
    </xf>
    <xf numFmtId="0" fontId="17" fillId="9" borderId="9" xfId="0" applyFont="1" applyFill="1" applyBorder="1" applyAlignment="1">
      <alignment vertical="center" wrapText="1"/>
    </xf>
    <xf numFmtId="0" fontId="19" fillId="0" borderId="9" xfId="0" applyFont="1" applyBorder="1" applyAlignment="1">
      <alignment vertical="center" wrapText="1"/>
    </xf>
    <xf numFmtId="0" fontId="17" fillId="10" borderId="9" xfId="0" applyFont="1" applyFill="1" applyBorder="1" applyAlignment="1">
      <alignment vertical="center" wrapText="1"/>
    </xf>
    <xf numFmtId="0" fontId="18" fillId="0" borderId="9" xfId="0" applyFont="1" applyBorder="1" applyAlignment="1">
      <alignment vertical="center" wrapText="1"/>
    </xf>
    <xf numFmtId="0" fontId="17" fillId="10" borderId="12" xfId="0" applyFont="1" applyFill="1" applyBorder="1" applyAlignment="1">
      <alignment vertical="center" wrapText="1"/>
    </xf>
    <xf numFmtId="0" fontId="19" fillId="0" borderId="9" xfId="0" applyFont="1" applyFill="1" applyBorder="1" applyAlignment="1">
      <alignment vertical="center" wrapText="1"/>
    </xf>
    <xf numFmtId="0" fontId="18" fillId="8" borderId="12" xfId="0" applyFont="1" applyFill="1" applyBorder="1" applyAlignment="1">
      <alignment vertical="center" wrapText="1"/>
    </xf>
    <xf numFmtId="0" fontId="18" fillId="9" borderId="9" xfId="0" applyFont="1" applyFill="1" applyBorder="1" applyAlignment="1">
      <alignment vertical="center" wrapText="1"/>
    </xf>
    <xf numFmtId="0" fontId="18" fillId="9" borderId="12" xfId="0" applyFont="1" applyFill="1" applyBorder="1" applyAlignment="1">
      <alignment vertical="center" wrapText="1"/>
    </xf>
    <xf numFmtId="0" fontId="19" fillId="10" borderId="9" xfId="0" applyFont="1" applyFill="1" applyBorder="1" applyAlignment="1">
      <alignment vertical="center" wrapText="1"/>
    </xf>
    <xf numFmtId="0" fontId="18" fillId="0" borderId="12" xfId="0" applyFont="1" applyBorder="1" applyAlignment="1">
      <alignment vertical="center" wrapText="1"/>
    </xf>
    <xf numFmtId="0" fontId="17" fillId="0" borderId="9" xfId="0" applyFont="1" applyFill="1" applyBorder="1" applyAlignment="1">
      <alignment vertical="center" wrapText="1"/>
    </xf>
    <xf numFmtId="0" fontId="15" fillId="0" borderId="8" xfId="0" applyFont="1" applyBorder="1" applyAlignment="1">
      <alignment vertical="center"/>
    </xf>
    <xf numFmtId="0" fontId="16" fillId="0" borderId="8" xfId="0" applyFont="1" applyBorder="1" applyAlignment="1">
      <alignment vertical="center"/>
    </xf>
    <xf numFmtId="0" fontId="15" fillId="0" borderId="8" xfId="0" applyFont="1" applyFill="1" applyBorder="1" applyAlignment="1">
      <alignment vertical="center"/>
    </xf>
    <xf numFmtId="0" fontId="15" fillId="0" borderId="0" xfId="0" applyFont="1" applyFill="1" applyBorder="1" applyAlignment="1">
      <alignment vertical="center"/>
    </xf>
    <xf numFmtId="9" fontId="15" fillId="0" borderId="0" xfId="1" applyFont="1" applyAlignment="1">
      <alignment vertical="center"/>
    </xf>
    <xf numFmtId="9" fontId="15" fillId="0" borderId="0" xfId="1" applyFont="1" applyFill="1" applyAlignment="1">
      <alignment vertical="center"/>
    </xf>
    <xf numFmtId="0" fontId="0" fillId="0" borderId="0" xfId="0" applyFill="1"/>
    <xf numFmtId="165" fontId="0" fillId="0" borderId="10" xfId="1" applyNumberFormat="1" applyFont="1" applyFill="1" applyBorder="1" applyAlignment="1">
      <alignment vertical="top"/>
    </xf>
  </cellXfs>
  <cellStyles count="3">
    <cellStyle name="Komma" xfId="2" builtinId="3"/>
    <cellStyle name="Prozent" xfId="1" builtinId="5"/>
    <cellStyle name="Standard" xfId="0" builtinId="0"/>
  </cellStyles>
  <dxfs count="5">
    <dxf>
      <font>
        <color theme="0"/>
      </font>
    </dxf>
    <dxf>
      <font>
        <color theme="0"/>
      </font>
    </dxf>
    <dxf>
      <font>
        <color theme="0"/>
      </font>
    </dxf>
    <dxf>
      <font>
        <color theme="0"/>
      </font>
    </dxf>
    <dxf>
      <font>
        <color theme="0"/>
      </font>
    </dxf>
  </dxfs>
  <tableStyles count="0" defaultTableStyle="TableStyleMedium2" defaultPivotStyle="PivotStyleLight16"/>
  <colors>
    <mruColors>
      <color rgb="FFFFFFFF"/>
      <color rgb="FF404040"/>
      <color rgb="FFF8F8F8"/>
      <color rgb="FFF2F6EA"/>
      <color rgb="FFCC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9.0530480612643724E-2"/>
          <c:w val="0.87266513560804915"/>
          <c:h val="0.73565312664995353"/>
        </c:manualLayout>
      </c:layout>
      <c:barChart>
        <c:barDir val="col"/>
        <c:grouping val="clustered"/>
        <c:varyColors val="0"/>
        <c:ser>
          <c:idx val="0"/>
          <c:order val="0"/>
          <c:tx>
            <c:v>Single database</c:v>
          </c:tx>
          <c:spPr>
            <a:solidFill>
              <a:schemeClr val="bg1">
                <a:lumMod val="65000"/>
                <a:alpha val="50000"/>
              </a:schemeClr>
            </a:solidFill>
            <a:ln>
              <a:solidFill>
                <a:schemeClr val="tx1"/>
              </a:solidFill>
            </a:ln>
          </c:spPr>
          <c:invertIfNegative val="0"/>
          <c:dPt>
            <c:idx val="6"/>
            <c:invertIfNegative val="0"/>
            <c:bubble3D val="0"/>
            <c:spPr>
              <a:solidFill>
                <a:schemeClr val="bg1">
                  <a:alpha val="50000"/>
                </a:schemeClr>
              </a:solidFill>
              <a:ln>
                <a:solidFill>
                  <a:schemeClr val="tx1"/>
                </a:solidFill>
              </a:ln>
            </c:spPr>
            <c:extLst>
              <c:ext xmlns:c16="http://schemas.microsoft.com/office/drawing/2014/chart" uri="{C3380CC4-5D6E-409C-BE32-E72D297353CC}">
                <c16:uniqueId val="{00000001-5B03-4769-822D-3C6A1CB97B17}"/>
              </c:ext>
            </c:extLst>
          </c:dPt>
          <c:dPt>
            <c:idx val="7"/>
            <c:invertIfNegative val="0"/>
            <c:bubble3D val="0"/>
            <c:spPr>
              <a:solidFill>
                <a:schemeClr val="tx1">
                  <a:lumMod val="85000"/>
                  <a:lumOff val="15000"/>
                  <a:alpha val="50000"/>
                </a:schemeClr>
              </a:solidFill>
              <a:ln>
                <a:solidFill>
                  <a:schemeClr val="tx1"/>
                </a:solidFill>
              </a:ln>
            </c:spPr>
            <c:extLst>
              <c:ext xmlns:c16="http://schemas.microsoft.com/office/drawing/2014/chart" uri="{C3380CC4-5D6E-409C-BE32-E72D297353CC}">
                <c16:uniqueId val="{00000003-5B03-4769-822D-3C6A1CB97B17}"/>
              </c:ext>
            </c:extLst>
          </c:dPt>
          <c:dPt>
            <c:idx val="8"/>
            <c:invertIfNegative val="0"/>
            <c:bubble3D val="0"/>
            <c:spPr>
              <a:solidFill>
                <a:schemeClr val="tx1">
                  <a:lumMod val="85000"/>
                  <a:lumOff val="15000"/>
                  <a:alpha val="50000"/>
                </a:schemeClr>
              </a:solidFill>
              <a:ln>
                <a:solidFill>
                  <a:schemeClr val="tx1"/>
                </a:solidFill>
              </a:ln>
            </c:spPr>
            <c:extLst>
              <c:ext xmlns:c16="http://schemas.microsoft.com/office/drawing/2014/chart" uri="{C3380CC4-5D6E-409C-BE32-E72D297353CC}">
                <c16:uniqueId val="{00000005-5B03-4769-822D-3C6A1CB97B17}"/>
              </c:ext>
            </c:extLst>
          </c:dPt>
          <c:dLbls>
            <c:dLbl>
              <c:idx val="8"/>
              <c:layout>
                <c:manualLayout>
                  <c:x val="-1.0595378904631597E-16"/>
                  <c:y val="-1.2354225464614737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B03-4769-822D-3C6A1CB97B17}"/>
                </c:ext>
              </c:extLst>
            </c:dLbl>
            <c:numFmt formatCode="0.0%" sourceLinked="0"/>
            <c:spPr>
              <a:solidFill>
                <a:schemeClr val="bg1">
                  <a:alpha val="40000"/>
                </a:schemeClr>
              </a:solidFill>
              <a:ln>
                <a:noFill/>
              </a:ln>
              <a:effectLst/>
            </c:spPr>
            <c:txPr>
              <a:bodyPr wrap="square" lIns="38100" tIns="19050" rIns="38100" bIns="19050" anchor="ctr">
                <a:spAutoFit/>
              </a:bodyPr>
              <a:lstStyle/>
              <a:p>
                <a:pPr>
                  <a:defRPr sz="900"/>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errBars>
            <c:errBarType val="both"/>
            <c:errValType val="cust"/>
            <c:noEndCap val="0"/>
            <c:plus>
              <c:numRef>
                <c:f>Full_dataset!$AD$101:$AK$101</c:f>
                <c:numCache>
                  <c:formatCode>General</c:formatCode>
                  <c:ptCount val="8"/>
                  <c:pt idx="0">
                    <c:v>6.4776343096017821E-3</c:v>
                  </c:pt>
                  <c:pt idx="1">
                    <c:v>1.011066222948123E-2</c:v>
                  </c:pt>
                  <c:pt idx="2">
                    <c:v>8.1612173318536384E-3</c:v>
                  </c:pt>
                  <c:pt idx="3">
                    <c:v>1.430279331312154E-2</c:v>
                  </c:pt>
                  <c:pt idx="4">
                    <c:v>1.5445461191567984E-2</c:v>
                  </c:pt>
                  <c:pt idx="5">
                    <c:v>8.9968263853500621E-3</c:v>
                  </c:pt>
                  <c:pt idx="6">
                    <c:v>3.7141168680176421E-3</c:v>
                  </c:pt>
                  <c:pt idx="7">
                    <c:v>1.1485813296454605E-3</c:v>
                  </c:pt>
                </c:numCache>
              </c:numRef>
            </c:plus>
            <c:minus>
              <c:numRef>
                <c:f>Full_dataset!$AD$101:$AK$101</c:f>
                <c:numCache>
                  <c:formatCode>General</c:formatCode>
                  <c:ptCount val="8"/>
                  <c:pt idx="0">
                    <c:v>6.4776343096017821E-3</c:v>
                  </c:pt>
                  <c:pt idx="1">
                    <c:v>1.011066222948123E-2</c:v>
                  </c:pt>
                  <c:pt idx="2">
                    <c:v>8.1612173318536384E-3</c:v>
                  </c:pt>
                  <c:pt idx="3">
                    <c:v>1.430279331312154E-2</c:v>
                  </c:pt>
                  <c:pt idx="4">
                    <c:v>1.5445461191567984E-2</c:v>
                  </c:pt>
                  <c:pt idx="5">
                    <c:v>8.9968263853500621E-3</c:v>
                  </c:pt>
                  <c:pt idx="6">
                    <c:v>3.7141168680176421E-3</c:v>
                  </c:pt>
                  <c:pt idx="7">
                    <c:v>1.1485813296454605E-3</c:v>
                  </c:pt>
                </c:numCache>
              </c:numRef>
            </c:minus>
          </c:errBars>
          <c:cat>
            <c:strRef>
              <c:f>Full_dataset!$AD$2:$AK$2</c:f>
              <c:strCache>
                <c:ptCount val="8"/>
                <c:pt idx="0">
                  <c:v>MEDL</c:v>
                </c:pt>
                <c:pt idx="1">
                  <c:v>CIN</c:v>
                </c:pt>
                <c:pt idx="2">
                  <c:v>EMB</c:v>
                </c:pt>
                <c:pt idx="3">
                  <c:v>PSI</c:v>
                </c:pt>
                <c:pt idx="4">
                  <c:v>TRIP</c:v>
                </c:pt>
                <c:pt idx="5">
                  <c:v>EPIS</c:v>
                </c:pt>
                <c:pt idx="6">
                  <c:v>refs</c:v>
                </c:pt>
                <c:pt idx="7">
                  <c:v>all DBs + refs</c:v>
                </c:pt>
              </c:strCache>
            </c:strRef>
          </c:cat>
          <c:val>
            <c:numRef>
              <c:f>Full_dataset!$AD$96:$AK$96</c:f>
              <c:numCache>
                <c:formatCode>0.0%</c:formatCode>
                <c:ptCount val="8"/>
                <c:pt idx="0">
                  <c:v>0.89663658736669405</c:v>
                </c:pt>
                <c:pt idx="1">
                  <c:v>0.44708777686628381</c:v>
                </c:pt>
                <c:pt idx="2">
                  <c:v>0.83675143560295329</c:v>
                </c:pt>
                <c:pt idx="3">
                  <c:v>0.24528301886792453</c:v>
                </c:pt>
                <c:pt idx="4">
                  <c:v>0.52584085315832652</c:v>
                </c:pt>
                <c:pt idx="5">
                  <c:v>0.85643970467596386</c:v>
                </c:pt>
                <c:pt idx="6">
                  <c:v>4.0196882690730108E-2</c:v>
                </c:pt>
                <c:pt idx="7">
                  <c:v>0.99507793273174738</c:v>
                </c:pt>
              </c:numCache>
            </c:numRef>
          </c:val>
          <c:extLst>
            <c:ext xmlns:c16="http://schemas.microsoft.com/office/drawing/2014/chart" uri="{C3380CC4-5D6E-409C-BE32-E72D297353CC}">
              <c16:uniqueId val="{00000006-5B03-4769-822D-3C6A1CB97B17}"/>
            </c:ext>
          </c:extLst>
        </c:ser>
        <c:ser>
          <c:idx val="1"/>
          <c:order val="1"/>
          <c:tx>
            <c:v>MEDL + second DB + refs</c:v>
          </c:tx>
          <c:spPr>
            <a:pattFill prst="ltHorz">
              <a:fgClr>
                <a:schemeClr val="tx1">
                  <a:lumMod val="75000"/>
                  <a:lumOff val="25000"/>
                </a:schemeClr>
              </a:fgClr>
              <a:bgClr>
                <a:schemeClr val="bg1"/>
              </a:bgClr>
            </a:pattFill>
            <a:ln>
              <a:solidFill>
                <a:schemeClr val="tx1"/>
              </a:solidFill>
            </a:ln>
          </c:spPr>
          <c:invertIfNegative val="0"/>
          <c:dLbls>
            <c:numFmt formatCode="0.0%" sourceLinked="0"/>
            <c:spPr>
              <a:solidFill>
                <a:schemeClr val="bg1"/>
              </a:solidFill>
            </c:spPr>
            <c:txPr>
              <a:bodyPr wrap="square" lIns="38100" tIns="19050" rIns="38100" bIns="19050" anchor="ctr">
                <a:spAutoFit/>
              </a:bodyPr>
              <a:lstStyle/>
              <a:p>
                <a:pPr>
                  <a:defRPr sz="900"/>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errBars>
            <c:errBarType val="both"/>
            <c:errValType val="cust"/>
            <c:noEndCap val="0"/>
            <c:plus>
              <c:numRef>
                <c:f>Full_dataset!$AM$101:$AR$101</c:f>
                <c:numCache>
                  <c:formatCode>General</c:formatCode>
                  <c:ptCount val="6"/>
                  <c:pt idx="0">
                    <c:v>4.7534775259324919E-3</c:v>
                  </c:pt>
                  <c:pt idx="1">
                    <c:v>4.451470504631674E-3</c:v>
                  </c:pt>
                  <c:pt idx="2">
                    <c:v>4.4976349629470488E-3</c:v>
                  </c:pt>
                  <c:pt idx="3">
                    <c:v>4.1269957725264053E-3</c:v>
                  </c:pt>
                  <c:pt idx="4">
                    <c:v>3.7524669228759912E-3</c:v>
                  </c:pt>
                  <c:pt idx="5">
                    <c:v>1.5665245287959726E-3</c:v>
                  </c:pt>
                </c:numCache>
              </c:numRef>
            </c:plus>
            <c:minus>
              <c:numRef>
                <c:f>Full_dataset!$AM$101:$AR$101</c:f>
                <c:numCache>
                  <c:formatCode>General</c:formatCode>
                  <c:ptCount val="6"/>
                  <c:pt idx="0">
                    <c:v>4.7534775259324919E-3</c:v>
                  </c:pt>
                  <c:pt idx="1">
                    <c:v>4.451470504631674E-3</c:v>
                  </c:pt>
                  <c:pt idx="2">
                    <c:v>4.4976349629470488E-3</c:v>
                  </c:pt>
                  <c:pt idx="3">
                    <c:v>4.1269957725264053E-3</c:v>
                  </c:pt>
                  <c:pt idx="4">
                    <c:v>3.7524669228759912E-3</c:v>
                  </c:pt>
                  <c:pt idx="5">
                    <c:v>1.5665245287959726E-3</c:v>
                  </c:pt>
                </c:numCache>
              </c:numRef>
            </c:minus>
          </c:errBars>
          <c:cat>
            <c:strRef>
              <c:f>Full_dataset!$AD$2:$AK$2</c:f>
              <c:strCache>
                <c:ptCount val="8"/>
                <c:pt idx="0">
                  <c:v>MEDL</c:v>
                </c:pt>
                <c:pt idx="1">
                  <c:v>CIN</c:v>
                </c:pt>
                <c:pt idx="2">
                  <c:v>EMB</c:v>
                </c:pt>
                <c:pt idx="3">
                  <c:v>PSI</c:v>
                </c:pt>
                <c:pt idx="4">
                  <c:v>TRIP</c:v>
                </c:pt>
                <c:pt idx="5">
                  <c:v>EPIS</c:v>
                </c:pt>
                <c:pt idx="6">
                  <c:v>refs</c:v>
                </c:pt>
                <c:pt idx="7">
                  <c:v>all DBs + refs</c:v>
                </c:pt>
              </c:strCache>
            </c:strRef>
          </c:cat>
          <c:val>
            <c:numRef>
              <c:f>Full_dataset!$AM$96:$AR$96</c:f>
              <c:numCache>
                <c:formatCode>0.0%</c:formatCode>
                <c:ptCount val="6"/>
                <c:pt idx="0">
                  <c:v>0.93683347005742412</c:v>
                </c:pt>
                <c:pt idx="1">
                  <c:v>0.94585726004922066</c:v>
                </c:pt>
                <c:pt idx="2">
                  <c:v>0.94831829368334697</c:v>
                </c:pt>
                <c:pt idx="3">
                  <c:v>0.95077932731747339</c:v>
                </c:pt>
                <c:pt idx="4">
                  <c:v>0.96308449548810504</c:v>
                </c:pt>
                <c:pt idx="5">
                  <c:v>0.99179655455291227</c:v>
                </c:pt>
              </c:numCache>
            </c:numRef>
          </c:val>
          <c:extLst>
            <c:ext xmlns:c16="http://schemas.microsoft.com/office/drawing/2014/chart" uri="{C3380CC4-5D6E-409C-BE32-E72D297353CC}">
              <c16:uniqueId val="{00000007-5B03-4769-822D-3C6A1CB97B17}"/>
            </c:ext>
          </c:extLst>
        </c:ser>
        <c:dLbls>
          <c:showLegendKey val="0"/>
          <c:showVal val="0"/>
          <c:showCatName val="0"/>
          <c:showSerName val="0"/>
          <c:showPercent val="0"/>
          <c:showBubbleSize val="0"/>
        </c:dLbls>
        <c:gapWidth val="150"/>
        <c:axId val="85275776"/>
        <c:axId val="85277312"/>
      </c:barChart>
      <c:catAx>
        <c:axId val="85275776"/>
        <c:scaling>
          <c:orientation val="minMax"/>
        </c:scaling>
        <c:delete val="0"/>
        <c:axPos val="b"/>
        <c:numFmt formatCode="General" sourceLinked="0"/>
        <c:majorTickMark val="out"/>
        <c:minorTickMark val="none"/>
        <c:tickLblPos val="nextTo"/>
        <c:crossAx val="85277312"/>
        <c:crosses val="autoZero"/>
        <c:auto val="1"/>
        <c:lblAlgn val="ctr"/>
        <c:lblOffset val="100"/>
        <c:noMultiLvlLbl val="0"/>
      </c:catAx>
      <c:valAx>
        <c:axId val="85277312"/>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85275776"/>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txPr>
    <a:bodyPr/>
    <a:lstStyle/>
    <a:p>
      <a:pPr>
        <a:defRPr sz="1000">
          <a:latin typeface="Arial Narrow" panose="020B0606020202030204" pitchFamily="34" charset="0"/>
          <a:cs typeface="Arial" panose="020B0604020202020204" pitchFamily="34" charset="0"/>
        </a:defRPr>
      </a:pPr>
      <a:endParaRPr lang="en-US"/>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0.16567366926095101"/>
          <c:w val="0.87266513560804915"/>
          <c:h val="0.66051003937942754"/>
        </c:manualLayout>
      </c:layout>
      <c:barChart>
        <c:barDir val="col"/>
        <c:grouping val="clustered"/>
        <c:varyColors val="0"/>
        <c:ser>
          <c:idx val="1"/>
          <c:order val="0"/>
          <c:tx>
            <c:strRef>
              <c:f>'By no. DB'!$X$90</c:f>
              <c:strCache>
                <c:ptCount val="1"/>
                <c:pt idx="0">
                  <c:v>1-3 DBs searched</c:v>
                </c:pt>
              </c:strCache>
            </c:strRef>
          </c:tx>
          <c:spPr>
            <a:solidFill>
              <a:schemeClr val="accent6">
                <a:lumMod val="60000"/>
                <a:lumOff val="40000"/>
                <a:alpha val="50000"/>
              </a:schemeClr>
            </a:solidFill>
            <a:ln>
              <a:solidFill>
                <a:schemeClr val="tx1"/>
              </a:solidFill>
            </a:ln>
          </c:spPr>
          <c:invertIfNegative val="0"/>
          <c:dLbls>
            <c:spPr>
              <a:solidFill>
                <a:schemeClr val="bg1"/>
              </a:solidFill>
            </c:spPr>
            <c:txPr>
              <a:bodyPr/>
              <a:lstStyle/>
              <a:p>
                <a:pPr>
                  <a:defRPr>
                    <a:solidFill>
                      <a:schemeClr val="accent6">
                        <a:lumMod val="50000"/>
                      </a:schemeClr>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errBars>
            <c:errBarType val="both"/>
            <c:errValType val="cust"/>
            <c:noEndCap val="0"/>
            <c:plus>
              <c:numRef>
                <c:f>'By no. DB'!$AH$96:$AO$96</c:f>
                <c:numCache>
                  <c:formatCode>General</c:formatCode>
                  <c:ptCount val="8"/>
                  <c:pt idx="0">
                    <c:v>6.8258118811822697E-3</c:v>
                  </c:pt>
                  <c:pt idx="1">
                    <c:v>6.2000412748415279E-3</c:v>
                  </c:pt>
                  <c:pt idx="2">
                    <c:v>6.3370333052252467E-3</c:v>
                  </c:pt>
                  <c:pt idx="3">
                    <c:v>5.6337885587061359E-3</c:v>
                  </c:pt>
                  <c:pt idx="4">
                    <c:v>6.274807460006083E-3</c:v>
                  </c:pt>
                  <c:pt idx="5">
                    <c:v>3.6643902587441433E-3</c:v>
                  </c:pt>
                  <c:pt idx="6">
                    <c:v>7.3082580928794643E-3</c:v>
                  </c:pt>
                  <c:pt idx="7">
                    <c:v>3.4739154353899343E-3</c:v>
                  </c:pt>
                </c:numCache>
              </c:numRef>
            </c:plus>
            <c:minus>
              <c:numRef>
                <c:f>'By no. DB'!$AH$96:$AO$96</c:f>
                <c:numCache>
                  <c:formatCode>General</c:formatCode>
                  <c:ptCount val="8"/>
                  <c:pt idx="0">
                    <c:v>6.8258118811822697E-3</c:v>
                  </c:pt>
                  <c:pt idx="1">
                    <c:v>6.2000412748415279E-3</c:v>
                  </c:pt>
                  <c:pt idx="2">
                    <c:v>6.3370333052252467E-3</c:v>
                  </c:pt>
                  <c:pt idx="3">
                    <c:v>5.6337885587061359E-3</c:v>
                  </c:pt>
                  <c:pt idx="4">
                    <c:v>6.274807460006083E-3</c:v>
                  </c:pt>
                  <c:pt idx="5">
                    <c:v>3.6643902587441433E-3</c:v>
                  </c:pt>
                  <c:pt idx="6">
                    <c:v>7.3082580928794643E-3</c:v>
                  </c:pt>
                  <c:pt idx="7">
                    <c:v>3.4739154353899343E-3</c:v>
                  </c:pt>
                </c:numCache>
              </c:numRef>
            </c:minus>
          </c:errBars>
          <c:cat>
            <c:strRef>
              <c:f>'By no. DB'!$Y$2:$AF$2</c:f>
              <c:strCache>
                <c:ptCount val="8"/>
                <c:pt idx="0">
                  <c:v>MEDL</c:v>
                </c:pt>
                <c:pt idx="1">
                  <c:v>CIN</c:v>
                </c:pt>
                <c:pt idx="2">
                  <c:v>EMB</c:v>
                </c:pt>
                <c:pt idx="3">
                  <c:v>PSI</c:v>
                </c:pt>
                <c:pt idx="4">
                  <c:v>TRIP</c:v>
                </c:pt>
                <c:pt idx="5">
                  <c:v>EPIS</c:v>
                </c:pt>
                <c:pt idx="6">
                  <c:v>Refs</c:v>
                </c:pt>
                <c:pt idx="7">
                  <c:v>all DB + Refs</c:v>
                </c:pt>
              </c:strCache>
            </c:strRef>
          </c:cat>
          <c:val>
            <c:numRef>
              <c:f>'By no. DB'!$AH$91:$AO$91</c:f>
              <c:numCache>
                <c:formatCode>0.0%</c:formatCode>
                <c:ptCount val="8"/>
                <c:pt idx="0">
                  <c:v>0.94528875379939215</c:v>
                </c:pt>
                <c:pt idx="1">
                  <c:v>0.95136778115501519</c:v>
                </c:pt>
                <c:pt idx="2">
                  <c:v>0.95744680851063835</c:v>
                </c:pt>
                <c:pt idx="3">
                  <c:v>0.95744680851063835</c:v>
                </c:pt>
                <c:pt idx="4">
                  <c:v>0.96048632218844987</c:v>
                </c:pt>
                <c:pt idx="5">
                  <c:v>0.9878419452887538</c:v>
                </c:pt>
                <c:pt idx="6">
                  <c:v>4.2553191489361701E-2</c:v>
                </c:pt>
                <c:pt idx="7">
                  <c:v>0.99392097264437695</c:v>
                </c:pt>
              </c:numCache>
            </c:numRef>
          </c:val>
          <c:extLst>
            <c:ext xmlns:c16="http://schemas.microsoft.com/office/drawing/2014/chart" uri="{C3380CC4-5D6E-409C-BE32-E72D297353CC}">
              <c16:uniqueId val="{00000000-6D79-4585-BBC2-92D49C7C78A8}"/>
            </c:ext>
          </c:extLst>
        </c:ser>
        <c:ser>
          <c:idx val="0"/>
          <c:order val="1"/>
          <c:tx>
            <c:strRef>
              <c:f>'By no. DB'!$X$97</c:f>
              <c:strCache>
                <c:ptCount val="1"/>
                <c:pt idx="0">
                  <c:v>≥4 DBs searched</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1-6D79-4585-BBC2-92D49C7C78A8}"/>
              </c:ext>
            </c:extLst>
          </c:dPt>
          <c:dPt>
            <c:idx val="8"/>
            <c:invertIfNegative val="0"/>
            <c:bubble3D val="0"/>
            <c:extLst>
              <c:ext xmlns:c16="http://schemas.microsoft.com/office/drawing/2014/chart" uri="{C3380CC4-5D6E-409C-BE32-E72D297353CC}">
                <c16:uniqueId val="{00000002-6D79-4585-BBC2-92D49C7C78A8}"/>
              </c:ext>
            </c:extLst>
          </c:dPt>
          <c:dLbls>
            <c:spPr>
              <a:solidFill>
                <a:srgbClr val="F8F8F8">
                  <a:alpha val="69804"/>
                </a:srgbClr>
              </a:solidFill>
            </c:spPr>
            <c:txPr>
              <a:bodyPr/>
              <a:lstStyle/>
              <a:p>
                <a:pPr>
                  <a:defRPr>
                    <a:solidFill>
                      <a:schemeClr val="accent1">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errBars>
            <c:errBarType val="both"/>
            <c:errValType val="cust"/>
            <c:noEndCap val="0"/>
            <c:plus>
              <c:numRef>
                <c:f>'By no. DB'!$AH$103:$AO$103</c:f>
                <c:numCache>
                  <c:formatCode>General</c:formatCode>
                  <c:ptCount val="8"/>
                  <c:pt idx="0">
                    <c:v>5.9887973628851626E-3</c:v>
                  </c:pt>
                  <c:pt idx="1">
                    <c:v>5.6439612204538274E-3</c:v>
                  </c:pt>
                  <c:pt idx="2">
                    <c:v>5.6814505939742459E-3</c:v>
                  </c:pt>
                  <c:pt idx="3">
                    <c:v>5.2457051929266276E-3</c:v>
                  </c:pt>
                  <c:pt idx="4">
                    <c:v>4.5848132393163776E-3</c:v>
                  </c:pt>
                  <c:pt idx="5">
                    <c:v>1.6536492503375676E-3</c:v>
                  </c:pt>
                  <c:pt idx="6">
                    <c:v>4.3090292176078508E-3</c:v>
                  </c:pt>
                  <c:pt idx="7">
                    <c:v>9.070963751183972E-4</c:v>
                  </c:pt>
                </c:numCache>
              </c:numRef>
            </c:plus>
            <c:minus>
              <c:numRef>
                <c:f>'By no. DB'!$AH$103:$AO$103</c:f>
                <c:numCache>
                  <c:formatCode>General</c:formatCode>
                  <c:ptCount val="8"/>
                  <c:pt idx="0">
                    <c:v>5.9887973628851626E-3</c:v>
                  </c:pt>
                  <c:pt idx="1">
                    <c:v>5.6439612204538274E-3</c:v>
                  </c:pt>
                  <c:pt idx="2">
                    <c:v>5.6814505939742459E-3</c:v>
                  </c:pt>
                  <c:pt idx="3">
                    <c:v>5.2457051929266276E-3</c:v>
                  </c:pt>
                  <c:pt idx="4">
                    <c:v>4.5848132393163776E-3</c:v>
                  </c:pt>
                  <c:pt idx="5">
                    <c:v>1.6536492503375676E-3</c:v>
                  </c:pt>
                  <c:pt idx="6">
                    <c:v>4.3090292176078508E-3</c:v>
                  </c:pt>
                  <c:pt idx="7">
                    <c:v>9.070963751183972E-4</c:v>
                  </c:pt>
                </c:numCache>
              </c:numRef>
            </c:minus>
          </c:errBars>
          <c:cat>
            <c:strRef>
              <c:f>'By no. DB'!$Y$2:$AF$2</c:f>
              <c:strCache>
                <c:ptCount val="8"/>
                <c:pt idx="0">
                  <c:v>MEDL</c:v>
                </c:pt>
                <c:pt idx="1">
                  <c:v>CIN</c:v>
                </c:pt>
                <c:pt idx="2">
                  <c:v>EMB</c:v>
                </c:pt>
                <c:pt idx="3">
                  <c:v>PSI</c:v>
                </c:pt>
                <c:pt idx="4">
                  <c:v>TRIP</c:v>
                </c:pt>
                <c:pt idx="5">
                  <c:v>EPIS</c:v>
                </c:pt>
                <c:pt idx="6">
                  <c:v>Refs</c:v>
                </c:pt>
                <c:pt idx="7">
                  <c:v>all DB + Refs</c:v>
                </c:pt>
              </c:strCache>
            </c:strRef>
          </c:cat>
          <c:val>
            <c:numRef>
              <c:f>'By no. DB'!$AH$98:$AO$98</c:f>
              <c:numCache>
                <c:formatCode>0.0%</c:formatCode>
                <c:ptCount val="8"/>
                <c:pt idx="0">
                  <c:v>0.93370786516853932</c:v>
                </c:pt>
                <c:pt idx="1">
                  <c:v>0.9438202247191011</c:v>
                </c:pt>
                <c:pt idx="2">
                  <c:v>0.94494382022471912</c:v>
                </c:pt>
                <c:pt idx="3">
                  <c:v>0.94831460674157309</c:v>
                </c:pt>
                <c:pt idx="4">
                  <c:v>0.96404494382022476</c:v>
                </c:pt>
                <c:pt idx="5">
                  <c:v>0.99325842696629218</c:v>
                </c:pt>
                <c:pt idx="6">
                  <c:v>3.9325842696629212E-2</c:v>
                </c:pt>
                <c:pt idx="7">
                  <c:v>0.99550561797752812</c:v>
                </c:pt>
              </c:numCache>
            </c:numRef>
          </c:val>
          <c:extLst>
            <c:ext xmlns:c16="http://schemas.microsoft.com/office/drawing/2014/chart" uri="{C3380CC4-5D6E-409C-BE32-E72D297353CC}">
              <c16:uniqueId val="{00000003-6D79-4585-BBC2-92D49C7C78A8}"/>
            </c:ext>
          </c:extLst>
        </c:ser>
        <c:dLbls>
          <c:showLegendKey val="0"/>
          <c:showVal val="0"/>
          <c:showCatName val="0"/>
          <c:showSerName val="0"/>
          <c:showPercent val="0"/>
          <c:showBubbleSize val="0"/>
        </c:dLbls>
        <c:gapWidth val="150"/>
        <c:axId val="119901568"/>
        <c:axId val="119919744"/>
      </c:barChart>
      <c:catAx>
        <c:axId val="119901568"/>
        <c:scaling>
          <c:orientation val="minMax"/>
        </c:scaling>
        <c:delete val="0"/>
        <c:axPos val="b"/>
        <c:numFmt formatCode="General" sourceLinked="0"/>
        <c:majorTickMark val="out"/>
        <c:minorTickMark val="none"/>
        <c:tickLblPos val="nextTo"/>
        <c:crossAx val="119919744"/>
        <c:crosses val="autoZero"/>
        <c:auto val="1"/>
        <c:lblAlgn val="ctr"/>
        <c:lblOffset val="100"/>
        <c:noMultiLvlLbl val="0"/>
      </c:catAx>
      <c:valAx>
        <c:axId val="119919744"/>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19901568"/>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9.5481363777677991E-2"/>
          <c:w val="0.87266513560804915"/>
          <c:h val="0.7307026149435214"/>
        </c:manualLayout>
      </c:layout>
      <c:barChart>
        <c:barDir val="col"/>
        <c:grouping val="clustered"/>
        <c:varyColors val="0"/>
        <c:ser>
          <c:idx val="1"/>
          <c:order val="0"/>
          <c:tx>
            <c:strRef>
              <c:f>'By other sources'!$X$90</c:f>
              <c:strCache>
                <c:ptCount val="1"/>
                <c:pt idx="0">
                  <c:v>DBs + other sources</c:v>
                </c:pt>
              </c:strCache>
            </c:strRef>
          </c:tx>
          <c:spPr>
            <a:solidFill>
              <a:schemeClr val="accent6">
                <a:lumMod val="60000"/>
                <a:lumOff val="40000"/>
                <a:alpha val="50000"/>
              </a:schemeClr>
            </a:solidFill>
            <a:ln>
              <a:solidFill>
                <a:schemeClr val="tx1"/>
              </a:solidFill>
            </a:ln>
          </c:spPr>
          <c:invertIfNegative val="0"/>
          <c:dLbls>
            <c:numFmt formatCode="0.0%" sourceLinked="0"/>
            <c:spPr>
              <a:solidFill>
                <a:srgbClr val="F8F8F8">
                  <a:alpha val="69804"/>
                </a:srgbClr>
              </a:solidFill>
            </c:spPr>
            <c:txPr>
              <a:bodyPr/>
              <a:lstStyle/>
              <a:p>
                <a:pPr>
                  <a:defRPr>
                    <a:solidFill>
                      <a:schemeClr val="accent6">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other sources'!$AH$96:$AO$96</c:f>
                <c:numCache>
                  <c:formatCode>General</c:formatCode>
                  <c:ptCount val="8"/>
                  <c:pt idx="0">
                    <c:v>7.3761623334812985E-3</c:v>
                  </c:pt>
                  <c:pt idx="1">
                    <c:v>6.9663818666254561E-3</c:v>
                  </c:pt>
                  <c:pt idx="2">
                    <c:v>7.0027226193404533E-3</c:v>
                  </c:pt>
                  <c:pt idx="3">
                    <c:v>6.5134950464949565E-3</c:v>
                  </c:pt>
                  <c:pt idx="4">
                    <c:v>5.982732026362402E-3</c:v>
                  </c:pt>
                  <c:pt idx="5">
                    <c:v>2.5046269316409842E-3</c:v>
                  </c:pt>
                  <c:pt idx="6">
                    <c:v>5.4288219998707681E-3</c:v>
                  </c:pt>
                  <c:pt idx="7">
                    <c:v>1.8070995243713197E-3</c:v>
                  </c:pt>
                </c:numCache>
              </c:numRef>
            </c:plus>
            <c:minus>
              <c:numRef>
                <c:f>'By other sources'!$AH$96:$AO$96</c:f>
                <c:numCache>
                  <c:formatCode>General</c:formatCode>
                  <c:ptCount val="8"/>
                  <c:pt idx="0">
                    <c:v>7.3761623334812985E-3</c:v>
                  </c:pt>
                  <c:pt idx="1">
                    <c:v>6.9663818666254561E-3</c:v>
                  </c:pt>
                  <c:pt idx="2">
                    <c:v>7.0027226193404533E-3</c:v>
                  </c:pt>
                  <c:pt idx="3">
                    <c:v>6.5134950464949565E-3</c:v>
                  </c:pt>
                  <c:pt idx="4">
                    <c:v>5.982732026362402E-3</c:v>
                  </c:pt>
                  <c:pt idx="5">
                    <c:v>2.5046269316409842E-3</c:v>
                  </c:pt>
                  <c:pt idx="6">
                    <c:v>5.4288219998707681E-3</c:v>
                  </c:pt>
                  <c:pt idx="7">
                    <c:v>1.8070995243713197E-3</c:v>
                  </c:pt>
                </c:numCache>
              </c:numRef>
            </c:minus>
          </c:errBars>
          <c:cat>
            <c:strRef>
              <c:f>'By other sources'!$Y$2:$AF$2</c:f>
              <c:strCache>
                <c:ptCount val="8"/>
                <c:pt idx="0">
                  <c:v>MEDL</c:v>
                </c:pt>
                <c:pt idx="1">
                  <c:v>CIN</c:v>
                </c:pt>
                <c:pt idx="2">
                  <c:v>EMB</c:v>
                </c:pt>
                <c:pt idx="3">
                  <c:v>PSI</c:v>
                </c:pt>
                <c:pt idx="4">
                  <c:v>TRIP</c:v>
                </c:pt>
                <c:pt idx="5">
                  <c:v>EPIS</c:v>
                </c:pt>
                <c:pt idx="6">
                  <c:v>Refs</c:v>
                </c:pt>
                <c:pt idx="7">
                  <c:v>all DB + Refs</c:v>
                </c:pt>
              </c:strCache>
            </c:strRef>
          </c:cat>
          <c:val>
            <c:numRef>
              <c:f>'By other sources'!$AH$91:$AO$91</c:f>
              <c:numCache>
                <c:formatCode>0.0%</c:formatCode>
                <c:ptCount val="8"/>
                <c:pt idx="0">
                  <c:v>0.92682926829268297</c:v>
                </c:pt>
                <c:pt idx="1">
                  <c:v>0.93495934959349591</c:v>
                </c:pt>
                <c:pt idx="2">
                  <c:v>0.93902439024390238</c:v>
                </c:pt>
                <c:pt idx="3">
                  <c:v>0.94308943089430897</c:v>
                </c:pt>
                <c:pt idx="4">
                  <c:v>0.95257452574525747</c:v>
                </c:pt>
                <c:pt idx="5">
                  <c:v>0.98915989159891604</c:v>
                </c:pt>
                <c:pt idx="6">
                  <c:v>4.3360433604336043E-2</c:v>
                </c:pt>
                <c:pt idx="7">
                  <c:v>0.99457994579945797</c:v>
                </c:pt>
              </c:numCache>
            </c:numRef>
          </c:val>
          <c:extLst>
            <c:ext xmlns:c16="http://schemas.microsoft.com/office/drawing/2014/chart" uri="{C3380CC4-5D6E-409C-BE32-E72D297353CC}">
              <c16:uniqueId val="{00000000-1C4F-46AE-BC2B-722F474C77A1}"/>
            </c:ext>
          </c:extLst>
        </c:ser>
        <c:ser>
          <c:idx val="0"/>
          <c:order val="1"/>
          <c:tx>
            <c:strRef>
              <c:f>'By other sources'!$X$97</c:f>
              <c:strCache>
                <c:ptCount val="1"/>
                <c:pt idx="0">
                  <c:v>DBs only</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1-1C4F-46AE-BC2B-722F474C77A1}"/>
              </c:ext>
            </c:extLst>
          </c:dPt>
          <c:dPt>
            <c:idx val="8"/>
            <c:invertIfNegative val="0"/>
            <c:bubble3D val="0"/>
            <c:extLst>
              <c:ext xmlns:c16="http://schemas.microsoft.com/office/drawing/2014/chart" uri="{C3380CC4-5D6E-409C-BE32-E72D297353CC}">
                <c16:uniqueId val="{00000002-1C4F-46AE-BC2B-722F474C77A1}"/>
              </c:ext>
            </c:extLst>
          </c:dPt>
          <c:dLbls>
            <c:dLbl>
              <c:idx val="7"/>
              <c:layout>
                <c:manualLayout>
                  <c:x val="0"/>
                  <c:y val="-2.065582068015226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C4F-46AE-BC2B-722F474C77A1}"/>
                </c:ext>
              </c:extLst>
            </c:dLbl>
            <c:numFmt formatCode="0.0%" sourceLinked="0"/>
            <c:spPr>
              <a:noFill/>
              <a:ln>
                <a:noFill/>
              </a:ln>
              <a:effectLst/>
            </c:spPr>
            <c:txPr>
              <a:bodyPr/>
              <a:lstStyle/>
              <a:p>
                <a:pPr>
                  <a:defRPr>
                    <a:solidFill>
                      <a:schemeClr val="accent1">
                        <a:lumMod val="50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other sources'!$AH$103:$AO$103</c:f>
                <c:numCache>
                  <c:formatCode>General</c:formatCode>
                  <c:ptCount val="8"/>
                  <c:pt idx="0">
                    <c:v>3.7330449153728513E-3</c:v>
                  </c:pt>
                  <c:pt idx="1">
                    <c:v>3.0555451773254015E-3</c:v>
                  </c:pt>
                  <c:pt idx="2">
                    <c:v>3.4351855701540909E-3</c:v>
                  </c:pt>
                  <c:pt idx="3">
                    <c:v>2.7716328172630285E-3</c:v>
                  </c:pt>
                  <c:pt idx="4">
                    <c:v>1.6576288817303833E-3</c:v>
                  </c:pt>
                  <c:pt idx="5">
                    <c:v>8.8195247166458237E-4</c:v>
                  </c:pt>
                  <c:pt idx="6">
                    <c:v>4.3483562944749143E-3</c:v>
                  </c:pt>
                  <c:pt idx="7">
                    <c:v>8.8195247166458237E-4</c:v>
                  </c:pt>
                </c:numCache>
              </c:numRef>
            </c:plus>
            <c:minus>
              <c:numRef>
                <c:f>'By other sources'!$AH$103:$AO$103</c:f>
                <c:numCache>
                  <c:formatCode>General</c:formatCode>
                  <c:ptCount val="8"/>
                  <c:pt idx="0">
                    <c:v>3.7330449153728513E-3</c:v>
                  </c:pt>
                  <c:pt idx="1">
                    <c:v>3.0555451773254015E-3</c:v>
                  </c:pt>
                  <c:pt idx="2">
                    <c:v>3.4351855701540909E-3</c:v>
                  </c:pt>
                  <c:pt idx="3">
                    <c:v>2.7716328172630285E-3</c:v>
                  </c:pt>
                  <c:pt idx="4">
                    <c:v>1.6576288817303833E-3</c:v>
                  </c:pt>
                  <c:pt idx="5">
                    <c:v>8.8195247166458237E-4</c:v>
                  </c:pt>
                  <c:pt idx="6">
                    <c:v>4.3483562944749143E-3</c:v>
                  </c:pt>
                  <c:pt idx="7">
                    <c:v>8.8195247166458237E-4</c:v>
                  </c:pt>
                </c:numCache>
              </c:numRef>
            </c:minus>
          </c:errBars>
          <c:cat>
            <c:strRef>
              <c:f>'By other sources'!$Y$2:$AF$2</c:f>
              <c:strCache>
                <c:ptCount val="8"/>
                <c:pt idx="0">
                  <c:v>MEDL</c:v>
                </c:pt>
                <c:pt idx="1">
                  <c:v>CIN</c:v>
                </c:pt>
                <c:pt idx="2">
                  <c:v>EMB</c:v>
                </c:pt>
                <c:pt idx="3">
                  <c:v>PSI</c:v>
                </c:pt>
                <c:pt idx="4">
                  <c:v>TRIP</c:v>
                </c:pt>
                <c:pt idx="5">
                  <c:v>EPIS</c:v>
                </c:pt>
                <c:pt idx="6">
                  <c:v>Refs</c:v>
                </c:pt>
                <c:pt idx="7">
                  <c:v>all DB + Refs</c:v>
                </c:pt>
              </c:strCache>
            </c:strRef>
          </c:cat>
          <c:val>
            <c:numRef>
              <c:f>'By other sources'!$AH$98:$AO$98</c:f>
              <c:numCache>
                <c:formatCode>0.0%</c:formatCode>
                <c:ptCount val="8"/>
                <c:pt idx="0">
                  <c:v>0.95218295218295224</c:v>
                </c:pt>
                <c:pt idx="1">
                  <c:v>0.96257796257796258</c:v>
                </c:pt>
                <c:pt idx="2">
                  <c:v>0.96257796257796258</c:v>
                </c:pt>
                <c:pt idx="3">
                  <c:v>0.96257796257796258</c:v>
                </c:pt>
                <c:pt idx="4">
                  <c:v>0.97920997920997921</c:v>
                </c:pt>
                <c:pt idx="5">
                  <c:v>0.99584199584199584</c:v>
                </c:pt>
                <c:pt idx="6">
                  <c:v>3.5343035343035345E-2</c:v>
                </c:pt>
                <c:pt idx="7">
                  <c:v>0.99584199584199584</c:v>
                </c:pt>
              </c:numCache>
            </c:numRef>
          </c:val>
          <c:extLst>
            <c:ext xmlns:c16="http://schemas.microsoft.com/office/drawing/2014/chart" uri="{C3380CC4-5D6E-409C-BE32-E72D297353CC}">
              <c16:uniqueId val="{00000003-1C4F-46AE-BC2B-722F474C77A1}"/>
            </c:ext>
          </c:extLst>
        </c:ser>
        <c:dLbls>
          <c:showLegendKey val="0"/>
          <c:showVal val="0"/>
          <c:showCatName val="0"/>
          <c:showSerName val="0"/>
          <c:showPercent val="0"/>
          <c:showBubbleSize val="0"/>
        </c:dLbls>
        <c:gapWidth val="150"/>
        <c:axId val="120453376"/>
        <c:axId val="120201216"/>
      </c:barChart>
      <c:catAx>
        <c:axId val="120453376"/>
        <c:scaling>
          <c:orientation val="minMax"/>
        </c:scaling>
        <c:delete val="0"/>
        <c:axPos val="b"/>
        <c:numFmt formatCode="General" sourceLinked="0"/>
        <c:majorTickMark val="out"/>
        <c:minorTickMark val="none"/>
        <c:tickLblPos val="nextTo"/>
        <c:crossAx val="120201216"/>
        <c:crosses val="autoZero"/>
        <c:auto val="1"/>
        <c:lblAlgn val="ctr"/>
        <c:lblOffset val="100"/>
        <c:noMultiLvlLbl val="0"/>
      </c:catAx>
      <c:valAx>
        <c:axId val="120201216"/>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20453376"/>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7.1844968553086447E-2"/>
          <c:y val="0.10603844288135907"/>
          <c:w val="0.6937134802903685"/>
          <c:h val="0.8007667406663479"/>
        </c:manualLayout>
      </c:layout>
      <c:barChart>
        <c:barDir val="col"/>
        <c:grouping val="clustered"/>
        <c:varyColors val="0"/>
        <c:ser>
          <c:idx val="0"/>
          <c:order val="0"/>
          <c:tx>
            <c:strRef>
              <c:f>'By 3 Overview types'!$Y$97</c:f>
              <c:strCache>
                <c:ptCount val="1"/>
                <c:pt idx="0">
                  <c:v>Cochrane Overview</c:v>
                </c:pt>
              </c:strCache>
            </c:strRef>
          </c:tx>
          <c:spPr>
            <a:solidFill>
              <a:schemeClr val="bg1">
                <a:lumMod val="75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0-D230-470A-A1E2-762684631DD0}"/>
              </c:ext>
            </c:extLst>
          </c:dPt>
          <c:dPt>
            <c:idx val="8"/>
            <c:invertIfNegative val="0"/>
            <c:bubble3D val="0"/>
            <c:extLst>
              <c:ext xmlns:c16="http://schemas.microsoft.com/office/drawing/2014/chart" uri="{C3380CC4-5D6E-409C-BE32-E72D297353CC}">
                <c16:uniqueId val="{00000001-D230-470A-A1E2-762684631DD0}"/>
              </c:ext>
            </c:extLst>
          </c:dPt>
          <c:dLbls>
            <c:dLbl>
              <c:idx val="7"/>
              <c:layout>
                <c:manualLayout>
                  <c:x val="0"/>
                  <c:y val="-8.313847072347642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230-470A-A1E2-762684631DD0}"/>
                </c:ext>
              </c:extLst>
            </c:dLbl>
            <c:numFmt formatCode="0.0%" sourceLinked="0"/>
            <c:spPr>
              <a:solidFill>
                <a:srgbClr val="F8F8F8">
                  <a:alpha val="69804"/>
                </a:srgbClr>
              </a:solidFill>
            </c:spPr>
            <c:txPr>
              <a:bodyPr wrap="square" lIns="38100" tIns="19050" rIns="38100" bIns="19050" anchor="ctr">
                <a:spAutoFit/>
              </a:bodyPr>
              <a:lstStyle/>
              <a:p>
                <a:pPr>
                  <a:defRPr sz="900"/>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3 Overview types'!$AI$103:$AO$103</c:f>
                <c:numCache>
                  <c:formatCode>General</c:formatCode>
                  <c:ptCount val="7"/>
                  <c:pt idx="0">
                    <c:v>2.7866764155630715E-3</c:v>
                  </c:pt>
                  <c:pt idx="1">
                    <c:v>2.7866764155630715E-3</c:v>
                  </c:pt>
                  <c:pt idx="2">
                    <c:v>0</c:v>
                  </c:pt>
                  <c:pt idx="3">
                    <c:v>2.7866764155630715E-3</c:v>
                  </c:pt>
                  <c:pt idx="4">
                    <c:v>0</c:v>
                  </c:pt>
                  <c:pt idx="5">
                    <c:v>0</c:v>
                  </c:pt>
                  <c:pt idx="6">
                    <c:v>0</c:v>
                  </c:pt>
                </c:numCache>
              </c:numRef>
            </c:plus>
            <c:minus>
              <c:numRef>
                <c:f>'By 3 Overview types'!$AI$103:$AO$103</c:f>
                <c:numCache>
                  <c:formatCode>General</c:formatCode>
                  <c:ptCount val="7"/>
                  <c:pt idx="0">
                    <c:v>2.7866764155630715E-3</c:v>
                  </c:pt>
                  <c:pt idx="1">
                    <c:v>2.7866764155630715E-3</c:v>
                  </c:pt>
                  <c:pt idx="2">
                    <c:v>0</c:v>
                  </c:pt>
                  <c:pt idx="3">
                    <c:v>2.7866764155630715E-3</c:v>
                  </c:pt>
                  <c:pt idx="4">
                    <c:v>0</c:v>
                  </c:pt>
                  <c:pt idx="5">
                    <c:v>0</c:v>
                  </c:pt>
                  <c:pt idx="6">
                    <c:v>0</c:v>
                  </c:pt>
                </c:numCache>
              </c:numRef>
            </c:minus>
          </c:errBars>
          <c:cat>
            <c:strRef>
              <c:f>'By 3 Overview types'!$Z$2:$AG$2</c:f>
              <c:strCache>
                <c:ptCount val="8"/>
                <c:pt idx="0">
                  <c:v>MEDL</c:v>
                </c:pt>
                <c:pt idx="1">
                  <c:v>CIN</c:v>
                </c:pt>
                <c:pt idx="2">
                  <c:v>EMB</c:v>
                </c:pt>
                <c:pt idx="3">
                  <c:v>PSI</c:v>
                </c:pt>
                <c:pt idx="4">
                  <c:v>TRIP</c:v>
                </c:pt>
                <c:pt idx="5">
                  <c:v>EPIS</c:v>
                </c:pt>
                <c:pt idx="6">
                  <c:v>all DBs + Refs</c:v>
                </c:pt>
                <c:pt idx="7">
                  <c:v>Refs</c:v>
                </c:pt>
              </c:strCache>
            </c:strRef>
          </c:cat>
          <c:val>
            <c:numRef>
              <c:f>'By 3 Overview types'!$AI$98:$AO$98</c:f>
              <c:numCache>
                <c:formatCode>0.0%</c:formatCode>
                <c:ptCount val="7"/>
                <c:pt idx="0">
                  <c:v>0.97777777777777775</c:v>
                </c:pt>
                <c:pt idx="1">
                  <c:v>0.97777777777777775</c:v>
                </c:pt>
                <c:pt idx="2">
                  <c:v>1</c:v>
                </c:pt>
                <c:pt idx="3">
                  <c:v>0.97777777777777775</c:v>
                </c:pt>
                <c:pt idx="4">
                  <c:v>1</c:v>
                </c:pt>
                <c:pt idx="5">
                  <c:v>1</c:v>
                </c:pt>
                <c:pt idx="6">
                  <c:v>1</c:v>
                </c:pt>
              </c:numCache>
            </c:numRef>
          </c:val>
          <c:extLst>
            <c:ext xmlns:c16="http://schemas.microsoft.com/office/drawing/2014/chart" uri="{C3380CC4-5D6E-409C-BE32-E72D297353CC}">
              <c16:uniqueId val="{00000002-D230-470A-A1E2-762684631DD0}"/>
            </c:ext>
          </c:extLst>
        </c:ser>
        <c:ser>
          <c:idx val="1"/>
          <c:order val="1"/>
          <c:tx>
            <c:strRef>
              <c:f>'By 3 Overview types'!$Y$90</c:f>
              <c:strCache>
                <c:ptCount val="1"/>
                <c:pt idx="0">
                  <c:v>HTA report</c:v>
                </c:pt>
              </c:strCache>
            </c:strRef>
          </c:tx>
          <c:spPr>
            <a:pattFill prst="dotDmnd">
              <a:fgClr>
                <a:schemeClr val="tx1"/>
              </a:fgClr>
              <a:bgClr>
                <a:schemeClr val="bg1"/>
              </a:bgClr>
            </a:pattFill>
            <a:ln>
              <a:solidFill>
                <a:schemeClr val="tx1"/>
              </a:solidFill>
            </a:ln>
          </c:spPr>
          <c:invertIfNegative val="0"/>
          <c:dLbls>
            <c:dLbl>
              <c:idx val="0"/>
              <c:layout>
                <c:manualLayout>
                  <c:x val="0"/>
                  <c:y val="0.10589779074243309"/>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230-470A-A1E2-762684631DD0}"/>
                </c:ext>
              </c:extLst>
            </c:dLbl>
            <c:dLbl>
              <c:idx val="1"/>
              <c:layout>
                <c:manualLayout>
                  <c:x val="0"/>
                  <c:y val="0.10174086720625934"/>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230-470A-A1E2-762684631DD0}"/>
                </c:ext>
              </c:extLst>
            </c:dLbl>
            <c:dLbl>
              <c:idx val="2"/>
              <c:layout>
                <c:manualLayout>
                  <c:x val="-3.9418585288250191E-17"/>
                  <c:y val="0.1100547142786068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230-470A-A1E2-762684631DD0}"/>
                </c:ext>
              </c:extLst>
            </c:dLbl>
            <c:dLbl>
              <c:idx val="3"/>
              <c:layout>
                <c:manualLayout>
                  <c:x val="2.1501294902787904E-3"/>
                  <c:y val="0.1183685613509543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230-470A-A1E2-762684631DD0}"/>
                </c:ext>
              </c:extLst>
            </c:dLbl>
            <c:dLbl>
              <c:idx val="4"/>
              <c:layout>
                <c:manualLayout>
                  <c:x val="4.3002589805575019E-3"/>
                  <c:y val="0.1266824084233018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230-470A-A1E2-762684631DD0}"/>
                </c:ext>
              </c:extLst>
            </c:dLbl>
            <c:dLbl>
              <c:idx val="5"/>
              <c:layout>
                <c:manualLayout>
                  <c:x val="8.6005179611150836E-3"/>
                  <c:y val="0.1349962554956493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D230-470A-A1E2-762684631DD0}"/>
                </c:ext>
              </c:extLst>
            </c:dLbl>
            <c:dLbl>
              <c:idx val="6"/>
              <c:layout>
                <c:manualLayout>
                  <c:x val="0"/>
                  <c:y val="0.1183685613509543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D230-470A-A1E2-762684631DD0}"/>
                </c:ext>
              </c:extLst>
            </c:dLbl>
            <c:dLbl>
              <c:idx val="7"/>
              <c:layout>
                <c:manualLayout>
                  <c:x val="6.4503884708363712E-3"/>
                  <c:y val="0.15018244639205219"/>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D230-470A-A1E2-762684631DD0}"/>
                </c:ext>
              </c:extLst>
            </c:dLbl>
            <c:numFmt formatCode="0.0%" sourceLinked="0"/>
            <c:spPr>
              <a:solidFill>
                <a:schemeClr val="bg1">
                  <a:alpha val="70000"/>
                </a:schemeClr>
              </a:solidFill>
            </c:spPr>
            <c:txPr>
              <a:bodyPr wrap="square" lIns="38100" tIns="19050" rIns="38100" bIns="19050" anchor="ctr">
                <a:spAutoFit/>
              </a:bodyPr>
              <a:lstStyle/>
              <a:p>
                <a:pPr>
                  <a:defRPr sz="900"/>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3 Overview types'!$AI$96:$AO$96</c:f>
                <c:numCache>
                  <c:formatCode>General</c:formatCode>
                  <c:ptCount val="7"/>
                  <c:pt idx="0">
                    <c:v>3.1874099720557672E-2</c:v>
                  </c:pt>
                  <c:pt idx="1">
                    <c:v>3.3913589931706178E-2</c:v>
                  </c:pt>
                  <c:pt idx="2">
                    <c:v>3.3913589931706178E-2</c:v>
                  </c:pt>
                  <c:pt idx="3">
                    <c:v>3.1874099720557672E-2</c:v>
                  </c:pt>
                  <c:pt idx="4">
                    <c:v>1.6853860345475532E-2</c:v>
                  </c:pt>
                  <c:pt idx="5">
                    <c:v>1.1940989475111021E-2</c:v>
                  </c:pt>
                  <c:pt idx="6">
                    <c:v>5.7625326065518555E-3</c:v>
                  </c:pt>
                </c:numCache>
              </c:numRef>
            </c:plus>
            <c:minus>
              <c:numRef>
                <c:f>'By 3 Overview types'!$AI$96:$AO$96</c:f>
                <c:numCache>
                  <c:formatCode>General</c:formatCode>
                  <c:ptCount val="7"/>
                  <c:pt idx="0">
                    <c:v>3.1874099720557672E-2</c:v>
                  </c:pt>
                  <c:pt idx="1">
                    <c:v>3.3913589931706178E-2</c:v>
                  </c:pt>
                  <c:pt idx="2">
                    <c:v>3.3913589931706178E-2</c:v>
                  </c:pt>
                  <c:pt idx="3">
                    <c:v>3.1874099720557672E-2</c:v>
                  </c:pt>
                  <c:pt idx="4">
                    <c:v>1.6853860345475532E-2</c:v>
                  </c:pt>
                  <c:pt idx="5">
                    <c:v>1.1940989475111021E-2</c:v>
                  </c:pt>
                  <c:pt idx="6">
                    <c:v>5.7625326065518555E-3</c:v>
                  </c:pt>
                </c:numCache>
              </c:numRef>
            </c:minus>
          </c:errBars>
          <c:cat>
            <c:strRef>
              <c:f>'By 3 Overview types'!$Z$2:$AG$2</c:f>
              <c:strCache>
                <c:ptCount val="8"/>
                <c:pt idx="0">
                  <c:v>MEDL</c:v>
                </c:pt>
                <c:pt idx="1">
                  <c:v>CIN</c:v>
                </c:pt>
                <c:pt idx="2">
                  <c:v>EMB</c:v>
                </c:pt>
                <c:pt idx="3">
                  <c:v>PSI</c:v>
                </c:pt>
                <c:pt idx="4">
                  <c:v>TRIP</c:v>
                </c:pt>
                <c:pt idx="5">
                  <c:v>EPIS</c:v>
                </c:pt>
                <c:pt idx="6">
                  <c:v>all DBs + Refs</c:v>
                </c:pt>
                <c:pt idx="7">
                  <c:v>Refs</c:v>
                </c:pt>
              </c:strCache>
            </c:strRef>
          </c:cat>
          <c:val>
            <c:numRef>
              <c:f>'By 3 Overview types'!$AI$91:$AO$91</c:f>
              <c:numCache>
                <c:formatCode>0.0%</c:formatCode>
                <c:ptCount val="7"/>
                <c:pt idx="0">
                  <c:v>0.83908045977011492</c:v>
                </c:pt>
                <c:pt idx="1">
                  <c:v>0.86206896551724133</c:v>
                </c:pt>
                <c:pt idx="2">
                  <c:v>0.86206896551724133</c:v>
                </c:pt>
                <c:pt idx="3">
                  <c:v>0.83908045977011492</c:v>
                </c:pt>
                <c:pt idx="4">
                  <c:v>0.95402298850574707</c:v>
                </c:pt>
                <c:pt idx="5">
                  <c:v>0.97701149425287359</c:v>
                </c:pt>
                <c:pt idx="6">
                  <c:v>0.9885057471264368</c:v>
                </c:pt>
              </c:numCache>
            </c:numRef>
          </c:val>
          <c:extLst>
            <c:ext xmlns:c16="http://schemas.microsoft.com/office/drawing/2014/chart" uri="{C3380CC4-5D6E-409C-BE32-E72D297353CC}">
              <c16:uniqueId val="{0000000B-D230-470A-A1E2-762684631DD0}"/>
            </c:ext>
          </c:extLst>
        </c:ser>
        <c:ser>
          <c:idx val="2"/>
          <c:order val="2"/>
          <c:tx>
            <c:strRef>
              <c:f>'By 3 Overview types'!$Y$105</c:f>
              <c:strCache>
                <c:ptCount val="1"/>
                <c:pt idx="0">
                  <c:v>non-Cochrane Overview</c:v>
                </c:pt>
              </c:strCache>
            </c:strRef>
          </c:tx>
          <c:spPr>
            <a:solidFill>
              <a:srgbClr val="404040">
                <a:alpha val="69804"/>
              </a:srgbClr>
            </a:solidFill>
          </c:spPr>
          <c:invertIfNegative val="0"/>
          <c:dLbls>
            <c:numFmt formatCode="0.0%" sourceLinked="0"/>
            <c:spPr>
              <a:solidFill>
                <a:schemeClr val="bg1">
                  <a:alpha val="60000"/>
                </a:schemeClr>
              </a:solidFill>
              <a:ln>
                <a:noFill/>
              </a:ln>
              <a:effectLst/>
            </c:spPr>
            <c:txPr>
              <a:bodyPr wrap="square" lIns="38100" tIns="19050" rIns="38100" bIns="19050" anchor="ctr">
                <a:spAutoFit/>
              </a:bodyPr>
              <a:lstStyle/>
              <a:p>
                <a:pPr>
                  <a:defRPr sz="900"/>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errBars>
            <c:errBarType val="both"/>
            <c:errValType val="cust"/>
            <c:noEndCap val="0"/>
            <c:plus>
              <c:numRef>
                <c:f>'By 3 Overview types'!$AI$111:$AO$111</c:f>
                <c:numCache>
                  <c:formatCode>General</c:formatCode>
                  <c:ptCount val="7"/>
                  <c:pt idx="0">
                    <c:v>4.3375440765487244E-3</c:v>
                  </c:pt>
                  <c:pt idx="1">
                    <c:v>3.9118043305860295E-3</c:v>
                  </c:pt>
                  <c:pt idx="2">
                    <c:v>3.9366599232591977E-3</c:v>
                  </c:pt>
                  <c:pt idx="3">
                    <c:v>3.3236307739067405E-3</c:v>
                  </c:pt>
                  <c:pt idx="4">
                    <c:v>3.9577803448414472E-3</c:v>
                  </c:pt>
                  <c:pt idx="5">
                    <c:v>1.4486547366319338E-3</c:v>
                  </c:pt>
                  <c:pt idx="6">
                    <c:v>1.1959303904347086E-3</c:v>
                  </c:pt>
                </c:numCache>
              </c:numRef>
            </c:plus>
            <c:minus>
              <c:numRef>
                <c:f>'By 3 Overview types'!$AI$111:$AO$111</c:f>
                <c:numCache>
                  <c:formatCode>General</c:formatCode>
                  <c:ptCount val="7"/>
                  <c:pt idx="0">
                    <c:v>4.3375440765487244E-3</c:v>
                  </c:pt>
                  <c:pt idx="1">
                    <c:v>3.9118043305860295E-3</c:v>
                  </c:pt>
                  <c:pt idx="2">
                    <c:v>3.9366599232591977E-3</c:v>
                  </c:pt>
                  <c:pt idx="3">
                    <c:v>3.3236307739067405E-3</c:v>
                  </c:pt>
                  <c:pt idx="4">
                    <c:v>3.9577803448414472E-3</c:v>
                  </c:pt>
                  <c:pt idx="5">
                    <c:v>1.4486547366319338E-3</c:v>
                  </c:pt>
                  <c:pt idx="6">
                    <c:v>1.1959303904347086E-3</c:v>
                  </c:pt>
                </c:numCache>
              </c:numRef>
            </c:minus>
          </c:errBars>
          <c:val>
            <c:numRef>
              <c:f>'By 3 Overview types'!$AI$106:$AO$106</c:f>
              <c:numCache>
                <c:formatCode>0.0%</c:formatCode>
                <c:ptCount val="7"/>
                <c:pt idx="0">
                  <c:v>0.94296228150873962</c:v>
                </c:pt>
                <c:pt idx="1">
                  <c:v>0.95124195032198711</c:v>
                </c:pt>
                <c:pt idx="2">
                  <c:v>0.95308187672493105</c:v>
                </c:pt>
                <c:pt idx="3">
                  <c:v>0.95860165593376268</c:v>
                </c:pt>
                <c:pt idx="4">
                  <c:v>0.96228150873965046</c:v>
                </c:pt>
                <c:pt idx="5">
                  <c:v>0.99264029438822443</c:v>
                </c:pt>
                <c:pt idx="6">
                  <c:v>0.9954001839926403</c:v>
                </c:pt>
              </c:numCache>
            </c:numRef>
          </c:val>
          <c:extLst>
            <c:ext xmlns:c16="http://schemas.microsoft.com/office/drawing/2014/chart" uri="{C3380CC4-5D6E-409C-BE32-E72D297353CC}">
              <c16:uniqueId val="{0000000C-D230-470A-A1E2-762684631DD0}"/>
            </c:ext>
          </c:extLst>
        </c:ser>
        <c:dLbls>
          <c:showLegendKey val="0"/>
          <c:showVal val="0"/>
          <c:showCatName val="0"/>
          <c:showSerName val="0"/>
          <c:showPercent val="0"/>
          <c:showBubbleSize val="0"/>
        </c:dLbls>
        <c:gapWidth val="150"/>
        <c:axId val="123455744"/>
        <c:axId val="123822080"/>
      </c:barChart>
      <c:catAx>
        <c:axId val="123455744"/>
        <c:scaling>
          <c:orientation val="minMax"/>
        </c:scaling>
        <c:delete val="0"/>
        <c:axPos val="b"/>
        <c:numFmt formatCode="General" sourceLinked="0"/>
        <c:majorTickMark val="out"/>
        <c:minorTickMark val="none"/>
        <c:tickLblPos val="nextTo"/>
        <c:crossAx val="123822080"/>
        <c:crosses val="autoZero"/>
        <c:auto val="1"/>
        <c:lblAlgn val="ctr"/>
        <c:lblOffset val="100"/>
        <c:noMultiLvlLbl val="0"/>
      </c:catAx>
      <c:valAx>
        <c:axId val="123822080"/>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23455744"/>
        <c:crosses val="autoZero"/>
        <c:crossBetween val="between"/>
      </c:valAx>
    </c:plotArea>
    <c:legend>
      <c:legendPos val="r"/>
      <c:layout>
        <c:manualLayout>
          <c:xMode val="edge"/>
          <c:yMode val="edge"/>
          <c:x val="0.80335714586653928"/>
          <c:y val="0"/>
          <c:w val="0.18621939922598324"/>
          <c:h val="0.55137027805779482"/>
        </c:manualLayout>
      </c:layout>
      <c:overlay val="0"/>
    </c:legend>
    <c:plotVisOnly val="1"/>
    <c:dispBlanksAs val="gap"/>
    <c:showDLblsOverMax val="0"/>
  </c:chart>
  <c:txPr>
    <a:bodyPr/>
    <a:lstStyle/>
    <a:p>
      <a:pPr>
        <a:defRPr>
          <a:latin typeface="Arial Narrow" panose="020B0606020202030204" pitchFamily="34" charset="0"/>
        </a:defRPr>
      </a:pPr>
      <a:endParaRPr lang="en-US"/>
    </a:p>
  </c:tx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7.4221378763161414E-2"/>
          <c:w val="0.87266513560804915"/>
          <c:h val="0.75196226429916235"/>
        </c:manualLayout>
      </c:layout>
      <c:barChart>
        <c:barDir val="col"/>
        <c:grouping val="clustered"/>
        <c:varyColors val="0"/>
        <c:ser>
          <c:idx val="1"/>
          <c:order val="0"/>
          <c:tx>
            <c:strRef>
              <c:f>'By Intervention'!$Y$90</c:f>
              <c:strCache>
                <c:ptCount val="1"/>
                <c:pt idx="0">
                  <c:v>Intervention</c:v>
                </c:pt>
              </c:strCache>
            </c:strRef>
          </c:tx>
          <c:spPr>
            <a:solidFill>
              <a:schemeClr val="bg1">
                <a:lumMod val="75000"/>
                <a:alpha val="50000"/>
              </a:schemeClr>
            </a:solidFill>
            <a:ln>
              <a:solidFill>
                <a:schemeClr val="tx1"/>
              </a:solidFill>
            </a:ln>
          </c:spPr>
          <c:invertIfNegative val="0"/>
          <c:dLbls>
            <c:numFmt formatCode="0.0%" sourceLinked="0"/>
            <c:spPr>
              <a:solidFill>
                <a:schemeClr val="bg1">
                  <a:alpha val="70000"/>
                </a:schemeClr>
              </a:solidFill>
            </c:spPr>
            <c:txPr>
              <a:bodyPr/>
              <a:lstStyle/>
              <a:p>
                <a:pPr>
                  <a:defRPr sz="900"/>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Intervention'!$AI$96:$AO$96</c:f>
                <c:numCache>
                  <c:formatCode>General</c:formatCode>
                  <c:ptCount val="7"/>
                  <c:pt idx="0">
                    <c:v>5.0621175093569469E-3</c:v>
                  </c:pt>
                  <c:pt idx="1">
                    <c:v>4.5059086962437565E-3</c:v>
                  </c:pt>
                  <c:pt idx="2">
                    <c:v>4.6360806330941568E-3</c:v>
                  </c:pt>
                  <c:pt idx="3">
                    <c:v>3.9109382624309763E-3</c:v>
                  </c:pt>
                  <c:pt idx="4">
                    <c:v>4.7839672936845802E-3</c:v>
                  </c:pt>
                  <c:pt idx="5">
                    <c:v>1.923168729902698E-3</c:v>
                  </c:pt>
                  <c:pt idx="6">
                    <c:v>1.3457411799742813E-3</c:v>
                  </c:pt>
                </c:numCache>
              </c:numRef>
            </c:plus>
            <c:minus>
              <c:numRef>
                <c:f>'By Intervention'!$AI$96:$AO$96</c:f>
                <c:numCache>
                  <c:formatCode>General</c:formatCode>
                  <c:ptCount val="7"/>
                  <c:pt idx="0">
                    <c:v>5.0621175093569469E-3</c:v>
                  </c:pt>
                  <c:pt idx="1">
                    <c:v>4.5059086962437565E-3</c:v>
                  </c:pt>
                  <c:pt idx="2">
                    <c:v>4.6360806330941568E-3</c:v>
                  </c:pt>
                  <c:pt idx="3">
                    <c:v>3.9109382624309763E-3</c:v>
                  </c:pt>
                  <c:pt idx="4">
                    <c:v>4.7839672936845802E-3</c:v>
                  </c:pt>
                  <c:pt idx="5">
                    <c:v>1.923168729902698E-3</c:v>
                  </c:pt>
                  <c:pt idx="6">
                    <c:v>1.3457411799742813E-3</c:v>
                  </c:pt>
                </c:numCache>
              </c:numRef>
            </c:minus>
          </c:errBars>
          <c:cat>
            <c:strRef>
              <c:f>'By Intervention'!$Z$2:$AG$2</c:f>
              <c:strCache>
                <c:ptCount val="8"/>
                <c:pt idx="0">
                  <c:v>MEDL</c:v>
                </c:pt>
                <c:pt idx="1">
                  <c:v>CIN</c:v>
                </c:pt>
                <c:pt idx="2">
                  <c:v>EMB</c:v>
                </c:pt>
                <c:pt idx="3">
                  <c:v>PSI</c:v>
                </c:pt>
                <c:pt idx="4">
                  <c:v>TRIP</c:v>
                </c:pt>
                <c:pt idx="5">
                  <c:v>EPIS</c:v>
                </c:pt>
                <c:pt idx="6">
                  <c:v>all DB + Refs</c:v>
                </c:pt>
                <c:pt idx="7">
                  <c:v>Refs</c:v>
                </c:pt>
              </c:strCache>
            </c:strRef>
          </c:cat>
          <c:val>
            <c:numRef>
              <c:f>'By Intervention'!$AI$91:$AO$91</c:f>
              <c:numCache>
                <c:formatCode>0.0%</c:formatCode>
                <c:ptCount val="7"/>
                <c:pt idx="0">
                  <c:v>0.93832599118942728</c:v>
                </c:pt>
                <c:pt idx="1">
                  <c:v>0.95044052863436124</c:v>
                </c:pt>
                <c:pt idx="2">
                  <c:v>0.95044052863436124</c:v>
                </c:pt>
                <c:pt idx="3">
                  <c:v>0.95484581497797361</c:v>
                </c:pt>
                <c:pt idx="4">
                  <c:v>0.96035242290748901</c:v>
                </c:pt>
                <c:pt idx="5">
                  <c:v>0.99339207048458145</c:v>
                </c:pt>
                <c:pt idx="6">
                  <c:v>0.99669603524229078</c:v>
                </c:pt>
              </c:numCache>
            </c:numRef>
          </c:val>
          <c:extLst>
            <c:ext xmlns:c16="http://schemas.microsoft.com/office/drawing/2014/chart" uri="{C3380CC4-5D6E-409C-BE32-E72D297353CC}">
              <c16:uniqueId val="{00000000-6B72-4B65-B015-1496BE0CF0B1}"/>
            </c:ext>
          </c:extLst>
        </c:ser>
        <c:ser>
          <c:idx val="0"/>
          <c:order val="1"/>
          <c:tx>
            <c:strRef>
              <c:f>'By Intervention'!$Y$97</c:f>
              <c:strCache>
                <c:ptCount val="1"/>
                <c:pt idx="0">
                  <c:v>No intervention</c:v>
                </c:pt>
              </c:strCache>
            </c:strRef>
          </c:tx>
          <c:spPr>
            <a:pattFill prst="ltHorz">
              <a:fgClr>
                <a:schemeClr val="tx1"/>
              </a:fgClr>
              <a:bgClr>
                <a:schemeClr val="bg1"/>
              </a:bgClr>
            </a:pattFill>
            <a:ln>
              <a:solidFill>
                <a:schemeClr val="tx1"/>
              </a:solidFill>
            </a:ln>
          </c:spPr>
          <c:invertIfNegative val="0"/>
          <c:dPt>
            <c:idx val="7"/>
            <c:invertIfNegative val="0"/>
            <c:bubble3D val="0"/>
            <c:extLst>
              <c:ext xmlns:c16="http://schemas.microsoft.com/office/drawing/2014/chart" uri="{C3380CC4-5D6E-409C-BE32-E72D297353CC}">
                <c16:uniqueId val="{00000001-6B72-4B65-B015-1496BE0CF0B1}"/>
              </c:ext>
            </c:extLst>
          </c:dPt>
          <c:dPt>
            <c:idx val="8"/>
            <c:invertIfNegative val="0"/>
            <c:bubble3D val="0"/>
            <c:extLst>
              <c:ext xmlns:c16="http://schemas.microsoft.com/office/drawing/2014/chart" uri="{C3380CC4-5D6E-409C-BE32-E72D297353CC}">
                <c16:uniqueId val="{00000002-6B72-4B65-B015-1496BE0CF0B1}"/>
              </c:ext>
            </c:extLst>
          </c:dPt>
          <c:dLbls>
            <c:dLbl>
              <c:idx val="7"/>
              <c:layout>
                <c:manualLayout>
                  <c:x val="0"/>
                  <c:y val="-8.313847072347642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B72-4B65-B015-1496BE0CF0B1}"/>
                </c:ext>
              </c:extLst>
            </c:dLbl>
            <c:numFmt formatCode="0.0%" sourceLinked="0"/>
            <c:spPr>
              <a:solidFill>
                <a:srgbClr val="F8F8F8">
                  <a:alpha val="69804"/>
                </a:srgbClr>
              </a:solidFill>
            </c:spPr>
            <c:txPr>
              <a:bodyPr/>
              <a:lstStyle/>
              <a:p>
                <a:pPr>
                  <a:defRPr sz="900"/>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Intervention'!$AI$103:$AO$103</c:f>
                <c:numCache>
                  <c:formatCode>General</c:formatCode>
                  <c:ptCount val="7"/>
                  <c:pt idx="0">
                    <c:v>1.1331260273605535E-2</c:v>
                  </c:pt>
                  <c:pt idx="1">
                    <c:v>1.1331260273605535E-2</c:v>
                  </c:pt>
                  <c:pt idx="2">
                    <c:v>1.1266464249641511E-2</c:v>
                  </c:pt>
                  <c:pt idx="3">
                    <c:v>1.1355722543239253E-2</c:v>
                  </c:pt>
                  <c:pt idx="4">
                    <c:v>4.4933474284398409E-3</c:v>
                  </c:pt>
                  <c:pt idx="5">
                    <c:v>2.4113583940863579E-3</c:v>
                  </c:pt>
                  <c:pt idx="6">
                    <c:v>2.111983006192674E-3</c:v>
                  </c:pt>
                </c:numCache>
              </c:numRef>
            </c:plus>
            <c:minus>
              <c:numRef>
                <c:f>'By Intervention'!$AI$103:$AO$103</c:f>
                <c:numCache>
                  <c:formatCode>General</c:formatCode>
                  <c:ptCount val="7"/>
                  <c:pt idx="0">
                    <c:v>1.1331260273605535E-2</c:v>
                  </c:pt>
                  <c:pt idx="1">
                    <c:v>1.1331260273605535E-2</c:v>
                  </c:pt>
                  <c:pt idx="2">
                    <c:v>1.1266464249641511E-2</c:v>
                  </c:pt>
                  <c:pt idx="3">
                    <c:v>1.1355722543239253E-2</c:v>
                  </c:pt>
                  <c:pt idx="4">
                    <c:v>4.4933474284398409E-3</c:v>
                  </c:pt>
                  <c:pt idx="5">
                    <c:v>2.4113583940863579E-3</c:v>
                  </c:pt>
                  <c:pt idx="6">
                    <c:v>2.111983006192674E-3</c:v>
                  </c:pt>
                </c:numCache>
              </c:numRef>
            </c:minus>
          </c:errBars>
          <c:cat>
            <c:strRef>
              <c:f>'By Intervention'!$Z$2:$AG$2</c:f>
              <c:strCache>
                <c:ptCount val="8"/>
                <c:pt idx="0">
                  <c:v>MEDL</c:v>
                </c:pt>
                <c:pt idx="1">
                  <c:v>CIN</c:v>
                </c:pt>
                <c:pt idx="2">
                  <c:v>EMB</c:v>
                </c:pt>
                <c:pt idx="3">
                  <c:v>PSI</c:v>
                </c:pt>
                <c:pt idx="4">
                  <c:v>TRIP</c:v>
                </c:pt>
                <c:pt idx="5">
                  <c:v>EPIS</c:v>
                </c:pt>
                <c:pt idx="6">
                  <c:v>all DB + Refs</c:v>
                </c:pt>
                <c:pt idx="7">
                  <c:v>Refs</c:v>
                </c:pt>
              </c:strCache>
            </c:strRef>
          </c:cat>
          <c:val>
            <c:numRef>
              <c:f>'By Intervention'!$AI$98:$AO$98</c:f>
              <c:numCache>
                <c:formatCode>0.0%</c:formatCode>
                <c:ptCount val="7"/>
                <c:pt idx="0">
                  <c:v>0.932475884244373</c:v>
                </c:pt>
                <c:pt idx="1">
                  <c:v>0.932475884244373</c:v>
                </c:pt>
                <c:pt idx="2">
                  <c:v>0.94212218649517687</c:v>
                </c:pt>
                <c:pt idx="3">
                  <c:v>0.93890675241157562</c:v>
                </c:pt>
                <c:pt idx="4">
                  <c:v>0.97106109324758838</c:v>
                </c:pt>
                <c:pt idx="5">
                  <c:v>0.98713826366559487</c:v>
                </c:pt>
                <c:pt idx="6">
                  <c:v>0.99035369774919613</c:v>
                </c:pt>
              </c:numCache>
            </c:numRef>
          </c:val>
          <c:extLst>
            <c:ext xmlns:c16="http://schemas.microsoft.com/office/drawing/2014/chart" uri="{C3380CC4-5D6E-409C-BE32-E72D297353CC}">
              <c16:uniqueId val="{00000003-6B72-4B65-B015-1496BE0CF0B1}"/>
            </c:ext>
          </c:extLst>
        </c:ser>
        <c:dLbls>
          <c:showLegendKey val="0"/>
          <c:showVal val="0"/>
          <c:showCatName val="0"/>
          <c:showSerName val="0"/>
          <c:showPercent val="0"/>
          <c:showBubbleSize val="0"/>
        </c:dLbls>
        <c:gapWidth val="150"/>
        <c:axId val="133522176"/>
        <c:axId val="133523712"/>
      </c:barChart>
      <c:catAx>
        <c:axId val="133522176"/>
        <c:scaling>
          <c:orientation val="minMax"/>
        </c:scaling>
        <c:delete val="0"/>
        <c:axPos val="b"/>
        <c:numFmt formatCode="General" sourceLinked="0"/>
        <c:majorTickMark val="out"/>
        <c:minorTickMark val="none"/>
        <c:tickLblPos val="nextTo"/>
        <c:crossAx val="133523712"/>
        <c:crosses val="autoZero"/>
        <c:auto val="1"/>
        <c:lblAlgn val="ctr"/>
        <c:lblOffset val="100"/>
        <c:noMultiLvlLbl val="0"/>
      </c:catAx>
      <c:valAx>
        <c:axId val="133523712"/>
        <c:scaling>
          <c:orientation val="minMax"/>
          <c:max val="1"/>
          <c:min val="0"/>
        </c:scaling>
        <c:delete val="0"/>
        <c:axPos val="l"/>
        <c:majorGridlines>
          <c:spPr>
            <a:ln>
              <a:solidFill>
                <a:schemeClr val="bg1">
                  <a:lumMod val="75000"/>
                </a:schemeClr>
              </a:solidFill>
            </a:ln>
          </c:spPr>
        </c:majorGridlines>
        <c:numFmt formatCode="0%" sourceLinked="0"/>
        <c:majorTickMark val="out"/>
        <c:minorTickMark val="none"/>
        <c:tickLblPos val="nextTo"/>
        <c:crossAx val="133522176"/>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txPr>
    <a:bodyPr/>
    <a:lstStyle/>
    <a:p>
      <a:pPr>
        <a:defRPr>
          <a:latin typeface="Arial Narrow" panose="020B0606020202030204" pitchFamily="34" charset="0"/>
        </a:defRPr>
      </a:pPr>
      <a:endParaRPr lang="en-US"/>
    </a:p>
  </c:txPr>
  <c:printSettings>
    <c:headerFooter/>
    <c:pageMargins b="0.78740157499999996" l="0.7" r="0.7" t="0.78740157499999996"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0.10047388693384955"/>
          <c:w val="0.87266513560804915"/>
          <c:h val="0.72570961539382994"/>
        </c:manualLayout>
      </c:layout>
      <c:barChart>
        <c:barDir val="col"/>
        <c:grouping val="clustered"/>
        <c:varyColors val="0"/>
        <c:ser>
          <c:idx val="1"/>
          <c:order val="0"/>
          <c:tx>
            <c:strRef>
              <c:f>'By psych'!$AA$91</c:f>
              <c:strCache>
                <c:ptCount val="1"/>
                <c:pt idx="0">
                  <c:v>Psychology/mental health</c:v>
                </c:pt>
              </c:strCache>
            </c:strRef>
          </c:tx>
          <c:spPr>
            <a:solidFill>
              <a:schemeClr val="accent6">
                <a:lumMod val="60000"/>
                <a:lumOff val="40000"/>
                <a:alpha val="50000"/>
              </a:schemeClr>
            </a:solidFill>
            <a:ln>
              <a:solidFill>
                <a:schemeClr val="tx1"/>
              </a:solidFill>
            </a:ln>
          </c:spPr>
          <c:invertIfNegative val="0"/>
          <c:dLbls>
            <c:dLbl>
              <c:idx val="7"/>
              <c:layout>
                <c:manualLayout>
                  <c:x val="-9.1039727532166514E-17"/>
                  <c:y val="-3.0426511930683763E-2"/>
                </c:manualLayout>
              </c:layout>
              <c:dLblPos val="outEnd"/>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FB74-483D-AD31-564197B4ABC7}"/>
                </c:ext>
              </c:extLst>
            </c:dLbl>
            <c:spPr>
              <a:noFill/>
              <a:ln>
                <a:noFill/>
              </a:ln>
              <a:effectLst/>
            </c:spPr>
            <c:txPr>
              <a:bodyPr/>
              <a:lstStyle/>
              <a:p>
                <a:pPr>
                  <a:defRPr>
                    <a:solidFill>
                      <a:schemeClr val="accent6">
                        <a:lumMod val="50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errBars>
            <c:errBarType val="both"/>
            <c:errValType val="cust"/>
            <c:noEndCap val="0"/>
            <c:plus>
              <c:numRef>
                <c:f>'By psych'!$AK$97:$AR$97</c:f>
                <c:numCache>
                  <c:formatCode>General</c:formatCode>
                  <c:ptCount val="8"/>
                  <c:pt idx="0">
                    <c:v>2.0076015838226463E-2</c:v>
                  </c:pt>
                  <c:pt idx="1">
                    <c:v>2.0076015838226463E-2</c:v>
                  </c:pt>
                  <c:pt idx="2">
                    <c:v>1.2746202747252709E-2</c:v>
                  </c:pt>
                  <c:pt idx="3">
                    <c:v>1.4576139645581259E-2</c:v>
                  </c:pt>
                  <c:pt idx="4">
                    <c:v>1.9165944764794034E-2</c:v>
                  </c:pt>
                  <c:pt idx="5">
                    <c:v>0</c:v>
                  </c:pt>
                  <c:pt idx="6">
                    <c:v>1.4890424942706697E-2</c:v>
                  </c:pt>
                  <c:pt idx="7">
                    <c:v>0</c:v>
                  </c:pt>
                </c:numCache>
              </c:numRef>
            </c:plus>
            <c:minus>
              <c:numRef>
                <c:f>'By psych'!$AK$97:$AR$97</c:f>
                <c:numCache>
                  <c:formatCode>General</c:formatCode>
                  <c:ptCount val="8"/>
                  <c:pt idx="0">
                    <c:v>2.0076015838226463E-2</c:v>
                  </c:pt>
                  <c:pt idx="1">
                    <c:v>2.0076015838226463E-2</c:v>
                  </c:pt>
                  <c:pt idx="2">
                    <c:v>1.2746202747252709E-2</c:v>
                  </c:pt>
                  <c:pt idx="3">
                    <c:v>1.4576139645581259E-2</c:v>
                  </c:pt>
                  <c:pt idx="4">
                    <c:v>1.9165944764794034E-2</c:v>
                  </c:pt>
                  <c:pt idx="5">
                    <c:v>0</c:v>
                  </c:pt>
                  <c:pt idx="6">
                    <c:v>1.4890424942706697E-2</c:v>
                  </c:pt>
                  <c:pt idx="7">
                    <c:v>0</c:v>
                  </c:pt>
                </c:numCache>
              </c:numRef>
            </c:minus>
          </c:errBars>
          <c:cat>
            <c:strRef>
              <c:f>'By psych'!$AB$2:$AI$2</c:f>
              <c:strCache>
                <c:ptCount val="8"/>
                <c:pt idx="0">
                  <c:v>MEDL</c:v>
                </c:pt>
                <c:pt idx="1">
                  <c:v>CIN</c:v>
                </c:pt>
                <c:pt idx="2">
                  <c:v>EMB</c:v>
                </c:pt>
                <c:pt idx="3">
                  <c:v>PSI</c:v>
                </c:pt>
                <c:pt idx="4">
                  <c:v>TRIP</c:v>
                </c:pt>
                <c:pt idx="5">
                  <c:v>EPIS</c:v>
                </c:pt>
                <c:pt idx="6">
                  <c:v>Refs</c:v>
                </c:pt>
                <c:pt idx="7">
                  <c:v>all DB + Refs</c:v>
                </c:pt>
              </c:strCache>
            </c:strRef>
          </c:cat>
          <c:val>
            <c:numRef>
              <c:f>'By psych'!$AK$92:$AR$92</c:f>
              <c:numCache>
                <c:formatCode>0.0%</c:formatCode>
                <c:ptCount val="8"/>
                <c:pt idx="0">
                  <c:v>0.91836734693877553</c:v>
                </c:pt>
                <c:pt idx="1">
                  <c:v>0.91836734693877553</c:v>
                </c:pt>
                <c:pt idx="2">
                  <c:v>0.95918367346938771</c:v>
                </c:pt>
                <c:pt idx="3">
                  <c:v>0.95918367346938771</c:v>
                </c:pt>
                <c:pt idx="4">
                  <c:v>0.93877551020408168</c:v>
                </c:pt>
                <c:pt idx="5">
                  <c:v>1</c:v>
                </c:pt>
                <c:pt idx="6">
                  <c:v>8.1632653061224483E-2</c:v>
                </c:pt>
                <c:pt idx="7">
                  <c:v>1</c:v>
                </c:pt>
              </c:numCache>
            </c:numRef>
          </c:val>
          <c:extLst>
            <c:ext xmlns:c16="http://schemas.microsoft.com/office/drawing/2014/chart" uri="{C3380CC4-5D6E-409C-BE32-E72D297353CC}">
              <c16:uniqueId val="{00000001-FB74-483D-AD31-564197B4ABC7}"/>
            </c:ext>
          </c:extLst>
        </c:ser>
        <c:ser>
          <c:idx val="0"/>
          <c:order val="1"/>
          <c:tx>
            <c:strRef>
              <c:f>'By psych'!$AA$98</c:f>
              <c:strCache>
                <c:ptCount val="1"/>
                <c:pt idx="0">
                  <c:v>Other subjects</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2-FB74-483D-AD31-564197B4ABC7}"/>
              </c:ext>
            </c:extLst>
          </c:dPt>
          <c:dPt>
            <c:idx val="8"/>
            <c:invertIfNegative val="0"/>
            <c:bubble3D val="0"/>
            <c:extLst>
              <c:ext xmlns:c16="http://schemas.microsoft.com/office/drawing/2014/chart" uri="{C3380CC4-5D6E-409C-BE32-E72D297353CC}">
                <c16:uniqueId val="{00000003-FB74-483D-AD31-564197B4ABC7}"/>
              </c:ext>
            </c:extLst>
          </c:dPt>
          <c:dLbls>
            <c:dLbl>
              <c:idx val="7"/>
              <c:layout>
                <c:manualLayout>
                  <c:x val="9.1039727532166514E-17"/>
                  <c:y val="7.1110420515614718E-3"/>
                </c:manualLayout>
              </c:layout>
              <c:dLblPos val="outEnd"/>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FB74-483D-AD31-564197B4ABC7}"/>
                </c:ext>
              </c:extLst>
            </c:dLbl>
            <c:spPr>
              <a:solidFill>
                <a:srgbClr val="FFFFFF">
                  <a:alpha val="80000"/>
                </a:srgbClr>
              </a:solidFill>
            </c:spPr>
            <c:txPr>
              <a:bodyPr/>
              <a:lstStyle/>
              <a:p>
                <a:pPr>
                  <a:defRPr>
                    <a:solidFill>
                      <a:schemeClr val="accent1">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errBars>
            <c:errBarType val="both"/>
            <c:errValType val="cust"/>
            <c:noEndCap val="0"/>
            <c:plus>
              <c:numRef>
                <c:f>'By psych'!$AK$104:$AR$104</c:f>
                <c:numCache>
                  <c:formatCode>General</c:formatCode>
                  <c:ptCount val="8"/>
                  <c:pt idx="0">
                    <c:v>4.8505178552491713E-3</c:v>
                  </c:pt>
                  <c:pt idx="1">
                    <c:v>4.4838782496936427E-3</c:v>
                  </c:pt>
                  <c:pt idx="2">
                    <c:v>4.7581582140359627E-3</c:v>
                  </c:pt>
                  <c:pt idx="3">
                    <c:v>4.3003994757736972E-3</c:v>
                  </c:pt>
                  <c:pt idx="4">
                    <c:v>3.6946874172169371E-3</c:v>
                  </c:pt>
                  <c:pt idx="5">
                    <c:v>1.6970261293668258E-3</c:v>
                  </c:pt>
                  <c:pt idx="6">
                    <c:v>3.7494174971678678E-3</c:v>
                  </c:pt>
                  <c:pt idx="7">
                    <c:v>1.2458290658525378E-3</c:v>
                  </c:pt>
                </c:numCache>
              </c:numRef>
            </c:plus>
            <c:minus>
              <c:numRef>
                <c:f>'By psych'!$AK$104:$AR$104</c:f>
                <c:numCache>
                  <c:formatCode>General</c:formatCode>
                  <c:ptCount val="8"/>
                  <c:pt idx="0">
                    <c:v>4.8505178552491713E-3</c:v>
                  </c:pt>
                  <c:pt idx="1">
                    <c:v>4.4838782496936427E-3</c:v>
                  </c:pt>
                  <c:pt idx="2">
                    <c:v>4.7581582140359627E-3</c:v>
                  </c:pt>
                  <c:pt idx="3">
                    <c:v>4.3003994757736972E-3</c:v>
                  </c:pt>
                  <c:pt idx="4">
                    <c:v>3.6946874172169371E-3</c:v>
                  </c:pt>
                  <c:pt idx="5">
                    <c:v>1.6970261293668258E-3</c:v>
                  </c:pt>
                  <c:pt idx="6">
                    <c:v>3.7494174971678678E-3</c:v>
                  </c:pt>
                  <c:pt idx="7">
                    <c:v>1.2458290658525378E-3</c:v>
                  </c:pt>
                </c:numCache>
              </c:numRef>
            </c:minus>
          </c:errBars>
          <c:cat>
            <c:strRef>
              <c:f>'By psych'!$AB$2:$AI$2</c:f>
              <c:strCache>
                <c:ptCount val="8"/>
                <c:pt idx="0">
                  <c:v>MEDL</c:v>
                </c:pt>
                <c:pt idx="1">
                  <c:v>CIN</c:v>
                </c:pt>
                <c:pt idx="2">
                  <c:v>EMB</c:v>
                </c:pt>
                <c:pt idx="3">
                  <c:v>PSI</c:v>
                </c:pt>
                <c:pt idx="4">
                  <c:v>TRIP</c:v>
                </c:pt>
                <c:pt idx="5">
                  <c:v>EPIS</c:v>
                </c:pt>
                <c:pt idx="6">
                  <c:v>Refs</c:v>
                </c:pt>
                <c:pt idx="7">
                  <c:v>all DB + Refs</c:v>
                </c:pt>
              </c:strCache>
            </c:strRef>
          </c:cat>
          <c:val>
            <c:numRef>
              <c:f>'By psych'!$AK$99:$AR$99</c:f>
              <c:numCache>
                <c:formatCode>0.0%</c:formatCode>
                <c:ptCount val="8"/>
                <c:pt idx="0">
                  <c:v>0.9384478144513827</c:v>
                </c:pt>
                <c:pt idx="1">
                  <c:v>0.94826048171275645</c:v>
                </c:pt>
                <c:pt idx="2">
                  <c:v>0.94736842105263153</c:v>
                </c:pt>
                <c:pt idx="3">
                  <c:v>0.9500446030330062</c:v>
                </c:pt>
                <c:pt idx="4">
                  <c:v>0.9652096342551294</c:v>
                </c:pt>
                <c:pt idx="5">
                  <c:v>0.99107939339875106</c:v>
                </c:pt>
                <c:pt idx="6">
                  <c:v>3.6574487065120426E-2</c:v>
                </c:pt>
                <c:pt idx="7">
                  <c:v>0.99464763603925066</c:v>
                </c:pt>
              </c:numCache>
            </c:numRef>
          </c:val>
          <c:extLst>
            <c:ext xmlns:c16="http://schemas.microsoft.com/office/drawing/2014/chart" uri="{C3380CC4-5D6E-409C-BE32-E72D297353CC}">
              <c16:uniqueId val="{00000004-FB74-483D-AD31-564197B4ABC7}"/>
            </c:ext>
          </c:extLst>
        </c:ser>
        <c:dLbls>
          <c:showLegendKey val="0"/>
          <c:showVal val="0"/>
          <c:showCatName val="0"/>
          <c:showSerName val="0"/>
          <c:showPercent val="0"/>
          <c:showBubbleSize val="0"/>
        </c:dLbls>
        <c:gapWidth val="150"/>
        <c:axId val="138406912"/>
        <c:axId val="138478336"/>
      </c:barChart>
      <c:catAx>
        <c:axId val="138406912"/>
        <c:scaling>
          <c:orientation val="minMax"/>
        </c:scaling>
        <c:delete val="0"/>
        <c:axPos val="b"/>
        <c:numFmt formatCode="General" sourceLinked="0"/>
        <c:majorTickMark val="out"/>
        <c:minorTickMark val="none"/>
        <c:tickLblPos val="nextTo"/>
        <c:crossAx val="138478336"/>
        <c:crosses val="autoZero"/>
        <c:auto val="1"/>
        <c:lblAlgn val="ctr"/>
        <c:lblOffset val="100"/>
        <c:noMultiLvlLbl val="0"/>
      </c:catAx>
      <c:valAx>
        <c:axId val="138478336"/>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38406912"/>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26</xdr:col>
      <xdr:colOff>250033</xdr:colOff>
      <xdr:row>102</xdr:row>
      <xdr:rowOff>152400</xdr:rowOff>
    </xdr:from>
    <xdr:to>
      <xdr:col>32</xdr:col>
      <xdr:colOff>361390</xdr:colOff>
      <xdr:row>118</xdr:row>
      <xdr:rowOff>156882</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24</xdr:col>
      <xdr:colOff>1</xdr:colOff>
      <xdr:row>107</xdr:row>
      <xdr:rowOff>152400</xdr:rowOff>
    </xdr:from>
    <xdr:to>
      <xdr:col>32</xdr:col>
      <xdr:colOff>134472</xdr:colOff>
      <xdr:row>123</xdr:row>
      <xdr:rowOff>178594</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23</xdr:col>
      <xdr:colOff>1545771</xdr:colOff>
      <xdr:row>105</xdr:row>
      <xdr:rowOff>54429</xdr:rowOff>
    </xdr:from>
    <xdr:to>
      <xdr:col>32</xdr:col>
      <xdr:colOff>135430</xdr:colOff>
      <xdr:row>121</xdr:row>
      <xdr:rowOff>80623</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25</xdr:col>
      <xdr:colOff>1</xdr:colOff>
      <xdr:row>114</xdr:row>
      <xdr:rowOff>152400</xdr:rowOff>
    </xdr:from>
    <xdr:to>
      <xdr:col>37</xdr:col>
      <xdr:colOff>523874</xdr:colOff>
      <xdr:row>130</xdr:row>
      <xdr:rowOff>178594</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25</xdr:col>
      <xdr:colOff>35720</xdr:colOff>
      <xdr:row>107</xdr:row>
      <xdr:rowOff>188119</xdr:rowOff>
    </xdr:from>
    <xdr:to>
      <xdr:col>33</xdr:col>
      <xdr:colOff>170191</xdr:colOff>
      <xdr:row>124</xdr:row>
      <xdr:rowOff>23813</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26</xdr:col>
      <xdr:colOff>866775</xdr:colOff>
      <xdr:row>105</xdr:row>
      <xdr:rowOff>9525</xdr:rowOff>
    </xdr:from>
    <xdr:to>
      <xdr:col>34</xdr:col>
      <xdr:colOff>19049</xdr:colOff>
      <xdr:row>121</xdr:row>
      <xdr:rowOff>35719</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S132"/>
  <sheetViews>
    <sheetView tabSelected="1" zoomScale="80" zoomScaleNormal="80" workbookViewId="0">
      <pane xSplit="1" ySplit="2" topLeftCell="B3" activePane="bottomRight" state="frozen"/>
      <selection activeCell="AR99" sqref="AR99"/>
      <selection pane="topRight" activeCell="AR99" sqref="AR99"/>
      <selection pane="bottomLeft" activeCell="AR99" sqref="AR99"/>
      <selection pane="bottomRight" activeCell="B3" sqref="B3"/>
    </sheetView>
  </sheetViews>
  <sheetFormatPr baseColWidth="10" defaultColWidth="11.42578125" defaultRowHeight="15" x14ac:dyDescent="0.25"/>
  <cols>
    <col min="1" max="1" width="33.140625" style="53" customWidth="1"/>
    <col min="2" max="2" width="50.42578125" style="4" customWidth="1"/>
    <col min="3" max="3" width="8.7109375" style="4" customWidth="1"/>
    <col min="4" max="4" width="52.28515625" style="4" customWidth="1"/>
    <col min="5" max="5" width="9" style="4" customWidth="1"/>
    <col min="6" max="6" width="10" style="4" customWidth="1"/>
    <col min="7" max="7" width="13.28515625" style="1" customWidth="1"/>
    <col min="8" max="9" width="8" style="1" customWidth="1"/>
    <col min="10" max="10" width="14.42578125" style="4" customWidth="1"/>
    <col min="11" max="16" width="10.140625" style="4" customWidth="1"/>
    <col min="17" max="17" width="10.140625" style="55" customWidth="1"/>
    <col min="18" max="18" width="11.28515625" style="55" customWidth="1"/>
    <col min="19" max="19" width="12.140625" style="4" customWidth="1"/>
    <col min="20" max="20" width="13.28515625" style="4" customWidth="1"/>
    <col min="21" max="21" width="11.85546875" style="4" customWidth="1"/>
    <col min="22" max="22" width="10.7109375" style="4" customWidth="1"/>
    <col min="23" max="24" width="8.7109375" style="4" customWidth="1"/>
    <col min="25" max="25" width="8.7109375" style="99" customWidth="1"/>
    <col min="26" max="27" width="8.7109375" style="4" customWidth="1"/>
    <col min="28" max="28" width="7.42578125" style="4" customWidth="1"/>
    <col min="29" max="29" width="22.5703125" style="4" customWidth="1"/>
    <col min="30" max="35" width="8.140625" style="6" customWidth="1"/>
    <col min="36" max="37" width="8.140625" style="4" customWidth="1"/>
    <col min="38" max="38" width="3.7109375" style="4" customWidth="1"/>
    <col min="39" max="44" width="8" style="4" customWidth="1"/>
    <col min="45" max="45" width="3.7109375" style="4" customWidth="1"/>
    <col min="46" max="16384" width="11.42578125" style="4"/>
  </cols>
  <sheetData>
    <row r="1" spans="1:45" ht="15.75" x14ac:dyDescent="0.25">
      <c r="B1" s="45"/>
      <c r="C1" s="43" t="s">
        <v>538</v>
      </c>
      <c r="D1" s="44"/>
      <c r="E1" s="44"/>
      <c r="F1" s="45"/>
      <c r="G1" s="107"/>
      <c r="H1" s="46"/>
      <c r="I1" s="46"/>
      <c r="J1" s="44"/>
      <c r="K1" s="72" t="s">
        <v>537</v>
      </c>
      <c r="L1" s="73"/>
      <c r="M1" s="73"/>
      <c r="N1" s="73"/>
      <c r="O1" s="73"/>
      <c r="P1" s="73"/>
      <c r="Q1" s="70"/>
      <c r="R1" s="77" t="s">
        <v>549</v>
      </c>
      <c r="S1" s="78"/>
      <c r="T1" s="71"/>
      <c r="V1" s="34"/>
      <c r="W1" s="72" t="s">
        <v>552</v>
      </c>
      <c r="X1" s="73"/>
      <c r="Y1" s="92"/>
      <c r="Z1" s="73"/>
      <c r="AA1" s="70"/>
      <c r="AC1" s="89" t="s">
        <v>553</v>
      </c>
      <c r="AD1" s="81" t="s">
        <v>554</v>
      </c>
      <c r="AE1" s="33"/>
      <c r="AF1" s="33"/>
      <c r="AG1" s="33"/>
      <c r="AH1" s="33"/>
      <c r="AI1" s="33"/>
      <c r="AJ1" s="5"/>
      <c r="AK1" s="5"/>
      <c r="AL1" s="5"/>
      <c r="AM1" s="5"/>
      <c r="AN1" s="5"/>
      <c r="AO1" s="5"/>
      <c r="AP1" s="5"/>
      <c r="AQ1" s="5"/>
      <c r="AR1" s="5"/>
      <c r="AS1" s="5"/>
    </row>
    <row r="2" spans="1:45" s="67" customFormat="1" ht="75" x14ac:dyDescent="0.25">
      <c r="A2" s="60" t="s">
        <v>0</v>
      </c>
      <c r="B2" s="65" t="s">
        <v>224</v>
      </c>
      <c r="C2" s="63" t="s">
        <v>181</v>
      </c>
      <c r="D2" s="64" t="s">
        <v>182</v>
      </c>
      <c r="E2" s="64" t="s">
        <v>180</v>
      </c>
      <c r="F2" s="65" t="s">
        <v>174</v>
      </c>
      <c r="G2" s="65" t="s">
        <v>364</v>
      </c>
      <c r="H2" s="64" t="s">
        <v>329</v>
      </c>
      <c r="I2" s="64" t="s">
        <v>332</v>
      </c>
      <c r="J2" s="64" t="s">
        <v>351</v>
      </c>
      <c r="K2" s="74" t="s">
        <v>539</v>
      </c>
      <c r="L2" s="75" t="s">
        <v>540</v>
      </c>
      <c r="M2" s="75" t="s">
        <v>541</v>
      </c>
      <c r="N2" s="75" t="s">
        <v>542</v>
      </c>
      <c r="O2" s="75" t="s">
        <v>543</v>
      </c>
      <c r="P2" s="75" t="s">
        <v>544</v>
      </c>
      <c r="Q2" s="115" t="s">
        <v>545</v>
      </c>
      <c r="R2" s="116" t="s">
        <v>546</v>
      </c>
      <c r="S2" s="79" t="s">
        <v>547</v>
      </c>
      <c r="T2" s="117" t="s">
        <v>548</v>
      </c>
      <c r="U2" s="66" t="s">
        <v>550</v>
      </c>
      <c r="V2" s="118" t="s">
        <v>551</v>
      </c>
      <c r="W2" s="74" t="s">
        <v>175</v>
      </c>
      <c r="X2" s="75" t="s">
        <v>176</v>
      </c>
      <c r="Y2" s="175" t="s">
        <v>177</v>
      </c>
      <c r="Z2" s="75" t="s">
        <v>178</v>
      </c>
      <c r="AA2" s="69" t="s">
        <v>179</v>
      </c>
      <c r="AC2" s="90"/>
      <c r="AD2" s="68" t="s">
        <v>153</v>
      </c>
      <c r="AE2" s="68" t="s">
        <v>154</v>
      </c>
      <c r="AF2" s="68" t="s">
        <v>150</v>
      </c>
      <c r="AG2" s="68" t="s">
        <v>155</v>
      </c>
      <c r="AH2" s="68" t="s">
        <v>151</v>
      </c>
      <c r="AI2" s="68" t="s">
        <v>156</v>
      </c>
      <c r="AJ2" s="119" t="s">
        <v>342</v>
      </c>
      <c r="AK2" s="119" t="s">
        <v>535</v>
      </c>
      <c r="AL2" s="2"/>
      <c r="AM2" s="119" t="s">
        <v>343</v>
      </c>
      <c r="AN2" s="119" t="s">
        <v>344</v>
      </c>
      <c r="AO2" s="119" t="s">
        <v>347</v>
      </c>
      <c r="AP2" s="119" t="s">
        <v>345</v>
      </c>
      <c r="AQ2" s="119" t="s">
        <v>348</v>
      </c>
      <c r="AR2" s="119" t="s">
        <v>346</v>
      </c>
      <c r="AS2" s="2"/>
    </row>
    <row r="3" spans="1:45" ht="14.45" customHeight="1" x14ac:dyDescent="0.25">
      <c r="A3" s="60" t="s">
        <v>1</v>
      </c>
      <c r="B3" s="45" t="s">
        <v>225</v>
      </c>
      <c r="C3" s="47">
        <v>4</v>
      </c>
      <c r="D3" s="44" t="s">
        <v>59</v>
      </c>
      <c r="E3" s="44" t="s">
        <v>57</v>
      </c>
      <c r="F3" s="45">
        <v>17</v>
      </c>
      <c r="G3" s="107" t="s">
        <v>331</v>
      </c>
      <c r="H3" s="46" t="s">
        <v>331</v>
      </c>
      <c r="I3" s="46" t="s">
        <v>331</v>
      </c>
      <c r="J3" s="44" t="s">
        <v>354</v>
      </c>
      <c r="K3" s="76">
        <v>15</v>
      </c>
      <c r="L3" s="73">
        <v>11</v>
      </c>
      <c r="M3" s="73">
        <v>5</v>
      </c>
      <c r="N3" s="73">
        <v>17</v>
      </c>
      <c r="O3" s="73">
        <v>14</v>
      </c>
      <c r="P3" s="73">
        <v>3</v>
      </c>
      <c r="Q3" s="70">
        <v>16</v>
      </c>
      <c r="R3" s="80">
        <f t="shared" ref="R3:R34" si="0">Q3-K3</f>
        <v>1</v>
      </c>
      <c r="S3" s="78">
        <f t="shared" ref="S3:S34" si="1">F3-K3</f>
        <v>2</v>
      </c>
      <c r="T3" s="71">
        <f t="shared" ref="T3:T34" si="2">F3-Q3</f>
        <v>1</v>
      </c>
      <c r="U3" s="42">
        <v>1</v>
      </c>
      <c r="V3" s="54">
        <f t="shared" ref="V3:V34" si="3">F3-(Q3+U3)</f>
        <v>0</v>
      </c>
      <c r="W3" s="76"/>
      <c r="X3" s="73"/>
      <c r="Y3" s="92">
        <v>1</v>
      </c>
      <c r="Z3" s="73"/>
      <c r="AA3" s="70"/>
      <c r="AC3" s="5"/>
      <c r="AD3" s="6">
        <f t="shared" ref="AD3:AD34" si="4">K3/$F3</f>
        <v>0.88235294117647056</v>
      </c>
      <c r="AE3" s="6">
        <f t="shared" ref="AE3:AE34" si="5">L3/$F3</f>
        <v>0.6470588235294118</v>
      </c>
      <c r="AF3" s="6">
        <f t="shared" ref="AF3:AF34" si="6">O3/$F3</f>
        <v>0.82352941176470584</v>
      </c>
      <c r="AG3" s="6">
        <f t="shared" ref="AG3:AG34" si="7">M3/$F3</f>
        <v>0.29411764705882354</v>
      </c>
      <c r="AH3" s="6">
        <f t="shared" ref="AH3:AH34" si="8">P3/$F3</f>
        <v>0.17647058823529413</v>
      </c>
      <c r="AI3" s="6">
        <f t="shared" ref="AI3:AI34" si="9">N3/$F3</f>
        <v>1</v>
      </c>
      <c r="AJ3" s="6">
        <f t="shared" ref="AJ3:AJ34" si="10">R3/$F3</f>
        <v>5.8823529411764705E-2</v>
      </c>
      <c r="AK3" s="7">
        <f t="shared" ref="AK3:AK34" si="11">($F3-V3)/$F3</f>
        <v>1</v>
      </c>
      <c r="AL3" s="5"/>
      <c r="AM3" s="6">
        <f t="shared" ref="AM3:AM34" si="12">Q3/$F3</f>
        <v>0.94117647058823528</v>
      </c>
      <c r="AN3" s="7">
        <f t="shared" ref="AN3:AN34" si="13">$AM3+W3/$F3</f>
        <v>0.94117647058823528</v>
      </c>
      <c r="AO3" s="7">
        <f t="shared" ref="AO3:AO34" si="14">$AM3+Z3/$F3</f>
        <v>0.94117647058823528</v>
      </c>
      <c r="AP3" s="7">
        <f t="shared" ref="AP3:AP34" si="15">$AM3+X3/$F3</f>
        <v>0.94117647058823528</v>
      </c>
      <c r="AQ3" s="7">
        <f t="shared" ref="AQ3:AQ34" si="16">$AM3+AA3/$F3</f>
        <v>0.94117647058823528</v>
      </c>
      <c r="AR3" s="7">
        <f t="shared" ref="AR3:AR34" si="17">$AM3+Y3/$F3</f>
        <v>1</v>
      </c>
      <c r="AS3" s="5"/>
    </row>
    <row r="4" spans="1:45" ht="14.45" customHeight="1" x14ac:dyDescent="0.25">
      <c r="A4" s="62" t="s">
        <v>216</v>
      </c>
      <c r="B4" s="51" t="s">
        <v>226</v>
      </c>
      <c r="C4" s="48">
        <v>8</v>
      </c>
      <c r="D4" s="50" t="s">
        <v>123</v>
      </c>
      <c r="E4" s="49" t="s">
        <v>57</v>
      </c>
      <c r="F4" s="51">
        <v>6</v>
      </c>
      <c r="G4" s="108" t="s">
        <v>331</v>
      </c>
      <c r="H4" s="50" t="s">
        <v>331</v>
      </c>
      <c r="I4" s="46" t="s">
        <v>331</v>
      </c>
      <c r="J4" s="50" t="s">
        <v>353</v>
      </c>
      <c r="K4" s="76">
        <v>5</v>
      </c>
      <c r="L4" s="73">
        <v>1</v>
      </c>
      <c r="M4" s="73">
        <v>0</v>
      </c>
      <c r="N4" s="73">
        <v>5</v>
      </c>
      <c r="O4" s="73">
        <v>3</v>
      </c>
      <c r="P4" s="73">
        <v>5</v>
      </c>
      <c r="Q4" s="70">
        <v>6</v>
      </c>
      <c r="R4" s="80">
        <f t="shared" si="0"/>
        <v>1</v>
      </c>
      <c r="S4" s="78">
        <f t="shared" si="1"/>
        <v>1</v>
      </c>
      <c r="T4" s="71">
        <f t="shared" si="2"/>
        <v>0</v>
      </c>
      <c r="U4" s="42"/>
      <c r="V4" s="54">
        <f t="shared" si="3"/>
        <v>0</v>
      </c>
      <c r="W4" s="76"/>
      <c r="X4" s="73"/>
      <c r="Y4" s="92"/>
      <c r="Z4" s="73"/>
      <c r="AA4" s="70"/>
      <c r="AC4" s="5"/>
      <c r="AD4" s="6">
        <f t="shared" si="4"/>
        <v>0.83333333333333337</v>
      </c>
      <c r="AE4" s="6">
        <f t="shared" si="5"/>
        <v>0.16666666666666666</v>
      </c>
      <c r="AF4" s="6">
        <f t="shared" si="6"/>
        <v>0.5</v>
      </c>
      <c r="AG4" s="6">
        <f t="shared" si="7"/>
        <v>0</v>
      </c>
      <c r="AH4" s="6">
        <f t="shared" si="8"/>
        <v>0.83333333333333337</v>
      </c>
      <c r="AI4" s="6">
        <f t="shared" si="9"/>
        <v>0.83333333333333337</v>
      </c>
      <c r="AJ4" s="6">
        <f t="shared" si="10"/>
        <v>0.16666666666666666</v>
      </c>
      <c r="AK4" s="7">
        <f t="shared" si="11"/>
        <v>1</v>
      </c>
      <c r="AL4" s="5"/>
      <c r="AM4" s="6">
        <f t="shared" si="12"/>
        <v>1</v>
      </c>
      <c r="AN4" s="7">
        <f t="shared" si="13"/>
        <v>1</v>
      </c>
      <c r="AO4" s="7">
        <f t="shared" si="14"/>
        <v>1</v>
      </c>
      <c r="AP4" s="7">
        <f t="shared" si="15"/>
        <v>1</v>
      </c>
      <c r="AQ4" s="7">
        <f t="shared" si="16"/>
        <v>1</v>
      </c>
      <c r="AR4" s="7">
        <f t="shared" si="17"/>
        <v>1</v>
      </c>
      <c r="AS4" s="5"/>
    </row>
    <row r="5" spans="1:45" ht="14.45" customHeight="1" x14ac:dyDescent="0.25">
      <c r="A5" s="62" t="s">
        <v>215</v>
      </c>
      <c r="B5" s="51" t="s">
        <v>227</v>
      </c>
      <c r="C5" s="48">
        <v>8</v>
      </c>
      <c r="D5" s="50" t="s">
        <v>114</v>
      </c>
      <c r="E5" s="49" t="s">
        <v>57</v>
      </c>
      <c r="F5" s="51">
        <v>4</v>
      </c>
      <c r="G5" s="108" t="s">
        <v>331</v>
      </c>
      <c r="H5" s="50" t="s">
        <v>331</v>
      </c>
      <c r="I5" s="46" t="s">
        <v>331</v>
      </c>
      <c r="J5" s="50" t="s">
        <v>353</v>
      </c>
      <c r="K5" s="76">
        <v>2</v>
      </c>
      <c r="L5" s="73">
        <v>1</v>
      </c>
      <c r="M5" s="73">
        <v>0</v>
      </c>
      <c r="N5" s="73">
        <v>3</v>
      </c>
      <c r="O5" s="73">
        <v>2</v>
      </c>
      <c r="P5" s="73">
        <v>2</v>
      </c>
      <c r="Q5" s="70">
        <v>2</v>
      </c>
      <c r="R5" s="80">
        <f t="shared" si="0"/>
        <v>0</v>
      </c>
      <c r="S5" s="78">
        <f t="shared" si="1"/>
        <v>2</v>
      </c>
      <c r="T5" s="71">
        <f t="shared" si="2"/>
        <v>2</v>
      </c>
      <c r="U5" s="42">
        <v>2</v>
      </c>
      <c r="V5" s="54">
        <f t="shared" si="3"/>
        <v>0</v>
      </c>
      <c r="W5" s="76"/>
      <c r="X5" s="73"/>
      <c r="Y5" s="92">
        <v>2</v>
      </c>
      <c r="Z5" s="73"/>
      <c r="AA5" s="70">
        <v>1</v>
      </c>
      <c r="AC5" s="5"/>
      <c r="AD5" s="6">
        <f t="shared" si="4"/>
        <v>0.5</v>
      </c>
      <c r="AE5" s="6">
        <f t="shared" si="5"/>
        <v>0.25</v>
      </c>
      <c r="AF5" s="6">
        <f t="shared" si="6"/>
        <v>0.5</v>
      </c>
      <c r="AG5" s="6">
        <f t="shared" si="7"/>
        <v>0</v>
      </c>
      <c r="AH5" s="6">
        <f t="shared" si="8"/>
        <v>0.5</v>
      </c>
      <c r="AI5" s="6">
        <f t="shared" si="9"/>
        <v>0.75</v>
      </c>
      <c r="AJ5" s="6">
        <f t="shared" si="10"/>
        <v>0</v>
      </c>
      <c r="AK5" s="7">
        <f t="shared" si="11"/>
        <v>1</v>
      </c>
      <c r="AL5" s="5"/>
      <c r="AM5" s="6">
        <f t="shared" si="12"/>
        <v>0.5</v>
      </c>
      <c r="AN5" s="7">
        <f t="shared" si="13"/>
        <v>0.5</v>
      </c>
      <c r="AO5" s="7">
        <f t="shared" si="14"/>
        <v>0.5</v>
      </c>
      <c r="AP5" s="7">
        <f t="shared" si="15"/>
        <v>0.5</v>
      </c>
      <c r="AQ5" s="7">
        <f t="shared" si="16"/>
        <v>0.75</v>
      </c>
      <c r="AR5" s="7">
        <f t="shared" si="17"/>
        <v>1</v>
      </c>
      <c r="AS5" s="5"/>
    </row>
    <row r="6" spans="1:45" ht="14.45" customHeight="1" x14ac:dyDescent="0.25">
      <c r="A6" s="62" t="s">
        <v>217</v>
      </c>
      <c r="B6" s="51" t="s">
        <v>228</v>
      </c>
      <c r="C6" s="48">
        <v>8</v>
      </c>
      <c r="D6" s="50" t="s">
        <v>123</v>
      </c>
      <c r="E6" s="49" t="s">
        <v>57</v>
      </c>
      <c r="F6" s="51">
        <v>4</v>
      </c>
      <c r="G6" s="108" t="s">
        <v>331</v>
      </c>
      <c r="H6" s="50" t="s">
        <v>331</v>
      </c>
      <c r="I6" s="46" t="s">
        <v>331</v>
      </c>
      <c r="J6" s="50" t="s">
        <v>353</v>
      </c>
      <c r="K6" s="76">
        <v>3</v>
      </c>
      <c r="L6" s="73">
        <v>0</v>
      </c>
      <c r="M6" s="73">
        <v>0</v>
      </c>
      <c r="N6" s="73">
        <f>1+3</f>
        <v>4</v>
      </c>
      <c r="O6" s="73">
        <v>2</v>
      </c>
      <c r="P6" s="73">
        <v>4</v>
      </c>
      <c r="Q6" s="70">
        <v>3</v>
      </c>
      <c r="R6" s="80">
        <f t="shared" si="0"/>
        <v>0</v>
      </c>
      <c r="S6" s="78">
        <f t="shared" si="1"/>
        <v>1</v>
      </c>
      <c r="T6" s="71">
        <f t="shared" si="2"/>
        <v>1</v>
      </c>
      <c r="U6" s="42">
        <v>1</v>
      </c>
      <c r="V6" s="54">
        <f t="shared" si="3"/>
        <v>0</v>
      </c>
      <c r="W6" s="76"/>
      <c r="X6" s="73"/>
      <c r="Y6" s="92">
        <v>1</v>
      </c>
      <c r="Z6" s="73"/>
      <c r="AA6" s="70">
        <v>1</v>
      </c>
      <c r="AC6" s="5"/>
      <c r="AD6" s="6">
        <f t="shared" si="4"/>
        <v>0.75</v>
      </c>
      <c r="AE6" s="6">
        <f t="shared" si="5"/>
        <v>0</v>
      </c>
      <c r="AF6" s="6">
        <f t="shared" si="6"/>
        <v>0.5</v>
      </c>
      <c r="AG6" s="6">
        <f t="shared" si="7"/>
        <v>0</v>
      </c>
      <c r="AH6" s="6">
        <f t="shared" si="8"/>
        <v>1</v>
      </c>
      <c r="AI6" s="6">
        <f t="shared" si="9"/>
        <v>1</v>
      </c>
      <c r="AJ6" s="6">
        <f t="shared" si="10"/>
        <v>0</v>
      </c>
      <c r="AK6" s="7">
        <f t="shared" si="11"/>
        <v>1</v>
      </c>
      <c r="AL6" s="5"/>
      <c r="AM6" s="6">
        <f t="shared" si="12"/>
        <v>0.75</v>
      </c>
      <c r="AN6" s="7">
        <f t="shared" si="13"/>
        <v>0.75</v>
      </c>
      <c r="AO6" s="7">
        <f t="shared" si="14"/>
        <v>0.75</v>
      </c>
      <c r="AP6" s="7">
        <f t="shared" si="15"/>
        <v>0.75</v>
      </c>
      <c r="AQ6" s="7">
        <f t="shared" si="16"/>
        <v>1</v>
      </c>
      <c r="AR6" s="7">
        <f t="shared" si="17"/>
        <v>1</v>
      </c>
      <c r="AS6" s="5"/>
    </row>
    <row r="7" spans="1:45" ht="14.45" customHeight="1" x14ac:dyDescent="0.25">
      <c r="A7" s="62" t="s">
        <v>219</v>
      </c>
      <c r="B7" s="51" t="s">
        <v>229</v>
      </c>
      <c r="C7" s="48">
        <v>8</v>
      </c>
      <c r="D7" s="50" t="s">
        <v>123</v>
      </c>
      <c r="E7" s="49" t="s">
        <v>57</v>
      </c>
      <c r="F7" s="51">
        <v>3</v>
      </c>
      <c r="G7" s="108" t="s">
        <v>331</v>
      </c>
      <c r="H7" s="50" t="s">
        <v>331</v>
      </c>
      <c r="I7" s="46" t="s">
        <v>331</v>
      </c>
      <c r="J7" s="50" t="s">
        <v>353</v>
      </c>
      <c r="K7" s="76">
        <v>2</v>
      </c>
      <c r="L7" s="73">
        <v>0</v>
      </c>
      <c r="M7" s="73">
        <v>0</v>
      </c>
      <c r="N7" s="73">
        <f>1+2</f>
        <v>3</v>
      </c>
      <c r="O7" s="73">
        <v>0</v>
      </c>
      <c r="P7" s="73">
        <v>3</v>
      </c>
      <c r="Q7" s="70">
        <v>2</v>
      </c>
      <c r="R7" s="80">
        <f t="shared" si="0"/>
        <v>0</v>
      </c>
      <c r="S7" s="78">
        <f t="shared" si="1"/>
        <v>1</v>
      </c>
      <c r="T7" s="71">
        <f t="shared" si="2"/>
        <v>1</v>
      </c>
      <c r="U7" s="42">
        <v>1</v>
      </c>
      <c r="V7" s="54">
        <f t="shared" si="3"/>
        <v>0</v>
      </c>
      <c r="W7" s="76"/>
      <c r="X7" s="73"/>
      <c r="Y7" s="92">
        <v>1</v>
      </c>
      <c r="Z7" s="73"/>
      <c r="AA7" s="70">
        <v>1</v>
      </c>
      <c r="AC7" s="5"/>
      <c r="AD7" s="6">
        <f t="shared" si="4"/>
        <v>0.66666666666666663</v>
      </c>
      <c r="AE7" s="6">
        <f t="shared" si="5"/>
        <v>0</v>
      </c>
      <c r="AF7" s="6">
        <f t="shared" si="6"/>
        <v>0</v>
      </c>
      <c r="AG7" s="6">
        <f t="shared" si="7"/>
        <v>0</v>
      </c>
      <c r="AH7" s="6">
        <f t="shared" si="8"/>
        <v>1</v>
      </c>
      <c r="AI7" s="6">
        <f t="shared" si="9"/>
        <v>1</v>
      </c>
      <c r="AJ7" s="6">
        <f t="shared" si="10"/>
        <v>0</v>
      </c>
      <c r="AK7" s="7">
        <f t="shared" si="11"/>
        <v>1</v>
      </c>
      <c r="AL7" s="5"/>
      <c r="AM7" s="6">
        <f t="shared" si="12"/>
        <v>0.66666666666666663</v>
      </c>
      <c r="AN7" s="7">
        <f t="shared" si="13"/>
        <v>0.66666666666666663</v>
      </c>
      <c r="AO7" s="7">
        <f t="shared" si="14"/>
        <v>0.66666666666666663</v>
      </c>
      <c r="AP7" s="7">
        <f t="shared" si="15"/>
        <v>0.66666666666666663</v>
      </c>
      <c r="AQ7" s="7">
        <f t="shared" si="16"/>
        <v>1</v>
      </c>
      <c r="AR7" s="7">
        <f t="shared" si="17"/>
        <v>1</v>
      </c>
      <c r="AS7" s="5"/>
    </row>
    <row r="8" spans="1:45" ht="14.45" customHeight="1" x14ac:dyDescent="0.25">
      <c r="A8" s="62" t="s">
        <v>218</v>
      </c>
      <c r="B8" s="51" t="s">
        <v>230</v>
      </c>
      <c r="C8" s="48">
        <v>8</v>
      </c>
      <c r="D8" s="50" t="s">
        <v>123</v>
      </c>
      <c r="E8" s="49" t="s">
        <v>57</v>
      </c>
      <c r="F8" s="51">
        <v>6</v>
      </c>
      <c r="G8" s="108" t="s">
        <v>331</v>
      </c>
      <c r="H8" s="50" t="s">
        <v>331</v>
      </c>
      <c r="I8" s="46" t="s">
        <v>331</v>
      </c>
      <c r="J8" s="50" t="s">
        <v>353</v>
      </c>
      <c r="K8" s="76">
        <v>3</v>
      </c>
      <c r="L8" s="73">
        <v>0</v>
      </c>
      <c r="M8" s="73">
        <v>0</v>
      </c>
      <c r="N8" s="73">
        <f>3+1</f>
        <v>4</v>
      </c>
      <c r="O8" s="73">
        <v>2</v>
      </c>
      <c r="P8" s="73">
        <v>3</v>
      </c>
      <c r="Q8" s="70">
        <v>3</v>
      </c>
      <c r="R8" s="80">
        <f t="shared" si="0"/>
        <v>0</v>
      </c>
      <c r="S8" s="78">
        <f t="shared" si="1"/>
        <v>3</v>
      </c>
      <c r="T8" s="71">
        <f t="shared" si="2"/>
        <v>3</v>
      </c>
      <c r="U8" s="42">
        <v>3</v>
      </c>
      <c r="V8" s="54">
        <f t="shared" si="3"/>
        <v>0</v>
      </c>
      <c r="W8" s="76"/>
      <c r="X8" s="73"/>
      <c r="Y8" s="92">
        <v>3</v>
      </c>
      <c r="Z8" s="73"/>
      <c r="AA8" s="70">
        <v>3</v>
      </c>
      <c r="AC8" s="5"/>
      <c r="AD8" s="6">
        <f t="shared" si="4"/>
        <v>0.5</v>
      </c>
      <c r="AE8" s="6">
        <f t="shared" si="5"/>
        <v>0</v>
      </c>
      <c r="AF8" s="6">
        <f t="shared" si="6"/>
        <v>0.33333333333333331</v>
      </c>
      <c r="AG8" s="6">
        <f t="shared" si="7"/>
        <v>0</v>
      </c>
      <c r="AH8" s="6">
        <f t="shared" si="8"/>
        <v>0.5</v>
      </c>
      <c r="AI8" s="6">
        <f t="shared" si="9"/>
        <v>0.66666666666666663</v>
      </c>
      <c r="AJ8" s="6">
        <f t="shared" si="10"/>
        <v>0</v>
      </c>
      <c r="AK8" s="7">
        <f t="shared" si="11"/>
        <v>1</v>
      </c>
      <c r="AL8" s="5"/>
      <c r="AM8" s="6">
        <f t="shared" si="12"/>
        <v>0.5</v>
      </c>
      <c r="AN8" s="7">
        <f t="shared" si="13"/>
        <v>0.5</v>
      </c>
      <c r="AO8" s="7">
        <f t="shared" si="14"/>
        <v>0.5</v>
      </c>
      <c r="AP8" s="7">
        <f t="shared" si="15"/>
        <v>0.5</v>
      </c>
      <c r="AQ8" s="7">
        <f t="shared" si="16"/>
        <v>1</v>
      </c>
      <c r="AR8" s="7">
        <f t="shared" si="17"/>
        <v>1</v>
      </c>
      <c r="AS8" s="5"/>
    </row>
    <row r="9" spans="1:45" ht="14.45" customHeight="1" x14ac:dyDescent="0.25">
      <c r="A9" s="60" t="s">
        <v>53</v>
      </c>
      <c r="B9" s="45" t="s">
        <v>231</v>
      </c>
      <c r="C9" s="47">
        <v>9</v>
      </c>
      <c r="D9" s="46" t="s">
        <v>108</v>
      </c>
      <c r="E9" s="44" t="s">
        <v>57</v>
      </c>
      <c r="F9" s="45">
        <v>5</v>
      </c>
      <c r="G9" s="107" t="s">
        <v>330</v>
      </c>
      <c r="H9" s="46" t="s">
        <v>331</v>
      </c>
      <c r="I9" s="46" t="s">
        <v>331</v>
      </c>
      <c r="J9" s="44" t="s">
        <v>354</v>
      </c>
      <c r="K9" s="76">
        <v>5</v>
      </c>
      <c r="L9" s="73">
        <v>3</v>
      </c>
      <c r="M9" s="73">
        <v>0</v>
      </c>
      <c r="N9" s="73">
        <v>4</v>
      </c>
      <c r="O9" s="73">
        <v>4</v>
      </c>
      <c r="P9" s="73">
        <v>4</v>
      </c>
      <c r="Q9" s="70">
        <v>5</v>
      </c>
      <c r="R9" s="80">
        <f t="shared" si="0"/>
        <v>0</v>
      </c>
      <c r="S9" s="78">
        <f t="shared" si="1"/>
        <v>0</v>
      </c>
      <c r="T9" s="71">
        <f t="shared" si="2"/>
        <v>0</v>
      </c>
      <c r="U9" s="42"/>
      <c r="V9" s="54">
        <f t="shared" si="3"/>
        <v>0</v>
      </c>
      <c r="W9" s="76"/>
      <c r="X9" s="73"/>
      <c r="Y9" s="92"/>
      <c r="Z9" s="73"/>
      <c r="AA9" s="70"/>
      <c r="AC9" s="5"/>
      <c r="AD9" s="6">
        <f t="shared" si="4"/>
        <v>1</v>
      </c>
      <c r="AE9" s="6">
        <f t="shared" si="5"/>
        <v>0.6</v>
      </c>
      <c r="AF9" s="6">
        <f t="shared" si="6"/>
        <v>0.8</v>
      </c>
      <c r="AG9" s="6">
        <f t="shared" si="7"/>
        <v>0</v>
      </c>
      <c r="AH9" s="6">
        <f t="shared" si="8"/>
        <v>0.8</v>
      </c>
      <c r="AI9" s="6">
        <f t="shared" si="9"/>
        <v>0.8</v>
      </c>
      <c r="AJ9" s="6">
        <f t="shared" si="10"/>
        <v>0</v>
      </c>
      <c r="AK9" s="7">
        <f t="shared" si="11"/>
        <v>1</v>
      </c>
      <c r="AL9" s="5"/>
      <c r="AM9" s="6">
        <f t="shared" si="12"/>
        <v>1</v>
      </c>
      <c r="AN9" s="7">
        <f t="shared" si="13"/>
        <v>1</v>
      </c>
      <c r="AO9" s="7">
        <f t="shared" si="14"/>
        <v>1</v>
      </c>
      <c r="AP9" s="7">
        <f t="shared" si="15"/>
        <v>1</v>
      </c>
      <c r="AQ9" s="7">
        <f t="shared" si="16"/>
        <v>1</v>
      </c>
      <c r="AR9" s="7">
        <f t="shared" si="17"/>
        <v>1</v>
      </c>
      <c r="AS9" s="5"/>
    </row>
    <row r="10" spans="1:45" ht="14.45" customHeight="1" x14ac:dyDescent="0.25">
      <c r="A10" s="60" t="s">
        <v>2</v>
      </c>
      <c r="B10" s="45" t="s">
        <v>232</v>
      </c>
      <c r="C10" s="47">
        <v>4</v>
      </c>
      <c r="D10" s="44" t="s">
        <v>60</v>
      </c>
      <c r="E10" s="44" t="s">
        <v>58</v>
      </c>
      <c r="F10" s="45">
        <v>11</v>
      </c>
      <c r="G10" s="107" t="s">
        <v>330</v>
      </c>
      <c r="H10" s="46" t="s">
        <v>331</v>
      </c>
      <c r="I10" s="46" t="s">
        <v>331</v>
      </c>
      <c r="J10" s="44" t="s">
        <v>354</v>
      </c>
      <c r="K10" s="76">
        <v>9</v>
      </c>
      <c r="L10" s="73">
        <v>4</v>
      </c>
      <c r="M10" s="73">
        <v>5</v>
      </c>
      <c r="N10" s="73">
        <v>8</v>
      </c>
      <c r="O10" s="73">
        <v>4</v>
      </c>
      <c r="P10" s="73">
        <v>4</v>
      </c>
      <c r="Q10" s="70">
        <v>11</v>
      </c>
      <c r="R10" s="80">
        <f t="shared" si="0"/>
        <v>2</v>
      </c>
      <c r="S10" s="78">
        <f t="shared" si="1"/>
        <v>2</v>
      </c>
      <c r="T10" s="71">
        <f t="shared" si="2"/>
        <v>0</v>
      </c>
      <c r="U10" s="42"/>
      <c r="V10" s="54">
        <f t="shared" si="3"/>
        <v>0</v>
      </c>
      <c r="W10" s="76"/>
      <c r="X10" s="73"/>
      <c r="Y10" s="92"/>
      <c r="Z10" s="73"/>
      <c r="AA10" s="70"/>
      <c r="AC10" s="5"/>
      <c r="AD10" s="6">
        <f t="shared" si="4"/>
        <v>0.81818181818181823</v>
      </c>
      <c r="AE10" s="6">
        <f t="shared" si="5"/>
        <v>0.36363636363636365</v>
      </c>
      <c r="AF10" s="6">
        <f t="shared" si="6"/>
        <v>0.36363636363636365</v>
      </c>
      <c r="AG10" s="6">
        <f t="shared" si="7"/>
        <v>0.45454545454545453</v>
      </c>
      <c r="AH10" s="6">
        <f t="shared" si="8"/>
        <v>0.36363636363636365</v>
      </c>
      <c r="AI10" s="6">
        <f t="shared" si="9"/>
        <v>0.72727272727272729</v>
      </c>
      <c r="AJ10" s="6">
        <f t="shared" si="10"/>
        <v>0.18181818181818182</v>
      </c>
      <c r="AK10" s="7">
        <f t="shared" si="11"/>
        <v>1</v>
      </c>
      <c r="AL10" s="5"/>
      <c r="AM10" s="6">
        <f t="shared" si="12"/>
        <v>1</v>
      </c>
      <c r="AN10" s="7">
        <f t="shared" si="13"/>
        <v>1</v>
      </c>
      <c r="AO10" s="7">
        <f t="shared" si="14"/>
        <v>1</v>
      </c>
      <c r="AP10" s="7">
        <f t="shared" si="15"/>
        <v>1</v>
      </c>
      <c r="AQ10" s="7">
        <f t="shared" si="16"/>
        <v>1</v>
      </c>
      <c r="AR10" s="7">
        <f t="shared" si="17"/>
        <v>1</v>
      </c>
      <c r="AS10" s="5"/>
    </row>
    <row r="11" spans="1:45" ht="14.45" customHeight="1" x14ac:dyDescent="0.25">
      <c r="A11" s="60" t="s">
        <v>3</v>
      </c>
      <c r="B11" s="45" t="s">
        <v>233</v>
      </c>
      <c r="C11" s="47">
        <v>3</v>
      </c>
      <c r="D11" s="44" t="s">
        <v>61</v>
      </c>
      <c r="E11" s="44" t="s">
        <v>57</v>
      </c>
      <c r="F11" s="45">
        <v>53</v>
      </c>
      <c r="G11" s="107" t="s">
        <v>331</v>
      </c>
      <c r="H11" s="46" t="s">
        <v>331</v>
      </c>
      <c r="I11" s="46" t="s">
        <v>331</v>
      </c>
      <c r="J11" s="44" t="s">
        <v>354</v>
      </c>
      <c r="K11" s="76">
        <v>46</v>
      </c>
      <c r="L11" s="73">
        <v>22</v>
      </c>
      <c r="M11" s="73">
        <v>7</v>
      </c>
      <c r="N11" s="73">
        <v>51</v>
      </c>
      <c r="O11" s="73">
        <v>44</v>
      </c>
      <c r="P11" s="73">
        <v>29</v>
      </c>
      <c r="Q11" s="70">
        <v>47</v>
      </c>
      <c r="R11" s="80">
        <f t="shared" si="0"/>
        <v>1</v>
      </c>
      <c r="S11" s="78">
        <f t="shared" si="1"/>
        <v>7</v>
      </c>
      <c r="T11" s="71">
        <f t="shared" si="2"/>
        <v>6</v>
      </c>
      <c r="U11" s="84">
        <v>5</v>
      </c>
      <c r="V11" s="54">
        <f t="shared" si="3"/>
        <v>1</v>
      </c>
      <c r="W11" s="76"/>
      <c r="X11" s="73">
        <v>1</v>
      </c>
      <c r="Y11" s="92">
        <v>4</v>
      </c>
      <c r="Z11" s="73">
        <v>2</v>
      </c>
      <c r="AA11" s="70">
        <v>2</v>
      </c>
      <c r="AC11" s="5"/>
      <c r="AD11" s="6">
        <f t="shared" si="4"/>
        <v>0.86792452830188682</v>
      </c>
      <c r="AE11" s="6">
        <f t="shared" si="5"/>
        <v>0.41509433962264153</v>
      </c>
      <c r="AF11" s="6">
        <f t="shared" si="6"/>
        <v>0.83018867924528306</v>
      </c>
      <c r="AG11" s="6">
        <f t="shared" si="7"/>
        <v>0.13207547169811321</v>
      </c>
      <c r="AH11" s="6">
        <f t="shared" si="8"/>
        <v>0.54716981132075471</v>
      </c>
      <c r="AI11" s="6">
        <f t="shared" si="9"/>
        <v>0.96226415094339623</v>
      </c>
      <c r="AJ11" s="6">
        <f t="shared" si="10"/>
        <v>1.8867924528301886E-2</v>
      </c>
      <c r="AK11" s="7">
        <f t="shared" si="11"/>
        <v>0.98113207547169812</v>
      </c>
      <c r="AL11" s="5"/>
      <c r="AM11" s="6">
        <f t="shared" si="12"/>
        <v>0.8867924528301887</v>
      </c>
      <c r="AN11" s="7">
        <f t="shared" si="13"/>
        <v>0.8867924528301887</v>
      </c>
      <c r="AO11" s="7">
        <f t="shared" si="14"/>
        <v>0.92452830188679247</v>
      </c>
      <c r="AP11" s="7">
        <f t="shared" si="15"/>
        <v>0.90566037735849059</v>
      </c>
      <c r="AQ11" s="7">
        <f t="shared" si="16"/>
        <v>0.92452830188679247</v>
      </c>
      <c r="AR11" s="7">
        <f t="shared" si="17"/>
        <v>0.96226415094339623</v>
      </c>
      <c r="AS11" s="5"/>
    </row>
    <row r="12" spans="1:45" ht="14.45" customHeight="1" x14ac:dyDescent="0.25">
      <c r="A12" s="60" t="s">
        <v>54</v>
      </c>
      <c r="B12" s="45" t="s">
        <v>234</v>
      </c>
      <c r="C12" s="47">
        <v>3</v>
      </c>
      <c r="D12" s="46" t="s">
        <v>109</v>
      </c>
      <c r="E12" s="44" t="s">
        <v>58</v>
      </c>
      <c r="F12" s="45">
        <v>34</v>
      </c>
      <c r="G12" s="107" t="s">
        <v>330</v>
      </c>
      <c r="H12" s="46" t="s">
        <v>331</v>
      </c>
      <c r="I12" s="46" t="s">
        <v>331</v>
      </c>
      <c r="J12" s="44" t="s">
        <v>354</v>
      </c>
      <c r="K12" s="76">
        <v>34</v>
      </c>
      <c r="L12" s="73">
        <v>22</v>
      </c>
      <c r="M12" s="73">
        <v>0</v>
      </c>
      <c r="N12" s="73">
        <v>31</v>
      </c>
      <c r="O12" s="73">
        <v>31</v>
      </c>
      <c r="P12" s="73">
        <v>22</v>
      </c>
      <c r="Q12" s="70">
        <v>34</v>
      </c>
      <c r="R12" s="80">
        <f t="shared" si="0"/>
        <v>0</v>
      </c>
      <c r="S12" s="78">
        <f t="shared" si="1"/>
        <v>0</v>
      </c>
      <c r="T12" s="71">
        <f t="shared" si="2"/>
        <v>0</v>
      </c>
      <c r="U12" s="42"/>
      <c r="V12" s="54">
        <f t="shared" si="3"/>
        <v>0</v>
      </c>
      <c r="W12" s="76"/>
      <c r="X12" s="73"/>
      <c r="Y12" s="92"/>
      <c r="Z12" s="73"/>
      <c r="AA12" s="70"/>
      <c r="AC12" s="5"/>
      <c r="AD12" s="6">
        <f t="shared" si="4"/>
        <v>1</v>
      </c>
      <c r="AE12" s="6">
        <f t="shared" si="5"/>
        <v>0.6470588235294118</v>
      </c>
      <c r="AF12" s="6">
        <f t="shared" si="6"/>
        <v>0.91176470588235292</v>
      </c>
      <c r="AG12" s="6">
        <f t="shared" si="7"/>
        <v>0</v>
      </c>
      <c r="AH12" s="6">
        <f t="shared" si="8"/>
        <v>0.6470588235294118</v>
      </c>
      <c r="AI12" s="6">
        <f t="shared" si="9"/>
        <v>0.91176470588235292</v>
      </c>
      <c r="AJ12" s="6">
        <f t="shared" si="10"/>
        <v>0</v>
      </c>
      <c r="AK12" s="7">
        <f t="shared" si="11"/>
        <v>1</v>
      </c>
      <c r="AL12" s="5"/>
      <c r="AM12" s="6">
        <f t="shared" si="12"/>
        <v>1</v>
      </c>
      <c r="AN12" s="7">
        <f t="shared" si="13"/>
        <v>1</v>
      </c>
      <c r="AO12" s="7">
        <f t="shared" si="14"/>
        <v>1</v>
      </c>
      <c r="AP12" s="7">
        <f t="shared" si="15"/>
        <v>1</v>
      </c>
      <c r="AQ12" s="7">
        <f t="shared" si="16"/>
        <v>1</v>
      </c>
      <c r="AR12" s="7">
        <f t="shared" si="17"/>
        <v>1</v>
      </c>
      <c r="AS12" s="5"/>
    </row>
    <row r="13" spans="1:45" ht="14.45" customHeight="1" x14ac:dyDescent="0.25">
      <c r="A13" s="60" t="s">
        <v>191</v>
      </c>
      <c r="B13" s="45" t="s">
        <v>235</v>
      </c>
      <c r="C13" s="47">
        <v>5</v>
      </c>
      <c r="D13" s="46" t="s">
        <v>77</v>
      </c>
      <c r="E13" s="44" t="s">
        <v>57</v>
      </c>
      <c r="F13" s="45">
        <v>12</v>
      </c>
      <c r="G13" s="107" t="s">
        <v>330</v>
      </c>
      <c r="H13" s="46" t="s">
        <v>331</v>
      </c>
      <c r="I13" s="46" t="s">
        <v>331</v>
      </c>
      <c r="J13" s="44" t="s">
        <v>353</v>
      </c>
      <c r="K13" s="76">
        <v>10</v>
      </c>
      <c r="L13" s="73">
        <v>7</v>
      </c>
      <c r="M13" s="73">
        <v>0</v>
      </c>
      <c r="N13" s="73">
        <v>11</v>
      </c>
      <c r="O13" s="73">
        <v>8</v>
      </c>
      <c r="P13" s="73">
        <v>9</v>
      </c>
      <c r="Q13" s="70">
        <v>11</v>
      </c>
      <c r="R13" s="80">
        <f t="shared" si="0"/>
        <v>1</v>
      </c>
      <c r="S13" s="78">
        <f t="shared" si="1"/>
        <v>2</v>
      </c>
      <c r="T13" s="71">
        <f t="shared" si="2"/>
        <v>1</v>
      </c>
      <c r="U13" s="42">
        <v>1</v>
      </c>
      <c r="V13" s="54">
        <f t="shared" si="3"/>
        <v>0</v>
      </c>
      <c r="W13" s="76">
        <v>1</v>
      </c>
      <c r="X13" s="73"/>
      <c r="Y13" s="92">
        <v>1</v>
      </c>
      <c r="Z13" s="73">
        <v>1</v>
      </c>
      <c r="AA13" s="70">
        <v>1</v>
      </c>
      <c r="AC13" s="5"/>
      <c r="AD13" s="6">
        <f t="shared" si="4"/>
        <v>0.83333333333333337</v>
      </c>
      <c r="AE13" s="6">
        <f t="shared" si="5"/>
        <v>0.58333333333333337</v>
      </c>
      <c r="AF13" s="6">
        <f t="shared" si="6"/>
        <v>0.66666666666666663</v>
      </c>
      <c r="AG13" s="6">
        <f t="shared" si="7"/>
        <v>0</v>
      </c>
      <c r="AH13" s="6">
        <f t="shared" si="8"/>
        <v>0.75</v>
      </c>
      <c r="AI13" s="6">
        <f t="shared" si="9"/>
        <v>0.91666666666666663</v>
      </c>
      <c r="AJ13" s="6">
        <f t="shared" si="10"/>
        <v>8.3333333333333329E-2</v>
      </c>
      <c r="AK13" s="7">
        <f t="shared" si="11"/>
        <v>1</v>
      </c>
      <c r="AL13" s="5"/>
      <c r="AM13" s="6">
        <f t="shared" si="12"/>
        <v>0.91666666666666663</v>
      </c>
      <c r="AN13" s="7">
        <f t="shared" si="13"/>
        <v>1</v>
      </c>
      <c r="AO13" s="7">
        <f t="shared" si="14"/>
        <v>1</v>
      </c>
      <c r="AP13" s="7">
        <f t="shared" si="15"/>
        <v>0.91666666666666663</v>
      </c>
      <c r="AQ13" s="7">
        <f t="shared" si="16"/>
        <v>1</v>
      </c>
      <c r="AR13" s="7">
        <f t="shared" si="17"/>
        <v>1</v>
      </c>
      <c r="AS13" s="5"/>
    </row>
    <row r="14" spans="1:45" ht="14.45" customHeight="1" x14ac:dyDescent="0.25">
      <c r="A14" s="60" t="s">
        <v>55</v>
      </c>
      <c r="B14" s="45" t="s">
        <v>236</v>
      </c>
      <c r="C14" s="47">
        <v>4</v>
      </c>
      <c r="D14" s="46" t="s">
        <v>110</v>
      </c>
      <c r="E14" s="44" t="s">
        <v>57</v>
      </c>
      <c r="F14" s="45">
        <v>31</v>
      </c>
      <c r="G14" s="107" t="s">
        <v>330</v>
      </c>
      <c r="H14" s="46" t="s">
        <v>331</v>
      </c>
      <c r="I14" s="46" t="s">
        <v>331</v>
      </c>
      <c r="J14" s="44" t="s">
        <v>354</v>
      </c>
      <c r="K14" s="76">
        <v>31</v>
      </c>
      <c r="L14" s="73">
        <v>11</v>
      </c>
      <c r="M14" s="73">
        <v>0</v>
      </c>
      <c r="N14" s="73">
        <v>21</v>
      </c>
      <c r="O14" s="73">
        <v>30</v>
      </c>
      <c r="P14" s="73">
        <v>3</v>
      </c>
      <c r="Q14" s="70">
        <v>31</v>
      </c>
      <c r="R14" s="80">
        <f t="shared" si="0"/>
        <v>0</v>
      </c>
      <c r="S14" s="78">
        <f t="shared" si="1"/>
        <v>0</v>
      </c>
      <c r="T14" s="71">
        <f t="shared" si="2"/>
        <v>0</v>
      </c>
      <c r="U14" s="42"/>
      <c r="V14" s="54">
        <f t="shared" si="3"/>
        <v>0</v>
      </c>
      <c r="W14" s="76"/>
      <c r="X14" s="73"/>
      <c r="Y14" s="92"/>
      <c r="Z14" s="73"/>
      <c r="AA14" s="70"/>
      <c r="AC14" s="5"/>
      <c r="AD14" s="6">
        <f t="shared" si="4"/>
        <v>1</v>
      </c>
      <c r="AE14" s="6">
        <f t="shared" si="5"/>
        <v>0.35483870967741937</v>
      </c>
      <c r="AF14" s="6">
        <f t="shared" si="6"/>
        <v>0.967741935483871</v>
      </c>
      <c r="AG14" s="6">
        <f t="shared" si="7"/>
        <v>0</v>
      </c>
      <c r="AH14" s="6">
        <f t="shared" si="8"/>
        <v>9.6774193548387094E-2</v>
      </c>
      <c r="AI14" s="6">
        <f t="shared" si="9"/>
        <v>0.67741935483870963</v>
      </c>
      <c r="AJ14" s="6">
        <f t="shared" si="10"/>
        <v>0</v>
      </c>
      <c r="AK14" s="7">
        <f t="shared" si="11"/>
        <v>1</v>
      </c>
      <c r="AL14" s="5"/>
      <c r="AM14" s="6">
        <f t="shared" si="12"/>
        <v>1</v>
      </c>
      <c r="AN14" s="7">
        <f t="shared" si="13"/>
        <v>1</v>
      </c>
      <c r="AO14" s="7">
        <f t="shared" si="14"/>
        <v>1</v>
      </c>
      <c r="AP14" s="7">
        <f t="shared" si="15"/>
        <v>1</v>
      </c>
      <c r="AQ14" s="7">
        <f t="shared" si="16"/>
        <v>1</v>
      </c>
      <c r="AR14" s="7">
        <f t="shared" si="17"/>
        <v>1</v>
      </c>
      <c r="AS14" s="5"/>
    </row>
    <row r="15" spans="1:45" ht="14.45" customHeight="1" x14ac:dyDescent="0.25">
      <c r="A15" s="60" t="s">
        <v>4</v>
      </c>
      <c r="B15" s="45" t="s">
        <v>237</v>
      </c>
      <c r="C15" s="47">
        <v>3</v>
      </c>
      <c r="D15" s="44" t="s">
        <v>62</v>
      </c>
      <c r="E15" s="44" t="s">
        <v>58</v>
      </c>
      <c r="F15" s="45">
        <v>16</v>
      </c>
      <c r="G15" s="107" t="s">
        <v>330</v>
      </c>
      <c r="H15" s="46" t="s">
        <v>331</v>
      </c>
      <c r="I15" s="46" t="s">
        <v>331</v>
      </c>
      <c r="J15" s="44" t="s">
        <v>354</v>
      </c>
      <c r="K15" s="76">
        <v>15</v>
      </c>
      <c r="L15" s="73">
        <v>9</v>
      </c>
      <c r="M15" s="73">
        <v>8</v>
      </c>
      <c r="N15" s="73">
        <v>14</v>
      </c>
      <c r="O15" s="73">
        <v>10</v>
      </c>
      <c r="P15" s="73">
        <v>14</v>
      </c>
      <c r="Q15" s="70">
        <v>16</v>
      </c>
      <c r="R15" s="80">
        <f t="shared" si="0"/>
        <v>1</v>
      </c>
      <c r="S15" s="78">
        <f t="shared" si="1"/>
        <v>1</v>
      </c>
      <c r="T15" s="71">
        <f t="shared" si="2"/>
        <v>0</v>
      </c>
      <c r="U15" s="42"/>
      <c r="V15" s="54">
        <f t="shared" si="3"/>
        <v>0</v>
      </c>
      <c r="W15" s="76"/>
      <c r="X15" s="73"/>
      <c r="Y15" s="92"/>
      <c r="Z15" s="73"/>
      <c r="AA15" s="70"/>
      <c r="AC15" s="5"/>
      <c r="AD15" s="6">
        <f t="shared" si="4"/>
        <v>0.9375</v>
      </c>
      <c r="AE15" s="6">
        <f t="shared" si="5"/>
        <v>0.5625</v>
      </c>
      <c r="AF15" s="6">
        <f t="shared" si="6"/>
        <v>0.625</v>
      </c>
      <c r="AG15" s="6">
        <f t="shared" si="7"/>
        <v>0.5</v>
      </c>
      <c r="AH15" s="6">
        <f t="shared" si="8"/>
        <v>0.875</v>
      </c>
      <c r="AI15" s="6">
        <f t="shared" si="9"/>
        <v>0.875</v>
      </c>
      <c r="AJ15" s="6">
        <f t="shared" si="10"/>
        <v>6.25E-2</v>
      </c>
      <c r="AK15" s="7">
        <f t="shared" si="11"/>
        <v>1</v>
      </c>
      <c r="AL15" s="5"/>
      <c r="AM15" s="6">
        <f t="shared" si="12"/>
        <v>1</v>
      </c>
      <c r="AN15" s="7">
        <f t="shared" si="13"/>
        <v>1</v>
      </c>
      <c r="AO15" s="7">
        <f t="shared" si="14"/>
        <v>1</v>
      </c>
      <c r="AP15" s="7">
        <f t="shared" si="15"/>
        <v>1</v>
      </c>
      <c r="AQ15" s="7">
        <f t="shared" si="16"/>
        <v>1</v>
      </c>
      <c r="AR15" s="7">
        <f t="shared" si="17"/>
        <v>1</v>
      </c>
      <c r="AS15" s="5"/>
    </row>
    <row r="16" spans="1:45" ht="14.45" customHeight="1" x14ac:dyDescent="0.25">
      <c r="A16" s="60" t="s">
        <v>5</v>
      </c>
      <c r="B16" s="45" t="s">
        <v>238</v>
      </c>
      <c r="C16" s="47">
        <v>3</v>
      </c>
      <c r="D16" s="44" t="s">
        <v>63</v>
      </c>
      <c r="E16" s="44" t="s">
        <v>58</v>
      </c>
      <c r="F16" s="45">
        <v>17</v>
      </c>
      <c r="G16" s="107" t="s">
        <v>331</v>
      </c>
      <c r="H16" s="46" t="s">
        <v>331</v>
      </c>
      <c r="I16" s="46" t="s">
        <v>331</v>
      </c>
      <c r="J16" s="44" t="s">
        <v>354</v>
      </c>
      <c r="K16" s="76">
        <v>17</v>
      </c>
      <c r="L16" s="73">
        <v>11</v>
      </c>
      <c r="M16" s="73">
        <v>10</v>
      </c>
      <c r="N16" s="73">
        <v>15</v>
      </c>
      <c r="O16" s="73">
        <v>16</v>
      </c>
      <c r="P16" s="73">
        <v>0</v>
      </c>
      <c r="Q16" s="70">
        <v>17</v>
      </c>
      <c r="R16" s="80">
        <f t="shared" si="0"/>
        <v>0</v>
      </c>
      <c r="S16" s="78">
        <f t="shared" si="1"/>
        <v>0</v>
      </c>
      <c r="T16" s="71">
        <f t="shared" si="2"/>
        <v>0</v>
      </c>
      <c r="U16" s="42"/>
      <c r="V16" s="54">
        <f t="shared" si="3"/>
        <v>0</v>
      </c>
      <c r="W16" s="76"/>
      <c r="X16" s="73"/>
      <c r="Y16" s="92"/>
      <c r="Z16" s="73"/>
      <c r="AA16" s="70"/>
      <c r="AC16" s="5"/>
      <c r="AD16" s="6">
        <f t="shared" si="4"/>
        <v>1</v>
      </c>
      <c r="AE16" s="6">
        <f t="shared" si="5"/>
        <v>0.6470588235294118</v>
      </c>
      <c r="AF16" s="6">
        <f t="shared" si="6"/>
        <v>0.94117647058823528</v>
      </c>
      <c r="AG16" s="6">
        <f t="shared" si="7"/>
        <v>0.58823529411764708</v>
      </c>
      <c r="AH16" s="6">
        <f t="shared" si="8"/>
        <v>0</v>
      </c>
      <c r="AI16" s="6">
        <f t="shared" si="9"/>
        <v>0.88235294117647056</v>
      </c>
      <c r="AJ16" s="6">
        <f t="shared" si="10"/>
        <v>0</v>
      </c>
      <c r="AK16" s="7">
        <f t="shared" si="11"/>
        <v>1</v>
      </c>
      <c r="AL16" s="5"/>
      <c r="AM16" s="6">
        <f t="shared" si="12"/>
        <v>1</v>
      </c>
      <c r="AN16" s="7">
        <f t="shared" si="13"/>
        <v>1</v>
      </c>
      <c r="AO16" s="7">
        <f t="shared" si="14"/>
        <v>1</v>
      </c>
      <c r="AP16" s="7">
        <f t="shared" si="15"/>
        <v>1</v>
      </c>
      <c r="AQ16" s="7">
        <f t="shared" si="16"/>
        <v>1</v>
      </c>
      <c r="AR16" s="7">
        <f t="shared" si="17"/>
        <v>1</v>
      </c>
      <c r="AS16" s="5"/>
    </row>
    <row r="17" spans="1:45" ht="14.45" customHeight="1" x14ac:dyDescent="0.25">
      <c r="A17" s="60" t="s">
        <v>6</v>
      </c>
      <c r="B17" s="45" t="s">
        <v>239</v>
      </c>
      <c r="C17" s="47">
        <v>3</v>
      </c>
      <c r="D17" s="44" t="s">
        <v>64</v>
      </c>
      <c r="E17" s="44" t="s">
        <v>58</v>
      </c>
      <c r="F17" s="45">
        <v>6</v>
      </c>
      <c r="G17" s="107" t="s">
        <v>330</v>
      </c>
      <c r="H17" s="46" t="s">
        <v>331</v>
      </c>
      <c r="I17" s="46" t="s">
        <v>331</v>
      </c>
      <c r="J17" s="44" t="s">
        <v>354</v>
      </c>
      <c r="K17" s="76">
        <v>6</v>
      </c>
      <c r="L17" s="73">
        <v>0</v>
      </c>
      <c r="M17" s="73">
        <v>0</v>
      </c>
      <c r="N17" s="73">
        <v>5</v>
      </c>
      <c r="O17" s="73">
        <v>5</v>
      </c>
      <c r="P17" s="73">
        <v>4</v>
      </c>
      <c r="Q17" s="70">
        <v>6</v>
      </c>
      <c r="R17" s="80">
        <f t="shared" si="0"/>
        <v>0</v>
      </c>
      <c r="S17" s="78">
        <f t="shared" si="1"/>
        <v>0</v>
      </c>
      <c r="T17" s="71">
        <f t="shared" si="2"/>
        <v>0</v>
      </c>
      <c r="U17" s="42"/>
      <c r="V17" s="54">
        <f t="shared" si="3"/>
        <v>0</v>
      </c>
      <c r="W17" s="76"/>
      <c r="X17" s="73"/>
      <c r="Y17" s="92"/>
      <c r="Z17" s="73"/>
      <c r="AA17" s="70"/>
      <c r="AC17" s="5"/>
      <c r="AD17" s="6">
        <f t="shared" si="4"/>
        <v>1</v>
      </c>
      <c r="AE17" s="6">
        <f t="shared" si="5"/>
        <v>0</v>
      </c>
      <c r="AF17" s="6">
        <f t="shared" si="6"/>
        <v>0.83333333333333337</v>
      </c>
      <c r="AG17" s="6">
        <f t="shared" si="7"/>
        <v>0</v>
      </c>
      <c r="AH17" s="6">
        <f t="shared" si="8"/>
        <v>0.66666666666666663</v>
      </c>
      <c r="AI17" s="6">
        <f t="shared" si="9"/>
        <v>0.83333333333333337</v>
      </c>
      <c r="AJ17" s="6">
        <f t="shared" si="10"/>
        <v>0</v>
      </c>
      <c r="AK17" s="7">
        <f t="shared" si="11"/>
        <v>1</v>
      </c>
      <c r="AL17" s="5"/>
      <c r="AM17" s="6">
        <f t="shared" si="12"/>
        <v>1</v>
      </c>
      <c r="AN17" s="7">
        <f t="shared" si="13"/>
        <v>1</v>
      </c>
      <c r="AO17" s="7">
        <f t="shared" si="14"/>
        <v>1</v>
      </c>
      <c r="AP17" s="7">
        <f t="shared" si="15"/>
        <v>1</v>
      </c>
      <c r="AQ17" s="7">
        <f t="shared" si="16"/>
        <v>1</v>
      </c>
      <c r="AR17" s="7">
        <f t="shared" si="17"/>
        <v>1</v>
      </c>
      <c r="AS17" s="5"/>
    </row>
    <row r="18" spans="1:45" ht="14.45" customHeight="1" x14ac:dyDescent="0.25">
      <c r="A18" s="62" t="s">
        <v>193</v>
      </c>
      <c r="B18" s="51" t="s">
        <v>240</v>
      </c>
      <c r="C18" s="48">
        <v>21</v>
      </c>
      <c r="D18" s="50" t="s">
        <v>115</v>
      </c>
      <c r="E18" s="49" t="s">
        <v>57</v>
      </c>
      <c r="F18" s="51">
        <v>4</v>
      </c>
      <c r="G18" s="108" t="s">
        <v>330</v>
      </c>
      <c r="H18" s="50" t="s">
        <v>331</v>
      </c>
      <c r="I18" s="46" t="s">
        <v>331</v>
      </c>
      <c r="J18" s="50" t="s">
        <v>353</v>
      </c>
      <c r="K18" s="76">
        <v>3</v>
      </c>
      <c r="L18" s="73">
        <v>3</v>
      </c>
      <c r="M18" s="73">
        <v>0</v>
      </c>
      <c r="N18" s="73">
        <v>3</v>
      </c>
      <c r="O18" s="73">
        <v>4</v>
      </c>
      <c r="P18" s="73">
        <v>2</v>
      </c>
      <c r="Q18" s="70">
        <v>3</v>
      </c>
      <c r="R18" s="80">
        <f t="shared" si="0"/>
        <v>0</v>
      </c>
      <c r="S18" s="78">
        <f t="shared" si="1"/>
        <v>1</v>
      </c>
      <c r="T18" s="71">
        <f t="shared" si="2"/>
        <v>1</v>
      </c>
      <c r="U18" s="42">
        <v>1</v>
      </c>
      <c r="V18" s="54">
        <f t="shared" si="3"/>
        <v>0</v>
      </c>
      <c r="W18" s="76">
        <v>1</v>
      </c>
      <c r="X18" s="73"/>
      <c r="Y18" s="92"/>
      <c r="Z18" s="73">
        <v>1</v>
      </c>
      <c r="AA18" s="70"/>
      <c r="AC18" s="5"/>
      <c r="AD18" s="6">
        <f t="shared" si="4"/>
        <v>0.75</v>
      </c>
      <c r="AE18" s="6">
        <f t="shared" si="5"/>
        <v>0.75</v>
      </c>
      <c r="AF18" s="6">
        <f t="shared" si="6"/>
        <v>1</v>
      </c>
      <c r="AG18" s="6">
        <f t="shared" si="7"/>
        <v>0</v>
      </c>
      <c r="AH18" s="6">
        <f t="shared" si="8"/>
        <v>0.5</v>
      </c>
      <c r="AI18" s="6">
        <f t="shared" si="9"/>
        <v>0.75</v>
      </c>
      <c r="AJ18" s="6">
        <f t="shared" si="10"/>
        <v>0</v>
      </c>
      <c r="AK18" s="7">
        <f t="shared" si="11"/>
        <v>1</v>
      </c>
      <c r="AL18" s="5"/>
      <c r="AM18" s="6">
        <f t="shared" si="12"/>
        <v>0.75</v>
      </c>
      <c r="AN18" s="7">
        <f t="shared" si="13"/>
        <v>1</v>
      </c>
      <c r="AO18" s="7">
        <f t="shared" si="14"/>
        <v>1</v>
      </c>
      <c r="AP18" s="7">
        <f t="shared" si="15"/>
        <v>0.75</v>
      </c>
      <c r="AQ18" s="7">
        <f t="shared" si="16"/>
        <v>0.75</v>
      </c>
      <c r="AR18" s="7">
        <f t="shared" si="17"/>
        <v>0.75</v>
      </c>
      <c r="AS18" s="5"/>
    </row>
    <row r="19" spans="1:45" ht="14.45" customHeight="1" x14ac:dyDescent="0.25">
      <c r="A19" s="62" t="s">
        <v>220</v>
      </c>
      <c r="B19" s="51" t="s">
        <v>241</v>
      </c>
      <c r="C19" s="48">
        <v>23</v>
      </c>
      <c r="D19" s="50" t="s">
        <v>116</v>
      </c>
      <c r="E19" s="49" t="s">
        <v>57</v>
      </c>
      <c r="F19" s="51">
        <v>7</v>
      </c>
      <c r="G19" s="108" t="s">
        <v>330</v>
      </c>
      <c r="H19" s="50" t="s">
        <v>331</v>
      </c>
      <c r="I19" s="46" t="s">
        <v>331</v>
      </c>
      <c r="J19" s="50" t="s">
        <v>353</v>
      </c>
      <c r="K19" s="76">
        <v>7</v>
      </c>
      <c r="L19" s="73">
        <v>5</v>
      </c>
      <c r="M19" s="73">
        <v>0</v>
      </c>
      <c r="N19" s="73">
        <v>7</v>
      </c>
      <c r="O19" s="73">
        <v>6</v>
      </c>
      <c r="P19" s="73">
        <v>7</v>
      </c>
      <c r="Q19" s="70">
        <v>7</v>
      </c>
      <c r="R19" s="80">
        <f t="shared" si="0"/>
        <v>0</v>
      </c>
      <c r="S19" s="78">
        <f t="shared" si="1"/>
        <v>0</v>
      </c>
      <c r="T19" s="71">
        <f t="shared" si="2"/>
        <v>0</v>
      </c>
      <c r="U19" s="42"/>
      <c r="V19" s="54">
        <f t="shared" si="3"/>
        <v>0</v>
      </c>
      <c r="W19" s="76"/>
      <c r="X19" s="73"/>
      <c r="Y19" s="92"/>
      <c r="Z19" s="73"/>
      <c r="AA19" s="70"/>
      <c r="AC19" s="5"/>
      <c r="AD19" s="6">
        <f t="shared" si="4"/>
        <v>1</v>
      </c>
      <c r="AE19" s="6">
        <f t="shared" si="5"/>
        <v>0.7142857142857143</v>
      </c>
      <c r="AF19" s="6">
        <f t="shared" si="6"/>
        <v>0.8571428571428571</v>
      </c>
      <c r="AG19" s="6">
        <f t="shared" si="7"/>
        <v>0</v>
      </c>
      <c r="AH19" s="6">
        <f t="shared" si="8"/>
        <v>1</v>
      </c>
      <c r="AI19" s="6">
        <f t="shared" si="9"/>
        <v>1</v>
      </c>
      <c r="AJ19" s="6">
        <f t="shared" si="10"/>
        <v>0</v>
      </c>
      <c r="AK19" s="7">
        <f t="shared" si="11"/>
        <v>1</v>
      </c>
      <c r="AL19" s="5"/>
      <c r="AM19" s="6">
        <f t="shared" si="12"/>
        <v>1</v>
      </c>
      <c r="AN19" s="7">
        <f t="shared" si="13"/>
        <v>1</v>
      </c>
      <c r="AO19" s="7">
        <f t="shared" si="14"/>
        <v>1</v>
      </c>
      <c r="AP19" s="7">
        <f t="shared" si="15"/>
        <v>1</v>
      </c>
      <c r="AQ19" s="7">
        <f t="shared" si="16"/>
        <v>1</v>
      </c>
      <c r="AR19" s="7">
        <f t="shared" si="17"/>
        <v>1</v>
      </c>
      <c r="AS19" s="5"/>
    </row>
    <row r="20" spans="1:45" ht="14.45" customHeight="1" x14ac:dyDescent="0.25">
      <c r="A20" s="62" t="s">
        <v>207</v>
      </c>
      <c r="B20" s="51" t="s">
        <v>242</v>
      </c>
      <c r="C20" s="48">
        <v>23</v>
      </c>
      <c r="D20" s="50" t="s">
        <v>117</v>
      </c>
      <c r="E20" s="49" t="s">
        <v>57</v>
      </c>
      <c r="F20" s="51">
        <v>13</v>
      </c>
      <c r="G20" s="108" t="s">
        <v>331</v>
      </c>
      <c r="H20" s="50" t="s">
        <v>331</v>
      </c>
      <c r="I20" s="46" t="s">
        <v>331</v>
      </c>
      <c r="J20" s="50" t="s">
        <v>353</v>
      </c>
      <c r="K20" s="76">
        <v>11</v>
      </c>
      <c r="L20" s="73">
        <v>3</v>
      </c>
      <c r="M20" s="73">
        <v>0</v>
      </c>
      <c r="N20" s="73">
        <f>1+8</f>
        <v>9</v>
      </c>
      <c r="O20" s="73">
        <v>7</v>
      </c>
      <c r="P20" s="73">
        <v>8</v>
      </c>
      <c r="Q20" s="70">
        <v>11</v>
      </c>
      <c r="R20" s="80">
        <f t="shared" si="0"/>
        <v>0</v>
      </c>
      <c r="S20" s="78">
        <f t="shared" si="1"/>
        <v>2</v>
      </c>
      <c r="T20" s="71">
        <f t="shared" si="2"/>
        <v>2</v>
      </c>
      <c r="U20" s="42">
        <v>1</v>
      </c>
      <c r="V20" s="54">
        <f t="shared" si="3"/>
        <v>1</v>
      </c>
      <c r="W20" s="76"/>
      <c r="X20" s="73"/>
      <c r="Y20" s="92">
        <v>1</v>
      </c>
      <c r="Z20" s="73"/>
      <c r="AA20" s="70">
        <v>1</v>
      </c>
      <c r="AC20" s="5"/>
      <c r="AD20" s="6">
        <f t="shared" si="4"/>
        <v>0.84615384615384615</v>
      </c>
      <c r="AE20" s="6">
        <f t="shared" si="5"/>
        <v>0.23076923076923078</v>
      </c>
      <c r="AF20" s="6">
        <f t="shared" si="6"/>
        <v>0.53846153846153844</v>
      </c>
      <c r="AG20" s="6">
        <f t="shared" si="7"/>
        <v>0</v>
      </c>
      <c r="AH20" s="6">
        <f t="shared" si="8"/>
        <v>0.61538461538461542</v>
      </c>
      <c r="AI20" s="6">
        <f t="shared" si="9"/>
        <v>0.69230769230769229</v>
      </c>
      <c r="AJ20" s="6">
        <f t="shared" si="10"/>
        <v>0</v>
      </c>
      <c r="AK20" s="7">
        <f t="shared" si="11"/>
        <v>0.92307692307692313</v>
      </c>
      <c r="AL20" s="5"/>
      <c r="AM20" s="6">
        <f t="shared" si="12"/>
        <v>0.84615384615384615</v>
      </c>
      <c r="AN20" s="7">
        <f t="shared" si="13"/>
        <v>0.84615384615384615</v>
      </c>
      <c r="AO20" s="7">
        <f t="shared" si="14"/>
        <v>0.84615384615384615</v>
      </c>
      <c r="AP20" s="7">
        <f t="shared" si="15"/>
        <v>0.84615384615384615</v>
      </c>
      <c r="AQ20" s="7">
        <f t="shared" si="16"/>
        <v>0.92307692307692313</v>
      </c>
      <c r="AR20" s="7">
        <f t="shared" si="17"/>
        <v>0.92307692307692313</v>
      </c>
      <c r="AS20" s="5"/>
    </row>
    <row r="21" spans="1:45" ht="14.45" customHeight="1" x14ac:dyDescent="0.25">
      <c r="A21" s="60" t="s">
        <v>7</v>
      </c>
      <c r="B21" s="45" t="s">
        <v>243</v>
      </c>
      <c r="C21" s="47">
        <v>14</v>
      </c>
      <c r="D21" s="46" t="s">
        <v>65</v>
      </c>
      <c r="E21" s="44" t="s">
        <v>58</v>
      </c>
      <c r="F21" s="45">
        <v>78</v>
      </c>
      <c r="G21" s="107" t="s">
        <v>330</v>
      </c>
      <c r="H21" s="46" t="s">
        <v>331</v>
      </c>
      <c r="I21" s="46" t="s">
        <v>331</v>
      </c>
      <c r="J21" s="44" t="s">
        <v>354</v>
      </c>
      <c r="K21" s="76">
        <v>66</v>
      </c>
      <c r="L21" s="73">
        <v>30</v>
      </c>
      <c r="M21" s="73">
        <v>33</v>
      </c>
      <c r="N21" s="73">
        <f>1+76</f>
        <v>77</v>
      </c>
      <c r="O21" s="73">
        <v>63</v>
      </c>
      <c r="P21" s="73">
        <v>38</v>
      </c>
      <c r="Q21" s="70">
        <v>71</v>
      </c>
      <c r="R21" s="80">
        <f t="shared" si="0"/>
        <v>5</v>
      </c>
      <c r="S21" s="78">
        <f t="shared" si="1"/>
        <v>12</v>
      </c>
      <c r="T21" s="71">
        <f t="shared" si="2"/>
        <v>7</v>
      </c>
      <c r="U21" s="42">
        <v>7</v>
      </c>
      <c r="V21" s="54">
        <f t="shared" si="3"/>
        <v>0</v>
      </c>
      <c r="W21" s="76">
        <v>2</v>
      </c>
      <c r="X21" s="73">
        <v>2</v>
      </c>
      <c r="Y21" s="92">
        <v>7</v>
      </c>
      <c r="Z21" s="73">
        <v>1</v>
      </c>
      <c r="AA21" s="70">
        <v>4</v>
      </c>
      <c r="AC21" s="5"/>
      <c r="AD21" s="6">
        <f t="shared" si="4"/>
        <v>0.84615384615384615</v>
      </c>
      <c r="AE21" s="6">
        <f t="shared" si="5"/>
        <v>0.38461538461538464</v>
      </c>
      <c r="AF21" s="6">
        <f t="shared" si="6"/>
        <v>0.80769230769230771</v>
      </c>
      <c r="AG21" s="6">
        <f t="shared" si="7"/>
        <v>0.42307692307692307</v>
      </c>
      <c r="AH21" s="6">
        <f t="shared" si="8"/>
        <v>0.48717948717948717</v>
      </c>
      <c r="AI21" s="6">
        <f t="shared" si="9"/>
        <v>0.98717948717948723</v>
      </c>
      <c r="AJ21" s="6">
        <f t="shared" si="10"/>
        <v>6.4102564102564097E-2</v>
      </c>
      <c r="AK21" s="7">
        <f t="shared" si="11"/>
        <v>1</v>
      </c>
      <c r="AL21" s="5"/>
      <c r="AM21" s="6">
        <f t="shared" si="12"/>
        <v>0.91025641025641024</v>
      </c>
      <c r="AN21" s="7">
        <f t="shared" si="13"/>
        <v>0.9358974358974359</v>
      </c>
      <c r="AO21" s="7">
        <f t="shared" si="14"/>
        <v>0.92307692307692302</v>
      </c>
      <c r="AP21" s="7">
        <f t="shared" si="15"/>
        <v>0.9358974358974359</v>
      </c>
      <c r="AQ21" s="7">
        <f t="shared" si="16"/>
        <v>0.96153846153846156</v>
      </c>
      <c r="AR21" s="7">
        <f t="shared" si="17"/>
        <v>1</v>
      </c>
      <c r="AS21" s="5"/>
    </row>
    <row r="22" spans="1:45" ht="14.45" customHeight="1" x14ac:dyDescent="0.25">
      <c r="A22" s="60" t="s">
        <v>194</v>
      </c>
      <c r="B22" s="45" t="s">
        <v>244</v>
      </c>
      <c r="C22" s="47">
        <v>12</v>
      </c>
      <c r="D22" s="46" t="s">
        <v>68</v>
      </c>
      <c r="E22" s="44" t="s">
        <v>57</v>
      </c>
      <c r="F22" s="45">
        <v>5</v>
      </c>
      <c r="G22" s="107" t="s">
        <v>330</v>
      </c>
      <c r="H22" s="46" t="s">
        <v>331</v>
      </c>
      <c r="I22" s="46" t="s">
        <v>331</v>
      </c>
      <c r="J22" s="44" t="s">
        <v>354</v>
      </c>
      <c r="K22" s="76">
        <v>5</v>
      </c>
      <c r="L22" s="73">
        <v>4</v>
      </c>
      <c r="M22" s="73">
        <v>1</v>
      </c>
      <c r="N22" s="73">
        <v>5</v>
      </c>
      <c r="O22" s="73">
        <v>5</v>
      </c>
      <c r="P22" s="73">
        <v>5</v>
      </c>
      <c r="Q22" s="70">
        <v>5</v>
      </c>
      <c r="R22" s="80">
        <f t="shared" si="0"/>
        <v>0</v>
      </c>
      <c r="S22" s="78">
        <f t="shared" si="1"/>
        <v>0</v>
      </c>
      <c r="T22" s="71">
        <f t="shared" si="2"/>
        <v>0</v>
      </c>
      <c r="U22" s="42"/>
      <c r="V22" s="54">
        <f t="shared" si="3"/>
        <v>0</v>
      </c>
      <c r="W22" s="76"/>
      <c r="X22" s="73"/>
      <c r="Y22" s="92"/>
      <c r="Z22" s="73"/>
      <c r="AA22" s="70"/>
      <c r="AC22" s="5"/>
      <c r="AD22" s="6">
        <f t="shared" si="4"/>
        <v>1</v>
      </c>
      <c r="AE22" s="6">
        <f t="shared" si="5"/>
        <v>0.8</v>
      </c>
      <c r="AF22" s="6">
        <f t="shared" si="6"/>
        <v>1</v>
      </c>
      <c r="AG22" s="6">
        <f t="shared" si="7"/>
        <v>0.2</v>
      </c>
      <c r="AH22" s="6">
        <f t="shared" si="8"/>
        <v>1</v>
      </c>
      <c r="AI22" s="6">
        <f t="shared" si="9"/>
        <v>1</v>
      </c>
      <c r="AJ22" s="6">
        <f t="shared" si="10"/>
        <v>0</v>
      </c>
      <c r="AK22" s="7">
        <f t="shared" si="11"/>
        <v>1</v>
      </c>
      <c r="AL22" s="5"/>
      <c r="AM22" s="6">
        <f t="shared" si="12"/>
        <v>1</v>
      </c>
      <c r="AN22" s="7">
        <f t="shared" si="13"/>
        <v>1</v>
      </c>
      <c r="AO22" s="7">
        <f t="shared" si="14"/>
        <v>1</v>
      </c>
      <c r="AP22" s="7">
        <f t="shared" si="15"/>
        <v>1</v>
      </c>
      <c r="AQ22" s="7">
        <f t="shared" si="16"/>
        <v>1</v>
      </c>
      <c r="AR22" s="7">
        <f t="shared" si="17"/>
        <v>1</v>
      </c>
      <c r="AS22" s="5"/>
    </row>
    <row r="23" spans="1:45" s="99" customFormat="1" ht="14.45" customHeight="1" x14ac:dyDescent="0.25">
      <c r="A23" s="62" t="s">
        <v>195</v>
      </c>
      <c r="B23" s="51" t="s">
        <v>245</v>
      </c>
      <c r="C23" s="48">
        <v>11</v>
      </c>
      <c r="D23" s="50" t="s">
        <v>183</v>
      </c>
      <c r="E23" s="49" t="s">
        <v>58</v>
      </c>
      <c r="F23" s="51">
        <v>7</v>
      </c>
      <c r="G23" s="108" t="s">
        <v>330</v>
      </c>
      <c r="H23" s="50" t="s">
        <v>331</v>
      </c>
      <c r="I23" s="50" t="s">
        <v>331</v>
      </c>
      <c r="J23" s="49" t="s">
        <v>354</v>
      </c>
      <c r="K23" s="91">
        <v>6</v>
      </c>
      <c r="L23" s="92">
        <v>5</v>
      </c>
      <c r="M23" s="92">
        <v>0</v>
      </c>
      <c r="N23" s="92">
        <v>7</v>
      </c>
      <c r="O23" s="92">
        <v>7</v>
      </c>
      <c r="P23" s="92">
        <v>2</v>
      </c>
      <c r="Q23" s="93">
        <v>6</v>
      </c>
      <c r="R23" s="94">
        <f t="shared" si="0"/>
        <v>0</v>
      </c>
      <c r="S23" s="95">
        <f t="shared" si="1"/>
        <v>1</v>
      </c>
      <c r="T23" s="96">
        <f t="shared" si="2"/>
        <v>1</v>
      </c>
      <c r="U23" s="97">
        <v>1</v>
      </c>
      <c r="V23" s="98">
        <f t="shared" si="3"/>
        <v>0</v>
      </c>
      <c r="W23" s="91">
        <v>1</v>
      </c>
      <c r="X23" s="92"/>
      <c r="Y23" s="92">
        <v>1</v>
      </c>
      <c r="Z23" s="92">
        <v>1</v>
      </c>
      <c r="AA23" s="93">
        <v>1</v>
      </c>
      <c r="AC23" s="100"/>
      <c r="AD23" s="101">
        <f t="shared" si="4"/>
        <v>0.8571428571428571</v>
      </c>
      <c r="AE23" s="101">
        <f t="shared" si="5"/>
        <v>0.7142857142857143</v>
      </c>
      <c r="AF23" s="101">
        <f t="shared" si="6"/>
        <v>1</v>
      </c>
      <c r="AG23" s="101">
        <f t="shared" si="7"/>
        <v>0</v>
      </c>
      <c r="AH23" s="101">
        <f t="shared" si="8"/>
        <v>0.2857142857142857</v>
      </c>
      <c r="AI23" s="101">
        <f t="shared" si="9"/>
        <v>1</v>
      </c>
      <c r="AJ23" s="101">
        <f t="shared" si="10"/>
        <v>0</v>
      </c>
      <c r="AK23" s="102">
        <f t="shared" si="11"/>
        <v>1</v>
      </c>
      <c r="AL23" s="100"/>
      <c r="AM23" s="101">
        <f t="shared" si="12"/>
        <v>0.8571428571428571</v>
      </c>
      <c r="AN23" s="102">
        <f t="shared" si="13"/>
        <v>1</v>
      </c>
      <c r="AO23" s="102">
        <f t="shared" si="14"/>
        <v>1</v>
      </c>
      <c r="AP23" s="102">
        <f t="shared" si="15"/>
        <v>0.8571428571428571</v>
      </c>
      <c r="AQ23" s="102">
        <f t="shared" si="16"/>
        <v>1</v>
      </c>
      <c r="AR23" s="102">
        <f t="shared" si="17"/>
        <v>1</v>
      </c>
      <c r="AS23" s="100"/>
    </row>
    <row r="24" spans="1:45" ht="14.45" customHeight="1" x14ac:dyDescent="0.25">
      <c r="A24" s="60" t="s">
        <v>196</v>
      </c>
      <c r="B24" s="45" t="s">
        <v>246</v>
      </c>
      <c r="C24" s="47">
        <v>15</v>
      </c>
      <c r="D24" s="46" t="s">
        <v>67</v>
      </c>
      <c r="E24" s="44" t="s">
        <v>57</v>
      </c>
      <c r="F24" s="45">
        <v>25</v>
      </c>
      <c r="G24" s="107" t="s">
        <v>330</v>
      </c>
      <c r="H24" s="46" t="s">
        <v>331</v>
      </c>
      <c r="I24" s="46" t="s">
        <v>331</v>
      </c>
      <c r="J24" s="44" t="s">
        <v>354</v>
      </c>
      <c r="K24" s="76">
        <v>24</v>
      </c>
      <c r="L24" s="73">
        <v>14</v>
      </c>
      <c r="M24" s="73">
        <v>1</v>
      </c>
      <c r="N24" s="73">
        <v>24</v>
      </c>
      <c r="O24" s="73">
        <v>23</v>
      </c>
      <c r="P24" s="73">
        <v>16</v>
      </c>
      <c r="Q24" s="70">
        <v>24</v>
      </c>
      <c r="R24" s="80">
        <f t="shared" si="0"/>
        <v>0</v>
      </c>
      <c r="S24" s="78">
        <f t="shared" si="1"/>
        <v>1</v>
      </c>
      <c r="T24" s="71">
        <f t="shared" si="2"/>
        <v>1</v>
      </c>
      <c r="U24" s="42">
        <v>1</v>
      </c>
      <c r="V24" s="54">
        <f t="shared" si="3"/>
        <v>0</v>
      </c>
      <c r="W24" s="76"/>
      <c r="X24" s="73"/>
      <c r="Y24" s="92">
        <v>1</v>
      </c>
      <c r="Z24" s="73"/>
      <c r="AA24" s="70"/>
      <c r="AC24" s="5"/>
      <c r="AD24" s="6">
        <f t="shared" si="4"/>
        <v>0.96</v>
      </c>
      <c r="AE24" s="6">
        <f t="shared" si="5"/>
        <v>0.56000000000000005</v>
      </c>
      <c r="AF24" s="6">
        <f t="shared" si="6"/>
        <v>0.92</v>
      </c>
      <c r="AG24" s="6">
        <f t="shared" si="7"/>
        <v>0.04</v>
      </c>
      <c r="AH24" s="6">
        <f t="shared" si="8"/>
        <v>0.64</v>
      </c>
      <c r="AI24" s="6">
        <f t="shared" si="9"/>
        <v>0.96</v>
      </c>
      <c r="AJ24" s="6">
        <f t="shared" si="10"/>
        <v>0</v>
      </c>
      <c r="AK24" s="7">
        <f t="shared" si="11"/>
        <v>1</v>
      </c>
      <c r="AL24" s="5"/>
      <c r="AM24" s="6">
        <f t="shared" si="12"/>
        <v>0.96</v>
      </c>
      <c r="AN24" s="7">
        <f t="shared" si="13"/>
        <v>0.96</v>
      </c>
      <c r="AO24" s="7">
        <f t="shared" si="14"/>
        <v>0.96</v>
      </c>
      <c r="AP24" s="7">
        <f t="shared" si="15"/>
        <v>0.96</v>
      </c>
      <c r="AQ24" s="7">
        <f t="shared" si="16"/>
        <v>0.96</v>
      </c>
      <c r="AR24" s="7">
        <f t="shared" si="17"/>
        <v>1</v>
      </c>
      <c r="AS24" s="5"/>
    </row>
    <row r="25" spans="1:45" ht="14.45" customHeight="1" x14ac:dyDescent="0.25">
      <c r="A25" s="60" t="s">
        <v>221</v>
      </c>
      <c r="B25" s="45" t="s">
        <v>247</v>
      </c>
      <c r="C25" s="47">
        <v>12</v>
      </c>
      <c r="D25" s="46" t="s">
        <v>69</v>
      </c>
      <c r="E25" s="44" t="s">
        <v>57</v>
      </c>
      <c r="F25" s="45">
        <v>18</v>
      </c>
      <c r="G25" s="107" t="s">
        <v>330</v>
      </c>
      <c r="H25" s="46" t="s">
        <v>331</v>
      </c>
      <c r="I25" s="46" t="s">
        <v>331</v>
      </c>
      <c r="J25" s="44" t="s">
        <v>354</v>
      </c>
      <c r="K25" s="76">
        <v>16</v>
      </c>
      <c r="L25" s="73">
        <v>9</v>
      </c>
      <c r="M25" s="73">
        <v>6</v>
      </c>
      <c r="N25" s="73">
        <v>11</v>
      </c>
      <c r="O25" s="73">
        <v>16</v>
      </c>
      <c r="P25" s="73">
        <v>7</v>
      </c>
      <c r="Q25" s="70">
        <v>16</v>
      </c>
      <c r="R25" s="80">
        <f t="shared" si="0"/>
        <v>0</v>
      </c>
      <c r="S25" s="78">
        <f t="shared" si="1"/>
        <v>2</v>
      </c>
      <c r="T25" s="71">
        <f t="shared" si="2"/>
        <v>2</v>
      </c>
      <c r="U25" s="42">
        <v>1</v>
      </c>
      <c r="V25" s="54">
        <f t="shared" si="3"/>
        <v>1</v>
      </c>
      <c r="W25" s="76"/>
      <c r="X25" s="73">
        <v>1</v>
      </c>
      <c r="Y25" s="92"/>
      <c r="Z25" s="73">
        <v>1</v>
      </c>
      <c r="AA25" s="70"/>
      <c r="AC25" s="5"/>
      <c r="AD25" s="6">
        <f t="shared" si="4"/>
        <v>0.88888888888888884</v>
      </c>
      <c r="AE25" s="6">
        <f t="shared" si="5"/>
        <v>0.5</v>
      </c>
      <c r="AF25" s="6">
        <f t="shared" si="6"/>
        <v>0.88888888888888884</v>
      </c>
      <c r="AG25" s="6">
        <f t="shared" si="7"/>
        <v>0.33333333333333331</v>
      </c>
      <c r="AH25" s="6">
        <f t="shared" si="8"/>
        <v>0.3888888888888889</v>
      </c>
      <c r="AI25" s="6">
        <f t="shared" si="9"/>
        <v>0.61111111111111116</v>
      </c>
      <c r="AJ25" s="6">
        <f t="shared" si="10"/>
        <v>0</v>
      </c>
      <c r="AK25" s="7">
        <f t="shared" si="11"/>
        <v>0.94444444444444442</v>
      </c>
      <c r="AL25" s="5"/>
      <c r="AM25" s="6">
        <f t="shared" si="12"/>
        <v>0.88888888888888884</v>
      </c>
      <c r="AN25" s="7">
        <f t="shared" si="13"/>
        <v>0.88888888888888884</v>
      </c>
      <c r="AO25" s="7">
        <f t="shared" si="14"/>
        <v>0.94444444444444442</v>
      </c>
      <c r="AP25" s="7">
        <f t="shared" si="15"/>
        <v>0.94444444444444442</v>
      </c>
      <c r="AQ25" s="7">
        <f t="shared" si="16"/>
        <v>0.88888888888888884</v>
      </c>
      <c r="AR25" s="7">
        <f t="shared" si="17"/>
        <v>0.88888888888888884</v>
      </c>
      <c r="AS25" s="5"/>
    </row>
    <row r="26" spans="1:45" s="99" customFormat="1" ht="14.45" customHeight="1" x14ac:dyDescent="0.25">
      <c r="A26" s="62" t="s">
        <v>212</v>
      </c>
      <c r="B26" s="51" t="s">
        <v>248</v>
      </c>
      <c r="C26" s="48">
        <v>13</v>
      </c>
      <c r="D26" s="50" t="s">
        <v>339</v>
      </c>
      <c r="E26" s="49" t="s">
        <v>57</v>
      </c>
      <c r="F26" s="51">
        <v>9</v>
      </c>
      <c r="G26" s="108" t="s">
        <v>330</v>
      </c>
      <c r="H26" s="50" t="s">
        <v>330</v>
      </c>
      <c r="I26" s="50" t="s">
        <v>331</v>
      </c>
      <c r="J26" s="49" t="s">
        <v>354</v>
      </c>
      <c r="K26" s="91">
        <v>6</v>
      </c>
      <c r="L26" s="92">
        <v>2</v>
      </c>
      <c r="M26" s="92">
        <v>4</v>
      </c>
      <c r="N26" s="92">
        <v>9</v>
      </c>
      <c r="O26" s="92">
        <v>8</v>
      </c>
      <c r="P26" s="92">
        <v>3</v>
      </c>
      <c r="Q26" s="93">
        <f>K26+0</f>
        <v>6</v>
      </c>
      <c r="R26" s="94">
        <f t="shared" si="0"/>
        <v>0</v>
      </c>
      <c r="S26" s="95">
        <f t="shared" si="1"/>
        <v>3</v>
      </c>
      <c r="T26" s="96">
        <f t="shared" si="2"/>
        <v>3</v>
      </c>
      <c r="U26" s="97">
        <v>3</v>
      </c>
      <c r="V26" s="98">
        <f t="shared" si="3"/>
        <v>0</v>
      </c>
      <c r="W26" s="91">
        <v>0</v>
      </c>
      <c r="X26" s="92">
        <v>1</v>
      </c>
      <c r="Y26" s="92">
        <v>3</v>
      </c>
      <c r="Z26" s="92">
        <v>2</v>
      </c>
      <c r="AA26" s="93">
        <v>0</v>
      </c>
      <c r="AC26" s="100"/>
      <c r="AD26" s="101">
        <f t="shared" si="4"/>
        <v>0.66666666666666663</v>
      </c>
      <c r="AE26" s="101">
        <f t="shared" si="5"/>
        <v>0.22222222222222221</v>
      </c>
      <c r="AF26" s="101">
        <f t="shared" si="6"/>
        <v>0.88888888888888884</v>
      </c>
      <c r="AG26" s="101">
        <f t="shared" si="7"/>
        <v>0.44444444444444442</v>
      </c>
      <c r="AH26" s="101">
        <f t="shared" si="8"/>
        <v>0.33333333333333331</v>
      </c>
      <c r="AI26" s="101">
        <f t="shared" si="9"/>
        <v>1</v>
      </c>
      <c r="AJ26" s="101">
        <f t="shared" si="10"/>
        <v>0</v>
      </c>
      <c r="AK26" s="102">
        <f t="shared" si="11"/>
        <v>1</v>
      </c>
      <c r="AL26" s="100"/>
      <c r="AM26" s="101">
        <f t="shared" si="12"/>
        <v>0.66666666666666663</v>
      </c>
      <c r="AN26" s="102">
        <f t="shared" si="13"/>
        <v>0.66666666666666663</v>
      </c>
      <c r="AO26" s="102">
        <f t="shared" si="14"/>
        <v>0.88888888888888884</v>
      </c>
      <c r="AP26" s="102">
        <f t="shared" si="15"/>
        <v>0.77777777777777768</v>
      </c>
      <c r="AQ26" s="102">
        <f t="shared" si="16"/>
        <v>0.66666666666666663</v>
      </c>
      <c r="AR26" s="102">
        <f t="shared" si="17"/>
        <v>1</v>
      </c>
      <c r="AS26" s="100"/>
    </row>
    <row r="27" spans="1:45" ht="14.45" customHeight="1" x14ac:dyDescent="0.25">
      <c r="A27" s="60" t="s">
        <v>211</v>
      </c>
      <c r="B27" s="45" t="s">
        <v>249</v>
      </c>
      <c r="C27" s="47">
        <v>13</v>
      </c>
      <c r="D27" s="46" t="s">
        <v>189</v>
      </c>
      <c r="E27" s="44" t="s">
        <v>57</v>
      </c>
      <c r="F27" s="45">
        <v>8</v>
      </c>
      <c r="G27" s="107" t="s">
        <v>330</v>
      </c>
      <c r="H27" s="46" t="s">
        <v>331</v>
      </c>
      <c r="I27" s="46" t="s">
        <v>331</v>
      </c>
      <c r="J27" s="44" t="s">
        <v>354</v>
      </c>
      <c r="K27" s="76">
        <v>8</v>
      </c>
      <c r="L27" s="73">
        <v>5</v>
      </c>
      <c r="M27" s="73">
        <v>3</v>
      </c>
      <c r="N27" s="73">
        <v>8</v>
      </c>
      <c r="O27" s="73">
        <v>5</v>
      </c>
      <c r="P27" s="73">
        <v>8</v>
      </c>
      <c r="Q27" s="70">
        <v>8</v>
      </c>
      <c r="R27" s="80">
        <f t="shared" si="0"/>
        <v>0</v>
      </c>
      <c r="S27" s="78">
        <f t="shared" si="1"/>
        <v>0</v>
      </c>
      <c r="T27" s="71">
        <f t="shared" si="2"/>
        <v>0</v>
      </c>
      <c r="U27" s="42"/>
      <c r="V27" s="54">
        <f t="shared" si="3"/>
        <v>0</v>
      </c>
      <c r="W27" s="91"/>
      <c r="X27" s="92"/>
      <c r="Y27" s="92"/>
      <c r="Z27" s="92"/>
      <c r="AA27" s="93"/>
      <c r="AC27" s="5"/>
      <c r="AD27" s="6">
        <f t="shared" si="4"/>
        <v>1</v>
      </c>
      <c r="AE27" s="6">
        <f t="shared" si="5"/>
        <v>0.625</v>
      </c>
      <c r="AF27" s="6">
        <f t="shared" si="6"/>
        <v>0.625</v>
      </c>
      <c r="AG27" s="6">
        <f t="shared" si="7"/>
        <v>0.375</v>
      </c>
      <c r="AH27" s="6">
        <f t="shared" si="8"/>
        <v>1</v>
      </c>
      <c r="AI27" s="6">
        <f t="shared" si="9"/>
        <v>1</v>
      </c>
      <c r="AJ27" s="6">
        <f t="shared" si="10"/>
        <v>0</v>
      </c>
      <c r="AK27" s="7">
        <f t="shared" si="11"/>
        <v>1</v>
      </c>
      <c r="AL27" s="5"/>
      <c r="AM27" s="6">
        <f t="shared" si="12"/>
        <v>1</v>
      </c>
      <c r="AN27" s="7">
        <f t="shared" si="13"/>
        <v>1</v>
      </c>
      <c r="AO27" s="7">
        <f t="shared" si="14"/>
        <v>1</v>
      </c>
      <c r="AP27" s="7">
        <f t="shared" si="15"/>
        <v>1</v>
      </c>
      <c r="AQ27" s="7">
        <f t="shared" si="16"/>
        <v>1</v>
      </c>
      <c r="AR27" s="7">
        <f t="shared" si="17"/>
        <v>1</v>
      </c>
      <c r="AS27" s="5"/>
    </row>
    <row r="28" spans="1:45" ht="14.45" customHeight="1" x14ac:dyDescent="0.25">
      <c r="A28" s="60" t="s">
        <v>213</v>
      </c>
      <c r="B28" s="45" t="s">
        <v>250</v>
      </c>
      <c r="C28" s="47">
        <v>4</v>
      </c>
      <c r="D28" s="46" t="s">
        <v>70</v>
      </c>
      <c r="E28" s="44" t="s">
        <v>57</v>
      </c>
      <c r="F28" s="45">
        <v>5</v>
      </c>
      <c r="G28" s="107" t="s">
        <v>330</v>
      </c>
      <c r="H28" s="46" t="s">
        <v>331</v>
      </c>
      <c r="I28" s="46" t="s">
        <v>331</v>
      </c>
      <c r="J28" s="44" t="s">
        <v>354</v>
      </c>
      <c r="K28" s="76">
        <v>5</v>
      </c>
      <c r="L28" s="73">
        <v>2</v>
      </c>
      <c r="M28" s="73">
        <v>0</v>
      </c>
      <c r="N28" s="73">
        <v>5</v>
      </c>
      <c r="O28" s="73">
        <v>5</v>
      </c>
      <c r="P28" s="73">
        <v>1</v>
      </c>
      <c r="Q28" s="70">
        <v>5</v>
      </c>
      <c r="R28" s="80">
        <f t="shared" si="0"/>
        <v>0</v>
      </c>
      <c r="S28" s="78">
        <f t="shared" si="1"/>
        <v>0</v>
      </c>
      <c r="T28" s="71">
        <f t="shared" si="2"/>
        <v>0</v>
      </c>
      <c r="U28" s="42"/>
      <c r="V28" s="54">
        <f t="shared" si="3"/>
        <v>0</v>
      </c>
      <c r="W28" s="91"/>
      <c r="X28" s="92"/>
      <c r="Y28" s="92"/>
      <c r="Z28" s="92"/>
      <c r="AA28" s="93"/>
      <c r="AC28" s="5"/>
      <c r="AD28" s="6">
        <f t="shared" si="4"/>
        <v>1</v>
      </c>
      <c r="AE28" s="6">
        <f t="shared" si="5"/>
        <v>0.4</v>
      </c>
      <c r="AF28" s="6">
        <f t="shared" si="6"/>
        <v>1</v>
      </c>
      <c r="AG28" s="6">
        <f t="shared" si="7"/>
        <v>0</v>
      </c>
      <c r="AH28" s="6">
        <f t="shared" si="8"/>
        <v>0.2</v>
      </c>
      <c r="AI28" s="6">
        <f t="shared" si="9"/>
        <v>1</v>
      </c>
      <c r="AJ28" s="6">
        <f t="shared" si="10"/>
        <v>0</v>
      </c>
      <c r="AK28" s="7">
        <f t="shared" si="11"/>
        <v>1</v>
      </c>
      <c r="AL28" s="5"/>
      <c r="AM28" s="6">
        <f t="shared" si="12"/>
        <v>1</v>
      </c>
      <c r="AN28" s="7">
        <f t="shared" si="13"/>
        <v>1</v>
      </c>
      <c r="AO28" s="7">
        <f t="shared" si="14"/>
        <v>1</v>
      </c>
      <c r="AP28" s="7">
        <f t="shared" si="15"/>
        <v>1</v>
      </c>
      <c r="AQ28" s="7">
        <f t="shared" si="16"/>
        <v>1</v>
      </c>
      <c r="AR28" s="7">
        <f t="shared" si="17"/>
        <v>1</v>
      </c>
      <c r="AS28" s="5"/>
    </row>
    <row r="29" spans="1:45" ht="14.45" customHeight="1" x14ac:dyDescent="0.25">
      <c r="A29" s="60" t="s">
        <v>214</v>
      </c>
      <c r="B29" s="45" t="s">
        <v>251</v>
      </c>
      <c r="C29" s="47">
        <v>6</v>
      </c>
      <c r="D29" s="46" t="s">
        <v>71</v>
      </c>
      <c r="E29" s="44" t="s">
        <v>57</v>
      </c>
      <c r="F29" s="45">
        <v>4</v>
      </c>
      <c r="G29" s="107" t="s">
        <v>330</v>
      </c>
      <c r="H29" s="46" t="s">
        <v>331</v>
      </c>
      <c r="I29" s="46" t="s">
        <v>331</v>
      </c>
      <c r="J29" s="44" t="s">
        <v>354</v>
      </c>
      <c r="K29" s="76">
        <v>4</v>
      </c>
      <c r="L29" s="73">
        <v>0</v>
      </c>
      <c r="M29" s="73">
        <v>0</v>
      </c>
      <c r="N29" s="73">
        <v>4</v>
      </c>
      <c r="O29" s="73">
        <v>4</v>
      </c>
      <c r="P29" s="73">
        <v>3</v>
      </c>
      <c r="Q29" s="70">
        <v>4</v>
      </c>
      <c r="R29" s="80">
        <f t="shared" si="0"/>
        <v>0</v>
      </c>
      <c r="S29" s="78">
        <f t="shared" si="1"/>
        <v>0</v>
      </c>
      <c r="T29" s="71">
        <f t="shared" si="2"/>
        <v>0</v>
      </c>
      <c r="U29" s="42"/>
      <c r="V29" s="54">
        <f t="shared" si="3"/>
        <v>0</v>
      </c>
      <c r="W29" s="91"/>
      <c r="X29" s="92"/>
      <c r="Y29" s="92"/>
      <c r="Z29" s="92"/>
      <c r="AA29" s="93"/>
      <c r="AC29" s="5"/>
      <c r="AD29" s="6">
        <f t="shared" si="4"/>
        <v>1</v>
      </c>
      <c r="AE29" s="6">
        <f t="shared" si="5"/>
        <v>0</v>
      </c>
      <c r="AF29" s="6">
        <f t="shared" si="6"/>
        <v>1</v>
      </c>
      <c r="AG29" s="6">
        <f t="shared" si="7"/>
        <v>0</v>
      </c>
      <c r="AH29" s="6">
        <f t="shared" si="8"/>
        <v>0.75</v>
      </c>
      <c r="AI29" s="6">
        <f t="shared" si="9"/>
        <v>1</v>
      </c>
      <c r="AJ29" s="6">
        <f t="shared" si="10"/>
        <v>0</v>
      </c>
      <c r="AK29" s="7">
        <f t="shared" si="11"/>
        <v>1</v>
      </c>
      <c r="AL29" s="5"/>
      <c r="AM29" s="6">
        <f t="shared" si="12"/>
        <v>1</v>
      </c>
      <c r="AN29" s="7">
        <f t="shared" si="13"/>
        <v>1</v>
      </c>
      <c r="AO29" s="7">
        <f t="shared" si="14"/>
        <v>1</v>
      </c>
      <c r="AP29" s="7">
        <f t="shared" si="15"/>
        <v>1</v>
      </c>
      <c r="AQ29" s="7">
        <f t="shared" si="16"/>
        <v>1</v>
      </c>
      <c r="AR29" s="7">
        <f t="shared" si="17"/>
        <v>1</v>
      </c>
      <c r="AS29" s="5"/>
    </row>
    <row r="30" spans="1:45" ht="14.45" customHeight="1" x14ac:dyDescent="0.25">
      <c r="A30" s="60" t="s">
        <v>8</v>
      </c>
      <c r="B30" s="45" t="s">
        <v>252</v>
      </c>
      <c r="C30" s="47">
        <v>11</v>
      </c>
      <c r="D30" s="46" t="s">
        <v>73</v>
      </c>
      <c r="E30" s="44" t="s">
        <v>57</v>
      </c>
      <c r="F30" s="45">
        <v>4</v>
      </c>
      <c r="G30" s="107" t="s">
        <v>330</v>
      </c>
      <c r="H30" s="46" t="s">
        <v>331</v>
      </c>
      <c r="I30" s="46" t="s">
        <v>331</v>
      </c>
      <c r="J30" s="46" t="s">
        <v>352</v>
      </c>
      <c r="K30" s="76">
        <v>4</v>
      </c>
      <c r="L30" s="73">
        <v>3</v>
      </c>
      <c r="M30" s="73">
        <v>0</v>
      </c>
      <c r="N30" s="73">
        <v>3</v>
      </c>
      <c r="O30" s="73">
        <v>3</v>
      </c>
      <c r="P30" s="73">
        <v>3</v>
      </c>
      <c r="Q30" s="70">
        <v>4</v>
      </c>
      <c r="R30" s="80">
        <f t="shared" si="0"/>
        <v>0</v>
      </c>
      <c r="S30" s="78">
        <f t="shared" si="1"/>
        <v>0</v>
      </c>
      <c r="T30" s="71">
        <f t="shared" si="2"/>
        <v>0</v>
      </c>
      <c r="U30" s="42"/>
      <c r="V30" s="54">
        <f t="shared" si="3"/>
        <v>0</v>
      </c>
      <c r="W30" s="91"/>
      <c r="X30" s="92"/>
      <c r="Y30" s="92"/>
      <c r="Z30" s="92"/>
      <c r="AA30" s="93"/>
      <c r="AC30" s="5"/>
      <c r="AD30" s="6">
        <f t="shared" si="4"/>
        <v>1</v>
      </c>
      <c r="AE30" s="6">
        <f t="shared" si="5"/>
        <v>0.75</v>
      </c>
      <c r="AF30" s="6">
        <f t="shared" si="6"/>
        <v>0.75</v>
      </c>
      <c r="AG30" s="6">
        <f t="shared" si="7"/>
        <v>0</v>
      </c>
      <c r="AH30" s="6">
        <f t="shared" si="8"/>
        <v>0.75</v>
      </c>
      <c r="AI30" s="6">
        <f t="shared" si="9"/>
        <v>0.75</v>
      </c>
      <c r="AJ30" s="6">
        <f t="shared" si="10"/>
        <v>0</v>
      </c>
      <c r="AK30" s="7">
        <f t="shared" si="11"/>
        <v>1</v>
      </c>
      <c r="AL30" s="5"/>
      <c r="AM30" s="6">
        <f t="shared" si="12"/>
        <v>1</v>
      </c>
      <c r="AN30" s="7">
        <f t="shared" si="13"/>
        <v>1</v>
      </c>
      <c r="AO30" s="7">
        <f t="shared" si="14"/>
        <v>1</v>
      </c>
      <c r="AP30" s="7">
        <f t="shared" si="15"/>
        <v>1</v>
      </c>
      <c r="AQ30" s="7">
        <f t="shared" si="16"/>
        <v>1</v>
      </c>
      <c r="AR30" s="7">
        <f t="shared" si="17"/>
        <v>1</v>
      </c>
      <c r="AS30" s="5"/>
    </row>
    <row r="31" spans="1:45" ht="14.45" customHeight="1" x14ac:dyDescent="0.25">
      <c r="A31" s="60" t="s">
        <v>9</v>
      </c>
      <c r="B31" s="45" t="s">
        <v>253</v>
      </c>
      <c r="C31" s="47">
        <v>6</v>
      </c>
      <c r="D31" s="46" t="s">
        <v>118</v>
      </c>
      <c r="E31" s="44" t="s">
        <v>57</v>
      </c>
      <c r="F31" s="45">
        <v>5</v>
      </c>
      <c r="G31" s="107" t="s">
        <v>330</v>
      </c>
      <c r="H31" s="46" t="s">
        <v>331</v>
      </c>
      <c r="I31" s="46" t="s">
        <v>331</v>
      </c>
      <c r="J31" s="44" t="s">
        <v>354</v>
      </c>
      <c r="K31" s="76">
        <v>4</v>
      </c>
      <c r="L31" s="73">
        <v>3</v>
      </c>
      <c r="M31" s="73">
        <v>2</v>
      </c>
      <c r="N31" s="73">
        <v>5</v>
      </c>
      <c r="O31" s="73">
        <v>4</v>
      </c>
      <c r="P31" s="73">
        <v>3</v>
      </c>
      <c r="Q31" s="70">
        <v>4</v>
      </c>
      <c r="R31" s="80">
        <f t="shared" si="0"/>
        <v>0</v>
      </c>
      <c r="S31" s="78">
        <f t="shared" si="1"/>
        <v>1</v>
      </c>
      <c r="T31" s="71">
        <f t="shared" si="2"/>
        <v>1</v>
      </c>
      <c r="U31" s="42">
        <v>1</v>
      </c>
      <c r="V31" s="54">
        <f t="shared" si="3"/>
        <v>0</v>
      </c>
      <c r="W31" s="91"/>
      <c r="X31" s="92"/>
      <c r="Y31" s="92">
        <v>1</v>
      </c>
      <c r="Z31" s="92"/>
      <c r="AA31" s="93"/>
      <c r="AC31" s="5"/>
      <c r="AD31" s="6">
        <f t="shared" si="4"/>
        <v>0.8</v>
      </c>
      <c r="AE31" s="6">
        <f t="shared" si="5"/>
        <v>0.6</v>
      </c>
      <c r="AF31" s="6">
        <f t="shared" si="6"/>
        <v>0.8</v>
      </c>
      <c r="AG31" s="6">
        <f t="shared" si="7"/>
        <v>0.4</v>
      </c>
      <c r="AH31" s="6">
        <f t="shared" si="8"/>
        <v>0.6</v>
      </c>
      <c r="AI31" s="6">
        <f t="shared" si="9"/>
        <v>1</v>
      </c>
      <c r="AJ31" s="6">
        <f t="shared" si="10"/>
        <v>0</v>
      </c>
      <c r="AK31" s="7">
        <f t="shared" si="11"/>
        <v>1</v>
      </c>
      <c r="AL31" s="5"/>
      <c r="AM31" s="6">
        <f t="shared" si="12"/>
        <v>0.8</v>
      </c>
      <c r="AN31" s="7">
        <f t="shared" si="13"/>
        <v>0.8</v>
      </c>
      <c r="AO31" s="7">
        <f t="shared" si="14"/>
        <v>0.8</v>
      </c>
      <c r="AP31" s="7">
        <f t="shared" si="15"/>
        <v>0.8</v>
      </c>
      <c r="AQ31" s="7">
        <f t="shared" si="16"/>
        <v>0.8</v>
      </c>
      <c r="AR31" s="7">
        <f t="shared" si="17"/>
        <v>1</v>
      </c>
      <c r="AS31" s="5"/>
    </row>
    <row r="32" spans="1:45" ht="14.45" customHeight="1" x14ac:dyDescent="0.25">
      <c r="A32" s="60" t="s">
        <v>10</v>
      </c>
      <c r="B32" s="45" t="s">
        <v>254</v>
      </c>
      <c r="C32" s="47">
        <v>5</v>
      </c>
      <c r="D32" s="46" t="s">
        <v>74</v>
      </c>
      <c r="E32" s="44" t="s">
        <v>57</v>
      </c>
      <c r="F32" s="45">
        <v>29</v>
      </c>
      <c r="G32" s="107" t="s">
        <v>330</v>
      </c>
      <c r="H32" s="46" t="s">
        <v>331</v>
      </c>
      <c r="I32" s="46" t="s">
        <v>331</v>
      </c>
      <c r="J32" s="44" t="s">
        <v>354</v>
      </c>
      <c r="K32" s="76">
        <v>29</v>
      </c>
      <c r="L32" s="73">
        <v>18</v>
      </c>
      <c r="M32" s="73">
        <v>10</v>
      </c>
      <c r="N32" s="73">
        <v>28</v>
      </c>
      <c r="O32" s="73">
        <v>27</v>
      </c>
      <c r="P32" s="73">
        <v>23</v>
      </c>
      <c r="Q32" s="70">
        <v>29</v>
      </c>
      <c r="R32" s="80">
        <f t="shared" si="0"/>
        <v>0</v>
      </c>
      <c r="S32" s="78">
        <f t="shared" si="1"/>
        <v>0</v>
      </c>
      <c r="T32" s="71">
        <f t="shared" si="2"/>
        <v>0</v>
      </c>
      <c r="U32" s="42"/>
      <c r="V32" s="54">
        <f t="shared" si="3"/>
        <v>0</v>
      </c>
      <c r="W32" s="91"/>
      <c r="X32" s="92"/>
      <c r="Y32" s="92"/>
      <c r="Z32" s="92"/>
      <c r="AA32" s="93"/>
      <c r="AC32" s="5"/>
      <c r="AD32" s="6">
        <f t="shared" si="4"/>
        <v>1</v>
      </c>
      <c r="AE32" s="6">
        <f t="shared" si="5"/>
        <v>0.62068965517241381</v>
      </c>
      <c r="AF32" s="6">
        <f t="shared" si="6"/>
        <v>0.93103448275862066</v>
      </c>
      <c r="AG32" s="6">
        <f t="shared" si="7"/>
        <v>0.34482758620689657</v>
      </c>
      <c r="AH32" s="6">
        <f t="shared" si="8"/>
        <v>0.7931034482758621</v>
      </c>
      <c r="AI32" s="6">
        <f t="shared" si="9"/>
        <v>0.96551724137931039</v>
      </c>
      <c r="AJ32" s="6">
        <f t="shared" si="10"/>
        <v>0</v>
      </c>
      <c r="AK32" s="7">
        <f t="shared" si="11"/>
        <v>1</v>
      </c>
      <c r="AL32" s="5"/>
      <c r="AM32" s="6">
        <f t="shared" si="12"/>
        <v>1</v>
      </c>
      <c r="AN32" s="7">
        <f t="shared" si="13"/>
        <v>1</v>
      </c>
      <c r="AO32" s="7">
        <f t="shared" si="14"/>
        <v>1</v>
      </c>
      <c r="AP32" s="7">
        <f t="shared" si="15"/>
        <v>1</v>
      </c>
      <c r="AQ32" s="7">
        <f t="shared" si="16"/>
        <v>1</v>
      </c>
      <c r="AR32" s="7">
        <f t="shared" si="17"/>
        <v>1</v>
      </c>
      <c r="AS32" s="5"/>
    </row>
    <row r="33" spans="1:45" ht="14.45" customHeight="1" x14ac:dyDescent="0.25">
      <c r="A33" s="60" t="s">
        <v>11</v>
      </c>
      <c r="B33" s="45" t="s">
        <v>255</v>
      </c>
      <c r="C33" s="47">
        <v>2</v>
      </c>
      <c r="D33" s="46" t="s">
        <v>75</v>
      </c>
      <c r="E33" s="44" t="s">
        <v>57</v>
      </c>
      <c r="F33" s="45">
        <v>5</v>
      </c>
      <c r="G33" s="107" t="s">
        <v>330</v>
      </c>
      <c r="H33" s="46" t="s">
        <v>331</v>
      </c>
      <c r="I33" s="46" t="s">
        <v>331</v>
      </c>
      <c r="J33" s="44" t="s">
        <v>354</v>
      </c>
      <c r="K33" s="76">
        <v>5</v>
      </c>
      <c r="L33" s="73">
        <v>4</v>
      </c>
      <c r="M33" s="73">
        <v>0</v>
      </c>
      <c r="N33" s="73">
        <v>5</v>
      </c>
      <c r="O33" s="73">
        <v>5</v>
      </c>
      <c r="P33" s="73">
        <v>5</v>
      </c>
      <c r="Q33" s="70">
        <v>5</v>
      </c>
      <c r="R33" s="80">
        <f t="shared" si="0"/>
        <v>0</v>
      </c>
      <c r="S33" s="78">
        <f t="shared" si="1"/>
        <v>0</v>
      </c>
      <c r="T33" s="71">
        <f t="shared" si="2"/>
        <v>0</v>
      </c>
      <c r="U33" s="42"/>
      <c r="V33" s="54">
        <f t="shared" si="3"/>
        <v>0</v>
      </c>
      <c r="W33" s="91"/>
      <c r="X33" s="92"/>
      <c r="Y33" s="92"/>
      <c r="Z33" s="92"/>
      <c r="AA33" s="93"/>
      <c r="AC33" s="5"/>
      <c r="AD33" s="6">
        <f t="shared" si="4"/>
        <v>1</v>
      </c>
      <c r="AE33" s="6">
        <f t="shared" si="5"/>
        <v>0.8</v>
      </c>
      <c r="AF33" s="6">
        <f t="shared" si="6"/>
        <v>1</v>
      </c>
      <c r="AG33" s="6">
        <f t="shared" si="7"/>
        <v>0</v>
      </c>
      <c r="AH33" s="6">
        <f t="shared" si="8"/>
        <v>1</v>
      </c>
      <c r="AI33" s="6">
        <f t="shared" si="9"/>
        <v>1</v>
      </c>
      <c r="AJ33" s="6">
        <f t="shared" si="10"/>
        <v>0</v>
      </c>
      <c r="AK33" s="7">
        <f t="shared" si="11"/>
        <v>1</v>
      </c>
      <c r="AL33" s="5"/>
      <c r="AM33" s="6">
        <f t="shared" si="12"/>
        <v>1</v>
      </c>
      <c r="AN33" s="7">
        <f t="shared" si="13"/>
        <v>1</v>
      </c>
      <c r="AO33" s="7">
        <f t="shared" si="14"/>
        <v>1</v>
      </c>
      <c r="AP33" s="7">
        <f t="shared" si="15"/>
        <v>1</v>
      </c>
      <c r="AQ33" s="7">
        <f t="shared" si="16"/>
        <v>1</v>
      </c>
      <c r="AR33" s="7">
        <f t="shared" si="17"/>
        <v>1</v>
      </c>
      <c r="AS33" s="5"/>
    </row>
    <row r="34" spans="1:45" ht="14.45" customHeight="1" x14ac:dyDescent="0.25">
      <c r="A34" s="60" t="s">
        <v>12</v>
      </c>
      <c r="B34" s="45" t="s">
        <v>256</v>
      </c>
      <c r="C34" s="47">
        <v>17</v>
      </c>
      <c r="D34" s="46" t="s">
        <v>119</v>
      </c>
      <c r="E34" s="44" t="s">
        <v>58</v>
      </c>
      <c r="F34" s="45">
        <v>7</v>
      </c>
      <c r="G34" s="107" t="s">
        <v>331</v>
      </c>
      <c r="H34" s="46" t="s">
        <v>331</v>
      </c>
      <c r="I34" s="46" t="s">
        <v>331</v>
      </c>
      <c r="J34" s="44" t="s">
        <v>354</v>
      </c>
      <c r="K34" s="76">
        <v>5</v>
      </c>
      <c r="L34" s="73">
        <v>2</v>
      </c>
      <c r="M34" s="73">
        <v>5</v>
      </c>
      <c r="N34" s="73">
        <v>4</v>
      </c>
      <c r="O34" s="73">
        <v>6</v>
      </c>
      <c r="P34" s="73">
        <v>0</v>
      </c>
      <c r="Q34" s="70">
        <v>7</v>
      </c>
      <c r="R34" s="80">
        <f t="shared" si="0"/>
        <v>2</v>
      </c>
      <c r="S34" s="78">
        <f t="shared" si="1"/>
        <v>2</v>
      </c>
      <c r="T34" s="71">
        <f t="shared" si="2"/>
        <v>0</v>
      </c>
      <c r="U34" s="42"/>
      <c r="V34" s="54">
        <f t="shared" si="3"/>
        <v>0</v>
      </c>
      <c r="W34" s="91"/>
      <c r="X34" s="92"/>
      <c r="Y34" s="92"/>
      <c r="Z34" s="92"/>
      <c r="AA34" s="93"/>
      <c r="AC34" s="5"/>
      <c r="AD34" s="6">
        <f t="shared" si="4"/>
        <v>0.7142857142857143</v>
      </c>
      <c r="AE34" s="6">
        <f t="shared" si="5"/>
        <v>0.2857142857142857</v>
      </c>
      <c r="AF34" s="6">
        <f t="shared" si="6"/>
        <v>0.8571428571428571</v>
      </c>
      <c r="AG34" s="6">
        <f t="shared" si="7"/>
        <v>0.7142857142857143</v>
      </c>
      <c r="AH34" s="6">
        <f t="shared" si="8"/>
        <v>0</v>
      </c>
      <c r="AI34" s="6">
        <f t="shared" si="9"/>
        <v>0.5714285714285714</v>
      </c>
      <c r="AJ34" s="6">
        <f t="shared" si="10"/>
        <v>0.2857142857142857</v>
      </c>
      <c r="AK34" s="7">
        <f t="shared" si="11"/>
        <v>1</v>
      </c>
      <c r="AL34" s="5"/>
      <c r="AM34" s="6">
        <f t="shared" si="12"/>
        <v>1</v>
      </c>
      <c r="AN34" s="7">
        <f t="shared" si="13"/>
        <v>1</v>
      </c>
      <c r="AO34" s="7">
        <f t="shared" si="14"/>
        <v>1</v>
      </c>
      <c r="AP34" s="7">
        <f t="shared" si="15"/>
        <v>1</v>
      </c>
      <c r="AQ34" s="7">
        <f t="shared" si="16"/>
        <v>1</v>
      </c>
      <c r="AR34" s="7">
        <f t="shared" si="17"/>
        <v>1</v>
      </c>
      <c r="AS34" s="5"/>
    </row>
    <row r="35" spans="1:45" ht="14.45" customHeight="1" x14ac:dyDescent="0.25">
      <c r="A35" s="60" t="s">
        <v>13</v>
      </c>
      <c r="B35" s="45" t="s">
        <v>257</v>
      </c>
      <c r="C35" s="47">
        <v>4</v>
      </c>
      <c r="D35" s="46" t="s">
        <v>76</v>
      </c>
      <c r="E35" s="44" t="s">
        <v>57</v>
      </c>
      <c r="F35" s="45">
        <v>8</v>
      </c>
      <c r="G35" s="107" t="s">
        <v>330</v>
      </c>
      <c r="H35" s="46" t="s">
        <v>331</v>
      </c>
      <c r="I35" s="46" t="s">
        <v>331</v>
      </c>
      <c r="J35" s="44" t="s">
        <v>354</v>
      </c>
      <c r="K35" s="76">
        <v>8</v>
      </c>
      <c r="L35" s="73">
        <v>4</v>
      </c>
      <c r="M35" s="73">
        <v>2</v>
      </c>
      <c r="N35" s="73">
        <v>8</v>
      </c>
      <c r="O35" s="73">
        <v>7</v>
      </c>
      <c r="P35" s="73">
        <v>6</v>
      </c>
      <c r="Q35" s="70">
        <v>8</v>
      </c>
      <c r="R35" s="80">
        <f t="shared" ref="R35:R66" si="18">Q35-K35</f>
        <v>0</v>
      </c>
      <c r="S35" s="78">
        <f t="shared" ref="S35:S66" si="19">F35-K35</f>
        <v>0</v>
      </c>
      <c r="T35" s="71">
        <f t="shared" ref="T35:T66" si="20">F35-Q35</f>
        <v>0</v>
      </c>
      <c r="U35" s="42"/>
      <c r="V35" s="54">
        <f t="shared" ref="V35:V66" si="21">F35-(Q35+U35)</f>
        <v>0</v>
      </c>
      <c r="W35" s="91"/>
      <c r="X35" s="92"/>
      <c r="Y35" s="92"/>
      <c r="Z35" s="92"/>
      <c r="AA35" s="93"/>
      <c r="AC35" s="5"/>
      <c r="AD35" s="6">
        <f t="shared" ref="AD35:AD66" si="22">K35/$F35</f>
        <v>1</v>
      </c>
      <c r="AE35" s="6">
        <f t="shared" ref="AE35:AE66" si="23">L35/$F35</f>
        <v>0.5</v>
      </c>
      <c r="AF35" s="6">
        <f t="shared" ref="AF35:AF66" si="24">O35/$F35</f>
        <v>0.875</v>
      </c>
      <c r="AG35" s="6">
        <f t="shared" ref="AG35:AG66" si="25">M35/$F35</f>
        <v>0.25</v>
      </c>
      <c r="AH35" s="6">
        <f t="shared" ref="AH35:AH66" si="26">P35/$F35</f>
        <v>0.75</v>
      </c>
      <c r="AI35" s="6">
        <f t="shared" ref="AI35:AI66" si="27">N35/$F35</f>
        <v>1</v>
      </c>
      <c r="AJ35" s="6">
        <f t="shared" ref="AJ35:AJ66" si="28">R35/$F35</f>
        <v>0</v>
      </c>
      <c r="AK35" s="7">
        <f t="shared" ref="AK35:AK66" si="29">($F35-V35)/$F35</f>
        <v>1</v>
      </c>
      <c r="AL35" s="5"/>
      <c r="AM35" s="6">
        <f t="shared" ref="AM35:AM66" si="30">Q35/$F35</f>
        <v>1</v>
      </c>
      <c r="AN35" s="7">
        <f t="shared" ref="AN35:AN66" si="31">$AM35+W35/$F35</f>
        <v>1</v>
      </c>
      <c r="AO35" s="7">
        <f t="shared" ref="AO35:AO66" si="32">$AM35+Z35/$F35</f>
        <v>1</v>
      </c>
      <c r="AP35" s="7">
        <f t="shared" ref="AP35:AP66" si="33">$AM35+X35/$F35</f>
        <v>1</v>
      </c>
      <c r="AQ35" s="7">
        <f t="shared" ref="AQ35:AQ66" si="34">$AM35+AA35/$F35</f>
        <v>1</v>
      </c>
      <c r="AR35" s="7">
        <f t="shared" ref="AR35:AR66" si="35">$AM35+Y35/$F35</f>
        <v>1</v>
      </c>
      <c r="AS35" s="5"/>
    </row>
    <row r="36" spans="1:45" ht="14.45" customHeight="1" x14ac:dyDescent="0.25">
      <c r="A36" s="60" t="s">
        <v>14</v>
      </c>
      <c r="B36" s="45" t="s">
        <v>258</v>
      </c>
      <c r="C36" s="47">
        <v>1</v>
      </c>
      <c r="D36" s="46" t="s">
        <v>78</v>
      </c>
      <c r="E36" s="44" t="s">
        <v>57</v>
      </c>
      <c r="F36" s="45">
        <v>2</v>
      </c>
      <c r="G36" s="107" t="s">
        <v>330</v>
      </c>
      <c r="H36" s="46" t="s">
        <v>331</v>
      </c>
      <c r="I36" s="46" t="s">
        <v>331</v>
      </c>
      <c r="J36" s="44" t="s">
        <v>354</v>
      </c>
      <c r="K36" s="76">
        <v>2</v>
      </c>
      <c r="L36" s="73">
        <v>0</v>
      </c>
      <c r="M36" s="73">
        <v>0</v>
      </c>
      <c r="N36" s="73">
        <v>1</v>
      </c>
      <c r="O36" s="73">
        <v>2</v>
      </c>
      <c r="P36" s="73">
        <v>2</v>
      </c>
      <c r="Q36" s="70">
        <v>2</v>
      </c>
      <c r="R36" s="80">
        <f t="shared" si="18"/>
        <v>0</v>
      </c>
      <c r="S36" s="78">
        <f t="shared" si="19"/>
        <v>0</v>
      </c>
      <c r="T36" s="71">
        <f t="shared" si="20"/>
        <v>0</v>
      </c>
      <c r="U36" s="42"/>
      <c r="V36" s="54">
        <f t="shared" si="21"/>
        <v>0</v>
      </c>
      <c r="W36" s="91"/>
      <c r="X36" s="92"/>
      <c r="Y36" s="92"/>
      <c r="Z36" s="92"/>
      <c r="AA36" s="93"/>
      <c r="AC36" s="5"/>
      <c r="AD36" s="6">
        <f t="shared" si="22"/>
        <v>1</v>
      </c>
      <c r="AE36" s="6">
        <f t="shared" si="23"/>
        <v>0</v>
      </c>
      <c r="AF36" s="6">
        <f t="shared" si="24"/>
        <v>1</v>
      </c>
      <c r="AG36" s="6">
        <f t="shared" si="25"/>
        <v>0</v>
      </c>
      <c r="AH36" s="6">
        <f t="shared" si="26"/>
        <v>1</v>
      </c>
      <c r="AI36" s="6">
        <f t="shared" si="27"/>
        <v>0.5</v>
      </c>
      <c r="AJ36" s="6">
        <f t="shared" si="28"/>
        <v>0</v>
      </c>
      <c r="AK36" s="7">
        <f t="shared" si="29"/>
        <v>1</v>
      </c>
      <c r="AL36" s="5"/>
      <c r="AM36" s="6">
        <f t="shared" si="30"/>
        <v>1</v>
      </c>
      <c r="AN36" s="7">
        <f t="shared" si="31"/>
        <v>1</v>
      </c>
      <c r="AO36" s="7">
        <f t="shared" si="32"/>
        <v>1</v>
      </c>
      <c r="AP36" s="7">
        <f t="shared" si="33"/>
        <v>1</v>
      </c>
      <c r="AQ36" s="7">
        <f t="shared" si="34"/>
        <v>1</v>
      </c>
      <c r="AR36" s="7">
        <f t="shared" si="35"/>
        <v>1</v>
      </c>
      <c r="AS36" s="5"/>
    </row>
    <row r="37" spans="1:45" ht="14.45" customHeight="1" x14ac:dyDescent="0.25">
      <c r="A37" s="62" t="s">
        <v>198</v>
      </c>
      <c r="B37" s="51" t="s">
        <v>259</v>
      </c>
      <c r="C37" s="48">
        <v>5</v>
      </c>
      <c r="D37" s="50" t="s">
        <v>120</v>
      </c>
      <c r="E37" s="49" t="s">
        <v>57</v>
      </c>
      <c r="F37" s="51">
        <v>7</v>
      </c>
      <c r="G37" s="108" t="s">
        <v>330</v>
      </c>
      <c r="H37" s="50" t="s">
        <v>331</v>
      </c>
      <c r="I37" s="46" t="s">
        <v>331</v>
      </c>
      <c r="J37" s="50" t="s">
        <v>353</v>
      </c>
      <c r="K37" s="76">
        <v>7</v>
      </c>
      <c r="L37" s="73">
        <v>3</v>
      </c>
      <c r="M37" s="73">
        <v>0</v>
      </c>
      <c r="N37" s="73">
        <v>4</v>
      </c>
      <c r="O37" s="73">
        <v>7</v>
      </c>
      <c r="P37" s="73">
        <v>4</v>
      </c>
      <c r="Q37" s="70">
        <v>7</v>
      </c>
      <c r="R37" s="80">
        <f t="shared" si="18"/>
        <v>0</v>
      </c>
      <c r="S37" s="78">
        <f t="shared" si="19"/>
        <v>0</v>
      </c>
      <c r="T37" s="71">
        <f t="shared" si="20"/>
        <v>0</v>
      </c>
      <c r="U37" s="42"/>
      <c r="V37" s="54">
        <f t="shared" si="21"/>
        <v>0</v>
      </c>
      <c r="W37" s="91"/>
      <c r="X37" s="92"/>
      <c r="Y37" s="92"/>
      <c r="Z37" s="92"/>
      <c r="AA37" s="93"/>
      <c r="AC37" s="5"/>
      <c r="AD37" s="6">
        <f t="shared" si="22"/>
        <v>1</v>
      </c>
      <c r="AE37" s="6">
        <f t="shared" si="23"/>
        <v>0.42857142857142855</v>
      </c>
      <c r="AF37" s="6">
        <f t="shared" si="24"/>
        <v>1</v>
      </c>
      <c r="AG37" s="6">
        <f t="shared" si="25"/>
        <v>0</v>
      </c>
      <c r="AH37" s="6">
        <f t="shared" si="26"/>
        <v>0.5714285714285714</v>
      </c>
      <c r="AI37" s="6">
        <f t="shared" si="27"/>
        <v>0.5714285714285714</v>
      </c>
      <c r="AJ37" s="6">
        <f t="shared" si="28"/>
        <v>0</v>
      </c>
      <c r="AK37" s="7">
        <f t="shared" si="29"/>
        <v>1</v>
      </c>
      <c r="AL37" s="5"/>
      <c r="AM37" s="6">
        <f t="shared" si="30"/>
        <v>1</v>
      </c>
      <c r="AN37" s="7">
        <f t="shared" si="31"/>
        <v>1</v>
      </c>
      <c r="AO37" s="7">
        <f t="shared" si="32"/>
        <v>1</v>
      </c>
      <c r="AP37" s="7">
        <f t="shared" si="33"/>
        <v>1</v>
      </c>
      <c r="AQ37" s="7">
        <f t="shared" si="34"/>
        <v>1</v>
      </c>
      <c r="AR37" s="7">
        <f t="shared" si="35"/>
        <v>1</v>
      </c>
      <c r="AS37" s="5"/>
    </row>
    <row r="38" spans="1:45" ht="14.45" customHeight="1" x14ac:dyDescent="0.25">
      <c r="A38" s="62" t="s">
        <v>199</v>
      </c>
      <c r="B38" s="51" t="s">
        <v>260</v>
      </c>
      <c r="C38" s="48">
        <v>12</v>
      </c>
      <c r="D38" s="50" t="s">
        <v>121</v>
      </c>
      <c r="E38" s="49" t="s">
        <v>57</v>
      </c>
      <c r="F38" s="51">
        <v>11</v>
      </c>
      <c r="G38" s="108" t="s">
        <v>331</v>
      </c>
      <c r="H38" s="50" t="s">
        <v>331</v>
      </c>
      <c r="I38" s="46" t="s">
        <v>331</v>
      </c>
      <c r="J38" s="50" t="s">
        <v>353</v>
      </c>
      <c r="K38" s="76">
        <v>5</v>
      </c>
      <c r="L38" s="73">
        <v>1</v>
      </c>
      <c r="M38" s="73">
        <v>0</v>
      </c>
      <c r="N38" s="73">
        <v>9</v>
      </c>
      <c r="O38" s="73">
        <v>3</v>
      </c>
      <c r="P38" s="73">
        <v>10</v>
      </c>
      <c r="Q38" s="70">
        <v>9</v>
      </c>
      <c r="R38" s="80">
        <f t="shared" si="18"/>
        <v>4</v>
      </c>
      <c r="S38" s="78">
        <f t="shared" si="19"/>
        <v>6</v>
      </c>
      <c r="T38" s="71">
        <f t="shared" si="20"/>
        <v>2</v>
      </c>
      <c r="U38" s="42">
        <v>2</v>
      </c>
      <c r="V38" s="54">
        <f t="shared" si="21"/>
        <v>0</v>
      </c>
      <c r="W38" s="91"/>
      <c r="X38" s="92"/>
      <c r="Y38" s="92">
        <v>2</v>
      </c>
      <c r="Z38" s="92"/>
      <c r="AA38" s="93">
        <v>2</v>
      </c>
      <c r="AC38" s="5"/>
      <c r="AD38" s="6">
        <f t="shared" si="22"/>
        <v>0.45454545454545453</v>
      </c>
      <c r="AE38" s="6">
        <f t="shared" si="23"/>
        <v>9.0909090909090912E-2</v>
      </c>
      <c r="AF38" s="6">
        <f t="shared" si="24"/>
        <v>0.27272727272727271</v>
      </c>
      <c r="AG38" s="6">
        <f t="shared" si="25"/>
        <v>0</v>
      </c>
      <c r="AH38" s="6">
        <f t="shared" si="26"/>
        <v>0.90909090909090906</v>
      </c>
      <c r="AI38" s="6">
        <f t="shared" si="27"/>
        <v>0.81818181818181823</v>
      </c>
      <c r="AJ38" s="6">
        <f t="shared" si="28"/>
        <v>0.36363636363636365</v>
      </c>
      <c r="AK38" s="7">
        <f t="shared" si="29"/>
        <v>1</v>
      </c>
      <c r="AL38" s="5"/>
      <c r="AM38" s="6">
        <f t="shared" si="30"/>
        <v>0.81818181818181823</v>
      </c>
      <c r="AN38" s="7">
        <f t="shared" si="31"/>
        <v>0.81818181818181823</v>
      </c>
      <c r="AO38" s="7">
        <f t="shared" si="32"/>
        <v>0.81818181818181823</v>
      </c>
      <c r="AP38" s="7">
        <f t="shared" si="33"/>
        <v>0.81818181818181823</v>
      </c>
      <c r="AQ38" s="7">
        <f t="shared" si="34"/>
        <v>1</v>
      </c>
      <c r="AR38" s="7">
        <f t="shared" si="35"/>
        <v>1</v>
      </c>
      <c r="AS38" s="5"/>
    </row>
    <row r="39" spans="1:45" ht="14.45" customHeight="1" x14ac:dyDescent="0.25">
      <c r="A39" s="62" t="s">
        <v>200</v>
      </c>
      <c r="B39" s="51" t="s">
        <v>261</v>
      </c>
      <c r="C39" s="48">
        <v>6</v>
      </c>
      <c r="D39" s="50" t="s">
        <v>165</v>
      </c>
      <c r="E39" s="49" t="s">
        <v>57</v>
      </c>
      <c r="F39" s="51">
        <v>2</v>
      </c>
      <c r="G39" s="108" t="s">
        <v>331</v>
      </c>
      <c r="H39" s="50" t="s">
        <v>331</v>
      </c>
      <c r="I39" s="46" t="s">
        <v>331</v>
      </c>
      <c r="J39" s="50" t="s">
        <v>353</v>
      </c>
      <c r="K39" s="76">
        <v>2</v>
      </c>
      <c r="L39" s="73">
        <v>0</v>
      </c>
      <c r="M39" s="73">
        <v>0</v>
      </c>
      <c r="N39" s="73">
        <v>2</v>
      </c>
      <c r="O39" s="73">
        <v>1</v>
      </c>
      <c r="P39" s="73">
        <v>2</v>
      </c>
      <c r="Q39" s="70">
        <v>2</v>
      </c>
      <c r="R39" s="80">
        <f t="shared" si="18"/>
        <v>0</v>
      </c>
      <c r="S39" s="78">
        <f t="shared" si="19"/>
        <v>0</v>
      </c>
      <c r="T39" s="71">
        <f t="shared" si="20"/>
        <v>0</v>
      </c>
      <c r="U39" s="42"/>
      <c r="V39" s="54">
        <f t="shared" si="21"/>
        <v>0</v>
      </c>
      <c r="W39" s="91"/>
      <c r="X39" s="92"/>
      <c r="Y39" s="92"/>
      <c r="Z39" s="92"/>
      <c r="AA39" s="93"/>
      <c r="AC39" s="5"/>
      <c r="AD39" s="6">
        <f t="shared" si="22"/>
        <v>1</v>
      </c>
      <c r="AE39" s="6">
        <f t="shared" si="23"/>
        <v>0</v>
      </c>
      <c r="AF39" s="6">
        <f t="shared" si="24"/>
        <v>0.5</v>
      </c>
      <c r="AG39" s="6">
        <f t="shared" si="25"/>
        <v>0</v>
      </c>
      <c r="AH39" s="6">
        <f t="shared" si="26"/>
        <v>1</v>
      </c>
      <c r="AI39" s="6">
        <f t="shared" si="27"/>
        <v>1</v>
      </c>
      <c r="AJ39" s="6">
        <f t="shared" si="28"/>
        <v>0</v>
      </c>
      <c r="AK39" s="7">
        <f t="shared" si="29"/>
        <v>1</v>
      </c>
      <c r="AL39" s="5"/>
      <c r="AM39" s="6">
        <f t="shared" si="30"/>
        <v>1</v>
      </c>
      <c r="AN39" s="7">
        <f t="shared" si="31"/>
        <v>1</v>
      </c>
      <c r="AO39" s="7">
        <f t="shared" si="32"/>
        <v>1</v>
      </c>
      <c r="AP39" s="7">
        <f t="shared" si="33"/>
        <v>1</v>
      </c>
      <c r="AQ39" s="7">
        <f t="shared" si="34"/>
        <v>1</v>
      </c>
      <c r="AR39" s="7">
        <f t="shared" si="35"/>
        <v>1</v>
      </c>
      <c r="AS39" s="5"/>
    </row>
    <row r="40" spans="1:45" ht="14.45" customHeight="1" x14ac:dyDescent="0.25">
      <c r="A40" s="62" t="s">
        <v>201</v>
      </c>
      <c r="B40" s="51" t="s">
        <v>262</v>
      </c>
      <c r="C40" s="48">
        <v>6</v>
      </c>
      <c r="D40" s="50" t="s">
        <v>165</v>
      </c>
      <c r="E40" s="49" t="s">
        <v>57</v>
      </c>
      <c r="F40" s="51">
        <v>2</v>
      </c>
      <c r="G40" s="108" t="s">
        <v>331</v>
      </c>
      <c r="H40" s="50" t="s">
        <v>331</v>
      </c>
      <c r="I40" s="46" t="s">
        <v>331</v>
      </c>
      <c r="J40" s="50" t="s">
        <v>353</v>
      </c>
      <c r="K40" s="76">
        <v>2</v>
      </c>
      <c r="L40" s="73">
        <v>0</v>
      </c>
      <c r="M40" s="73">
        <v>0</v>
      </c>
      <c r="N40" s="73">
        <v>2</v>
      </c>
      <c r="O40" s="73">
        <v>1</v>
      </c>
      <c r="P40" s="73">
        <v>2</v>
      </c>
      <c r="Q40" s="70">
        <v>2</v>
      </c>
      <c r="R40" s="80">
        <f t="shared" si="18"/>
        <v>0</v>
      </c>
      <c r="S40" s="78">
        <f t="shared" si="19"/>
        <v>0</v>
      </c>
      <c r="T40" s="71">
        <f t="shared" si="20"/>
        <v>0</v>
      </c>
      <c r="U40" s="42"/>
      <c r="V40" s="54">
        <f t="shared" si="21"/>
        <v>0</v>
      </c>
      <c r="W40" s="91"/>
      <c r="X40" s="92"/>
      <c r="Y40" s="92"/>
      <c r="Z40" s="92"/>
      <c r="AA40" s="93"/>
      <c r="AC40" s="5"/>
      <c r="AD40" s="6">
        <f t="shared" si="22"/>
        <v>1</v>
      </c>
      <c r="AE40" s="6">
        <f t="shared" si="23"/>
        <v>0</v>
      </c>
      <c r="AF40" s="6">
        <f t="shared" si="24"/>
        <v>0.5</v>
      </c>
      <c r="AG40" s="6">
        <f t="shared" si="25"/>
        <v>0</v>
      </c>
      <c r="AH40" s="6">
        <f t="shared" si="26"/>
        <v>1</v>
      </c>
      <c r="AI40" s="6">
        <f t="shared" si="27"/>
        <v>1</v>
      </c>
      <c r="AJ40" s="6">
        <f t="shared" si="28"/>
        <v>0</v>
      </c>
      <c r="AK40" s="7">
        <f t="shared" si="29"/>
        <v>1</v>
      </c>
      <c r="AL40" s="5"/>
      <c r="AM40" s="6">
        <f t="shared" si="30"/>
        <v>1</v>
      </c>
      <c r="AN40" s="7">
        <f t="shared" si="31"/>
        <v>1</v>
      </c>
      <c r="AO40" s="7">
        <f t="shared" si="32"/>
        <v>1</v>
      </c>
      <c r="AP40" s="7">
        <f t="shared" si="33"/>
        <v>1</v>
      </c>
      <c r="AQ40" s="7">
        <f t="shared" si="34"/>
        <v>1</v>
      </c>
      <c r="AR40" s="7">
        <f t="shared" si="35"/>
        <v>1</v>
      </c>
      <c r="AS40" s="5"/>
    </row>
    <row r="41" spans="1:45" s="99" customFormat="1" ht="14.45" customHeight="1" x14ac:dyDescent="0.25">
      <c r="A41" s="62" t="s">
        <v>15</v>
      </c>
      <c r="B41" s="51" t="s">
        <v>263</v>
      </c>
      <c r="C41" s="48">
        <v>8</v>
      </c>
      <c r="D41" s="50" t="s">
        <v>164</v>
      </c>
      <c r="E41" s="49" t="s">
        <v>58</v>
      </c>
      <c r="F41" s="51">
        <v>103</v>
      </c>
      <c r="G41" s="108" t="s">
        <v>330</v>
      </c>
      <c r="H41" s="50" t="s">
        <v>331</v>
      </c>
      <c r="I41" s="50" t="s">
        <v>331</v>
      </c>
      <c r="J41" s="49" t="s">
        <v>354</v>
      </c>
      <c r="K41" s="91">
        <v>89</v>
      </c>
      <c r="L41" s="92">
        <v>55</v>
      </c>
      <c r="M41" s="92">
        <v>31</v>
      </c>
      <c r="N41" s="92">
        <v>94</v>
      </c>
      <c r="O41" s="92">
        <v>88</v>
      </c>
      <c r="P41" s="92">
        <v>90</v>
      </c>
      <c r="Q41" s="93">
        <f>4+K41</f>
        <v>93</v>
      </c>
      <c r="R41" s="94">
        <f t="shared" si="18"/>
        <v>4</v>
      </c>
      <c r="S41" s="95">
        <f t="shared" si="19"/>
        <v>14</v>
      </c>
      <c r="T41" s="96">
        <f t="shared" si="20"/>
        <v>10</v>
      </c>
      <c r="U41" s="97">
        <v>9</v>
      </c>
      <c r="V41" s="98">
        <f t="shared" si="21"/>
        <v>1</v>
      </c>
      <c r="W41" s="91">
        <v>1</v>
      </c>
      <c r="X41" s="92">
        <v>3</v>
      </c>
      <c r="Y41" s="92">
        <v>9</v>
      </c>
      <c r="Z41" s="92">
        <v>1</v>
      </c>
      <c r="AA41" s="93">
        <v>6</v>
      </c>
      <c r="AC41" s="100"/>
      <c r="AD41" s="101">
        <f t="shared" si="22"/>
        <v>0.86407766990291257</v>
      </c>
      <c r="AE41" s="101">
        <f t="shared" si="23"/>
        <v>0.53398058252427183</v>
      </c>
      <c r="AF41" s="101">
        <f t="shared" si="24"/>
        <v>0.85436893203883491</v>
      </c>
      <c r="AG41" s="101">
        <f t="shared" si="25"/>
        <v>0.30097087378640774</v>
      </c>
      <c r="AH41" s="101">
        <f t="shared" si="26"/>
        <v>0.87378640776699024</v>
      </c>
      <c r="AI41" s="101">
        <f t="shared" si="27"/>
        <v>0.91262135922330101</v>
      </c>
      <c r="AJ41" s="101">
        <f t="shared" si="28"/>
        <v>3.8834951456310676E-2</v>
      </c>
      <c r="AK41" s="102">
        <f t="shared" si="29"/>
        <v>0.99029126213592233</v>
      </c>
      <c r="AL41" s="100"/>
      <c r="AM41" s="101">
        <f t="shared" si="30"/>
        <v>0.90291262135922334</v>
      </c>
      <c r="AN41" s="102">
        <f t="shared" si="31"/>
        <v>0.91262135922330101</v>
      </c>
      <c r="AO41" s="102">
        <f t="shared" si="32"/>
        <v>0.91262135922330101</v>
      </c>
      <c r="AP41" s="102">
        <f t="shared" si="33"/>
        <v>0.93203883495145634</v>
      </c>
      <c r="AQ41" s="102">
        <f t="shared" si="34"/>
        <v>0.96116504854368934</v>
      </c>
      <c r="AR41" s="102">
        <f t="shared" si="35"/>
        <v>0.99029126213592233</v>
      </c>
      <c r="AS41" s="100"/>
    </row>
    <row r="42" spans="1:45" ht="14.45" customHeight="1" x14ac:dyDescent="0.25">
      <c r="A42" s="60" t="s">
        <v>16</v>
      </c>
      <c r="B42" s="45" t="s">
        <v>264</v>
      </c>
      <c r="C42" s="47">
        <v>6</v>
      </c>
      <c r="D42" s="46" t="s">
        <v>79</v>
      </c>
      <c r="E42" s="44" t="s">
        <v>58</v>
      </c>
      <c r="F42" s="45">
        <v>6</v>
      </c>
      <c r="G42" s="107" t="s">
        <v>330</v>
      </c>
      <c r="H42" s="46" t="s">
        <v>331</v>
      </c>
      <c r="I42" s="46" t="s">
        <v>331</v>
      </c>
      <c r="J42" s="44" t="s">
        <v>354</v>
      </c>
      <c r="K42" s="76">
        <v>6</v>
      </c>
      <c r="L42" s="73">
        <v>4</v>
      </c>
      <c r="M42" s="73">
        <v>0</v>
      </c>
      <c r="N42" s="73">
        <v>4</v>
      </c>
      <c r="O42" s="73">
        <v>6</v>
      </c>
      <c r="P42" s="73">
        <v>5</v>
      </c>
      <c r="Q42" s="70">
        <v>6</v>
      </c>
      <c r="R42" s="80">
        <f t="shared" si="18"/>
        <v>0</v>
      </c>
      <c r="S42" s="78">
        <f t="shared" si="19"/>
        <v>0</v>
      </c>
      <c r="T42" s="71">
        <f t="shared" si="20"/>
        <v>0</v>
      </c>
      <c r="U42" s="42"/>
      <c r="V42" s="54">
        <f t="shared" si="21"/>
        <v>0</v>
      </c>
      <c r="W42" s="76"/>
      <c r="X42" s="73"/>
      <c r="Y42" s="92"/>
      <c r="Z42" s="73"/>
      <c r="AA42" s="70"/>
      <c r="AC42" s="5"/>
      <c r="AD42" s="6">
        <f t="shared" si="22"/>
        <v>1</v>
      </c>
      <c r="AE42" s="6">
        <f t="shared" si="23"/>
        <v>0.66666666666666663</v>
      </c>
      <c r="AF42" s="6">
        <f t="shared" si="24"/>
        <v>1</v>
      </c>
      <c r="AG42" s="6">
        <f t="shared" si="25"/>
        <v>0</v>
      </c>
      <c r="AH42" s="6">
        <f t="shared" si="26"/>
        <v>0.83333333333333337</v>
      </c>
      <c r="AI42" s="6">
        <f t="shared" si="27"/>
        <v>0.66666666666666663</v>
      </c>
      <c r="AJ42" s="6">
        <f t="shared" si="28"/>
        <v>0</v>
      </c>
      <c r="AK42" s="7">
        <f t="shared" si="29"/>
        <v>1</v>
      </c>
      <c r="AL42" s="5"/>
      <c r="AM42" s="6">
        <f t="shared" si="30"/>
        <v>1</v>
      </c>
      <c r="AN42" s="7">
        <f t="shared" si="31"/>
        <v>1</v>
      </c>
      <c r="AO42" s="7">
        <f t="shared" si="32"/>
        <v>1</v>
      </c>
      <c r="AP42" s="7">
        <f t="shared" si="33"/>
        <v>1</v>
      </c>
      <c r="AQ42" s="7">
        <f t="shared" si="34"/>
        <v>1</v>
      </c>
      <c r="AR42" s="7">
        <f t="shared" si="35"/>
        <v>1</v>
      </c>
      <c r="AS42" s="5"/>
    </row>
    <row r="43" spans="1:45" ht="14.45" customHeight="1" x14ac:dyDescent="0.25">
      <c r="A43" s="60" t="s">
        <v>17</v>
      </c>
      <c r="B43" s="45" t="s">
        <v>265</v>
      </c>
      <c r="C43" s="47">
        <v>6</v>
      </c>
      <c r="D43" s="46" t="s">
        <v>188</v>
      </c>
      <c r="E43" s="44" t="s">
        <v>57</v>
      </c>
      <c r="F43" s="45">
        <v>16</v>
      </c>
      <c r="G43" s="107" t="s">
        <v>330</v>
      </c>
      <c r="H43" s="46" t="s">
        <v>331</v>
      </c>
      <c r="I43" s="46" t="s">
        <v>331</v>
      </c>
      <c r="J43" s="44" t="s">
        <v>354</v>
      </c>
      <c r="K43" s="76">
        <v>16</v>
      </c>
      <c r="L43" s="73">
        <v>7</v>
      </c>
      <c r="M43" s="73">
        <v>0</v>
      </c>
      <c r="N43" s="73">
        <v>16</v>
      </c>
      <c r="O43" s="73">
        <v>9</v>
      </c>
      <c r="P43" s="73">
        <v>9</v>
      </c>
      <c r="Q43" s="70">
        <v>16</v>
      </c>
      <c r="R43" s="80">
        <f t="shared" si="18"/>
        <v>0</v>
      </c>
      <c r="S43" s="78">
        <f t="shared" si="19"/>
        <v>0</v>
      </c>
      <c r="T43" s="71">
        <f t="shared" si="20"/>
        <v>0</v>
      </c>
      <c r="U43" s="42"/>
      <c r="V43" s="54">
        <f t="shared" si="21"/>
        <v>0</v>
      </c>
      <c r="W43" s="76"/>
      <c r="X43" s="73"/>
      <c r="Y43" s="92"/>
      <c r="Z43" s="73"/>
      <c r="AA43" s="70"/>
      <c r="AC43" s="5"/>
      <c r="AD43" s="6">
        <f t="shared" si="22"/>
        <v>1</v>
      </c>
      <c r="AE43" s="6">
        <f t="shared" si="23"/>
        <v>0.4375</v>
      </c>
      <c r="AF43" s="6">
        <f t="shared" si="24"/>
        <v>0.5625</v>
      </c>
      <c r="AG43" s="6">
        <f t="shared" si="25"/>
        <v>0</v>
      </c>
      <c r="AH43" s="6">
        <f t="shared" si="26"/>
        <v>0.5625</v>
      </c>
      <c r="AI43" s="6">
        <f t="shared" si="27"/>
        <v>1</v>
      </c>
      <c r="AJ43" s="6">
        <f t="shared" si="28"/>
        <v>0</v>
      </c>
      <c r="AK43" s="7">
        <f t="shared" si="29"/>
        <v>1</v>
      </c>
      <c r="AL43" s="5"/>
      <c r="AM43" s="6">
        <f t="shared" si="30"/>
        <v>1</v>
      </c>
      <c r="AN43" s="7">
        <f t="shared" si="31"/>
        <v>1</v>
      </c>
      <c r="AO43" s="7">
        <f t="shared" si="32"/>
        <v>1</v>
      </c>
      <c r="AP43" s="7">
        <f t="shared" si="33"/>
        <v>1</v>
      </c>
      <c r="AQ43" s="7">
        <f t="shared" si="34"/>
        <v>1</v>
      </c>
      <c r="AR43" s="7">
        <f t="shared" si="35"/>
        <v>1</v>
      </c>
      <c r="AS43" s="5"/>
    </row>
    <row r="44" spans="1:45" ht="14.45" customHeight="1" x14ac:dyDescent="0.25">
      <c r="A44" s="60" t="s">
        <v>18</v>
      </c>
      <c r="B44" s="45" t="s">
        <v>266</v>
      </c>
      <c r="C44" s="47">
        <v>1</v>
      </c>
      <c r="D44" s="46" t="s">
        <v>81</v>
      </c>
      <c r="E44" s="44" t="s">
        <v>58</v>
      </c>
      <c r="F44" s="45">
        <v>3</v>
      </c>
      <c r="G44" s="107" t="s">
        <v>330</v>
      </c>
      <c r="H44" s="46" t="s">
        <v>331</v>
      </c>
      <c r="I44" s="46" t="s">
        <v>331</v>
      </c>
      <c r="J44" s="46" t="s">
        <v>352</v>
      </c>
      <c r="K44" s="76">
        <v>3</v>
      </c>
      <c r="L44" s="73">
        <v>3</v>
      </c>
      <c r="M44" s="73">
        <v>0</v>
      </c>
      <c r="N44" s="73">
        <v>3</v>
      </c>
      <c r="O44" s="73">
        <v>3</v>
      </c>
      <c r="P44" s="73">
        <v>2</v>
      </c>
      <c r="Q44" s="70">
        <v>3</v>
      </c>
      <c r="R44" s="80">
        <f t="shared" si="18"/>
        <v>0</v>
      </c>
      <c r="S44" s="78">
        <f t="shared" si="19"/>
        <v>0</v>
      </c>
      <c r="T44" s="71">
        <f t="shared" si="20"/>
        <v>0</v>
      </c>
      <c r="U44" s="42"/>
      <c r="V44" s="54">
        <f t="shared" si="21"/>
        <v>0</v>
      </c>
      <c r="W44" s="76"/>
      <c r="X44" s="73"/>
      <c r="Y44" s="92"/>
      <c r="Z44" s="73"/>
      <c r="AA44" s="70"/>
      <c r="AC44" s="5"/>
      <c r="AD44" s="6">
        <f t="shared" si="22"/>
        <v>1</v>
      </c>
      <c r="AE44" s="6">
        <f t="shared" si="23"/>
        <v>1</v>
      </c>
      <c r="AF44" s="6">
        <f t="shared" si="24"/>
        <v>1</v>
      </c>
      <c r="AG44" s="6">
        <f t="shared" si="25"/>
        <v>0</v>
      </c>
      <c r="AH44" s="6">
        <f t="shared" si="26"/>
        <v>0.66666666666666663</v>
      </c>
      <c r="AI44" s="6">
        <f t="shared" si="27"/>
        <v>1</v>
      </c>
      <c r="AJ44" s="6">
        <f t="shared" si="28"/>
        <v>0</v>
      </c>
      <c r="AK44" s="7">
        <f t="shared" si="29"/>
        <v>1</v>
      </c>
      <c r="AL44" s="5"/>
      <c r="AM44" s="6">
        <f t="shared" si="30"/>
        <v>1</v>
      </c>
      <c r="AN44" s="7">
        <f t="shared" si="31"/>
        <v>1</v>
      </c>
      <c r="AO44" s="7">
        <f t="shared" si="32"/>
        <v>1</v>
      </c>
      <c r="AP44" s="7">
        <f t="shared" si="33"/>
        <v>1</v>
      </c>
      <c r="AQ44" s="7">
        <f t="shared" si="34"/>
        <v>1</v>
      </c>
      <c r="AR44" s="7">
        <f t="shared" si="35"/>
        <v>1</v>
      </c>
      <c r="AS44" s="5"/>
    </row>
    <row r="45" spans="1:45" ht="14.45" customHeight="1" x14ac:dyDescent="0.25">
      <c r="A45" s="60" t="s">
        <v>202</v>
      </c>
      <c r="B45" s="45" t="s">
        <v>267</v>
      </c>
      <c r="C45" s="47">
        <v>5</v>
      </c>
      <c r="D45" s="46" t="s">
        <v>82</v>
      </c>
      <c r="E45" s="44" t="s">
        <v>57</v>
      </c>
      <c r="F45" s="45">
        <v>8</v>
      </c>
      <c r="G45" s="107" t="s">
        <v>330</v>
      </c>
      <c r="H45" s="46" t="s">
        <v>331</v>
      </c>
      <c r="I45" s="46" t="s">
        <v>330</v>
      </c>
      <c r="J45" s="44" t="s">
        <v>354</v>
      </c>
      <c r="K45" s="76">
        <v>7</v>
      </c>
      <c r="L45" s="73">
        <v>2</v>
      </c>
      <c r="M45" s="73">
        <v>4</v>
      </c>
      <c r="N45" s="73">
        <v>8</v>
      </c>
      <c r="O45" s="73">
        <v>7</v>
      </c>
      <c r="P45" s="73">
        <v>4</v>
      </c>
      <c r="Q45" s="70">
        <v>7</v>
      </c>
      <c r="R45" s="80">
        <f t="shared" si="18"/>
        <v>0</v>
      </c>
      <c r="S45" s="78">
        <f t="shared" si="19"/>
        <v>1</v>
      </c>
      <c r="T45" s="71">
        <f t="shared" si="20"/>
        <v>1</v>
      </c>
      <c r="U45" s="42">
        <v>1</v>
      </c>
      <c r="V45" s="54">
        <f t="shared" si="21"/>
        <v>0</v>
      </c>
      <c r="W45" s="76"/>
      <c r="X45" s="73">
        <v>1</v>
      </c>
      <c r="Y45" s="92">
        <v>1</v>
      </c>
      <c r="Z45" s="73"/>
      <c r="AA45" s="70">
        <v>1</v>
      </c>
      <c r="AC45" s="5"/>
      <c r="AD45" s="6">
        <f t="shared" si="22"/>
        <v>0.875</v>
      </c>
      <c r="AE45" s="6">
        <f t="shared" si="23"/>
        <v>0.25</v>
      </c>
      <c r="AF45" s="6">
        <f t="shared" si="24"/>
        <v>0.875</v>
      </c>
      <c r="AG45" s="6">
        <f t="shared" si="25"/>
        <v>0.5</v>
      </c>
      <c r="AH45" s="6">
        <f t="shared" si="26"/>
        <v>0.5</v>
      </c>
      <c r="AI45" s="6">
        <f t="shared" si="27"/>
        <v>1</v>
      </c>
      <c r="AJ45" s="6">
        <f t="shared" si="28"/>
        <v>0</v>
      </c>
      <c r="AK45" s="7">
        <f t="shared" si="29"/>
        <v>1</v>
      </c>
      <c r="AL45" s="5"/>
      <c r="AM45" s="6">
        <f t="shared" si="30"/>
        <v>0.875</v>
      </c>
      <c r="AN45" s="7">
        <f t="shared" si="31"/>
        <v>0.875</v>
      </c>
      <c r="AO45" s="7">
        <f t="shared" si="32"/>
        <v>0.875</v>
      </c>
      <c r="AP45" s="7">
        <f t="shared" si="33"/>
        <v>1</v>
      </c>
      <c r="AQ45" s="7">
        <f t="shared" si="34"/>
        <v>1</v>
      </c>
      <c r="AR45" s="7">
        <f t="shared" si="35"/>
        <v>1</v>
      </c>
      <c r="AS45" s="5"/>
    </row>
    <row r="46" spans="1:45" ht="14.45" customHeight="1" x14ac:dyDescent="0.25">
      <c r="A46" s="60" t="s">
        <v>20</v>
      </c>
      <c r="B46" s="45" t="s">
        <v>268</v>
      </c>
      <c r="C46" s="47">
        <v>2</v>
      </c>
      <c r="D46" s="46" t="s">
        <v>83</v>
      </c>
      <c r="E46" s="44" t="s">
        <v>58</v>
      </c>
      <c r="F46" s="45">
        <v>10</v>
      </c>
      <c r="G46" s="107" t="s">
        <v>330</v>
      </c>
      <c r="H46" s="46" t="s">
        <v>331</v>
      </c>
      <c r="I46" s="46" t="s">
        <v>331</v>
      </c>
      <c r="J46" s="44" t="s">
        <v>354</v>
      </c>
      <c r="K46" s="76">
        <v>10</v>
      </c>
      <c r="L46" s="73">
        <v>2</v>
      </c>
      <c r="M46" s="73">
        <v>0</v>
      </c>
      <c r="N46" s="73">
        <v>10</v>
      </c>
      <c r="O46" s="73">
        <v>9</v>
      </c>
      <c r="P46" s="73">
        <v>6</v>
      </c>
      <c r="Q46" s="70">
        <v>10</v>
      </c>
      <c r="R46" s="80">
        <f t="shared" si="18"/>
        <v>0</v>
      </c>
      <c r="S46" s="78">
        <f t="shared" si="19"/>
        <v>0</v>
      </c>
      <c r="T46" s="71">
        <f t="shared" si="20"/>
        <v>0</v>
      </c>
      <c r="U46" s="42"/>
      <c r="V46" s="54">
        <f t="shared" si="21"/>
        <v>0</v>
      </c>
      <c r="W46" s="76"/>
      <c r="X46" s="73"/>
      <c r="Y46" s="92"/>
      <c r="Z46" s="73"/>
      <c r="AA46" s="70"/>
      <c r="AC46" s="5"/>
      <c r="AD46" s="6">
        <f t="shared" si="22"/>
        <v>1</v>
      </c>
      <c r="AE46" s="6">
        <f t="shared" si="23"/>
        <v>0.2</v>
      </c>
      <c r="AF46" s="6">
        <f t="shared" si="24"/>
        <v>0.9</v>
      </c>
      <c r="AG46" s="6">
        <f t="shared" si="25"/>
        <v>0</v>
      </c>
      <c r="AH46" s="6">
        <f t="shared" si="26"/>
        <v>0.6</v>
      </c>
      <c r="AI46" s="6">
        <f t="shared" si="27"/>
        <v>1</v>
      </c>
      <c r="AJ46" s="6">
        <f t="shared" si="28"/>
        <v>0</v>
      </c>
      <c r="AK46" s="7">
        <f t="shared" si="29"/>
        <v>1</v>
      </c>
      <c r="AL46" s="5"/>
      <c r="AM46" s="6">
        <f t="shared" si="30"/>
        <v>1</v>
      </c>
      <c r="AN46" s="7">
        <f t="shared" si="31"/>
        <v>1</v>
      </c>
      <c r="AO46" s="7">
        <f t="shared" si="32"/>
        <v>1</v>
      </c>
      <c r="AP46" s="7">
        <f t="shared" si="33"/>
        <v>1</v>
      </c>
      <c r="AQ46" s="7">
        <f t="shared" si="34"/>
        <v>1</v>
      </c>
      <c r="AR46" s="7">
        <f t="shared" si="35"/>
        <v>1</v>
      </c>
      <c r="AS46" s="5"/>
    </row>
    <row r="47" spans="1:45" ht="14.45" customHeight="1" x14ac:dyDescent="0.25">
      <c r="A47" s="60" t="s">
        <v>21</v>
      </c>
      <c r="B47" s="45" t="s">
        <v>269</v>
      </c>
      <c r="C47" s="47">
        <v>4</v>
      </c>
      <c r="D47" s="46" t="s">
        <v>84</v>
      </c>
      <c r="E47" s="44" t="s">
        <v>57</v>
      </c>
      <c r="F47" s="45">
        <v>9</v>
      </c>
      <c r="G47" s="107" t="s">
        <v>331</v>
      </c>
      <c r="H47" s="46" t="s">
        <v>331</v>
      </c>
      <c r="I47" s="46" t="s">
        <v>331</v>
      </c>
      <c r="J47" s="44" t="s">
        <v>354</v>
      </c>
      <c r="K47" s="76">
        <v>9</v>
      </c>
      <c r="L47" s="73">
        <v>5</v>
      </c>
      <c r="M47" s="73">
        <v>2</v>
      </c>
      <c r="N47" s="73">
        <v>6</v>
      </c>
      <c r="O47" s="73">
        <v>9</v>
      </c>
      <c r="P47" s="73">
        <v>0</v>
      </c>
      <c r="Q47" s="70">
        <v>9</v>
      </c>
      <c r="R47" s="80">
        <f t="shared" si="18"/>
        <v>0</v>
      </c>
      <c r="S47" s="78">
        <f t="shared" si="19"/>
        <v>0</v>
      </c>
      <c r="T47" s="71">
        <f t="shared" si="20"/>
        <v>0</v>
      </c>
      <c r="U47" s="42"/>
      <c r="V47" s="54">
        <f t="shared" si="21"/>
        <v>0</v>
      </c>
      <c r="W47" s="76"/>
      <c r="X47" s="73"/>
      <c r="Y47" s="92"/>
      <c r="Z47" s="73"/>
      <c r="AA47" s="70"/>
      <c r="AC47" s="5"/>
      <c r="AD47" s="6">
        <f t="shared" si="22"/>
        <v>1</v>
      </c>
      <c r="AE47" s="6">
        <f t="shared" si="23"/>
        <v>0.55555555555555558</v>
      </c>
      <c r="AF47" s="6">
        <f t="shared" si="24"/>
        <v>1</v>
      </c>
      <c r="AG47" s="6">
        <f t="shared" si="25"/>
        <v>0.22222222222222221</v>
      </c>
      <c r="AH47" s="6">
        <f t="shared" si="26"/>
        <v>0</v>
      </c>
      <c r="AI47" s="6">
        <f t="shared" si="27"/>
        <v>0.66666666666666663</v>
      </c>
      <c r="AJ47" s="6">
        <f t="shared" si="28"/>
        <v>0</v>
      </c>
      <c r="AK47" s="7">
        <f t="shared" si="29"/>
        <v>1</v>
      </c>
      <c r="AL47" s="5"/>
      <c r="AM47" s="6">
        <f t="shared" si="30"/>
        <v>1</v>
      </c>
      <c r="AN47" s="7">
        <f t="shared" si="31"/>
        <v>1</v>
      </c>
      <c r="AO47" s="7">
        <f t="shared" si="32"/>
        <v>1</v>
      </c>
      <c r="AP47" s="7">
        <f t="shared" si="33"/>
        <v>1</v>
      </c>
      <c r="AQ47" s="7">
        <f t="shared" si="34"/>
        <v>1</v>
      </c>
      <c r="AR47" s="7">
        <f t="shared" si="35"/>
        <v>1</v>
      </c>
      <c r="AS47" s="5"/>
    </row>
    <row r="48" spans="1:45" ht="14.45" customHeight="1" x14ac:dyDescent="0.25">
      <c r="A48" s="62" t="s">
        <v>197</v>
      </c>
      <c r="B48" s="51" t="s">
        <v>270</v>
      </c>
      <c r="C48" s="48">
        <v>3</v>
      </c>
      <c r="D48" s="50" t="s">
        <v>113</v>
      </c>
      <c r="E48" s="49" t="s">
        <v>57</v>
      </c>
      <c r="F48" s="51">
        <v>6</v>
      </c>
      <c r="G48" s="108" t="s">
        <v>330</v>
      </c>
      <c r="H48" s="50" t="s">
        <v>331</v>
      </c>
      <c r="I48" s="46" t="s">
        <v>331</v>
      </c>
      <c r="J48" s="50" t="s">
        <v>353</v>
      </c>
      <c r="K48" s="76">
        <v>4</v>
      </c>
      <c r="L48" s="73">
        <v>0</v>
      </c>
      <c r="M48" s="73">
        <v>0</v>
      </c>
      <c r="N48" s="73">
        <v>4</v>
      </c>
      <c r="O48" s="73">
        <v>4</v>
      </c>
      <c r="P48" s="73">
        <v>2</v>
      </c>
      <c r="Q48" s="70">
        <v>5</v>
      </c>
      <c r="R48" s="80">
        <f t="shared" si="18"/>
        <v>1</v>
      </c>
      <c r="S48" s="78">
        <f t="shared" si="19"/>
        <v>2</v>
      </c>
      <c r="T48" s="71">
        <f t="shared" si="20"/>
        <v>1</v>
      </c>
      <c r="U48" s="42">
        <v>1</v>
      </c>
      <c r="V48" s="54">
        <f t="shared" si="21"/>
        <v>0</v>
      </c>
      <c r="W48" s="76"/>
      <c r="X48" s="73"/>
      <c r="Y48" s="92">
        <v>1</v>
      </c>
      <c r="Z48" s="73"/>
      <c r="AA48" s="70"/>
      <c r="AC48" s="5"/>
      <c r="AD48" s="6">
        <f t="shared" si="22"/>
        <v>0.66666666666666663</v>
      </c>
      <c r="AE48" s="6">
        <f t="shared" si="23"/>
        <v>0</v>
      </c>
      <c r="AF48" s="6">
        <f t="shared" si="24"/>
        <v>0.66666666666666663</v>
      </c>
      <c r="AG48" s="6">
        <f t="shared" si="25"/>
        <v>0</v>
      </c>
      <c r="AH48" s="6">
        <f t="shared" si="26"/>
        <v>0.33333333333333331</v>
      </c>
      <c r="AI48" s="6">
        <f t="shared" si="27"/>
        <v>0.66666666666666663</v>
      </c>
      <c r="AJ48" s="6">
        <f t="shared" si="28"/>
        <v>0.16666666666666666</v>
      </c>
      <c r="AK48" s="7">
        <f t="shared" si="29"/>
        <v>1</v>
      </c>
      <c r="AL48" s="5"/>
      <c r="AM48" s="6">
        <f t="shared" si="30"/>
        <v>0.83333333333333337</v>
      </c>
      <c r="AN48" s="7">
        <f t="shared" si="31"/>
        <v>0.83333333333333337</v>
      </c>
      <c r="AO48" s="7">
        <f t="shared" si="32"/>
        <v>0.83333333333333337</v>
      </c>
      <c r="AP48" s="7">
        <f t="shared" si="33"/>
        <v>0.83333333333333337</v>
      </c>
      <c r="AQ48" s="7">
        <f t="shared" si="34"/>
        <v>0.83333333333333337</v>
      </c>
      <c r="AR48" s="7">
        <f t="shared" si="35"/>
        <v>1</v>
      </c>
      <c r="AS48" s="5"/>
    </row>
    <row r="49" spans="1:45" ht="14.45" customHeight="1" x14ac:dyDescent="0.25">
      <c r="A49" s="60" t="s">
        <v>22</v>
      </c>
      <c r="B49" s="45" t="s">
        <v>271</v>
      </c>
      <c r="C49" s="47">
        <v>13</v>
      </c>
      <c r="D49" s="46" t="s">
        <v>185</v>
      </c>
      <c r="E49" s="44" t="s">
        <v>57</v>
      </c>
      <c r="F49" s="45">
        <v>5</v>
      </c>
      <c r="G49" s="107" t="s">
        <v>330</v>
      </c>
      <c r="H49" s="46" t="s">
        <v>331</v>
      </c>
      <c r="I49" s="46" t="s">
        <v>331</v>
      </c>
      <c r="J49" s="44" t="s">
        <v>354</v>
      </c>
      <c r="K49" s="76">
        <v>4</v>
      </c>
      <c r="L49" s="73">
        <v>1</v>
      </c>
      <c r="M49" s="73">
        <v>1</v>
      </c>
      <c r="N49" s="73">
        <v>4</v>
      </c>
      <c r="O49" s="73">
        <v>4</v>
      </c>
      <c r="P49" s="73">
        <v>1</v>
      </c>
      <c r="Q49" s="70">
        <v>5</v>
      </c>
      <c r="R49" s="80">
        <f t="shared" si="18"/>
        <v>1</v>
      </c>
      <c r="S49" s="78">
        <f t="shared" si="19"/>
        <v>1</v>
      </c>
      <c r="T49" s="71">
        <f t="shared" si="20"/>
        <v>0</v>
      </c>
      <c r="U49" s="42"/>
      <c r="V49" s="54">
        <f t="shared" si="21"/>
        <v>0</v>
      </c>
      <c r="W49" s="76"/>
      <c r="X49" s="73"/>
      <c r="Y49" s="92"/>
      <c r="Z49" s="73"/>
      <c r="AA49" s="70"/>
      <c r="AC49" s="5"/>
      <c r="AD49" s="6">
        <f t="shared" si="22"/>
        <v>0.8</v>
      </c>
      <c r="AE49" s="6">
        <f t="shared" si="23"/>
        <v>0.2</v>
      </c>
      <c r="AF49" s="6">
        <f t="shared" si="24"/>
        <v>0.8</v>
      </c>
      <c r="AG49" s="6">
        <f t="shared" si="25"/>
        <v>0.2</v>
      </c>
      <c r="AH49" s="6">
        <f t="shared" si="26"/>
        <v>0.2</v>
      </c>
      <c r="AI49" s="6">
        <f t="shared" si="27"/>
        <v>0.8</v>
      </c>
      <c r="AJ49" s="6">
        <f t="shared" si="28"/>
        <v>0.2</v>
      </c>
      <c r="AK49" s="7">
        <f t="shared" si="29"/>
        <v>1</v>
      </c>
      <c r="AL49" s="5"/>
      <c r="AM49" s="6">
        <f t="shared" si="30"/>
        <v>1</v>
      </c>
      <c r="AN49" s="7">
        <f t="shared" si="31"/>
        <v>1</v>
      </c>
      <c r="AO49" s="7">
        <f t="shared" si="32"/>
        <v>1</v>
      </c>
      <c r="AP49" s="7">
        <f t="shared" si="33"/>
        <v>1</v>
      </c>
      <c r="AQ49" s="7">
        <f t="shared" si="34"/>
        <v>1</v>
      </c>
      <c r="AR49" s="7">
        <f t="shared" si="35"/>
        <v>1</v>
      </c>
      <c r="AS49" s="5"/>
    </row>
    <row r="50" spans="1:45" ht="14.45" customHeight="1" x14ac:dyDescent="0.25">
      <c r="A50" s="60" t="s">
        <v>23</v>
      </c>
      <c r="B50" s="45" t="s">
        <v>272</v>
      </c>
      <c r="C50" s="47">
        <v>3</v>
      </c>
      <c r="D50" s="46" t="s">
        <v>124</v>
      </c>
      <c r="E50" s="44" t="s">
        <v>57</v>
      </c>
      <c r="F50" s="45">
        <v>27</v>
      </c>
      <c r="G50" s="107" t="s">
        <v>331</v>
      </c>
      <c r="H50" s="46" t="s">
        <v>331</v>
      </c>
      <c r="I50" s="46" t="s">
        <v>331</v>
      </c>
      <c r="J50" s="44" t="s">
        <v>354</v>
      </c>
      <c r="K50" s="76">
        <v>27</v>
      </c>
      <c r="L50" s="73">
        <v>9</v>
      </c>
      <c r="M50" s="73">
        <v>1</v>
      </c>
      <c r="N50" s="73">
        <v>17</v>
      </c>
      <c r="O50" s="73">
        <v>27</v>
      </c>
      <c r="P50" s="73">
        <v>1</v>
      </c>
      <c r="Q50" s="70">
        <v>27</v>
      </c>
      <c r="R50" s="80">
        <f t="shared" si="18"/>
        <v>0</v>
      </c>
      <c r="S50" s="78">
        <f t="shared" si="19"/>
        <v>0</v>
      </c>
      <c r="T50" s="71">
        <f t="shared" si="20"/>
        <v>0</v>
      </c>
      <c r="U50" s="42"/>
      <c r="V50" s="54">
        <f t="shared" si="21"/>
        <v>0</v>
      </c>
      <c r="W50" s="76"/>
      <c r="X50" s="73"/>
      <c r="Y50" s="92"/>
      <c r="Z50" s="73"/>
      <c r="AA50" s="70"/>
      <c r="AC50" s="5"/>
      <c r="AD50" s="6">
        <f t="shared" si="22"/>
        <v>1</v>
      </c>
      <c r="AE50" s="6">
        <f t="shared" si="23"/>
        <v>0.33333333333333331</v>
      </c>
      <c r="AF50" s="6">
        <f t="shared" si="24"/>
        <v>1</v>
      </c>
      <c r="AG50" s="6">
        <f t="shared" si="25"/>
        <v>3.7037037037037035E-2</v>
      </c>
      <c r="AH50" s="6">
        <f t="shared" si="26"/>
        <v>3.7037037037037035E-2</v>
      </c>
      <c r="AI50" s="6">
        <f t="shared" si="27"/>
        <v>0.62962962962962965</v>
      </c>
      <c r="AJ50" s="6">
        <f t="shared" si="28"/>
        <v>0</v>
      </c>
      <c r="AK50" s="7">
        <f t="shared" si="29"/>
        <v>1</v>
      </c>
      <c r="AL50" s="5"/>
      <c r="AM50" s="6">
        <f t="shared" si="30"/>
        <v>1</v>
      </c>
      <c r="AN50" s="7">
        <f t="shared" si="31"/>
        <v>1</v>
      </c>
      <c r="AO50" s="7">
        <f t="shared" si="32"/>
        <v>1</v>
      </c>
      <c r="AP50" s="7">
        <f t="shared" si="33"/>
        <v>1</v>
      </c>
      <c r="AQ50" s="7">
        <f t="shared" si="34"/>
        <v>1</v>
      </c>
      <c r="AR50" s="7">
        <f t="shared" si="35"/>
        <v>1</v>
      </c>
      <c r="AS50" s="5"/>
    </row>
    <row r="51" spans="1:45" ht="14.45" customHeight="1" x14ac:dyDescent="0.25">
      <c r="A51" s="60" t="s">
        <v>24</v>
      </c>
      <c r="B51" s="45" t="s">
        <v>273</v>
      </c>
      <c r="C51" s="47">
        <v>3</v>
      </c>
      <c r="D51" s="46" t="s">
        <v>86</v>
      </c>
      <c r="E51" s="44" t="s">
        <v>57</v>
      </c>
      <c r="F51" s="45">
        <v>29</v>
      </c>
      <c r="G51" s="107" t="s">
        <v>330</v>
      </c>
      <c r="H51" s="46" t="s">
        <v>331</v>
      </c>
      <c r="I51" s="46" t="s">
        <v>331</v>
      </c>
      <c r="J51" s="44" t="s">
        <v>354</v>
      </c>
      <c r="K51" s="76">
        <v>27</v>
      </c>
      <c r="L51" s="73">
        <v>14</v>
      </c>
      <c r="M51" s="73">
        <v>1</v>
      </c>
      <c r="N51" s="73">
        <f>1+17</f>
        <v>18</v>
      </c>
      <c r="O51" s="73">
        <v>22</v>
      </c>
      <c r="P51" s="73">
        <v>13</v>
      </c>
      <c r="Q51" s="70">
        <v>28</v>
      </c>
      <c r="R51" s="80">
        <f t="shared" si="18"/>
        <v>1</v>
      </c>
      <c r="S51" s="78">
        <f t="shared" si="19"/>
        <v>2</v>
      </c>
      <c r="T51" s="71">
        <f t="shared" si="20"/>
        <v>1</v>
      </c>
      <c r="U51" s="42">
        <v>1</v>
      </c>
      <c r="V51" s="54">
        <f t="shared" si="21"/>
        <v>0</v>
      </c>
      <c r="W51" s="76"/>
      <c r="X51" s="73"/>
      <c r="Y51" s="92">
        <v>1</v>
      </c>
      <c r="Z51" s="73"/>
      <c r="AA51" s="70">
        <v>1</v>
      </c>
      <c r="AC51" s="5"/>
      <c r="AD51" s="6">
        <f t="shared" si="22"/>
        <v>0.93103448275862066</v>
      </c>
      <c r="AE51" s="6">
        <f t="shared" si="23"/>
        <v>0.48275862068965519</v>
      </c>
      <c r="AF51" s="6">
        <f t="shared" si="24"/>
        <v>0.75862068965517238</v>
      </c>
      <c r="AG51" s="6">
        <f t="shared" si="25"/>
        <v>3.4482758620689655E-2</v>
      </c>
      <c r="AH51" s="6">
        <f t="shared" si="26"/>
        <v>0.44827586206896552</v>
      </c>
      <c r="AI51" s="6">
        <f t="shared" si="27"/>
        <v>0.62068965517241381</v>
      </c>
      <c r="AJ51" s="6">
        <f t="shared" si="28"/>
        <v>3.4482758620689655E-2</v>
      </c>
      <c r="AK51" s="7">
        <f t="shared" si="29"/>
        <v>1</v>
      </c>
      <c r="AL51" s="5"/>
      <c r="AM51" s="6">
        <f t="shared" si="30"/>
        <v>0.96551724137931039</v>
      </c>
      <c r="AN51" s="7">
        <f t="shared" si="31"/>
        <v>0.96551724137931039</v>
      </c>
      <c r="AO51" s="7">
        <f t="shared" si="32"/>
        <v>0.96551724137931039</v>
      </c>
      <c r="AP51" s="7">
        <f t="shared" si="33"/>
        <v>0.96551724137931039</v>
      </c>
      <c r="AQ51" s="7">
        <f t="shared" si="34"/>
        <v>1</v>
      </c>
      <c r="AR51" s="7">
        <f t="shared" si="35"/>
        <v>1</v>
      </c>
      <c r="AS51" s="5"/>
    </row>
    <row r="52" spans="1:45" ht="14.45" customHeight="1" x14ac:dyDescent="0.25">
      <c r="A52" s="60" t="s">
        <v>25</v>
      </c>
      <c r="B52" s="45" t="s">
        <v>274</v>
      </c>
      <c r="C52" s="47">
        <v>7</v>
      </c>
      <c r="D52" s="46" t="s">
        <v>87</v>
      </c>
      <c r="E52" s="44" t="s">
        <v>57</v>
      </c>
      <c r="F52" s="45">
        <v>14</v>
      </c>
      <c r="G52" s="107" t="s">
        <v>331</v>
      </c>
      <c r="H52" s="46" t="s">
        <v>331</v>
      </c>
      <c r="I52" s="46" t="s">
        <v>331</v>
      </c>
      <c r="J52" s="44" t="s">
        <v>354</v>
      </c>
      <c r="K52" s="76">
        <v>12</v>
      </c>
      <c r="L52" s="73">
        <v>4</v>
      </c>
      <c r="M52" s="73">
        <v>12</v>
      </c>
      <c r="N52" s="73">
        <v>10</v>
      </c>
      <c r="O52" s="73">
        <v>12</v>
      </c>
      <c r="P52" s="73">
        <v>2</v>
      </c>
      <c r="Q52" s="70">
        <v>14</v>
      </c>
      <c r="R52" s="80">
        <f t="shared" si="18"/>
        <v>2</v>
      </c>
      <c r="S52" s="78">
        <f t="shared" si="19"/>
        <v>2</v>
      </c>
      <c r="T52" s="71">
        <f t="shared" si="20"/>
        <v>0</v>
      </c>
      <c r="U52" s="42"/>
      <c r="V52" s="54">
        <f t="shared" si="21"/>
        <v>0</v>
      </c>
      <c r="W52" s="76"/>
      <c r="X52" s="73"/>
      <c r="Y52" s="92"/>
      <c r="Z52" s="73"/>
      <c r="AA52" s="70"/>
      <c r="AC52" s="5"/>
      <c r="AD52" s="6">
        <f t="shared" si="22"/>
        <v>0.8571428571428571</v>
      </c>
      <c r="AE52" s="6">
        <f t="shared" si="23"/>
        <v>0.2857142857142857</v>
      </c>
      <c r="AF52" s="6">
        <f t="shared" si="24"/>
        <v>0.8571428571428571</v>
      </c>
      <c r="AG52" s="6">
        <f t="shared" si="25"/>
        <v>0.8571428571428571</v>
      </c>
      <c r="AH52" s="6">
        <f t="shared" si="26"/>
        <v>0.14285714285714285</v>
      </c>
      <c r="AI52" s="6">
        <f t="shared" si="27"/>
        <v>0.7142857142857143</v>
      </c>
      <c r="AJ52" s="6">
        <f t="shared" si="28"/>
        <v>0.14285714285714285</v>
      </c>
      <c r="AK52" s="7">
        <f t="shared" si="29"/>
        <v>1</v>
      </c>
      <c r="AL52" s="5"/>
      <c r="AM52" s="6">
        <f t="shared" si="30"/>
        <v>1</v>
      </c>
      <c r="AN52" s="7">
        <f t="shared" si="31"/>
        <v>1</v>
      </c>
      <c r="AO52" s="7">
        <f t="shared" si="32"/>
        <v>1</v>
      </c>
      <c r="AP52" s="7">
        <f t="shared" si="33"/>
        <v>1</v>
      </c>
      <c r="AQ52" s="7">
        <f t="shared" si="34"/>
        <v>1</v>
      </c>
      <c r="AR52" s="7">
        <f t="shared" si="35"/>
        <v>1</v>
      </c>
      <c r="AS52" s="5"/>
    </row>
    <row r="53" spans="1:45" ht="14.45" customHeight="1" x14ac:dyDescent="0.25">
      <c r="A53" s="60" t="s">
        <v>26</v>
      </c>
      <c r="B53" s="45" t="s">
        <v>275</v>
      </c>
      <c r="C53" s="47">
        <v>7</v>
      </c>
      <c r="D53" s="46" t="s">
        <v>87</v>
      </c>
      <c r="E53" s="44" t="s">
        <v>57</v>
      </c>
      <c r="F53" s="45">
        <v>4</v>
      </c>
      <c r="G53" s="107" t="s">
        <v>331</v>
      </c>
      <c r="H53" s="46" t="s">
        <v>330</v>
      </c>
      <c r="I53" s="46" t="s">
        <v>331</v>
      </c>
      <c r="J53" s="44" t="s">
        <v>354</v>
      </c>
      <c r="K53" s="76">
        <v>3</v>
      </c>
      <c r="L53" s="73">
        <v>1</v>
      </c>
      <c r="M53" s="73">
        <v>3</v>
      </c>
      <c r="N53" s="73">
        <v>2</v>
      </c>
      <c r="O53" s="73">
        <v>3</v>
      </c>
      <c r="P53" s="73">
        <v>0</v>
      </c>
      <c r="Q53" s="70">
        <v>4</v>
      </c>
      <c r="R53" s="80">
        <f t="shared" si="18"/>
        <v>1</v>
      </c>
      <c r="S53" s="78">
        <f t="shared" si="19"/>
        <v>1</v>
      </c>
      <c r="T53" s="71">
        <f t="shared" si="20"/>
        <v>0</v>
      </c>
      <c r="U53" s="42"/>
      <c r="V53" s="54">
        <f t="shared" si="21"/>
        <v>0</v>
      </c>
      <c r="W53" s="76"/>
      <c r="X53" s="73"/>
      <c r="Y53" s="92"/>
      <c r="Z53" s="73"/>
      <c r="AA53" s="70"/>
      <c r="AC53" s="5"/>
      <c r="AD53" s="6">
        <f t="shared" si="22"/>
        <v>0.75</v>
      </c>
      <c r="AE53" s="6">
        <f t="shared" si="23"/>
        <v>0.25</v>
      </c>
      <c r="AF53" s="6">
        <f t="shared" si="24"/>
        <v>0.75</v>
      </c>
      <c r="AG53" s="6">
        <f t="shared" si="25"/>
        <v>0.75</v>
      </c>
      <c r="AH53" s="6">
        <f t="shared" si="26"/>
        <v>0</v>
      </c>
      <c r="AI53" s="6">
        <f t="shared" si="27"/>
        <v>0.5</v>
      </c>
      <c r="AJ53" s="6">
        <f t="shared" si="28"/>
        <v>0.25</v>
      </c>
      <c r="AK53" s="7">
        <f t="shared" si="29"/>
        <v>1</v>
      </c>
      <c r="AL53" s="5"/>
      <c r="AM53" s="6">
        <f t="shared" si="30"/>
        <v>1</v>
      </c>
      <c r="AN53" s="7">
        <f t="shared" si="31"/>
        <v>1</v>
      </c>
      <c r="AO53" s="7">
        <f t="shared" si="32"/>
        <v>1</v>
      </c>
      <c r="AP53" s="7">
        <f t="shared" si="33"/>
        <v>1</v>
      </c>
      <c r="AQ53" s="7">
        <f t="shared" si="34"/>
        <v>1</v>
      </c>
      <c r="AR53" s="7">
        <f t="shared" si="35"/>
        <v>1</v>
      </c>
      <c r="AS53" s="5"/>
    </row>
    <row r="54" spans="1:45" ht="14.45" customHeight="1" x14ac:dyDescent="0.25">
      <c r="A54" s="60" t="s">
        <v>27</v>
      </c>
      <c r="B54" s="45" t="s">
        <v>276</v>
      </c>
      <c r="C54" s="47">
        <v>6</v>
      </c>
      <c r="D54" s="46" t="s">
        <v>89</v>
      </c>
      <c r="E54" s="44" t="s">
        <v>57</v>
      </c>
      <c r="F54" s="45">
        <v>5</v>
      </c>
      <c r="G54" s="107" t="s">
        <v>330</v>
      </c>
      <c r="H54" s="46" t="s">
        <v>331</v>
      </c>
      <c r="I54" s="46" t="s">
        <v>331</v>
      </c>
      <c r="J54" s="44" t="s">
        <v>354</v>
      </c>
      <c r="K54" s="76">
        <v>5</v>
      </c>
      <c r="L54" s="73">
        <v>1</v>
      </c>
      <c r="M54" s="73">
        <v>2</v>
      </c>
      <c r="N54" s="73">
        <v>5</v>
      </c>
      <c r="O54" s="73">
        <v>5</v>
      </c>
      <c r="P54" s="73">
        <v>4</v>
      </c>
      <c r="Q54" s="70">
        <v>5</v>
      </c>
      <c r="R54" s="80">
        <f t="shared" si="18"/>
        <v>0</v>
      </c>
      <c r="S54" s="78">
        <f t="shared" si="19"/>
        <v>0</v>
      </c>
      <c r="T54" s="71">
        <f t="shared" si="20"/>
        <v>0</v>
      </c>
      <c r="U54" s="42"/>
      <c r="V54" s="54">
        <f t="shared" si="21"/>
        <v>0</v>
      </c>
      <c r="W54" s="76"/>
      <c r="X54" s="73"/>
      <c r="Y54" s="92"/>
      <c r="Z54" s="73"/>
      <c r="AA54" s="70"/>
      <c r="AC54" s="5"/>
      <c r="AD54" s="6">
        <f t="shared" si="22"/>
        <v>1</v>
      </c>
      <c r="AE54" s="6">
        <f t="shared" si="23"/>
        <v>0.2</v>
      </c>
      <c r="AF54" s="6">
        <f t="shared" si="24"/>
        <v>1</v>
      </c>
      <c r="AG54" s="6">
        <f t="shared" si="25"/>
        <v>0.4</v>
      </c>
      <c r="AH54" s="6">
        <f t="shared" si="26"/>
        <v>0.8</v>
      </c>
      <c r="AI54" s="6">
        <f t="shared" si="27"/>
        <v>1</v>
      </c>
      <c r="AJ54" s="6">
        <f t="shared" si="28"/>
        <v>0</v>
      </c>
      <c r="AK54" s="7">
        <f t="shared" si="29"/>
        <v>1</v>
      </c>
      <c r="AL54" s="5"/>
      <c r="AM54" s="6">
        <f t="shared" si="30"/>
        <v>1</v>
      </c>
      <c r="AN54" s="7">
        <f t="shared" si="31"/>
        <v>1</v>
      </c>
      <c r="AO54" s="7">
        <f t="shared" si="32"/>
        <v>1</v>
      </c>
      <c r="AP54" s="7">
        <f t="shared" si="33"/>
        <v>1</v>
      </c>
      <c r="AQ54" s="7">
        <f t="shared" si="34"/>
        <v>1</v>
      </c>
      <c r="AR54" s="7">
        <f t="shared" si="35"/>
        <v>1</v>
      </c>
      <c r="AS54" s="5"/>
    </row>
    <row r="55" spans="1:45" ht="14.45" customHeight="1" x14ac:dyDescent="0.25">
      <c r="A55" s="60" t="s">
        <v>28</v>
      </c>
      <c r="B55" s="45" t="s">
        <v>277</v>
      </c>
      <c r="C55" s="47">
        <v>5</v>
      </c>
      <c r="D55" s="46" t="s">
        <v>88</v>
      </c>
      <c r="E55" s="44" t="s">
        <v>57</v>
      </c>
      <c r="F55" s="45">
        <v>24</v>
      </c>
      <c r="G55" s="107" t="s">
        <v>331</v>
      </c>
      <c r="H55" s="46" t="s">
        <v>331</v>
      </c>
      <c r="I55" s="46" t="s">
        <v>331</v>
      </c>
      <c r="J55" s="44" t="s">
        <v>354</v>
      </c>
      <c r="K55" s="76">
        <v>24</v>
      </c>
      <c r="L55" s="73">
        <v>5</v>
      </c>
      <c r="M55" s="73">
        <v>18</v>
      </c>
      <c r="N55" s="73">
        <v>16</v>
      </c>
      <c r="O55" s="73">
        <v>21</v>
      </c>
      <c r="P55" s="73">
        <v>1</v>
      </c>
      <c r="Q55" s="70">
        <v>24</v>
      </c>
      <c r="R55" s="80">
        <f t="shared" si="18"/>
        <v>0</v>
      </c>
      <c r="S55" s="78">
        <f t="shared" si="19"/>
        <v>0</v>
      </c>
      <c r="T55" s="71">
        <f t="shared" si="20"/>
        <v>0</v>
      </c>
      <c r="U55" s="42"/>
      <c r="V55" s="54">
        <f t="shared" si="21"/>
        <v>0</v>
      </c>
      <c r="W55" s="76"/>
      <c r="X55" s="73"/>
      <c r="Y55" s="92"/>
      <c r="Z55" s="73"/>
      <c r="AA55" s="70"/>
      <c r="AC55" s="5"/>
      <c r="AD55" s="6">
        <f t="shared" si="22"/>
        <v>1</v>
      </c>
      <c r="AE55" s="6">
        <f t="shared" si="23"/>
        <v>0.20833333333333334</v>
      </c>
      <c r="AF55" s="6">
        <f t="shared" si="24"/>
        <v>0.875</v>
      </c>
      <c r="AG55" s="6">
        <f t="shared" si="25"/>
        <v>0.75</v>
      </c>
      <c r="AH55" s="6">
        <f t="shared" si="26"/>
        <v>4.1666666666666664E-2</v>
      </c>
      <c r="AI55" s="6">
        <f t="shared" si="27"/>
        <v>0.66666666666666663</v>
      </c>
      <c r="AJ55" s="6">
        <f t="shared" si="28"/>
        <v>0</v>
      </c>
      <c r="AK55" s="7">
        <f t="shared" si="29"/>
        <v>1</v>
      </c>
      <c r="AL55" s="5"/>
      <c r="AM55" s="6">
        <f t="shared" si="30"/>
        <v>1</v>
      </c>
      <c r="AN55" s="7">
        <f t="shared" si="31"/>
        <v>1</v>
      </c>
      <c r="AO55" s="7">
        <f t="shared" si="32"/>
        <v>1</v>
      </c>
      <c r="AP55" s="7">
        <f t="shared" si="33"/>
        <v>1</v>
      </c>
      <c r="AQ55" s="7">
        <f t="shared" si="34"/>
        <v>1</v>
      </c>
      <c r="AR55" s="7">
        <f t="shared" si="35"/>
        <v>1</v>
      </c>
      <c r="AS55" s="5"/>
    </row>
    <row r="56" spans="1:45" ht="14.45" customHeight="1" x14ac:dyDescent="0.25">
      <c r="A56" s="60" t="s">
        <v>29</v>
      </c>
      <c r="B56" s="45" t="s">
        <v>278</v>
      </c>
      <c r="C56" s="47">
        <v>5</v>
      </c>
      <c r="D56" s="46" t="s">
        <v>125</v>
      </c>
      <c r="E56" s="44" t="s">
        <v>58</v>
      </c>
      <c r="F56" s="45">
        <v>7</v>
      </c>
      <c r="G56" s="107" t="s">
        <v>330</v>
      </c>
      <c r="H56" s="46" t="s">
        <v>331</v>
      </c>
      <c r="I56" s="46" t="s">
        <v>331</v>
      </c>
      <c r="J56" s="44" t="s">
        <v>354</v>
      </c>
      <c r="K56" s="76">
        <v>7</v>
      </c>
      <c r="L56" s="73">
        <v>3</v>
      </c>
      <c r="M56" s="73">
        <v>0</v>
      </c>
      <c r="N56" s="73">
        <v>6</v>
      </c>
      <c r="O56" s="73">
        <v>7</v>
      </c>
      <c r="P56" s="73">
        <v>4</v>
      </c>
      <c r="Q56" s="70">
        <v>7</v>
      </c>
      <c r="R56" s="80">
        <f t="shared" si="18"/>
        <v>0</v>
      </c>
      <c r="S56" s="78">
        <f t="shared" si="19"/>
        <v>0</v>
      </c>
      <c r="T56" s="71">
        <f t="shared" si="20"/>
        <v>0</v>
      </c>
      <c r="U56" s="42"/>
      <c r="V56" s="54">
        <f t="shared" si="21"/>
        <v>0</v>
      </c>
      <c r="W56" s="76"/>
      <c r="X56" s="73"/>
      <c r="Y56" s="92"/>
      <c r="Z56" s="73"/>
      <c r="AA56" s="70"/>
      <c r="AC56" s="5"/>
      <c r="AD56" s="6">
        <f t="shared" si="22"/>
        <v>1</v>
      </c>
      <c r="AE56" s="6">
        <f t="shared" si="23"/>
        <v>0.42857142857142855</v>
      </c>
      <c r="AF56" s="6">
        <f t="shared" si="24"/>
        <v>1</v>
      </c>
      <c r="AG56" s="6">
        <f t="shared" si="25"/>
        <v>0</v>
      </c>
      <c r="AH56" s="6">
        <f t="shared" si="26"/>
        <v>0.5714285714285714</v>
      </c>
      <c r="AI56" s="6">
        <f t="shared" si="27"/>
        <v>0.8571428571428571</v>
      </c>
      <c r="AJ56" s="6">
        <f t="shared" si="28"/>
        <v>0</v>
      </c>
      <c r="AK56" s="7">
        <f t="shared" si="29"/>
        <v>1</v>
      </c>
      <c r="AL56" s="5"/>
      <c r="AM56" s="6">
        <f t="shared" si="30"/>
        <v>1</v>
      </c>
      <c r="AN56" s="7">
        <f t="shared" si="31"/>
        <v>1</v>
      </c>
      <c r="AO56" s="7">
        <f t="shared" si="32"/>
        <v>1</v>
      </c>
      <c r="AP56" s="7">
        <f t="shared" si="33"/>
        <v>1</v>
      </c>
      <c r="AQ56" s="7">
        <f t="shared" si="34"/>
        <v>1</v>
      </c>
      <c r="AR56" s="7">
        <f t="shared" si="35"/>
        <v>1</v>
      </c>
      <c r="AS56" s="5"/>
    </row>
    <row r="57" spans="1:45" ht="14.45" customHeight="1" x14ac:dyDescent="0.25">
      <c r="A57" s="60" t="s">
        <v>30</v>
      </c>
      <c r="B57" s="45" t="s">
        <v>279</v>
      </c>
      <c r="C57" s="47">
        <v>4</v>
      </c>
      <c r="D57" s="46" t="s">
        <v>90</v>
      </c>
      <c r="E57" s="44" t="s">
        <v>57</v>
      </c>
      <c r="F57" s="45">
        <v>7</v>
      </c>
      <c r="G57" s="107" t="s">
        <v>330</v>
      </c>
      <c r="H57" s="46" t="s">
        <v>330</v>
      </c>
      <c r="I57" s="46" t="s">
        <v>331</v>
      </c>
      <c r="J57" s="44" t="s">
        <v>354</v>
      </c>
      <c r="K57" s="76">
        <v>7</v>
      </c>
      <c r="L57" s="73">
        <v>7</v>
      </c>
      <c r="M57" s="73">
        <v>1</v>
      </c>
      <c r="N57" s="73">
        <v>6</v>
      </c>
      <c r="O57" s="73">
        <v>7</v>
      </c>
      <c r="P57" s="73">
        <v>5</v>
      </c>
      <c r="Q57" s="70">
        <v>7</v>
      </c>
      <c r="R57" s="80">
        <f t="shared" si="18"/>
        <v>0</v>
      </c>
      <c r="S57" s="78">
        <f t="shared" si="19"/>
        <v>0</v>
      </c>
      <c r="T57" s="71">
        <f t="shared" si="20"/>
        <v>0</v>
      </c>
      <c r="U57" s="42"/>
      <c r="V57" s="54">
        <f t="shared" si="21"/>
        <v>0</v>
      </c>
      <c r="W57" s="76"/>
      <c r="X57" s="73"/>
      <c r="Y57" s="92"/>
      <c r="Z57" s="73"/>
      <c r="AA57" s="70"/>
      <c r="AC57" s="5"/>
      <c r="AD57" s="6">
        <f t="shared" si="22"/>
        <v>1</v>
      </c>
      <c r="AE57" s="6">
        <f t="shared" si="23"/>
        <v>1</v>
      </c>
      <c r="AF57" s="6">
        <f t="shared" si="24"/>
        <v>1</v>
      </c>
      <c r="AG57" s="6">
        <f t="shared" si="25"/>
        <v>0.14285714285714285</v>
      </c>
      <c r="AH57" s="6">
        <f t="shared" si="26"/>
        <v>0.7142857142857143</v>
      </c>
      <c r="AI57" s="6">
        <f t="shared" si="27"/>
        <v>0.8571428571428571</v>
      </c>
      <c r="AJ57" s="6">
        <f t="shared" si="28"/>
        <v>0</v>
      </c>
      <c r="AK57" s="7">
        <f t="shared" si="29"/>
        <v>1</v>
      </c>
      <c r="AL57" s="5"/>
      <c r="AM57" s="6">
        <f t="shared" si="30"/>
        <v>1</v>
      </c>
      <c r="AN57" s="7">
        <f t="shared" si="31"/>
        <v>1</v>
      </c>
      <c r="AO57" s="7">
        <f t="shared" si="32"/>
        <v>1</v>
      </c>
      <c r="AP57" s="7">
        <f t="shared" si="33"/>
        <v>1</v>
      </c>
      <c r="AQ57" s="7">
        <f t="shared" si="34"/>
        <v>1</v>
      </c>
      <c r="AR57" s="7">
        <f t="shared" si="35"/>
        <v>1</v>
      </c>
      <c r="AS57" s="5"/>
    </row>
    <row r="58" spans="1:45" ht="14.45" customHeight="1" x14ac:dyDescent="0.25">
      <c r="A58" s="60" t="s">
        <v>31</v>
      </c>
      <c r="B58" s="45" t="s">
        <v>280</v>
      </c>
      <c r="C58" s="47">
        <v>14</v>
      </c>
      <c r="D58" s="46" t="s">
        <v>126</v>
      </c>
      <c r="E58" s="44" t="s">
        <v>57</v>
      </c>
      <c r="F58" s="45">
        <v>14</v>
      </c>
      <c r="G58" s="107" t="s">
        <v>330</v>
      </c>
      <c r="H58" s="46" t="s">
        <v>331</v>
      </c>
      <c r="I58" s="46" t="s">
        <v>331</v>
      </c>
      <c r="J58" s="44" t="s">
        <v>354</v>
      </c>
      <c r="K58" s="76">
        <v>8</v>
      </c>
      <c r="L58" s="73">
        <v>4</v>
      </c>
      <c r="M58" s="73">
        <v>7</v>
      </c>
      <c r="N58" s="73">
        <v>14</v>
      </c>
      <c r="O58" s="73">
        <v>8</v>
      </c>
      <c r="P58" s="73">
        <v>3</v>
      </c>
      <c r="Q58" s="70">
        <v>9</v>
      </c>
      <c r="R58" s="80">
        <f t="shared" si="18"/>
        <v>1</v>
      </c>
      <c r="S58" s="78">
        <f t="shared" si="19"/>
        <v>6</v>
      </c>
      <c r="T58" s="71">
        <f t="shared" si="20"/>
        <v>5</v>
      </c>
      <c r="U58" s="42">
        <v>5</v>
      </c>
      <c r="V58" s="54">
        <f t="shared" si="21"/>
        <v>0</v>
      </c>
      <c r="W58" s="76">
        <v>1</v>
      </c>
      <c r="X58" s="73">
        <v>2</v>
      </c>
      <c r="Y58" s="92">
        <v>5</v>
      </c>
      <c r="Z58" s="73"/>
      <c r="AA58" s="70"/>
      <c r="AC58" s="5"/>
      <c r="AD58" s="6">
        <f t="shared" si="22"/>
        <v>0.5714285714285714</v>
      </c>
      <c r="AE58" s="6">
        <f t="shared" si="23"/>
        <v>0.2857142857142857</v>
      </c>
      <c r="AF58" s="6">
        <f t="shared" si="24"/>
        <v>0.5714285714285714</v>
      </c>
      <c r="AG58" s="6">
        <f t="shared" si="25"/>
        <v>0.5</v>
      </c>
      <c r="AH58" s="6">
        <f t="shared" si="26"/>
        <v>0.21428571428571427</v>
      </c>
      <c r="AI58" s="6">
        <f t="shared" si="27"/>
        <v>1</v>
      </c>
      <c r="AJ58" s="6">
        <f t="shared" si="28"/>
        <v>7.1428571428571425E-2</v>
      </c>
      <c r="AK58" s="7">
        <f t="shared" si="29"/>
        <v>1</v>
      </c>
      <c r="AL58" s="5"/>
      <c r="AM58" s="6">
        <f t="shared" si="30"/>
        <v>0.6428571428571429</v>
      </c>
      <c r="AN58" s="7">
        <f t="shared" si="31"/>
        <v>0.7142857142857143</v>
      </c>
      <c r="AO58" s="7">
        <f t="shared" si="32"/>
        <v>0.6428571428571429</v>
      </c>
      <c r="AP58" s="7">
        <f t="shared" si="33"/>
        <v>0.78571428571428581</v>
      </c>
      <c r="AQ58" s="7">
        <f t="shared" si="34"/>
        <v>0.6428571428571429</v>
      </c>
      <c r="AR58" s="7">
        <f t="shared" si="35"/>
        <v>1</v>
      </c>
      <c r="AS58" s="5"/>
    </row>
    <row r="59" spans="1:45" ht="14.45" customHeight="1" x14ac:dyDescent="0.25">
      <c r="A59" s="60" t="s">
        <v>32</v>
      </c>
      <c r="B59" s="45" t="s">
        <v>281</v>
      </c>
      <c r="C59" s="47">
        <v>3</v>
      </c>
      <c r="D59" s="46" t="s">
        <v>91</v>
      </c>
      <c r="E59" s="44" t="s">
        <v>57</v>
      </c>
      <c r="F59" s="45">
        <v>5</v>
      </c>
      <c r="G59" s="107" t="s">
        <v>331</v>
      </c>
      <c r="H59" s="46" t="s">
        <v>330</v>
      </c>
      <c r="I59" s="46" t="s">
        <v>331</v>
      </c>
      <c r="J59" s="44" t="s">
        <v>354</v>
      </c>
      <c r="K59" s="76">
        <v>5</v>
      </c>
      <c r="L59" s="73">
        <v>2</v>
      </c>
      <c r="M59" s="73">
        <v>3</v>
      </c>
      <c r="N59" s="73">
        <v>5</v>
      </c>
      <c r="O59" s="73">
        <v>4</v>
      </c>
      <c r="P59" s="73">
        <v>1</v>
      </c>
      <c r="Q59" s="70">
        <v>5</v>
      </c>
      <c r="R59" s="80">
        <f t="shared" si="18"/>
        <v>0</v>
      </c>
      <c r="S59" s="78">
        <f t="shared" si="19"/>
        <v>0</v>
      </c>
      <c r="T59" s="71">
        <f t="shared" si="20"/>
        <v>0</v>
      </c>
      <c r="U59" s="42"/>
      <c r="V59" s="54">
        <f t="shared" si="21"/>
        <v>0</v>
      </c>
      <c r="W59" s="76"/>
      <c r="X59" s="73"/>
      <c r="Y59" s="92"/>
      <c r="Z59" s="73"/>
      <c r="AA59" s="70"/>
      <c r="AC59" s="5"/>
      <c r="AD59" s="6">
        <f t="shared" si="22"/>
        <v>1</v>
      </c>
      <c r="AE59" s="6">
        <f t="shared" si="23"/>
        <v>0.4</v>
      </c>
      <c r="AF59" s="6">
        <f t="shared" si="24"/>
        <v>0.8</v>
      </c>
      <c r="AG59" s="6">
        <f t="shared" si="25"/>
        <v>0.6</v>
      </c>
      <c r="AH59" s="6">
        <f t="shared" si="26"/>
        <v>0.2</v>
      </c>
      <c r="AI59" s="6">
        <f t="shared" si="27"/>
        <v>1</v>
      </c>
      <c r="AJ59" s="6">
        <f t="shared" si="28"/>
        <v>0</v>
      </c>
      <c r="AK59" s="7">
        <f t="shared" si="29"/>
        <v>1</v>
      </c>
      <c r="AL59" s="5"/>
      <c r="AM59" s="6">
        <f t="shared" si="30"/>
        <v>1</v>
      </c>
      <c r="AN59" s="7">
        <f t="shared" si="31"/>
        <v>1</v>
      </c>
      <c r="AO59" s="7">
        <f t="shared" si="32"/>
        <v>1</v>
      </c>
      <c r="AP59" s="7">
        <f t="shared" si="33"/>
        <v>1</v>
      </c>
      <c r="AQ59" s="7">
        <f t="shared" si="34"/>
        <v>1</v>
      </c>
      <c r="AR59" s="7">
        <f t="shared" si="35"/>
        <v>1</v>
      </c>
      <c r="AS59" s="5"/>
    </row>
    <row r="60" spans="1:45" ht="14.45" customHeight="1" x14ac:dyDescent="0.25">
      <c r="A60" s="60" t="s">
        <v>33</v>
      </c>
      <c r="B60" s="45" t="s">
        <v>282</v>
      </c>
      <c r="C60" s="47">
        <v>7</v>
      </c>
      <c r="D60" s="46" t="s">
        <v>127</v>
      </c>
      <c r="E60" s="44" t="s">
        <v>57</v>
      </c>
      <c r="F60" s="45">
        <v>4</v>
      </c>
      <c r="G60" s="107" t="s">
        <v>330</v>
      </c>
      <c r="H60" s="46" t="s">
        <v>331</v>
      </c>
      <c r="I60" s="46" t="s">
        <v>331</v>
      </c>
      <c r="J60" s="44" t="s">
        <v>354</v>
      </c>
      <c r="K60" s="76">
        <v>4</v>
      </c>
      <c r="L60" s="73">
        <v>1</v>
      </c>
      <c r="M60" s="73">
        <v>4</v>
      </c>
      <c r="N60" s="73">
        <v>4</v>
      </c>
      <c r="O60" s="73">
        <v>4</v>
      </c>
      <c r="P60" s="73">
        <v>4</v>
      </c>
      <c r="Q60" s="70">
        <v>4</v>
      </c>
      <c r="R60" s="80">
        <f t="shared" si="18"/>
        <v>0</v>
      </c>
      <c r="S60" s="78">
        <f t="shared" si="19"/>
        <v>0</v>
      </c>
      <c r="T60" s="71">
        <f t="shared" si="20"/>
        <v>0</v>
      </c>
      <c r="U60" s="42"/>
      <c r="V60" s="54">
        <f t="shared" si="21"/>
        <v>0</v>
      </c>
      <c r="W60" s="76"/>
      <c r="X60" s="73"/>
      <c r="Y60" s="92"/>
      <c r="Z60" s="73"/>
      <c r="AA60" s="70"/>
      <c r="AC60" s="5"/>
      <c r="AD60" s="6">
        <f t="shared" si="22"/>
        <v>1</v>
      </c>
      <c r="AE60" s="6">
        <f t="shared" si="23"/>
        <v>0.25</v>
      </c>
      <c r="AF60" s="6">
        <f t="shared" si="24"/>
        <v>1</v>
      </c>
      <c r="AG60" s="6">
        <f t="shared" si="25"/>
        <v>1</v>
      </c>
      <c r="AH60" s="6">
        <f t="shared" si="26"/>
        <v>1</v>
      </c>
      <c r="AI60" s="6">
        <f t="shared" si="27"/>
        <v>1</v>
      </c>
      <c r="AJ60" s="6">
        <f t="shared" si="28"/>
        <v>0</v>
      </c>
      <c r="AK60" s="7">
        <f t="shared" si="29"/>
        <v>1</v>
      </c>
      <c r="AL60" s="5"/>
      <c r="AM60" s="6">
        <f t="shared" si="30"/>
        <v>1</v>
      </c>
      <c r="AN60" s="7">
        <f t="shared" si="31"/>
        <v>1</v>
      </c>
      <c r="AO60" s="7">
        <f t="shared" si="32"/>
        <v>1</v>
      </c>
      <c r="AP60" s="7">
        <f t="shared" si="33"/>
        <v>1</v>
      </c>
      <c r="AQ60" s="7">
        <f t="shared" si="34"/>
        <v>1</v>
      </c>
      <c r="AR60" s="7">
        <f t="shared" si="35"/>
        <v>1</v>
      </c>
      <c r="AS60" s="5"/>
    </row>
    <row r="61" spans="1:45" ht="14.45" customHeight="1" x14ac:dyDescent="0.25">
      <c r="A61" s="60" t="s">
        <v>34</v>
      </c>
      <c r="B61" s="45" t="s">
        <v>283</v>
      </c>
      <c r="C61" s="47">
        <v>7</v>
      </c>
      <c r="D61" s="46" t="s">
        <v>128</v>
      </c>
      <c r="E61" s="44" t="s">
        <v>58</v>
      </c>
      <c r="F61" s="45">
        <v>22</v>
      </c>
      <c r="G61" s="107" t="s">
        <v>331</v>
      </c>
      <c r="H61" s="46" t="s">
        <v>331</v>
      </c>
      <c r="I61" s="46" t="s">
        <v>331</v>
      </c>
      <c r="J61" s="44" t="s">
        <v>354</v>
      </c>
      <c r="K61" s="76">
        <v>21</v>
      </c>
      <c r="L61" s="73">
        <v>10</v>
      </c>
      <c r="M61" s="73">
        <v>0</v>
      </c>
      <c r="N61" s="73">
        <v>11</v>
      </c>
      <c r="O61" s="73">
        <v>19</v>
      </c>
      <c r="P61" s="73">
        <v>3</v>
      </c>
      <c r="Q61" s="70">
        <v>21</v>
      </c>
      <c r="R61" s="80">
        <f t="shared" si="18"/>
        <v>0</v>
      </c>
      <c r="S61" s="78">
        <f t="shared" si="19"/>
        <v>1</v>
      </c>
      <c r="T61" s="71">
        <f t="shared" si="20"/>
        <v>1</v>
      </c>
      <c r="U61" s="42"/>
      <c r="V61" s="54">
        <f t="shared" si="21"/>
        <v>1</v>
      </c>
      <c r="W61" s="76"/>
      <c r="X61" s="73"/>
      <c r="Y61" s="92"/>
      <c r="Z61" s="73"/>
      <c r="AA61" s="70"/>
      <c r="AC61" s="5"/>
      <c r="AD61" s="6">
        <f t="shared" si="22"/>
        <v>0.95454545454545459</v>
      </c>
      <c r="AE61" s="6">
        <f t="shared" si="23"/>
        <v>0.45454545454545453</v>
      </c>
      <c r="AF61" s="6">
        <f t="shared" si="24"/>
        <v>0.86363636363636365</v>
      </c>
      <c r="AG61" s="6">
        <f t="shared" si="25"/>
        <v>0</v>
      </c>
      <c r="AH61" s="6">
        <f t="shared" si="26"/>
        <v>0.13636363636363635</v>
      </c>
      <c r="AI61" s="6">
        <f t="shared" si="27"/>
        <v>0.5</v>
      </c>
      <c r="AJ61" s="6">
        <f t="shared" si="28"/>
        <v>0</v>
      </c>
      <c r="AK61" s="7">
        <f t="shared" si="29"/>
        <v>0.95454545454545459</v>
      </c>
      <c r="AL61" s="5"/>
      <c r="AM61" s="6">
        <f t="shared" si="30"/>
        <v>0.95454545454545459</v>
      </c>
      <c r="AN61" s="7">
        <f t="shared" si="31"/>
        <v>0.95454545454545459</v>
      </c>
      <c r="AO61" s="7">
        <f t="shared" si="32"/>
        <v>0.95454545454545459</v>
      </c>
      <c r="AP61" s="7">
        <f t="shared" si="33"/>
        <v>0.95454545454545459</v>
      </c>
      <c r="AQ61" s="7">
        <f t="shared" si="34"/>
        <v>0.95454545454545459</v>
      </c>
      <c r="AR61" s="7">
        <f t="shared" si="35"/>
        <v>0.95454545454545459</v>
      </c>
      <c r="AS61" s="5"/>
    </row>
    <row r="62" spans="1:45" ht="14.45" customHeight="1" x14ac:dyDescent="0.25">
      <c r="A62" s="60" t="s">
        <v>35</v>
      </c>
      <c r="B62" s="45" t="s">
        <v>284</v>
      </c>
      <c r="C62" s="47">
        <v>4</v>
      </c>
      <c r="D62" s="46" t="s">
        <v>92</v>
      </c>
      <c r="E62" s="44" t="s">
        <v>57</v>
      </c>
      <c r="F62" s="45">
        <v>2</v>
      </c>
      <c r="G62" s="107" t="s">
        <v>330</v>
      </c>
      <c r="H62" s="46" t="s">
        <v>331</v>
      </c>
      <c r="I62" s="46" t="s">
        <v>331</v>
      </c>
      <c r="J62" s="44" t="s">
        <v>354</v>
      </c>
      <c r="K62" s="76">
        <v>2</v>
      </c>
      <c r="L62" s="73">
        <v>1</v>
      </c>
      <c r="M62" s="73">
        <v>2</v>
      </c>
      <c r="N62" s="73">
        <v>2</v>
      </c>
      <c r="O62" s="73">
        <v>2</v>
      </c>
      <c r="P62" s="73">
        <v>2</v>
      </c>
      <c r="Q62" s="70">
        <v>2</v>
      </c>
      <c r="R62" s="80">
        <f t="shared" si="18"/>
        <v>0</v>
      </c>
      <c r="S62" s="78">
        <f t="shared" si="19"/>
        <v>0</v>
      </c>
      <c r="T62" s="71">
        <f t="shared" si="20"/>
        <v>0</v>
      </c>
      <c r="U62" s="42"/>
      <c r="V62" s="54">
        <f t="shared" si="21"/>
        <v>0</v>
      </c>
      <c r="W62" s="76"/>
      <c r="X62" s="73"/>
      <c r="Y62" s="92"/>
      <c r="Z62" s="73"/>
      <c r="AA62" s="70"/>
      <c r="AC62" s="5"/>
      <c r="AD62" s="6">
        <f t="shared" si="22"/>
        <v>1</v>
      </c>
      <c r="AE62" s="6">
        <f t="shared" si="23"/>
        <v>0.5</v>
      </c>
      <c r="AF62" s="6">
        <f t="shared" si="24"/>
        <v>1</v>
      </c>
      <c r="AG62" s="6">
        <f t="shared" si="25"/>
        <v>1</v>
      </c>
      <c r="AH62" s="6">
        <f t="shared" si="26"/>
        <v>1</v>
      </c>
      <c r="AI62" s="6">
        <f t="shared" si="27"/>
        <v>1</v>
      </c>
      <c r="AJ62" s="6">
        <f t="shared" si="28"/>
        <v>0</v>
      </c>
      <c r="AK62" s="7">
        <f t="shared" si="29"/>
        <v>1</v>
      </c>
      <c r="AL62" s="5"/>
      <c r="AM62" s="6">
        <f t="shared" si="30"/>
        <v>1</v>
      </c>
      <c r="AN62" s="7">
        <f t="shared" si="31"/>
        <v>1</v>
      </c>
      <c r="AO62" s="7">
        <f t="shared" si="32"/>
        <v>1</v>
      </c>
      <c r="AP62" s="7">
        <f t="shared" si="33"/>
        <v>1</v>
      </c>
      <c r="AQ62" s="7">
        <f t="shared" si="34"/>
        <v>1</v>
      </c>
      <c r="AR62" s="7">
        <f t="shared" si="35"/>
        <v>1</v>
      </c>
      <c r="AS62" s="5"/>
    </row>
    <row r="63" spans="1:45" ht="14.45" customHeight="1" x14ac:dyDescent="0.25">
      <c r="A63" s="60" t="s">
        <v>36</v>
      </c>
      <c r="B63" s="45" t="s">
        <v>285</v>
      </c>
      <c r="C63" s="47">
        <v>5</v>
      </c>
      <c r="D63" s="46" t="s">
        <v>129</v>
      </c>
      <c r="E63" s="44" t="s">
        <v>57</v>
      </c>
      <c r="F63" s="45">
        <v>28</v>
      </c>
      <c r="G63" s="107" t="s">
        <v>331</v>
      </c>
      <c r="H63" s="46" t="s">
        <v>330</v>
      </c>
      <c r="I63" s="46" t="s">
        <v>331</v>
      </c>
      <c r="J63" s="44" t="s">
        <v>354</v>
      </c>
      <c r="K63" s="76">
        <v>23</v>
      </c>
      <c r="L63" s="73">
        <v>7</v>
      </c>
      <c r="M63" s="73">
        <v>20</v>
      </c>
      <c r="N63" s="73">
        <f>1+12</f>
        <v>13</v>
      </c>
      <c r="O63" s="73">
        <v>23</v>
      </c>
      <c r="P63" s="73">
        <v>8</v>
      </c>
      <c r="Q63" s="70">
        <v>27</v>
      </c>
      <c r="R63" s="80">
        <f t="shared" si="18"/>
        <v>4</v>
      </c>
      <c r="S63" s="78">
        <f t="shared" si="19"/>
        <v>5</v>
      </c>
      <c r="T63" s="71">
        <f t="shared" si="20"/>
        <v>1</v>
      </c>
      <c r="U63" s="42">
        <v>1</v>
      </c>
      <c r="V63" s="54">
        <f t="shared" si="21"/>
        <v>0</v>
      </c>
      <c r="W63" s="76"/>
      <c r="X63" s="73">
        <v>1</v>
      </c>
      <c r="Y63" s="92">
        <v>1</v>
      </c>
      <c r="Z63" s="73">
        <v>1</v>
      </c>
      <c r="AA63" s="70"/>
      <c r="AC63" s="5"/>
      <c r="AD63" s="6">
        <f t="shared" si="22"/>
        <v>0.8214285714285714</v>
      </c>
      <c r="AE63" s="6">
        <f t="shared" si="23"/>
        <v>0.25</v>
      </c>
      <c r="AF63" s="6">
        <f t="shared" si="24"/>
        <v>0.8214285714285714</v>
      </c>
      <c r="AG63" s="6">
        <f t="shared" si="25"/>
        <v>0.7142857142857143</v>
      </c>
      <c r="AH63" s="6">
        <f t="shared" si="26"/>
        <v>0.2857142857142857</v>
      </c>
      <c r="AI63" s="6">
        <f t="shared" si="27"/>
        <v>0.4642857142857143</v>
      </c>
      <c r="AJ63" s="6">
        <f t="shared" si="28"/>
        <v>0.14285714285714285</v>
      </c>
      <c r="AK63" s="7">
        <f t="shared" si="29"/>
        <v>1</v>
      </c>
      <c r="AL63" s="5"/>
      <c r="AM63" s="6">
        <f t="shared" si="30"/>
        <v>0.9642857142857143</v>
      </c>
      <c r="AN63" s="7">
        <f t="shared" si="31"/>
        <v>0.9642857142857143</v>
      </c>
      <c r="AO63" s="7">
        <f t="shared" si="32"/>
        <v>1</v>
      </c>
      <c r="AP63" s="7">
        <f t="shared" si="33"/>
        <v>1</v>
      </c>
      <c r="AQ63" s="7">
        <f t="shared" si="34"/>
        <v>0.9642857142857143</v>
      </c>
      <c r="AR63" s="7">
        <f t="shared" si="35"/>
        <v>1</v>
      </c>
      <c r="AS63" s="5"/>
    </row>
    <row r="64" spans="1:45" ht="14.45" customHeight="1" x14ac:dyDescent="0.25">
      <c r="A64" s="60" t="s">
        <v>37</v>
      </c>
      <c r="B64" s="45" t="s">
        <v>286</v>
      </c>
      <c r="C64" s="47">
        <v>6</v>
      </c>
      <c r="D64" s="46" t="s">
        <v>93</v>
      </c>
      <c r="E64" s="44" t="s">
        <v>57</v>
      </c>
      <c r="F64" s="45">
        <v>19</v>
      </c>
      <c r="G64" s="107" t="s">
        <v>330</v>
      </c>
      <c r="H64" s="46" t="s">
        <v>330</v>
      </c>
      <c r="I64" s="46" t="s">
        <v>330</v>
      </c>
      <c r="J64" s="44" t="s">
        <v>354</v>
      </c>
      <c r="K64" s="76">
        <v>18</v>
      </c>
      <c r="L64" s="73">
        <v>5</v>
      </c>
      <c r="M64" s="73">
        <v>12</v>
      </c>
      <c r="N64" s="73">
        <v>11</v>
      </c>
      <c r="O64" s="73">
        <v>15</v>
      </c>
      <c r="P64" s="73">
        <v>9</v>
      </c>
      <c r="Q64" s="70">
        <v>19</v>
      </c>
      <c r="R64" s="80">
        <f t="shared" si="18"/>
        <v>1</v>
      </c>
      <c r="S64" s="78">
        <f t="shared" si="19"/>
        <v>1</v>
      </c>
      <c r="T64" s="71">
        <f t="shared" si="20"/>
        <v>0</v>
      </c>
      <c r="U64" s="42"/>
      <c r="V64" s="54">
        <f t="shared" si="21"/>
        <v>0</v>
      </c>
      <c r="W64" s="76"/>
      <c r="X64" s="73"/>
      <c r="Y64" s="92"/>
      <c r="Z64" s="73"/>
      <c r="AA64" s="70"/>
      <c r="AC64" s="5"/>
      <c r="AD64" s="6">
        <f t="shared" si="22"/>
        <v>0.94736842105263153</v>
      </c>
      <c r="AE64" s="6">
        <f t="shared" si="23"/>
        <v>0.26315789473684209</v>
      </c>
      <c r="AF64" s="6">
        <f t="shared" si="24"/>
        <v>0.78947368421052633</v>
      </c>
      <c r="AG64" s="6">
        <f t="shared" si="25"/>
        <v>0.63157894736842102</v>
      </c>
      <c r="AH64" s="6">
        <f t="shared" si="26"/>
        <v>0.47368421052631576</v>
      </c>
      <c r="AI64" s="6">
        <f t="shared" si="27"/>
        <v>0.57894736842105265</v>
      </c>
      <c r="AJ64" s="6">
        <f t="shared" si="28"/>
        <v>5.2631578947368418E-2</v>
      </c>
      <c r="AK64" s="7">
        <f t="shared" si="29"/>
        <v>1</v>
      </c>
      <c r="AL64" s="5"/>
      <c r="AM64" s="6">
        <f t="shared" si="30"/>
        <v>1</v>
      </c>
      <c r="AN64" s="7">
        <f t="shared" si="31"/>
        <v>1</v>
      </c>
      <c r="AO64" s="7">
        <f t="shared" si="32"/>
        <v>1</v>
      </c>
      <c r="AP64" s="7">
        <f t="shared" si="33"/>
        <v>1</v>
      </c>
      <c r="AQ64" s="7">
        <f t="shared" si="34"/>
        <v>1</v>
      </c>
      <c r="AR64" s="7">
        <f t="shared" si="35"/>
        <v>1</v>
      </c>
      <c r="AS64" s="5"/>
    </row>
    <row r="65" spans="1:45" ht="14.45" customHeight="1" x14ac:dyDescent="0.25">
      <c r="A65" s="60" t="s">
        <v>38</v>
      </c>
      <c r="B65" s="45" t="s">
        <v>287</v>
      </c>
      <c r="C65" s="47">
        <v>5</v>
      </c>
      <c r="D65" s="46" t="s">
        <v>94</v>
      </c>
      <c r="E65" s="44" t="s">
        <v>57</v>
      </c>
      <c r="F65" s="45">
        <v>9</v>
      </c>
      <c r="G65" s="107" t="s">
        <v>330</v>
      </c>
      <c r="H65" s="46" t="s">
        <v>331</v>
      </c>
      <c r="I65" s="46" t="s">
        <v>331</v>
      </c>
      <c r="J65" s="44" t="s">
        <v>354</v>
      </c>
      <c r="K65" s="76">
        <v>9</v>
      </c>
      <c r="L65" s="73">
        <v>5</v>
      </c>
      <c r="M65" s="73">
        <v>0</v>
      </c>
      <c r="N65" s="73">
        <v>7</v>
      </c>
      <c r="O65" s="73">
        <v>8</v>
      </c>
      <c r="P65" s="73">
        <v>5</v>
      </c>
      <c r="Q65" s="70">
        <v>9</v>
      </c>
      <c r="R65" s="80">
        <f t="shared" si="18"/>
        <v>0</v>
      </c>
      <c r="S65" s="78">
        <f t="shared" si="19"/>
        <v>0</v>
      </c>
      <c r="T65" s="71">
        <f t="shared" si="20"/>
        <v>0</v>
      </c>
      <c r="U65" s="42"/>
      <c r="V65" s="54">
        <f t="shared" si="21"/>
        <v>0</v>
      </c>
      <c r="W65" s="76"/>
      <c r="X65" s="73"/>
      <c r="Y65" s="92"/>
      <c r="Z65" s="73"/>
      <c r="AA65" s="70"/>
      <c r="AC65" s="5"/>
      <c r="AD65" s="6">
        <f t="shared" si="22"/>
        <v>1</v>
      </c>
      <c r="AE65" s="6">
        <f t="shared" si="23"/>
        <v>0.55555555555555558</v>
      </c>
      <c r="AF65" s="6">
        <f t="shared" si="24"/>
        <v>0.88888888888888884</v>
      </c>
      <c r="AG65" s="6">
        <f t="shared" si="25"/>
        <v>0</v>
      </c>
      <c r="AH65" s="6">
        <f t="shared" si="26"/>
        <v>0.55555555555555558</v>
      </c>
      <c r="AI65" s="6">
        <f t="shared" si="27"/>
        <v>0.77777777777777779</v>
      </c>
      <c r="AJ65" s="6">
        <f t="shared" si="28"/>
        <v>0</v>
      </c>
      <c r="AK65" s="7">
        <f t="shared" si="29"/>
        <v>1</v>
      </c>
      <c r="AL65" s="5"/>
      <c r="AM65" s="6">
        <f t="shared" si="30"/>
        <v>1</v>
      </c>
      <c r="AN65" s="7">
        <f t="shared" si="31"/>
        <v>1</v>
      </c>
      <c r="AO65" s="7">
        <f t="shared" si="32"/>
        <v>1</v>
      </c>
      <c r="AP65" s="7">
        <f t="shared" si="33"/>
        <v>1</v>
      </c>
      <c r="AQ65" s="7">
        <f t="shared" si="34"/>
        <v>1</v>
      </c>
      <c r="AR65" s="7">
        <f t="shared" si="35"/>
        <v>1</v>
      </c>
      <c r="AS65" s="5"/>
    </row>
    <row r="66" spans="1:45" ht="14.45" customHeight="1" x14ac:dyDescent="0.25">
      <c r="A66" s="60" t="s">
        <v>39</v>
      </c>
      <c r="B66" s="45" t="s">
        <v>288</v>
      </c>
      <c r="C66" s="47">
        <v>5</v>
      </c>
      <c r="D66" s="46" t="s">
        <v>130</v>
      </c>
      <c r="E66" s="44" t="s">
        <v>57</v>
      </c>
      <c r="F66" s="45">
        <v>13</v>
      </c>
      <c r="G66" s="107" t="s">
        <v>331</v>
      </c>
      <c r="H66" s="46" t="s">
        <v>331</v>
      </c>
      <c r="I66" s="46" t="s">
        <v>331</v>
      </c>
      <c r="J66" s="44" t="s">
        <v>354</v>
      </c>
      <c r="K66" s="76">
        <v>12</v>
      </c>
      <c r="L66" s="73">
        <v>6</v>
      </c>
      <c r="M66" s="73">
        <v>2</v>
      </c>
      <c r="N66" s="73">
        <v>12</v>
      </c>
      <c r="O66" s="73">
        <v>11</v>
      </c>
      <c r="P66" s="73">
        <v>6</v>
      </c>
      <c r="Q66" s="70">
        <v>12</v>
      </c>
      <c r="R66" s="80">
        <f t="shared" si="18"/>
        <v>0</v>
      </c>
      <c r="S66" s="78">
        <f t="shared" si="19"/>
        <v>1</v>
      </c>
      <c r="T66" s="71">
        <f t="shared" si="20"/>
        <v>1</v>
      </c>
      <c r="U66" s="42">
        <v>1</v>
      </c>
      <c r="V66" s="54">
        <f t="shared" si="21"/>
        <v>0</v>
      </c>
      <c r="W66" s="76"/>
      <c r="X66" s="73"/>
      <c r="Y66" s="92">
        <v>1</v>
      </c>
      <c r="Z66" s="73"/>
      <c r="AA66" s="70">
        <v>1</v>
      </c>
      <c r="AC66" s="5"/>
      <c r="AD66" s="6">
        <f t="shared" si="22"/>
        <v>0.92307692307692313</v>
      </c>
      <c r="AE66" s="6">
        <f t="shared" si="23"/>
        <v>0.46153846153846156</v>
      </c>
      <c r="AF66" s="6">
        <f t="shared" si="24"/>
        <v>0.84615384615384615</v>
      </c>
      <c r="AG66" s="6">
        <f t="shared" si="25"/>
        <v>0.15384615384615385</v>
      </c>
      <c r="AH66" s="6">
        <f t="shared" si="26"/>
        <v>0.46153846153846156</v>
      </c>
      <c r="AI66" s="6">
        <f t="shared" si="27"/>
        <v>0.92307692307692313</v>
      </c>
      <c r="AJ66" s="6">
        <f t="shared" si="28"/>
        <v>0</v>
      </c>
      <c r="AK66" s="7">
        <f t="shared" si="29"/>
        <v>1</v>
      </c>
      <c r="AL66" s="5"/>
      <c r="AM66" s="6">
        <f t="shared" si="30"/>
        <v>0.92307692307692313</v>
      </c>
      <c r="AN66" s="7">
        <f t="shared" si="31"/>
        <v>0.92307692307692313</v>
      </c>
      <c r="AO66" s="7">
        <f t="shared" si="32"/>
        <v>0.92307692307692313</v>
      </c>
      <c r="AP66" s="7">
        <f t="shared" si="33"/>
        <v>0.92307692307692313</v>
      </c>
      <c r="AQ66" s="7">
        <f t="shared" si="34"/>
        <v>1</v>
      </c>
      <c r="AR66" s="7">
        <f t="shared" si="35"/>
        <v>1</v>
      </c>
      <c r="AS66" s="5"/>
    </row>
    <row r="67" spans="1:45" ht="14.45" customHeight="1" x14ac:dyDescent="0.25">
      <c r="A67" s="60" t="s">
        <v>40</v>
      </c>
      <c r="B67" s="45" t="s">
        <v>289</v>
      </c>
      <c r="C67" s="47">
        <v>6</v>
      </c>
      <c r="D67" s="46" t="s">
        <v>95</v>
      </c>
      <c r="E67" s="44" t="s">
        <v>57</v>
      </c>
      <c r="F67" s="45">
        <v>5</v>
      </c>
      <c r="G67" s="107" t="s">
        <v>330</v>
      </c>
      <c r="H67" s="46" t="s">
        <v>331</v>
      </c>
      <c r="I67" s="46" t="s">
        <v>331</v>
      </c>
      <c r="J67" s="44" t="s">
        <v>354</v>
      </c>
      <c r="K67" s="76">
        <v>3</v>
      </c>
      <c r="L67" s="73">
        <v>0</v>
      </c>
      <c r="M67" s="73">
        <v>2</v>
      </c>
      <c r="N67" s="73">
        <f>2+1</f>
        <v>3</v>
      </c>
      <c r="O67" s="73">
        <v>3</v>
      </c>
      <c r="P67" s="73">
        <v>2</v>
      </c>
      <c r="Q67" s="70">
        <v>3</v>
      </c>
      <c r="R67" s="80">
        <f t="shared" ref="R67:R89" si="36">Q67-K67</f>
        <v>0</v>
      </c>
      <c r="S67" s="78">
        <f t="shared" ref="S67:S89" si="37">F67-K67</f>
        <v>2</v>
      </c>
      <c r="T67" s="71">
        <f t="shared" ref="T67:T88" si="38">F67-Q67</f>
        <v>2</v>
      </c>
      <c r="U67" s="84">
        <v>2</v>
      </c>
      <c r="V67" s="54">
        <f t="shared" ref="V67:V88" si="39">F67-(Q67+U67)</f>
        <v>0</v>
      </c>
      <c r="W67" s="76"/>
      <c r="X67" s="73"/>
      <c r="Y67" s="92">
        <v>2</v>
      </c>
      <c r="Z67" s="73"/>
      <c r="AA67" s="70"/>
      <c r="AC67" s="5"/>
      <c r="AD67" s="6">
        <f t="shared" ref="AD67:AD89" si="40">K67/$F67</f>
        <v>0.6</v>
      </c>
      <c r="AE67" s="6">
        <f t="shared" ref="AE67:AE89" si="41">L67/$F67</f>
        <v>0</v>
      </c>
      <c r="AF67" s="6">
        <f t="shared" ref="AF67:AF89" si="42">O67/$F67</f>
        <v>0.6</v>
      </c>
      <c r="AG67" s="6">
        <f t="shared" ref="AG67:AG89" si="43">M67/$F67</f>
        <v>0.4</v>
      </c>
      <c r="AH67" s="6">
        <f t="shared" ref="AH67:AH89" si="44">P67/$F67</f>
        <v>0.4</v>
      </c>
      <c r="AI67" s="6">
        <f t="shared" ref="AI67:AI89" si="45">N67/$F67</f>
        <v>0.6</v>
      </c>
      <c r="AJ67" s="6">
        <f t="shared" ref="AJ67:AJ89" si="46">R67/$F67</f>
        <v>0</v>
      </c>
      <c r="AK67" s="7">
        <f t="shared" ref="AK67:AK89" si="47">($F67-V67)/$F67</f>
        <v>1</v>
      </c>
      <c r="AL67" s="5"/>
      <c r="AM67" s="6">
        <f t="shared" ref="AM67:AM89" si="48">Q67/$F67</f>
        <v>0.6</v>
      </c>
      <c r="AN67" s="7">
        <f t="shared" ref="AN67:AN89" si="49">$AM67+W67/$F67</f>
        <v>0.6</v>
      </c>
      <c r="AO67" s="7">
        <f t="shared" ref="AO67:AO89" si="50">$AM67+Z67/$F67</f>
        <v>0.6</v>
      </c>
      <c r="AP67" s="7">
        <f t="shared" ref="AP67:AP89" si="51">$AM67+X67/$F67</f>
        <v>0.6</v>
      </c>
      <c r="AQ67" s="7">
        <f t="shared" ref="AQ67:AQ89" si="52">$AM67+AA67/$F67</f>
        <v>0.6</v>
      </c>
      <c r="AR67" s="7">
        <f t="shared" ref="AR67:AR89" si="53">$AM67+Y67/$F67</f>
        <v>1</v>
      </c>
      <c r="AS67" s="5"/>
    </row>
    <row r="68" spans="1:45" ht="14.45" customHeight="1" x14ac:dyDescent="0.25">
      <c r="A68" s="62" t="s">
        <v>41</v>
      </c>
      <c r="B68" s="45" t="s">
        <v>290</v>
      </c>
      <c r="C68" s="47">
        <v>3</v>
      </c>
      <c r="D68" s="46" t="s">
        <v>96</v>
      </c>
      <c r="E68" s="44" t="s">
        <v>57</v>
      </c>
      <c r="F68" s="45">
        <v>55</v>
      </c>
      <c r="G68" s="107" t="s">
        <v>330</v>
      </c>
      <c r="H68" s="46" t="s">
        <v>331</v>
      </c>
      <c r="I68" s="46" t="s">
        <v>331</v>
      </c>
      <c r="J68" s="44" t="s">
        <v>354</v>
      </c>
      <c r="K68" s="76">
        <v>38</v>
      </c>
      <c r="L68" s="73">
        <v>25</v>
      </c>
      <c r="M68" s="73">
        <v>40</v>
      </c>
      <c r="N68" s="73">
        <v>52</v>
      </c>
      <c r="O68" s="73">
        <v>42</v>
      </c>
      <c r="P68" s="73">
        <v>16</v>
      </c>
      <c r="Q68" s="70">
        <v>48</v>
      </c>
      <c r="R68" s="80">
        <f t="shared" si="36"/>
        <v>10</v>
      </c>
      <c r="S68" s="78">
        <f t="shared" si="37"/>
        <v>17</v>
      </c>
      <c r="T68" s="71">
        <f t="shared" si="38"/>
        <v>7</v>
      </c>
      <c r="U68" s="84">
        <v>7</v>
      </c>
      <c r="V68" s="54">
        <f t="shared" si="39"/>
        <v>0</v>
      </c>
      <c r="W68" s="76">
        <v>2</v>
      </c>
      <c r="X68" s="73">
        <v>3</v>
      </c>
      <c r="Y68" s="92">
        <v>6</v>
      </c>
      <c r="Z68" s="73"/>
      <c r="AA68" s="70">
        <v>1</v>
      </c>
      <c r="AC68" s="5"/>
      <c r="AD68" s="6">
        <f t="shared" si="40"/>
        <v>0.69090909090909092</v>
      </c>
      <c r="AE68" s="6">
        <f t="shared" si="41"/>
        <v>0.45454545454545453</v>
      </c>
      <c r="AF68" s="6">
        <f t="shared" si="42"/>
        <v>0.76363636363636367</v>
      </c>
      <c r="AG68" s="6">
        <f t="shared" si="43"/>
        <v>0.72727272727272729</v>
      </c>
      <c r="AH68" s="6">
        <f t="shared" si="44"/>
        <v>0.29090909090909089</v>
      </c>
      <c r="AI68" s="6">
        <f t="shared" si="45"/>
        <v>0.94545454545454544</v>
      </c>
      <c r="AJ68" s="6">
        <f t="shared" si="46"/>
        <v>0.18181818181818182</v>
      </c>
      <c r="AK68" s="7">
        <f t="shared" si="47"/>
        <v>1</v>
      </c>
      <c r="AL68" s="5"/>
      <c r="AM68" s="6">
        <f t="shared" si="48"/>
        <v>0.87272727272727268</v>
      </c>
      <c r="AN68" s="7">
        <f t="shared" si="49"/>
        <v>0.90909090909090906</v>
      </c>
      <c r="AO68" s="7">
        <f t="shared" si="50"/>
        <v>0.87272727272727268</v>
      </c>
      <c r="AP68" s="7">
        <f t="shared" si="51"/>
        <v>0.92727272727272725</v>
      </c>
      <c r="AQ68" s="7">
        <f t="shared" si="52"/>
        <v>0.89090909090909087</v>
      </c>
      <c r="AR68" s="7">
        <f t="shared" si="53"/>
        <v>0.98181818181818181</v>
      </c>
      <c r="AS68" s="5"/>
    </row>
    <row r="69" spans="1:45" ht="14.45" customHeight="1" x14ac:dyDescent="0.25">
      <c r="A69" s="60" t="s">
        <v>203</v>
      </c>
      <c r="B69" s="45" t="s">
        <v>291</v>
      </c>
      <c r="C69" s="47">
        <v>4</v>
      </c>
      <c r="D69" s="46" t="s">
        <v>97</v>
      </c>
      <c r="E69" s="44" t="s">
        <v>58</v>
      </c>
      <c r="F69" s="45">
        <v>44</v>
      </c>
      <c r="G69" s="107" t="s">
        <v>330</v>
      </c>
      <c r="H69" s="46" t="s">
        <v>331</v>
      </c>
      <c r="I69" s="46" t="s">
        <v>331</v>
      </c>
      <c r="J69" s="44" t="s">
        <v>354</v>
      </c>
      <c r="K69" s="76">
        <v>41</v>
      </c>
      <c r="L69" s="73">
        <v>27</v>
      </c>
      <c r="M69" s="73">
        <v>2</v>
      </c>
      <c r="N69" s="73">
        <v>41</v>
      </c>
      <c r="O69" s="73">
        <v>38</v>
      </c>
      <c r="P69" s="73">
        <v>20</v>
      </c>
      <c r="Q69" s="70">
        <v>42</v>
      </c>
      <c r="R69" s="80">
        <f t="shared" si="36"/>
        <v>1</v>
      </c>
      <c r="S69" s="78">
        <f t="shared" si="37"/>
        <v>3</v>
      </c>
      <c r="T69" s="71">
        <f t="shared" si="38"/>
        <v>2</v>
      </c>
      <c r="U69" s="42">
        <v>2</v>
      </c>
      <c r="V69" s="54">
        <f t="shared" si="39"/>
        <v>0</v>
      </c>
      <c r="W69" s="76">
        <v>1</v>
      </c>
      <c r="X69" s="73"/>
      <c r="Y69" s="92">
        <v>2</v>
      </c>
      <c r="Z69" s="73"/>
      <c r="AA69" s="70">
        <v>1</v>
      </c>
      <c r="AC69" s="5"/>
      <c r="AD69" s="6">
        <f t="shared" si="40"/>
        <v>0.93181818181818177</v>
      </c>
      <c r="AE69" s="6">
        <f t="shared" si="41"/>
        <v>0.61363636363636365</v>
      </c>
      <c r="AF69" s="6">
        <f t="shared" si="42"/>
        <v>0.86363636363636365</v>
      </c>
      <c r="AG69" s="6">
        <f t="shared" si="43"/>
        <v>4.5454545454545456E-2</v>
      </c>
      <c r="AH69" s="6">
        <f t="shared" si="44"/>
        <v>0.45454545454545453</v>
      </c>
      <c r="AI69" s="6">
        <f t="shared" si="45"/>
        <v>0.93181818181818177</v>
      </c>
      <c r="AJ69" s="6">
        <f t="shared" si="46"/>
        <v>2.2727272727272728E-2</v>
      </c>
      <c r="AK69" s="7">
        <f t="shared" si="47"/>
        <v>1</v>
      </c>
      <c r="AL69" s="5"/>
      <c r="AM69" s="6">
        <f t="shared" si="48"/>
        <v>0.95454545454545459</v>
      </c>
      <c r="AN69" s="7">
        <f t="shared" si="49"/>
        <v>0.97727272727272729</v>
      </c>
      <c r="AO69" s="7">
        <f t="shared" si="50"/>
        <v>0.95454545454545459</v>
      </c>
      <c r="AP69" s="7">
        <f t="shared" si="51"/>
        <v>0.95454545454545459</v>
      </c>
      <c r="AQ69" s="7">
        <f t="shared" si="52"/>
        <v>0.97727272727272729</v>
      </c>
      <c r="AR69" s="7">
        <f t="shared" si="53"/>
        <v>1</v>
      </c>
      <c r="AS69" s="5"/>
    </row>
    <row r="70" spans="1:45" ht="14.45" customHeight="1" x14ac:dyDescent="0.25">
      <c r="A70" s="60" t="s">
        <v>204</v>
      </c>
      <c r="B70" s="45" t="s">
        <v>292</v>
      </c>
      <c r="C70" s="47">
        <v>6</v>
      </c>
      <c r="D70" s="46" t="s">
        <v>111</v>
      </c>
      <c r="E70" s="44" t="s">
        <v>57</v>
      </c>
      <c r="F70" s="45">
        <v>6</v>
      </c>
      <c r="G70" s="107" t="s">
        <v>330</v>
      </c>
      <c r="H70" s="46" t="s">
        <v>331</v>
      </c>
      <c r="I70" s="46" t="s">
        <v>331</v>
      </c>
      <c r="J70" s="44" t="s">
        <v>354</v>
      </c>
      <c r="K70" s="76">
        <v>6</v>
      </c>
      <c r="L70" s="73">
        <v>4</v>
      </c>
      <c r="M70" s="73">
        <v>0</v>
      </c>
      <c r="N70" s="73">
        <v>6</v>
      </c>
      <c r="O70" s="73">
        <v>5</v>
      </c>
      <c r="P70" s="73">
        <v>5</v>
      </c>
      <c r="Q70" s="70">
        <v>6</v>
      </c>
      <c r="R70" s="80">
        <f t="shared" si="36"/>
        <v>0</v>
      </c>
      <c r="S70" s="78">
        <f t="shared" si="37"/>
        <v>0</v>
      </c>
      <c r="T70" s="71">
        <f t="shared" si="38"/>
        <v>0</v>
      </c>
      <c r="U70" s="42"/>
      <c r="V70" s="54">
        <f t="shared" si="39"/>
        <v>0</v>
      </c>
      <c r="W70" s="76"/>
      <c r="X70" s="73"/>
      <c r="Y70" s="92"/>
      <c r="Z70" s="73"/>
      <c r="AA70" s="70"/>
      <c r="AC70" s="5"/>
      <c r="AD70" s="6">
        <f t="shared" si="40"/>
        <v>1</v>
      </c>
      <c r="AE70" s="6">
        <f t="shared" si="41"/>
        <v>0.66666666666666663</v>
      </c>
      <c r="AF70" s="6">
        <f t="shared" si="42"/>
        <v>0.83333333333333337</v>
      </c>
      <c r="AG70" s="6">
        <f t="shared" si="43"/>
        <v>0</v>
      </c>
      <c r="AH70" s="6">
        <f t="shared" si="44"/>
        <v>0.83333333333333337</v>
      </c>
      <c r="AI70" s="6">
        <f t="shared" si="45"/>
        <v>1</v>
      </c>
      <c r="AJ70" s="6">
        <f t="shared" si="46"/>
        <v>0</v>
      </c>
      <c r="AK70" s="7">
        <f t="shared" si="47"/>
        <v>1</v>
      </c>
      <c r="AL70" s="5"/>
      <c r="AM70" s="6">
        <f t="shared" si="48"/>
        <v>1</v>
      </c>
      <c r="AN70" s="7">
        <f t="shared" si="49"/>
        <v>1</v>
      </c>
      <c r="AO70" s="7">
        <f t="shared" si="50"/>
        <v>1</v>
      </c>
      <c r="AP70" s="7">
        <f t="shared" si="51"/>
        <v>1</v>
      </c>
      <c r="AQ70" s="7">
        <f t="shared" si="52"/>
        <v>1</v>
      </c>
      <c r="AR70" s="7">
        <f t="shared" si="53"/>
        <v>1</v>
      </c>
      <c r="AS70" s="5"/>
    </row>
    <row r="71" spans="1:45" ht="14.45" customHeight="1" x14ac:dyDescent="0.25">
      <c r="A71" s="60" t="s">
        <v>42</v>
      </c>
      <c r="B71" s="45" t="s">
        <v>293</v>
      </c>
      <c r="C71" s="47">
        <v>2</v>
      </c>
      <c r="D71" s="46" t="s">
        <v>131</v>
      </c>
      <c r="E71" s="44" t="s">
        <v>58</v>
      </c>
      <c r="F71" s="45">
        <v>38</v>
      </c>
      <c r="G71" s="107" t="s">
        <v>330</v>
      </c>
      <c r="H71" s="46" t="s">
        <v>331</v>
      </c>
      <c r="I71" s="46" t="s">
        <v>331</v>
      </c>
      <c r="J71" s="46" t="s">
        <v>352</v>
      </c>
      <c r="K71" s="76">
        <v>37</v>
      </c>
      <c r="L71" s="73">
        <v>20</v>
      </c>
      <c r="M71" s="73">
        <v>4</v>
      </c>
      <c r="N71" s="73">
        <v>29</v>
      </c>
      <c r="O71" s="73">
        <v>36</v>
      </c>
      <c r="P71" s="73">
        <v>29</v>
      </c>
      <c r="Q71" s="70">
        <v>37</v>
      </c>
      <c r="R71" s="80">
        <f t="shared" si="36"/>
        <v>0</v>
      </c>
      <c r="S71" s="78">
        <f t="shared" si="37"/>
        <v>1</v>
      </c>
      <c r="T71" s="71">
        <f t="shared" si="38"/>
        <v>1</v>
      </c>
      <c r="U71" s="42">
        <v>1</v>
      </c>
      <c r="V71" s="54">
        <f t="shared" si="39"/>
        <v>0</v>
      </c>
      <c r="W71" s="76"/>
      <c r="X71" s="73"/>
      <c r="Y71" s="92">
        <v>1</v>
      </c>
      <c r="Z71" s="73">
        <v>1</v>
      </c>
      <c r="AA71" s="70">
        <v>1</v>
      </c>
      <c r="AC71" s="5"/>
      <c r="AD71" s="6">
        <f t="shared" si="40"/>
        <v>0.97368421052631582</v>
      </c>
      <c r="AE71" s="6">
        <f t="shared" si="41"/>
        <v>0.52631578947368418</v>
      </c>
      <c r="AF71" s="6">
        <f t="shared" si="42"/>
        <v>0.94736842105263153</v>
      </c>
      <c r="AG71" s="6">
        <f t="shared" si="43"/>
        <v>0.10526315789473684</v>
      </c>
      <c r="AH71" s="6">
        <f t="shared" si="44"/>
        <v>0.76315789473684215</v>
      </c>
      <c r="AI71" s="6">
        <f t="shared" si="45"/>
        <v>0.76315789473684215</v>
      </c>
      <c r="AJ71" s="6">
        <f t="shared" si="46"/>
        <v>0</v>
      </c>
      <c r="AK71" s="7">
        <f t="shared" si="47"/>
        <v>1</v>
      </c>
      <c r="AL71" s="5"/>
      <c r="AM71" s="6">
        <f t="shared" si="48"/>
        <v>0.97368421052631582</v>
      </c>
      <c r="AN71" s="7">
        <f t="shared" si="49"/>
        <v>0.97368421052631582</v>
      </c>
      <c r="AO71" s="7">
        <f t="shared" si="50"/>
        <v>1</v>
      </c>
      <c r="AP71" s="7">
        <f t="shared" si="51"/>
        <v>0.97368421052631582</v>
      </c>
      <c r="AQ71" s="7">
        <f t="shared" si="52"/>
        <v>1</v>
      </c>
      <c r="AR71" s="7">
        <f t="shared" si="53"/>
        <v>1</v>
      </c>
      <c r="AS71" s="5"/>
    </row>
    <row r="72" spans="1:45" ht="14.45" customHeight="1" x14ac:dyDescent="0.25">
      <c r="A72" s="60" t="s">
        <v>206</v>
      </c>
      <c r="B72" s="45" t="s">
        <v>294</v>
      </c>
      <c r="C72" s="47">
        <v>7</v>
      </c>
      <c r="D72" s="46" t="s">
        <v>98</v>
      </c>
      <c r="E72" s="44" t="s">
        <v>57</v>
      </c>
      <c r="F72" s="45">
        <v>8</v>
      </c>
      <c r="G72" s="107" t="s">
        <v>331</v>
      </c>
      <c r="H72" s="46" t="s">
        <v>331</v>
      </c>
      <c r="I72" s="46" t="s">
        <v>331</v>
      </c>
      <c r="J72" s="44" t="s">
        <v>354</v>
      </c>
      <c r="K72" s="76">
        <v>8</v>
      </c>
      <c r="L72" s="73">
        <v>5</v>
      </c>
      <c r="M72" s="73">
        <v>1</v>
      </c>
      <c r="N72" s="73">
        <v>8</v>
      </c>
      <c r="O72" s="73">
        <v>7</v>
      </c>
      <c r="P72" s="73">
        <v>1</v>
      </c>
      <c r="Q72" s="70">
        <v>8</v>
      </c>
      <c r="R72" s="80">
        <f t="shared" si="36"/>
        <v>0</v>
      </c>
      <c r="S72" s="78">
        <f t="shared" si="37"/>
        <v>0</v>
      </c>
      <c r="T72" s="71">
        <f t="shared" si="38"/>
        <v>0</v>
      </c>
      <c r="U72" s="42"/>
      <c r="V72" s="54">
        <f t="shared" si="39"/>
        <v>0</v>
      </c>
      <c r="W72" s="76"/>
      <c r="X72" s="73"/>
      <c r="Y72" s="92"/>
      <c r="Z72" s="73"/>
      <c r="AA72" s="70"/>
      <c r="AC72" s="5"/>
      <c r="AD72" s="6">
        <f t="shared" si="40"/>
        <v>1</v>
      </c>
      <c r="AE72" s="6">
        <f t="shared" si="41"/>
        <v>0.625</v>
      </c>
      <c r="AF72" s="6">
        <f t="shared" si="42"/>
        <v>0.875</v>
      </c>
      <c r="AG72" s="6">
        <f t="shared" si="43"/>
        <v>0.125</v>
      </c>
      <c r="AH72" s="6">
        <f t="shared" si="44"/>
        <v>0.125</v>
      </c>
      <c r="AI72" s="6">
        <f t="shared" si="45"/>
        <v>1</v>
      </c>
      <c r="AJ72" s="6">
        <f t="shared" si="46"/>
        <v>0</v>
      </c>
      <c r="AK72" s="7">
        <f t="shared" si="47"/>
        <v>1</v>
      </c>
      <c r="AL72" s="5"/>
      <c r="AM72" s="6">
        <f t="shared" si="48"/>
        <v>1</v>
      </c>
      <c r="AN72" s="7">
        <f t="shared" si="49"/>
        <v>1</v>
      </c>
      <c r="AO72" s="7">
        <f t="shared" si="50"/>
        <v>1</v>
      </c>
      <c r="AP72" s="7">
        <f t="shared" si="51"/>
        <v>1</v>
      </c>
      <c r="AQ72" s="7">
        <f t="shared" si="52"/>
        <v>1</v>
      </c>
      <c r="AR72" s="7">
        <f t="shared" si="53"/>
        <v>1</v>
      </c>
      <c r="AS72" s="5"/>
    </row>
    <row r="73" spans="1:45" ht="14.45" customHeight="1" x14ac:dyDescent="0.25">
      <c r="A73" s="60" t="s">
        <v>205</v>
      </c>
      <c r="B73" s="45" t="s">
        <v>295</v>
      </c>
      <c r="C73" s="47">
        <v>7</v>
      </c>
      <c r="D73" s="46" t="s">
        <v>98</v>
      </c>
      <c r="E73" s="44" t="s">
        <v>57</v>
      </c>
      <c r="F73" s="45">
        <v>17</v>
      </c>
      <c r="G73" s="107" t="s">
        <v>330</v>
      </c>
      <c r="H73" s="46" t="s">
        <v>331</v>
      </c>
      <c r="I73" s="46" t="s">
        <v>331</v>
      </c>
      <c r="J73" s="44" t="s">
        <v>354</v>
      </c>
      <c r="K73" s="76">
        <v>15</v>
      </c>
      <c r="L73" s="73">
        <v>6</v>
      </c>
      <c r="M73" s="73">
        <v>8</v>
      </c>
      <c r="N73" s="73">
        <v>17</v>
      </c>
      <c r="O73" s="73">
        <v>15</v>
      </c>
      <c r="P73" s="73">
        <v>10</v>
      </c>
      <c r="Q73" s="70">
        <v>15</v>
      </c>
      <c r="R73" s="80">
        <f t="shared" si="36"/>
        <v>0</v>
      </c>
      <c r="S73" s="78">
        <f t="shared" si="37"/>
        <v>2</v>
      </c>
      <c r="T73" s="71">
        <f t="shared" si="38"/>
        <v>2</v>
      </c>
      <c r="U73" s="42">
        <v>2</v>
      </c>
      <c r="V73" s="54">
        <f t="shared" si="39"/>
        <v>0</v>
      </c>
      <c r="W73" s="76"/>
      <c r="X73" s="73">
        <v>1</v>
      </c>
      <c r="Y73" s="92">
        <v>2</v>
      </c>
      <c r="Z73" s="73"/>
      <c r="AA73" s="70">
        <v>1</v>
      </c>
      <c r="AC73" s="5"/>
      <c r="AD73" s="6">
        <f t="shared" si="40"/>
        <v>0.88235294117647056</v>
      </c>
      <c r="AE73" s="6">
        <f t="shared" si="41"/>
        <v>0.35294117647058826</v>
      </c>
      <c r="AF73" s="6">
        <f t="shared" si="42"/>
        <v>0.88235294117647056</v>
      </c>
      <c r="AG73" s="6">
        <f t="shared" si="43"/>
        <v>0.47058823529411764</v>
      </c>
      <c r="AH73" s="6">
        <f t="shared" si="44"/>
        <v>0.58823529411764708</v>
      </c>
      <c r="AI73" s="6">
        <f t="shared" si="45"/>
        <v>1</v>
      </c>
      <c r="AJ73" s="6">
        <f t="shared" si="46"/>
        <v>0</v>
      </c>
      <c r="AK73" s="7">
        <f t="shared" si="47"/>
        <v>1</v>
      </c>
      <c r="AL73" s="5"/>
      <c r="AM73" s="6">
        <f t="shared" si="48"/>
        <v>0.88235294117647056</v>
      </c>
      <c r="AN73" s="7">
        <f t="shared" si="49"/>
        <v>0.88235294117647056</v>
      </c>
      <c r="AO73" s="7">
        <f t="shared" si="50"/>
        <v>0.88235294117647056</v>
      </c>
      <c r="AP73" s="7">
        <f t="shared" si="51"/>
        <v>0.94117647058823528</v>
      </c>
      <c r="AQ73" s="7">
        <f t="shared" si="52"/>
        <v>0.94117647058823528</v>
      </c>
      <c r="AR73" s="7">
        <f t="shared" si="53"/>
        <v>1</v>
      </c>
      <c r="AS73" s="5"/>
    </row>
    <row r="74" spans="1:45" ht="14.45" customHeight="1" x14ac:dyDescent="0.25">
      <c r="A74" s="60" t="s">
        <v>43</v>
      </c>
      <c r="B74" s="45" t="s">
        <v>296</v>
      </c>
      <c r="C74" s="47">
        <v>4</v>
      </c>
      <c r="D74" s="46" t="s">
        <v>132</v>
      </c>
      <c r="E74" s="44" t="s">
        <v>58</v>
      </c>
      <c r="F74" s="45">
        <v>29</v>
      </c>
      <c r="G74" s="107" t="s">
        <v>330</v>
      </c>
      <c r="H74" s="46" t="s">
        <v>331</v>
      </c>
      <c r="I74" s="46" t="s">
        <v>331</v>
      </c>
      <c r="J74" s="44" t="s">
        <v>354</v>
      </c>
      <c r="K74" s="76">
        <v>28</v>
      </c>
      <c r="L74" s="73">
        <v>12</v>
      </c>
      <c r="M74" s="73">
        <v>0</v>
      </c>
      <c r="N74" s="73">
        <v>29</v>
      </c>
      <c r="O74" s="73">
        <v>27</v>
      </c>
      <c r="P74" s="73">
        <v>18</v>
      </c>
      <c r="Q74" s="70">
        <v>28</v>
      </c>
      <c r="R74" s="80">
        <f t="shared" si="36"/>
        <v>0</v>
      </c>
      <c r="S74" s="78">
        <f t="shared" si="37"/>
        <v>1</v>
      </c>
      <c r="T74" s="71">
        <f t="shared" si="38"/>
        <v>1</v>
      </c>
      <c r="U74" s="42">
        <v>1</v>
      </c>
      <c r="V74" s="54">
        <f t="shared" si="39"/>
        <v>0</v>
      </c>
      <c r="W74" s="76"/>
      <c r="X74" s="73"/>
      <c r="Y74" s="92">
        <v>1</v>
      </c>
      <c r="Z74" s="73">
        <v>1</v>
      </c>
      <c r="AA74" s="70"/>
      <c r="AC74" s="5"/>
      <c r="AD74" s="6">
        <f t="shared" si="40"/>
        <v>0.96551724137931039</v>
      </c>
      <c r="AE74" s="6">
        <f t="shared" si="41"/>
        <v>0.41379310344827586</v>
      </c>
      <c r="AF74" s="6">
        <f t="shared" si="42"/>
        <v>0.93103448275862066</v>
      </c>
      <c r="AG74" s="6">
        <f t="shared" si="43"/>
        <v>0</v>
      </c>
      <c r="AH74" s="6">
        <f t="shared" si="44"/>
        <v>0.62068965517241381</v>
      </c>
      <c r="AI74" s="6">
        <f t="shared" si="45"/>
        <v>1</v>
      </c>
      <c r="AJ74" s="6">
        <f t="shared" si="46"/>
        <v>0</v>
      </c>
      <c r="AK74" s="7">
        <f t="shared" si="47"/>
        <v>1</v>
      </c>
      <c r="AL74" s="5"/>
      <c r="AM74" s="6">
        <f t="shared" si="48"/>
        <v>0.96551724137931039</v>
      </c>
      <c r="AN74" s="7">
        <f t="shared" si="49"/>
        <v>0.96551724137931039</v>
      </c>
      <c r="AO74" s="7">
        <f t="shared" si="50"/>
        <v>1</v>
      </c>
      <c r="AP74" s="7">
        <f t="shared" si="51"/>
        <v>0.96551724137931039</v>
      </c>
      <c r="AQ74" s="7">
        <f t="shared" si="52"/>
        <v>0.96551724137931039</v>
      </c>
      <c r="AR74" s="7">
        <f t="shared" si="53"/>
        <v>1</v>
      </c>
      <c r="AS74" s="5"/>
    </row>
    <row r="75" spans="1:45" ht="14.45" customHeight="1" x14ac:dyDescent="0.25">
      <c r="A75" s="60" t="s">
        <v>44</v>
      </c>
      <c r="B75" s="45" t="s">
        <v>297</v>
      </c>
      <c r="C75" s="47">
        <v>11</v>
      </c>
      <c r="D75" s="46" t="s">
        <v>99</v>
      </c>
      <c r="E75" s="44" t="s">
        <v>57</v>
      </c>
      <c r="F75" s="45">
        <v>15</v>
      </c>
      <c r="G75" s="107" t="s">
        <v>330</v>
      </c>
      <c r="H75" s="46" t="s">
        <v>331</v>
      </c>
      <c r="I75" s="46" t="s">
        <v>331</v>
      </c>
      <c r="J75" s="44" t="s">
        <v>354</v>
      </c>
      <c r="K75" s="76">
        <v>15</v>
      </c>
      <c r="L75" s="73">
        <v>7</v>
      </c>
      <c r="M75" s="73">
        <v>1</v>
      </c>
      <c r="N75" s="73">
        <v>15</v>
      </c>
      <c r="O75" s="73">
        <v>14</v>
      </c>
      <c r="P75" s="73">
        <v>13</v>
      </c>
      <c r="Q75" s="70">
        <v>15</v>
      </c>
      <c r="R75" s="80">
        <f t="shared" si="36"/>
        <v>0</v>
      </c>
      <c r="S75" s="78">
        <f t="shared" si="37"/>
        <v>0</v>
      </c>
      <c r="T75" s="71">
        <f t="shared" si="38"/>
        <v>0</v>
      </c>
      <c r="U75" s="42"/>
      <c r="V75" s="54">
        <f t="shared" si="39"/>
        <v>0</v>
      </c>
      <c r="W75" s="76"/>
      <c r="X75" s="73"/>
      <c r="Y75" s="92"/>
      <c r="Z75" s="73"/>
      <c r="AA75" s="70"/>
      <c r="AC75" s="5"/>
      <c r="AD75" s="6">
        <f t="shared" si="40"/>
        <v>1</v>
      </c>
      <c r="AE75" s="6">
        <f t="shared" si="41"/>
        <v>0.46666666666666667</v>
      </c>
      <c r="AF75" s="6">
        <f t="shared" si="42"/>
        <v>0.93333333333333335</v>
      </c>
      <c r="AG75" s="6">
        <f t="shared" si="43"/>
        <v>6.6666666666666666E-2</v>
      </c>
      <c r="AH75" s="6">
        <f t="shared" si="44"/>
        <v>0.8666666666666667</v>
      </c>
      <c r="AI75" s="6">
        <f t="shared" si="45"/>
        <v>1</v>
      </c>
      <c r="AJ75" s="6">
        <f t="shared" si="46"/>
        <v>0</v>
      </c>
      <c r="AK75" s="7">
        <f t="shared" si="47"/>
        <v>1</v>
      </c>
      <c r="AL75" s="5"/>
      <c r="AM75" s="6">
        <f t="shared" si="48"/>
        <v>1</v>
      </c>
      <c r="AN75" s="7">
        <f t="shared" si="49"/>
        <v>1</v>
      </c>
      <c r="AO75" s="7">
        <f t="shared" si="50"/>
        <v>1</v>
      </c>
      <c r="AP75" s="7">
        <f t="shared" si="51"/>
        <v>1</v>
      </c>
      <c r="AQ75" s="7">
        <f t="shared" si="52"/>
        <v>1</v>
      </c>
      <c r="AR75" s="7">
        <f t="shared" si="53"/>
        <v>1</v>
      </c>
      <c r="AS75" s="5"/>
    </row>
    <row r="76" spans="1:45" ht="14.45" customHeight="1" x14ac:dyDescent="0.25">
      <c r="A76" s="60" t="s">
        <v>45</v>
      </c>
      <c r="B76" s="45" t="s">
        <v>298</v>
      </c>
      <c r="C76" s="47">
        <v>4</v>
      </c>
      <c r="D76" s="46" t="s">
        <v>133</v>
      </c>
      <c r="E76" s="44" t="s">
        <v>58</v>
      </c>
      <c r="F76" s="45">
        <v>1</v>
      </c>
      <c r="G76" s="107" t="s">
        <v>331</v>
      </c>
      <c r="H76" s="46" t="s">
        <v>331</v>
      </c>
      <c r="I76" s="46" t="s">
        <v>331</v>
      </c>
      <c r="J76" s="44" t="s">
        <v>354</v>
      </c>
      <c r="K76" s="76">
        <v>1</v>
      </c>
      <c r="L76" s="73">
        <v>0</v>
      </c>
      <c r="M76" s="73">
        <v>0</v>
      </c>
      <c r="N76" s="73">
        <v>0</v>
      </c>
      <c r="O76" s="73">
        <v>1</v>
      </c>
      <c r="P76" s="73">
        <v>0</v>
      </c>
      <c r="Q76" s="70">
        <v>1</v>
      </c>
      <c r="R76" s="80">
        <f t="shared" si="36"/>
        <v>0</v>
      </c>
      <c r="S76" s="78">
        <f t="shared" si="37"/>
        <v>0</v>
      </c>
      <c r="T76" s="71">
        <f t="shared" si="38"/>
        <v>0</v>
      </c>
      <c r="U76" s="42"/>
      <c r="V76" s="54">
        <f t="shared" si="39"/>
        <v>0</v>
      </c>
      <c r="W76" s="76"/>
      <c r="X76" s="73"/>
      <c r="Y76" s="92"/>
      <c r="Z76" s="73"/>
      <c r="AA76" s="70"/>
      <c r="AC76" s="5"/>
      <c r="AD76" s="6">
        <f t="shared" si="40"/>
        <v>1</v>
      </c>
      <c r="AE76" s="6">
        <f t="shared" si="41"/>
        <v>0</v>
      </c>
      <c r="AF76" s="6">
        <f t="shared" si="42"/>
        <v>1</v>
      </c>
      <c r="AG76" s="6">
        <f t="shared" si="43"/>
        <v>0</v>
      </c>
      <c r="AH76" s="6">
        <f t="shared" si="44"/>
        <v>0</v>
      </c>
      <c r="AI76" s="6">
        <f t="shared" si="45"/>
        <v>0</v>
      </c>
      <c r="AJ76" s="6">
        <f t="shared" si="46"/>
        <v>0</v>
      </c>
      <c r="AK76" s="7">
        <f t="shared" si="47"/>
        <v>1</v>
      </c>
      <c r="AL76" s="5"/>
      <c r="AM76" s="6">
        <f t="shared" si="48"/>
        <v>1</v>
      </c>
      <c r="AN76" s="7">
        <f t="shared" si="49"/>
        <v>1</v>
      </c>
      <c r="AO76" s="7">
        <f t="shared" si="50"/>
        <v>1</v>
      </c>
      <c r="AP76" s="7">
        <f t="shared" si="51"/>
        <v>1</v>
      </c>
      <c r="AQ76" s="7">
        <f t="shared" si="52"/>
        <v>1</v>
      </c>
      <c r="AR76" s="7">
        <f t="shared" si="53"/>
        <v>1</v>
      </c>
      <c r="AS76" s="5"/>
    </row>
    <row r="77" spans="1:45" ht="14.45" customHeight="1" x14ac:dyDescent="0.25">
      <c r="A77" s="60" t="s">
        <v>46</v>
      </c>
      <c r="B77" s="45" t="s">
        <v>299</v>
      </c>
      <c r="C77" s="47">
        <v>25</v>
      </c>
      <c r="D77" s="46" t="s">
        <v>134</v>
      </c>
      <c r="E77" s="44" t="s">
        <v>57</v>
      </c>
      <c r="F77" s="45">
        <v>12</v>
      </c>
      <c r="G77" s="107" t="s">
        <v>330</v>
      </c>
      <c r="H77" s="46" t="s">
        <v>330</v>
      </c>
      <c r="I77" s="46" t="s">
        <v>331</v>
      </c>
      <c r="J77" s="44" t="s">
        <v>354</v>
      </c>
      <c r="K77" s="76">
        <v>8</v>
      </c>
      <c r="L77" s="73">
        <v>3</v>
      </c>
      <c r="M77" s="73">
        <v>5</v>
      </c>
      <c r="N77" s="73">
        <f>1+10</f>
        <v>11</v>
      </c>
      <c r="O77" s="73">
        <v>8</v>
      </c>
      <c r="P77" s="73">
        <v>6</v>
      </c>
      <c r="Q77" s="70">
        <v>10</v>
      </c>
      <c r="R77" s="80">
        <f t="shared" si="36"/>
        <v>2</v>
      </c>
      <c r="S77" s="78">
        <f t="shared" si="37"/>
        <v>4</v>
      </c>
      <c r="T77" s="71">
        <f t="shared" si="38"/>
        <v>2</v>
      </c>
      <c r="U77" s="42">
        <v>2</v>
      </c>
      <c r="V77" s="54">
        <f t="shared" si="39"/>
        <v>0</v>
      </c>
      <c r="W77" s="76"/>
      <c r="X77" s="73">
        <v>1</v>
      </c>
      <c r="Y77" s="92">
        <v>2</v>
      </c>
      <c r="Z77" s="73"/>
      <c r="AA77" s="70">
        <v>1</v>
      </c>
      <c r="AC77" s="5"/>
      <c r="AD77" s="6">
        <f t="shared" si="40"/>
        <v>0.66666666666666663</v>
      </c>
      <c r="AE77" s="6">
        <f t="shared" si="41"/>
        <v>0.25</v>
      </c>
      <c r="AF77" s="6">
        <f t="shared" si="42"/>
        <v>0.66666666666666663</v>
      </c>
      <c r="AG77" s="6">
        <f t="shared" si="43"/>
        <v>0.41666666666666669</v>
      </c>
      <c r="AH77" s="6">
        <f t="shared" si="44"/>
        <v>0.5</v>
      </c>
      <c r="AI77" s="6">
        <f t="shared" si="45"/>
        <v>0.91666666666666663</v>
      </c>
      <c r="AJ77" s="6">
        <f t="shared" si="46"/>
        <v>0.16666666666666666</v>
      </c>
      <c r="AK77" s="7">
        <f t="shared" si="47"/>
        <v>1</v>
      </c>
      <c r="AL77" s="5"/>
      <c r="AM77" s="6">
        <f t="shared" si="48"/>
        <v>0.83333333333333337</v>
      </c>
      <c r="AN77" s="7">
        <f t="shared" si="49"/>
        <v>0.83333333333333337</v>
      </c>
      <c r="AO77" s="7">
        <f t="shared" si="50"/>
        <v>0.83333333333333337</v>
      </c>
      <c r="AP77" s="7">
        <f t="shared" si="51"/>
        <v>0.91666666666666674</v>
      </c>
      <c r="AQ77" s="7">
        <f t="shared" si="52"/>
        <v>0.91666666666666674</v>
      </c>
      <c r="AR77" s="7">
        <f t="shared" si="53"/>
        <v>1</v>
      </c>
      <c r="AS77" s="5"/>
    </row>
    <row r="78" spans="1:45" ht="14.45" customHeight="1" x14ac:dyDescent="0.25">
      <c r="A78" s="60" t="s">
        <v>208</v>
      </c>
      <c r="B78" s="45" t="s">
        <v>300</v>
      </c>
      <c r="C78" s="47">
        <v>3</v>
      </c>
      <c r="D78" s="46" t="s">
        <v>100</v>
      </c>
      <c r="E78" s="44" t="s">
        <v>58</v>
      </c>
      <c r="F78" s="45">
        <v>8</v>
      </c>
      <c r="G78" s="107" t="s">
        <v>330</v>
      </c>
      <c r="H78" s="46" t="s">
        <v>331</v>
      </c>
      <c r="I78" s="46" t="s">
        <v>331</v>
      </c>
      <c r="J78" s="44" t="s">
        <v>354</v>
      </c>
      <c r="K78" s="76">
        <v>8</v>
      </c>
      <c r="L78" s="73">
        <v>3</v>
      </c>
      <c r="M78" s="73">
        <v>0</v>
      </c>
      <c r="N78" s="73">
        <v>7</v>
      </c>
      <c r="O78" s="73">
        <v>8</v>
      </c>
      <c r="P78" s="73">
        <v>7</v>
      </c>
      <c r="Q78" s="70">
        <v>8</v>
      </c>
      <c r="R78" s="80">
        <f t="shared" si="36"/>
        <v>0</v>
      </c>
      <c r="S78" s="78">
        <f t="shared" si="37"/>
        <v>0</v>
      </c>
      <c r="T78" s="71">
        <f t="shared" si="38"/>
        <v>0</v>
      </c>
      <c r="U78" s="42"/>
      <c r="V78" s="54">
        <f t="shared" si="39"/>
        <v>0</v>
      </c>
      <c r="W78" s="76"/>
      <c r="X78" s="73"/>
      <c r="Y78" s="92"/>
      <c r="Z78" s="73"/>
      <c r="AA78" s="70"/>
      <c r="AC78" s="5"/>
      <c r="AD78" s="6">
        <f t="shared" si="40"/>
        <v>1</v>
      </c>
      <c r="AE78" s="6">
        <f t="shared" si="41"/>
        <v>0.375</v>
      </c>
      <c r="AF78" s="6">
        <f t="shared" si="42"/>
        <v>1</v>
      </c>
      <c r="AG78" s="6">
        <f t="shared" si="43"/>
        <v>0</v>
      </c>
      <c r="AH78" s="6">
        <f t="shared" si="44"/>
        <v>0.875</v>
      </c>
      <c r="AI78" s="6">
        <f t="shared" si="45"/>
        <v>0.875</v>
      </c>
      <c r="AJ78" s="6">
        <f t="shared" si="46"/>
        <v>0</v>
      </c>
      <c r="AK78" s="7">
        <f t="shared" si="47"/>
        <v>1</v>
      </c>
      <c r="AL78" s="5"/>
      <c r="AM78" s="6">
        <f t="shared" si="48"/>
        <v>1</v>
      </c>
      <c r="AN78" s="7">
        <f t="shared" si="49"/>
        <v>1</v>
      </c>
      <c r="AO78" s="7">
        <f t="shared" si="50"/>
        <v>1</v>
      </c>
      <c r="AP78" s="7">
        <f t="shared" si="51"/>
        <v>1</v>
      </c>
      <c r="AQ78" s="7">
        <f t="shared" si="52"/>
        <v>1</v>
      </c>
      <c r="AR78" s="7">
        <f t="shared" si="53"/>
        <v>1</v>
      </c>
      <c r="AS78" s="5"/>
    </row>
    <row r="79" spans="1:45" ht="14.45" customHeight="1" x14ac:dyDescent="0.25">
      <c r="A79" s="60" t="s">
        <v>209</v>
      </c>
      <c r="B79" s="45" t="s">
        <v>301</v>
      </c>
      <c r="C79" s="47">
        <v>5</v>
      </c>
      <c r="D79" s="46" t="s">
        <v>101</v>
      </c>
      <c r="E79" s="44" t="s">
        <v>57</v>
      </c>
      <c r="F79" s="45">
        <v>22</v>
      </c>
      <c r="G79" s="107" t="s">
        <v>330</v>
      </c>
      <c r="H79" s="46" t="s">
        <v>331</v>
      </c>
      <c r="I79" s="46" t="s">
        <v>331</v>
      </c>
      <c r="J79" s="44" t="s">
        <v>354</v>
      </c>
      <c r="K79" s="76">
        <v>22</v>
      </c>
      <c r="L79" s="73">
        <v>7</v>
      </c>
      <c r="M79" s="73">
        <v>0</v>
      </c>
      <c r="N79" s="73">
        <v>20</v>
      </c>
      <c r="O79" s="73">
        <v>22</v>
      </c>
      <c r="P79" s="73">
        <v>17</v>
      </c>
      <c r="Q79" s="70">
        <v>22</v>
      </c>
      <c r="R79" s="80">
        <f t="shared" si="36"/>
        <v>0</v>
      </c>
      <c r="S79" s="78">
        <f t="shared" si="37"/>
        <v>0</v>
      </c>
      <c r="T79" s="71">
        <f t="shared" si="38"/>
        <v>0</v>
      </c>
      <c r="U79" s="42"/>
      <c r="V79" s="54">
        <f t="shared" si="39"/>
        <v>0</v>
      </c>
      <c r="W79" s="76"/>
      <c r="X79" s="73"/>
      <c r="Y79" s="92"/>
      <c r="Z79" s="73"/>
      <c r="AA79" s="70"/>
      <c r="AC79" s="5"/>
      <c r="AD79" s="6">
        <f t="shared" si="40"/>
        <v>1</v>
      </c>
      <c r="AE79" s="6">
        <f t="shared" si="41"/>
        <v>0.31818181818181818</v>
      </c>
      <c r="AF79" s="6">
        <f t="shared" si="42"/>
        <v>1</v>
      </c>
      <c r="AG79" s="6">
        <f t="shared" si="43"/>
        <v>0</v>
      </c>
      <c r="AH79" s="6">
        <f t="shared" si="44"/>
        <v>0.77272727272727271</v>
      </c>
      <c r="AI79" s="6">
        <f t="shared" si="45"/>
        <v>0.90909090909090906</v>
      </c>
      <c r="AJ79" s="6">
        <f t="shared" si="46"/>
        <v>0</v>
      </c>
      <c r="AK79" s="7">
        <f t="shared" si="47"/>
        <v>1</v>
      </c>
      <c r="AL79" s="5"/>
      <c r="AM79" s="6">
        <f t="shared" si="48"/>
        <v>1</v>
      </c>
      <c r="AN79" s="7">
        <f t="shared" si="49"/>
        <v>1</v>
      </c>
      <c r="AO79" s="7">
        <f t="shared" si="50"/>
        <v>1</v>
      </c>
      <c r="AP79" s="7">
        <f t="shared" si="51"/>
        <v>1</v>
      </c>
      <c r="AQ79" s="7">
        <f t="shared" si="52"/>
        <v>1</v>
      </c>
      <c r="AR79" s="7">
        <f t="shared" si="53"/>
        <v>1</v>
      </c>
      <c r="AS79" s="5"/>
    </row>
    <row r="80" spans="1:45" ht="14.45" customHeight="1" x14ac:dyDescent="0.25">
      <c r="A80" s="60" t="s">
        <v>47</v>
      </c>
      <c r="B80" s="45" t="s">
        <v>302</v>
      </c>
      <c r="C80" s="47">
        <v>3</v>
      </c>
      <c r="D80" s="46" t="s">
        <v>102</v>
      </c>
      <c r="E80" s="44" t="s">
        <v>58</v>
      </c>
      <c r="F80" s="45">
        <v>6</v>
      </c>
      <c r="G80" s="107" t="s">
        <v>330</v>
      </c>
      <c r="H80" s="46" t="s">
        <v>331</v>
      </c>
      <c r="I80" s="46" t="s">
        <v>331</v>
      </c>
      <c r="J80" s="44" t="s">
        <v>354</v>
      </c>
      <c r="K80" s="76">
        <v>6</v>
      </c>
      <c r="L80" s="73">
        <v>1</v>
      </c>
      <c r="M80" s="73">
        <v>0</v>
      </c>
      <c r="N80" s="73">
        <v>5</v>
      </c>
      <c r="O80" s="73">
        <v>5</v>
      </c>
      <c r="P80" s="73">
        <v>5</v>
      </c>
      <c r="Q80" s="70">
        <v>6</v>
      </c>
      <c r="R80" s="80">
        <f t="shared" si="36"/>
        <v>0</v>
      </c>
      <c r="S80" s="78">
        <f t="shared" si="37"/>
        <v>0</v>
      </c>
      <c r="T80" s="71">
        <f t="shared" si="38"/>
        <v>0</v>
      </c>
      <c r="U80" s="42"/>
      <c r="V80" s="54">
        <f t="shared" si="39"/>
        <v>0</v>
      </c>
      <c r="W80" s="76"/>
      <c r="X80" s="73"/>
      <c r="Y80" s="92"/>
      <c r="Z80" s="73"/>
      <c r="AA80" s="70"/>
      <c r="AC80" s="5"/>
      <c r="AD80" s="6">
        <f t="shared" si="40"/>
        <v>1</v>
      </c>
      <c r="AE80" s="6">
        <f t="shared" si="41"/>
        <v>0.16666666666666666</v>
      </c>
      <c r="AF80" s="6">
        <f t="shared" si="42"/>
        <v>0.83333333333333337</v>
      </c>
      <c r="AG80" s="6">
        <f t="shared" si="43"/>
        <v>0</v>
      </c>
      <c r="AH80" s="6">
        <f t="shared" si="44"/>
        <v>0.83333333333333337</v>
      </c>
      <c r="AI80" s="6">
        <f t="shared" si="45"/>
        <v>0.83333333333333337</v>
      </c>
      <c r="AJ80" s="6">
        <f t="shared" si="46"/>
        <v>0</v>
      </c>
      <c r="AK80" s="7">
        <f t="shared" si="47"/>
        <v>1</v>
      </c>
      <c r="AL80" s="5"/>
      <c r="AM80" s="6">
        <f t="shared" si="48"/>
        <v>1</v>
      </c>
      <c r="AN80" s="7">
        <f t="shared" si="49"/>
        <v>1</v>
      </c>
      <c r="AO80" s="7">
        <f t="shared" si="50"/>
        <v>1</v>
      </c>
      <c r="AP80" s="7">
        <f t="shared" si="51"/>
        <v>1</v>
      </c>
      <c r="AQ80" s="7">
        <f t="shared" si="52"/>
        <v>1</v>
      </c>
      <c r="AR80" s="7">
        <f t="shared" si="53"/>
        <v>1</v>
      </c>
      <c r="AS80" s="5"/>
    </row>
    <row r="81" spans="1:45" ht="14.45" customHeight="1" x14ac:dyDescent="0.25">
      <c r="A81" s="60" t="s">
        <v>48</v>
      </c>
      <c r="B81" s="45" t="s">
        <v>303</v>
      </c>
      <c r="C81" s="47">
        <v>10</v>
      </c>
      <c r="D81" s="46" t="s">
        <v>103</v>
      </c>
      <c r="E81" s="44" t="s">
        <v>57</v>
      </c>
      <c r="F81" s="45">
        <v>11</v>
      </c>
      <c r="G81" s="107" t="s">
        <v>331</v>
      </c>
      <c r="H81" s="46" t="s">
        <v>331</v>
      </c>
      <c r="I81" s="46" t="s">
        <v>331</v>
      </c>
      <c r="J81" s="44" t="s">
        <v>354</v>
      </c>
      <c r="K81" s="76">
        <v>11</v>
      </c>
      <c r="L81" s="73">
        <v>6</v>
      </c>
      <c r="M81" s="73">
        <v>1</v>
      </c>
      <c r="N81" s="73">
        <v>10</v>
      </c>
      <c r="O81" s="73">
        <v>11</v>
      </c>
      <c r="P81" s="73">
        <v>2</v>
      </c>
      <c r="Q81" s="70">
        <v>11</v>
      </c>
      <c r="R81" s="80">
        <f t="shared" si="36"/>
        <v>0</v>
      </c>
      <c r="S81" s="78">
        <f t="shared" si="37"/>
        <v>0</v>
      </c>
      <c r="T81" s="71">
        <f t="shared" si="38"/>
        <v>0</v>
      </c>
      <c r="U81" s="42"/>
      <c r="V81" s="54">
        <f t="shared" si="39"/>
        <v>0</v>
      </c>
      <c r="W81" s="76"/>
      <c r="X81" s="73"/>
      <c r="Y81" s="92"/>
      <c r="Z81" s="73"/>
      <c r="AA81" s="70"/>
      <c r="AC81" s="5"/>
      <c r="AD81" s="6">
        <f t="shared" si="40"/>
        <v>1</v>
      </c>
      <c r="AE81" s="6">
        <f t="shared" si="41"/>
        <v>0.54545454545454541</v>
      </c>
      <c r="AF81" s="6">
        <f t="shared" si="42"/>
        <v>1</v>
      </c>
      <c r="AG81" s="6">
        <f t="shared" si="43"/>
        <v>9.0909090909090912E-2</v>
      </c>
      <c r="AH81" s="6">
        <f t="shared" si="44"/>
        <v>0.18181818181818182</v>
      </c>
      <c r="AI81" s="6">
        <f t="shared" si="45"/>
        <v>0.90909090909090906</v>
      </c>
      <c r="AJ81" s="6">
        <f t="shared" si="46"/>
        <v>0</v>
      </c>
      <c r="AK81" s="7">
        <f t="shared" si="47"/>
        <v>1</v>
      </c>
      <c r="AL81" s="5"/>
      <c r="AM81" s="6">
        <f t="shared" si="48"/>
        <v>1</v>
      </c>
      <c r="AN81" s="7">
        <f t="shared" si="49"/>
        <v>1</v>
      </c>
      <c r="AO81" s="7">
        <f t="shared" si="50"/>
        <v>1</v>
      </c>
      <c r="AP81" s="7">
        <f t="shared" si="51"/>
        <v>1</v>
      </c>
      <c r="AQ81" s="7">
        <f t="shared" si="52"/>
        <v>1</v>
      </c>
      <c r="AR81" s="7">
        <f t="shared" si="53"/>
        <v>1</v>
      </c>
      <c r="AS81" s="5"/>
    </row>
    <row r="82" spans="1:45" ht="14.45" customHeight="1" x14ac:dyDescent="0.25">
      <c r="A82" s="60" t="s">
        <v>49</v>
      </c>
      <c r="B82" s="45" t="s">
        <v>304</v>
      </c>
      <c r="C82" s="47">
        <v>8</v>
      </c>
      <c r="D82" s="46" t="s">
        <v>104</v>
      </c>
      <c r="E82" s="44" t="s">
        <v>57</v>
      </c>
      <c r="F82" s="45">
        <v>4</v>
      </c>
      <c r="G82" s="107" t="s">
        <v>330</v>
      </c>
      <c r="H82" s="46" t="s">
        <v>331</v>
      </c>
      <c r="I82" s="46" t="s">
        <v>331</v>
      </c>
      <c r="J82" s="44" t="s">
        <v>354</v>
      </c>
      <c r="K82" s="76">
        <v>3</v>
      </c>
      <c r="L82" s="73">
        <v>4</v>
      </c>
      <c r="M82" s="73">
        <v>0</v>
      </c>
      <c r="N82" s="73">
        <v>4</v>
      </c>
      <c r="O82" s="73">
        <v>2</v>
      </c>
      <c r="P82" s="73">
        <v>1</v>
      </c>
      <c r="Q82" s="70">
        <v>3</v>
      </c>
      <c r="R82" s="80">
        <f t="shared" si="36"/>
        <v>0</v>
      </c>
      <c r="S82" s="78">
        <f t="shared" si="37"/>
        <v>1</v>
      </c>
      <c r="T82" s="71">
        <f t="shared" si="38"/>
        <v>1</v>
      </c>
      <c r="U82" s="42">
        <v>1</v>
      </c>
      <c r="V82" s="54">
        <f t="shared" si="39"/>
        <v>0</v>
      </c>
      <c r="W82" s="76">
        <v>1</v>
      </c>
      <c r="X82" s="73"/>
      <c r="Y82" s="92">
        <v>1</v>
      </c>
      <c r="Z82" s="73"/>
      <c r="AA82" s="70"/>
      <c r="AC82" s="5"/>
      <c r="AD82" s="6">
        <f t="shared" si="40"/>
        <v>0.75</v>
      </c>
      <c r="AE82" s="6">
        <f t="shared" si="41"/>
        <v>1</v>
      </c>
      <c r="AF82" s="6">
        <f t="shared" si="42"/>
        <v>0.5</v>
      </c>
      <c r="AG82" s="6">
        <f t="shared" si="43"/>
        <v>0</v>
      </c>
      <c r="AH82" s="6">
        <f t="shared" si="44"/>
        <v>0.25</v>
      </c>
      <c r="AI82" s="6">
        <f t="shared" si="45"/>
        <v>1</v>
      </c>
      <c r="AJ82" s="6">
        <f t="shared" si="46"/>
        <v>0</v>
      </c>
      <c r="AK82" s="7">
        <f t="shared" si="47"/>
        <v>1</v>
      </c>
      <c r="AL82" s="5"/>
      <c r="AM82" s="6">
        <f t="shared" si="48"/>
        <v>0.75</v>
      </c>
      <c r="AN82" s="7">
        <f t="shared" si="49"/>
        <v>1</v>
      </c>
      <c r="AO82" s="7">
        <f t="shared" si="50"/>
        <v>0.75</v>
      </c>
      <c r="AP82" s="7">
        <f t="shared" si="51"/>
        <v>0.75</v>
      </c>
      <c r="AQ82" s="7">
        <f t="shared" si="52"/>
        <v>0.75</v>
      </c>
      <c r="AR82" s="7">
        <f t="shared" si="53"/>
        <v>1</v>
      </c>
      <c r="AS82" s="5"/>
    </row>
    <row r="83" spans="1:45" ht="14.45" customHeight="1" x14ac:dyDescent="0.25">
      <c r="A83" s="60" t="s">
        <v>50</v>
      </c>
      <c r="B83" s="45" t="s">
        <v>305</v>
      </c>
      <c r="C83" s="47">
        <v>16</v>
      </c>
      <c r="D83" s="46" t="s">
        <v>135</v>
      </c>
      <c r="E83" s="44" t="s">
        <v>57</v>
      </c>
      <c r="F83" s="45">
        <v>7</v>
      </c>
      <c r="G83" s="107" t="s">
        <v>330</v>
      </c>
      <c r="H83" s="46" t="s">
        <v>331</v>
      </c>
      <c r="I83" s="46" t="s">
        <v>331</v>
      </c>
      <c r="J83" s="44" t="s">
        <v>354</v>
      </c>
      <c r="K83" s="76">
        <v>6</v>
      </c>
      <c r="L83" s="73">
        <v>5</v>
      </c>
      <c r="M83" s="73">
        <v>2</v>
      </c>
      <c r="N83" s="73">
        <v>7</v>
      </c>
      <c r="O83" s="73">
        <v>6</v>
      </c>
      <c r="P83" s="73">
        <v>4</v>
      </c>
      <c r="Q83" s="70">
        <v>6</v>
      </c>
      <c r="R83" s="80">
        <f t="shared" si="36"/>
        <v>0</v>
      </c>
      <c r="S83" s="78">
        <f t="shared" si="37"/>
        <v>1</v>
      </c>
      <c r="T83" s="71">
        <f t="shared" si="38"/>
        <v>1</v>
      </c>
      <c r="U83" s="42">
        <v>1</v>
      </c>
      <c r="V83" s="54">
        <f t="shared" si="39"/>
        <v>0</v>
      </c>
      <c r="W83" s="76"/>
      <c r="X83" s="73"/>
      <c r="Y83" s="92">
        <v>1</v>
      </c>
      <c r="Z83" s="73"/>
      <c r="AA83" s="70">
        <v>1</v>
      </c>
      <c r="AC83" s="5"/>
      <c r="AD83" s="6">
        <f t="shared" si="40"/>
        <v>0.8571428571428571</v>
      </c>
      <c r="AE83" s="6">
        <f t="shared" si="41"/>
        <v>0.7142857142857143</v>
      </c>
      <c r="AF83" s="6">
        <f t="shared" si="42"/>
        <v>0.8571428571428571</v>
      </c>
      <c r="AG83" s="6">
        <f t="shared" si="43"/>
        <v>0.2857142857142857</v>
      </c>
      <c r="AH83" s="6">
        <f t="shared" si="44"/>
        <v>0.5714285714285714</v>
      </c>
      <c r="AI83" s="6">
        <f t="shared" si="45"/>
        <v>1</v>
      </c>
      <c r="AJ83" s="6">
        <f t="shared" si="46"/>
        <v>0</v>
      </c>
      <c r="AK83" s="7">
        <f t="shared" si="47"/>
        <v>1</v>
      </c>
      <c r="AL83" s="5"/>
      <c r="AM83" s="6">
        <f t="shared" si="48"/>
        <v>0.8571428571428571</v>
      </c>
      <c r="AN83" s="7">
        <f t="shared" si="49"/>
        <v>0.8571428571428571</v>
      </c>
      <c r="AO83" s="7">
        <f t="shared" si="50"/>
        <v>0.8571428571428571</v>
      </c>
      <c r="AP83" s="7">
        <f t="shared" si="51"/>
        <v>0.8571428571428571</v>
      </c>
      <c r="AQ83" s="7">
        <f t="shared" si="52"/>
        <v>1</v>
      </c>
      <c r="AR83" s="7">
        <f t="shared" si="53"/>
        <v>1</v>
      </c>
      <c r="AS83" s="5"/>
    </row>
    <row r="84" spans="1:45" ht="14.45" customHeight="1" x14ac:dyDescent="0.25">
      <c r="A84" s="60" t="s">
        <v>51</v>
      </c>
      <c r="B84" s="45" t="s">
        <v>306</v>
      </c>
      <c r="C84" s="47">
        <v>7</v>
      </c>
      <c r="D84" s="46" t="s">
        <v>105</v>
      </c>
      <c r="E84" s="44" t="s">
        <v>57</v>
      </c>
      <c r="F84" s="45">
        <v>5</v>
      </c>
      <c r="G84" s="107" t="s">
        <v>330</v>
      </c>
      <c r="H84" s="46" t="s">
        <v>331</v>
      </c>
      <c r="I84" s="46" t="s">
        <v>331</v>
      </c>
      <c r="J84" s="44" t="s">
        <v>354</v>
      </c>
      <c r="K84" s="76">
        <v>5</v>
      </c>
      <c r="L84" s="73">
        <v>0</v>
      </c>
      <c r="M84" s="73">
        <v>0</v>
      </c>
      <c r="N84" s="73">
        <v>5</v>
      </c>
      <c r="O84" s="73">
        <v>4</v>
      </c>
      <c r="P84" s="73">
        <v>2</v>
      </c>
      <c r="Q84" s="70">
        <v>5</v>
      </c>
      <c r="R84" s="80">
        <f t="shared" si="36"/>
        <v>0</v>
      </c>
      <c r="S84" s="78">
        <f t="shared" si="37"/>
        <v>0</v>
      </c>
      <c r="T84" s="71">
        <f t="shared" si="38"/>
        <v>0</v>
      </c>
      <c r="U84" s="42"/>
      <c r="V84" s="54">
        <f t="shared" si="39"/>
        <v>0</v>
      </c>
      <c r="W84" s="76"/>
      <c r="X84" s="73"/>
      <c r="Y84" s="92"/>
      <c r="Z84" s="73"/>
      <c r="AA84" s="70"/>
      <c r="AC84" s="5"/>
      <c r="AD84" s="6">
        <f t="shared" si="40"/>
        <v>1</v>
      </c>
      <c r="AE84" s="6">
        <f t="shared" si="41"/>
        <v>0</v>
      </c>
      <c r="AF84" s="6">
        <f t="shared" si="42"/>
        <v>0.8</v>
      </c>
      <c r="AG84" s="6">
        <f t="shared" si="43"/>
        <v>0</v>
      </c>
      <c r="AH84" s="6">
        <f t="shared" si="44"/>
        <v>0.4</v>
      </c>
      <c r="AI84" s="6">
        <f t="shared" si="45"/>
        <v>1</v>
      </c>
      <c r="AJ84" s="6">
        <f t="shared" si="46"/>
        <v>0</v>
      </c>
      <c r="AK84" s="7">
        <f t="shared" si="47"/>
        <v>1</v>
      </c>
      <c r="AL84" s="5"/>
      <c r="AM84" s="6">
        <f t="shared" si="48"/>
        <v>1</v>
      </c>
      <c r="AN84" s="7">
        <f t="shared" si="49"/>
        <v>1</v>
      </c>
      <c r="AO84" s="7">
        <f t="shared" si="50"/>
        <v>1</v>
      </c>
      <c r="AP84" s="7">
        <f t="shared" si="51"/>
        <v>1</v>
      </c>
      <c r="AQ84" s="7">
        <f t="shared" si="52"/>
        <v>1</v>
      </c>
      <c r="AR84" s="7">
        <f t="shared" si="53"/>
        <v>1</v>
      </c>
      <c r="AS84" s="5"/>
    </row>
    <row r="85" spans="1:45" ht="14.45" customHeight="1" x14ac:dyDescent="0.25">
      <c r="A85" s="60" t="s">
        <v>56</v>
      </c>
      <c r="B85" s="45" t="s">
        <v>307</v>
      </c>
      <c r="C85" s="47">
        <v>2</v>
      </c>
      <c r="D85" s="46" t="s">
        <v>75</v>
      </c>
      <c r="E85" s="44" t="s">
        <v>57</v>
      </c>
      <c r="F85" s="45">
        <v>3</v>
      </c>
      <c r="G85" s="107" t="s">
        <v>330</v>
      </c>
      <c r="H85" s="46" t="s">
        <v>331</v>
      </c>
      <c r="I85" s="46" t="s">
        <v>331</v>
      </c>
      <c r="J85" s="44" t="s">
        <v>354</v>
      </c>
      <c r="K85" s="76">
        <v>2</v>
      </c>
      <c r="L85" s="73">
        <v>2</v>
      </c>
      <c r="M85" s="73">
        <v>0</v>
      </c>
      <c r="N85" s="73">
        <v>0</v>
      </c>
      <c r="O85" s="73">
        <v>2</v>
      </c>
      <c r="P85" s="73">
        <v>0</v>
      </c>
      <c r="Q85" s="70">
        <v>2</v>
      </c>
      <c r="R85" s="80">
        <f t="shared" si="36"/>
        <v>0</v>
      </c>
      <c r="S85" s="78">
        <f t="shared" si="37"/>
        <v>1</v>
      </c>
      <c r="T85" s="71">
        <f t="shared" si="38"/>
        <v>1</v>
      </c>
      <c r="U85" s="42"/>
      <c r="V85" s="54">
        <f t="shared" si="39"/>
        <v>1</v>
      </c>
      <c r="W85" s="76"/>
      <c r="X85" s="73"/>
      <c r="Y85" s="92"/>
      <c r="Z85" s="73"/>
      <c r="AA85" s="70"/>
      <c r="AC85" s="5"/>
      <c r="AD85" s="6">
        <f t="shared" si="40"/>
        <v>0.66666666666666663</v>
      </c>
      <c r="AE85" s="6">
        <f t="shared" si="41"/>
        <v>0.66666666666666663</v>
      </c>
      <c r="AF85" s="6">
        <f t="shared" si="42"/>
        <v>0.66666666666666663</v>
      </c>
      <c r="AG85" s="6">
        <f t="shared" si="43"/>
        <v>0</v>
      </c>
      <c r="AH85" s="6">
        <f t="shared" si="44"/>
        <v>0</v>
      </c>
      <c r="AI85" s="6">
        <f t="shared" si="45"/>
        <v>0</v>
      </c>
      <c r="AJ85" s="6">
        <f t="shared" si="46"/>
        <v>0</v>
      </c>
      <c r="AK85" s="7">
        <f t="shared" si="47"/>
        <v>0.66666666666666663</v>
      </c>
      <c r="AL85" s="5"/>
      <c r="AM85" s="6">
        <f t="shared" si="48"/>
        <v>0.66666666666666663</v>
      </c>
      <c r="AN85" s="7">
        <f t="shared" si="49"/>
        <v>0.66666666666666663</v>
      </c>
      <c r="AO85" s="7">
        <f t="shared" si="50"/>
        <v>0.66666666666666663</v>
      </c>
      <c r="AP85" s="7">
        <f t="shared" si="51"/>
        <v>0.66666666666666663</v>
      </c>
      <c r="AQ85" s="7">
        <f t="shared" si="52"/>
        <v>0.66666666666666663</v>
      </c>
      <c r="AR85" s="7">
        <f t="shared" si="53"/>
        <v>0.66666666666666663</v>
      </c>
      <c r="AS85" s="5"/>
    </row>
    <row r="86" spans="1:45" ht="14.45" customHeight="1" x14ac:dyDescent="0.25">
      <c r="A86" s="60" t="s">
        <v>192</v>
      </c>
      <c r="B86" s="45" t="s">
        <v>308</v>
      </c>
      <c r="C86" s="47">
        <v>4</v>
      </c>
      <c r="D86" s="46" t="s">
        <v>106</v>
      </c>
      <c r="E86" s="44" t="s">
        <v>58</v>
      </c>
      <c r="F86" s="45">
        <v>23</v>
      </c>
      <c r="G86" s="107" t="s">
        <v>330</v>
      </c>
      <c r="H86" s="46" t="s">
        <v>331</v>
      </c>
      <c r="I86" s="46" t="s">
        <v>331</v>
      </c>
      <c r="J86" s="44" t="s">
        <v>354</v>
      </c>
      <c r="K86" s="76">
        <v>22</v>
      </c>
      <c r="L86" s="73">
        <v>12</v>
      </c>
      <c r="M86" s="73">
        <v>4</v>
      </c>
      <c r="N86" s="73">
        <v>20</v>
      </c>
      <c r="O86" s="73">
        <v>23</v>
      </c>
      <c r="P86" s="73">
        <v>19</v>
      </c>
      <c r="Q86" s="70">
        <v>23</v>
      </c>
      <c r="R86" s="80">
        <f t="shared" si="36"/>
        <v>1</v>
      </c>
      <c r="S86" s="78">
        <f t="shared" si="37"/>
        <v>1</v>
      </c>
      <c r="T86" s="71">
        <f t="shared" si="38"/>
        <v>0</v>
      </c>
      <c r="U86" s="42"/>
      <c r="V86" s="54">
        <f t="shared" si="39"/>
        <v>0</v>
      </c>
      <c r="W86" s="76"/>
      <c r="X86" s="73"/>
      <c r="Y86" s="92"/>
      <c r="Z86" s="73"/>
      <c r="AA86" s="70"/>
      <c r="AC86" s="5"/>
      <c r="AD86" s="6">
        <f t="shared" si="40"/>
        <v>0.95652173913043481</v>
      </c>
      <c r="AE86" s="6">
        <f t="shared" si="41"/>
        <v>0.52173913043478259</v>
      </c>
      <c r="AF86" s="6">
        <f t="shared" si="42"/>
        <v>1</v>
      </c>
      <c r="AG86" s="6">
        <f t="shared" si="43"/>
        <v>0.17391304347826086</v>
      </c>
      <c r="AH86" s="6">
        <f t="shared" si="44"/>
        <v>0.82608695652173914</v>
      </c>
      <c r="AI86" s="6">
        <f t="shared" si="45"/>
        <v>0.86956521739130432</v>
      </c>
      <c r="AJ86" s="6">
        <f t="shared" si="46"/>
        <v>4.3478260869565216E-2</v>
      </c>
      <c r="AK86" s="7">
        <f t="shared" si="47"/>
        <v>1</v>
      </c>
      <c r="AL86" s="5"/>
      <c r="AM86" s="6">
        <f t="shared" si="48"/>
        <v>1</v>
      </c>
      <c r="AN86" s="7">
        <f t="shared" si="49"/>
        <v>1</v>
      </c>
      <c r="AO86" s="7">
        <f t="shared" si="50"/>
        <v>1</v>
      </c>
      <c r="AP86" s="7">
        <f t="shared" si="51"/>
        <v>1</v>
      </c>
      <c r="AQ86" s="7">
        <f t="shared" si="52"/>
        <v>1</v>
      </c>
      <c r="AR86" s="7">
        <f t="shared" si="53"/>
        <v>1</v>
      </c>
      <c r="AS86" s="5"/>
    </row>
    <row r="87" spans="1:45" ht="14.45" customHeight="1" x14ac:dyDescent="0.25">
      <c r="A87" s="60" t="s">
        <v>210</v>
      </c>
      <c r="B87" s="45" t="s">
        <v>309</v>
      </c>
      <c r="C87" s="47">
        <v>3</v>
      </c>
      <c r="D87" s="46" t="s">
        <v>112</v>
      </c>
      <c r="E87" s="44" t="s">
        <v>57</v>
      </c>
      <c r="F87" s="45">
        <v>6</v>
      </c>
      <c r="G87" s="107" t="s">
        <v>330</v>
      </c>
      <c r="H87" s="46" t="s">
        <v>330</v>
      </c>
      <c r="I87" s="46" t="s">
        <v>331</v>
      </c>
      <c r="J87" s="44" t="s">
        <v>354</v>
      </c>
      <c r="K87" s="76">
        <v>5</v>
      </c>
      <c r="L87" s="73">
        <v>5</v>
      </c>
      <c r="M87" s="73">
        <v>0</v>
      </c>
      <c r="N87" s="73">
        <v>6</v>
      </c>
      <c r="O87" s="73">
        <v>6</v>
      </c>
      <c r="P87" s="73">
        <v>2</v>
      </c>
      <c r="Q87" s="70">
        <v>5</v>
      </c>
      <c r="R87" s="80">
        <f t="shared" si="36"/>
        <v>0</v>
      </c>
      <c r="S87" s="78">
        <f t="shared" si="37"/>
        <v>1</v>
      </c>
      <c r="T87" s="71">
        <f t="shared" si="38"/>
        <v>1</v>
      </c>
      <c r="U87" s="42">
        <v>1</v>
      </c>
      <c r="V87" s="54">
        <f t="shared" si="39"/>
        <v>0</v>
      </c>
      <c r="W87" s="76"/>
      <c r="X87" s="73"/>
      <c r="Y87" s="92">
        <v>1</v>
      </c>
      <c r="Z87" s="73">
        <v>1</v>
      </c>
      <c r="AA87" s="70"/>
      <c r="AC87" s="5"/>
      <c r="AD87" s="6">
        <f t="shared" si="40"/>
        <v>0.83333333333333337</v>
      </c>
      <c r="AE87" s="6">
        <f t="shared" si="41"/>
        <v>0.83333333333333337</v>
      </c>
      <c r="AF87" s="6">
        <f t="shared" si="42"/>
        <v>1</v>
      </c>
      <c r="AG87" s="6">
        <f t="shared" si="43"/>
        <v>0</v>
      </c>
      <c r="AH87" s="6">
        <f t="shared" si="44"/>
        <v>0.33333333333333331</v>
      </c>
      <c r="AI87" s="6">
        <f t="shared" si="45"/>
        <v>1</v>
      </c>
      <c r="AJ87" s="6">
        <f t="shared" si="46"/>
        <v>0</v>
      </c>
      <c r="AK87" s="7">
        <f t="shared" si="47"/>
        <v>1</v>
      </c>
      <c r="AL87" s="5"/>
      <c r="AM87" s="6">
        <f t="shared" si="48"/>
        <v>0.83333333333333337</v>
      </c>
      <c r="AN87" s="7">
        <f t="shared" si="49"/>
        <v>0.83333333333333337</v>
      </c>
      <c r="AO87" s="7">
        <f t="shared" si="50"/>
        <v>1</v>
      </c>
      <c r="AP87" s="7">
        <f t="shared" si="51"/>
        <v>0.83333333333333337</v>
      </c>
      <c r="AQ87" s="7">
        <f t="shared" si="52"/>
        <v>0.83333333333333337</v>
      </c>
      <c r="AR87" s="7">
        <f t="shared" si="53"/>
        <v>1</v>
      </c>
      <c r="AS87" s="5"/>
    </row>
    <row r="88" spans="1:45" ht="14.45" customHeight="1" x14ac:dyDescent="0.25">
      <c r="A88" s="60" t="s">
        <v>52</v>
      </c>
      <c r="B88" s="45" t="s">
        <v>310</v>
      </c>
      <c r="C88" s="47">
        <v>10</v>
      </c>
      <c r="D88" s="46" t="s">
        <v>107</v>
      </c>
      <c r="E88" s="44" t="s">
        <v>58</v>
      </c>
      <c r="F88" s="45">
        <v>5</v>
      </c>
      <c r="G88" s="107" t="s">
        <v>330</v>
      </c>
      <c r="H88" s="46" t="s">
        <v>331</v>
      </c>
      <c r="I88" s="46" t="s">
        <v>331</v>
      </c>
      <c r="J88" s="44" t="s">
        <v>354</v>
      </c>
      <c r="K88" s="76">
        <v>4</v>
      </c>
      <c r="L88" s="73">
        <v>5</v>
      </c>
      <c r="M88" s="73">
        <v>1</v>
      </c>
      <c r="N88" s="73">
        <v>5</v>
      </c>
      <c r="O88" s="73">
        <v>4</v>
      </c>
      <c r="P88" s="73">
        <v>3</v>
      </c>
      <c r="Q88" s="70">
        <v>5</v>
      </c>
      <c r="R88" s="80">
        <f t="shared" si="36"/>
        <v>1</v>
      </c>
      <c r="S88" s="78">
        <f t="shared" si="37"/>
        <v>1</v>
      </c>
      <c r="T88" s="71">
        <f t="shared" si="38"/>
        <v>0</v>
      </c>
      <c r="U88" s="42"/>
      <c r="V88" s="54">
        <f t="shared" si="39"/>
        <v>0</v>
      </c>
      <c r="W88" s="76"/>
      <c r="X88" s="73"/>
      <c r="Y88" s="92"/>
      <c r="Z88" s="73"/>
      <c r="AA88" s="70"/>
      <c r="AC88" s="5"/>
      <c r="AD88" s="6">
        <f t="shared" si="40"/>
        <v>0.8</v>
      </c>
      <c r="AE88" s="6">
        <f t="shared" si="41"/>
        <v>1</v>
      </c>
      <c r="AF88" s="6">
        <f t="shared" si="42"/>
        <v>0.8</v>
      </c>
      <c r="AG88" s="6">
        <f t="shared" si="43"/>
        <v>0.2</v>
      </c>
      <c r="AH88" s="6">
        <f t="shared" si="44"/>
        <v>0.6</v>
      </c>
      <c r="AI88" s="6">
        <f t="shared" si="45"/>
        <v>1</v>
      </c>
      <c r="AJ88" s="6">
        <f t="shared" si="46"/>
        <v>0.2</v>
      </c>
      <c r="AK88" s="7">
        <f t="shared" si="47"/>
        <v>1</v>
      </c>
      <c r="AL88" s="5"/>
      <c r="AM88" s="6">
        <f t="shared" si="48"/>
        <v>1</v>
      </c>
      <c r="AN88" s="7">
        <f t="shared" si="49"/>
        <v>1</v>
      </c>
      <c r="AO88" s="7">
        <f t="shared" si="50"/>
        <v>1</v>
      </c>
      <c r="AP88" s="7">
        <f t="shared" si="51"/>
        <v>1</v>
      </c>
      <c r="AQ88" s="7">
        <f t="shared" si="52"/>
        <v>1</v>
      </c>
      <c r="AR88" s="7">
        <f t="shared" si="53"/>
        <v>1</v>
      </c>
      <c r="AS88" s="5"/>
    </row>
    <row r="89" spans="1:45" x14ac:dyDescent="0.25">
      <c r="A89" s="61"/>
      <c r="B89" s="42"/>
      <c r="C89" s="41"/>
      <c r="D89" s="83"/>
      <c r="E89" s="83"/>
      <c r="F89" s="42">
        <f t="shared" ref="F89:Q89" si="54">SUM(F3:F88)</f>
        <v>1219</v>
      </c>
      <c r="G89" s="109"/>
      <c r="H89" s="114"/>
      <c r="I89" s="114"/>
      <c r="J89" s="83"/>
      <c r="K89" s="41">
        <f t="shared" si="54"/>
        <v>1093</v>
      </c>
      <c r="L89" s="83">
        <f t="shared" si="54"/>
        <v>545</v>
      </c>
      <c r="M89" s="83">
        <f t="shared" si="54"/>
        <v>299</v>
      </c>
      <c r="N89" s="83">
        <f t="shared" si="54"/>
        <v>1044</v>
      </c>
      <c r="O89" s="83">
        <f t="shared" si="54"/>
        <v>1020</v>
      </c>
      <c r="P89" s="83">
        <f t="shared" si="54"/>
        <v>641</v>
      </c>
      <c r="Q89" s="84">
        <f t="shared" si="54"/>
        <v>1142</v>
      </c>
      <c r="R89" s="85">
        <f t="shared" si="36"/>
        <v>49</v>
      </c>
      <c r="S89" s="86">
        <f t="shared" si="37"/>
        <v>126</v>
      </c>
      <c r="T89" s="42">
        <f t="shared" ref="T89:AA89" si="55">SUM(T3:T88)</f>
        <v>77</v>
      </c>
      <c r="U89" s="3">
        <f t="shared" si="55"/>
        <v>71</v>
      </c>
      <c r="V89" s="8">
        <f t="shared" si="55"/>
        <v>6</v>
      </c>
      <c r="W89" s="41">
        <f t="shared" si="55"/>
        <v>11</v>
      </c>
      <c r="X89" s="83">
        <f t="shared" si="55"/>
        <v>17</v>
      </c>
      <c r="Y89" s="176">
        <f t="shared" si="55"/>
        <v>67</v>
      </c>
      <c r="Z89" s="83">
        <f t="shared" si="55"/>
        <v>14</v>
      </c>
      <c r="AA89" s="42">
        <f t="shared" si="55"/>
        <v>32</v>
      </c>
      <c r="AC89" s="5"/>
      <c r="AD89" s="33">
        <f t="shared" si="40"/>
        <v>0.89663658736669405</v>
      </c>
      <c r="AE89" s="33">
        <f t="shared" si="41"/>
        <v>0.44708777686628381</v>
      </c>
      <c r="AF89" s="33">
        <f t="shared" si="42"/>
        <v>0.83675143560295329</v>
      </c>
      <c r="AG89" s="33">
        <f t="shared" si="43"/>
        <v>0.24528301886792453</v>
      </c>
      <c r="AH89" s="33">
        <f t="shared" si="44"/>
        <v>0.52584085315832652</v>
      </c>
      <c r="AI89" s="33">
        <f t="shared" si="45"/>
        <v>0.85643970467596386</v>
      </c>
      <c r="AJ89" s="33">
        <f t="shared" si="46"/>
        <v>4.0196882690730108E-2</v>
      </c>
      <c r="AK89" s="82">
        <f t="shared" si="47"/>
        <v>0.99507793273174738</v>
      </c>
      <c r="AL89" s="5"/>
      <c r="AM89" s="33">
        <f t="shared" si="48"/>
        <v>0.93683347005742412</v>
      </c>
      <c r="AN89" s="82">
        <f t="shared" si="49"/>
        <v>0.94585726004922066</v>
      </c>
      <c r="AO89" s="82">
        <f t="shared" si="50"/>
        <v>0.94831829368334697</v>
      </c>
      <c r="AP89" s="82">
        <f t="shared" si="51"/>
        <v>0.95077932731747339</v>
      </c>
      <c r="AQ89" s="82">
        <f t="shared" si="52"/>
        <v>0.96308449548810504</v>
      </c>
      <c r="AR89" s="82">
        <f t="shared" si="53"/>
        <v>0.99179655455291227</v>
      </c>
      <c r="AS89" s="5"/>
    </row>
    <row r="90" spans="1:45" x14ac:dyDescent="0.25">
      <c r="AC90" s="5"/>
    </row>
    <row r="91" spans="1:45" x14ac:dyDescent="0.2">
      <c r="A91" s="53" t="s">
        <v>167</v>
      </c>
      <c r="B91" s="35"/>
      <c r="D91" s="4">
        <f>COUNTIF(D3:D88,"Medline")</f>
        <v>1</v>
      </c>
      <c r="E91" s="34" t="s">
        <v>162</v>
      </c>
      <c r="F91" s="35">
        <f>AVERAGE(F3:F88)</f>
        <v>14.174418604651162</v>
      </c>
      <c r="G91" s="110"/>
      <c r="H91" s="110"/>
      <c r="I91" s="110"/>
      <c r="J91" s="121">
        <f>COUNTIF(J3:J88,"HTA")/86</f>
        <v>0.16279069767441862</v>
      </c>
      <c r="K91" s="35">
        <f>AVERAGE(K3:K88)</f>
        <v>12.709302325581396</v>
      </c>
      <c r="L91" s="36"/>
      <c r="M91" s="36"/>
      <c r="N91" s="36"/>
      <c r="O91" s="36"/>
      <c r="P91" s="36"/>
      <c r="Q91" s="56"/>
      <c r="R91" s="35">
        <f>AVERAGE(R3:R88)</f>
        <v>0.56976744186046513</v>
      </c>
      <c r="S91" s="35">
        <f>AVERAGE(S3:S88)</f>
        <v>1.4651162790697674</v>
      </c>
      <c r="T91" s="35">
        <f>AVERAGE(T3:T88)</f>
        <v>0.89534883720930236</v>
      </c>
      <c r="U91" s="35"/>
      <c r="V91" s="35">
        <f t="shared" ref="V91:AA91" si="56">AVERAGE(V3:V88)</f>
        <v>6.9767441860465115E-2</v>
      </c>
      <c r="W91" s="35">
        <f t="shared" si="56"/>
        <v>1.1000000000000001</v>
      </c>
      <c r="X91" s="35">
        <f t="shared" si="56"/>
        <v>1.5454545454545454</v>
      </c>
      <c r="Y91" s="177">
        <f t="shared" si="56"/>
        <v>2.161290322580645</v>
      </c>
      <c r="Z91" s="35">
        <f t="shared" si="56"/>
        <v>1.1666666666666667</v>
      </c>
      <c r="AA91" s="35">
        <f t="shared" si="56"/>
        <v>1.5238095238095237</v>
      </c>
      <c r="AC91" s="10" t="s">
        <v>136</v>
      </c>
      <c r="AD91" s="11">
        <f t="shared" ref="AD91:AH91" si="57">AVERAGE(AD3:AD88)</f>
        <v>0.89429665629748023</v>
      </c>
      <c r="AE91" s="11">
        <f t="shared" si="57"/>
        <v>0.42067589726140109</v>
      </c>
      <c r="AF91" s="11">
        <f>AVERAGE(AF3:AF88)</f>
        <v>0.81211818404214309</v>
      </c>
      <c r="AG91" s="11">
        <f t="shared" si="57"/>
        <v>0.20227690692191969</v>
      </c>
      <c r="AH91" s="11">
        <f t="shared" si="57"/>
        <v>0.5473117553213771</v>
      </c>
      <c r="AI91" s="11">
        <f>AVERAGE(AI3:AI88)</f>
        <v>0.84149619248299745</v>
      </c>
      <c r="AK91" s="11">
        <f>AVERAGE(AK3:AK89)</f>
        <v>0.99373833056405581</v>
      </c>
      <c r="AL91" s="12"/>
      <c r="AM91" s="11">
        <f t="shared" ref="AM91:AR91" si="58">AVERAGE(AM3:AM89)</f>
        <v>0.92926733282491703</v>
      </c>
      <c r="AN91" s="11">
        <f t="shared" si="58"/>
        <v>0.93962461455143265</v>
      </c>
      <c r="AO91" s="11">
        <f t="shared" si="58"/>
        <v>0.94178339808710909</v>
      </c>
      <c r="AP91" s="11">
        <f t="shared" si="58"/>
        <v>0.93793999298066744</v>
      </c>
      <c r="AQ91" s="11">
        <f t="shared" si="58"/>
        <v>0.95892746090247649</v>
      </c>
      <c r="AR91" s="11">
        <f t="shared" si="58"/>
        <v>0.9897626216394062</v>
      </c>
      <c r="AS91" s="12"/>
    </row>
    <row r="92" spans="1:45" x14ac:dyDescent="0.2">
      <c r="A92" s="53" t="s">
        <v>168</v>
      </c>
      <c r="B92" s="13"/>
      <c r="E92" s="13" t="s">
        <v>144</v>
      </c>
      <c r="F92" s="13"/>
      <c r="G92" s="111"/>
      <c r="H92" s="111"/>
      <c r="I92" s="111"/>
      <c r="J92" s="122">
        <f>COUNTIF(J3:J88,"Cochrane")/86</f>
        <v>3.4883720930232558E-2</v>
      </c>
      <c r="K92" s="14">
        <f t="shared" ref="K92:V92" si="59">K89/$F$89</f>
        <v>0.89663658736669405</v>
      </c>
      <c r="L92" s="14">
        <f t="shared" si="59"/>
        <v>0.44708777686628381</v>
      </c>
      <c r="M92" s="14">
        <f t="shared" si="59"/>
        <v>0.24528301886792453</v>
      </c>
      <c r="N92" s="14">
        <f t="shared" si="59"/>
        <v>0.85643970467596386</v>
      </c>
      <c r="O92" s="14">
        <f t="shared" si="59"/>
        <v>0.83675143560295329</v>
      </c>
      <c r="P92" s="14">
        <f t="shared" si="59"/>
        <v>0.52584085315832652</v>
      </c>
      <c r="Q92" s="57">
        <f t="shared" si="59"/>
        <v>0.93683347005742412</v>
      </c>
      <c r="R92" s="14">
        <f t="shared" si="59"/>
        <v>4.0196882690730108E-2</v>
      </c>
      <c r="S92" s="14">
        <f t="shared" si="59"/>
        <v>0.10336341263330599</v>
      </c>
      <c r="T92" s="14">
        <f t="shared" si="59"/>
        <v>6.3166529942575877E-2</v>
      </c>
      <c r="U92" s="14">
        <f t="shared" si="59"/>
        <v>5.8244462674323219E-2</v>
      </c>
      <c r="V92" s="14">
        <f t="shared" si="59"/>
        <v>4.9220672682526662E-3</v>
      </c>
      <c r="AC92" s="10" t="s">
        <v>139</v>
      </c>
      <c r="AD92" s="11">
        <f t="shared" ref="AD92:AH92" si="60">STDEV(AD3:AD89)</f>
        <v>0.13896956419179726</v>
      </c>
      <c r="AE92" s="11">
        <f t="shared" si="60"/>
        <v>0.26270834377115343</v>
      </c>
      <c r="AF92" s="11">
        <f>STDEV(AF3:AF89)</f>
        <v>0.19810385923710405</v>
      </c>
      <c r="AG92" s="11">
        <f t="shared" si="60"/>
        <v>0.26858483484197321</v>
      </c>
      <c r="AH92" s="11">
        <f t="shared" si="60"/>
        <v>0.30705429044448168</v>
      </c>
      <c r="AI92" s="11">
        <f>STDEV(AI3:AI89)</f>
        <v>0.20402511078661337</v>
      </c>
      <c r="AK92" s="11">
        <f>STDEV(AK3:AK89)</f>
        <v>3.723653984752831E-2</v>
      </c>
      <c r="AL92" s="12"/>
      <c r="AM92" s="11">
        <f t="shared" ref="AM92:AR92" si="61">STDEV(AM3:AM89)</f>
        <v>0.11874762167966695</v>
      </c>
      <c r="AN92" s="11">
        <f t="shared" si="61"/>
        <v>0.11392961805423238</v>
      </c>
      <c r="AO92" s="11">
        <f t="shared" si="61"/>
        <v>0.1137070655937094</v>
      </c>
      <c r="AP92" s="11">
        <f t="shared" si="61"/>
        <v>0.11242576465403384</v>
      </c>
      <c r="AQ92" s="11">
        <f t="shared" si="61"/>
        <v>9.065560706421405E-2</v>
      </c>
      <c r="AR92" s="11">
        <f t="shared" si="61"/>
        <v>4.6598015459297489E-2</v>
      </c>
      <c r="AS92" s="12"/>
    </row>
    <row r="93" spans="1:45" x14ac:dyDescent="0.2">
      <c r="A93" s="53" t="s">
        <v>169</v>
      </c>
      <c r="B93" s="31"/>
      <c r="E93" s="31" t="s">
        <v>161</v>
      </c>
      <c r="F93" s="31"/>
      <c r="G93" s="32"/>
      <c r="H93" s="32"/>
      <c r="I93" s="32"/>
      <c r="J93" s="123">
        <f>COUNTIF(J3:J88,"other")/86</f>
        <v>0.80232558139534882</v>
      </c>
      <c r="K93" s="31"/>
      <c r="L93" s="31"/>
      <c r="M93" s="31"/>
      <c r="N93" s="31"/>
      <c r="O93" s="31"/>
      <c r="P93" s="31"/>
      <c r="R93" s="30">
        <f>R89/S89</f>
        <v>0.3888888888888889</v>
      </c>
      <c r="S93" s="30"/>
      <c r="T93" s="30">
        <f>T89/S89</f>
        <v>0.61111111111111116</v>
      </c>
      <c r="U93" s="31"/>
      <c r="V93" s="31"/>
      <c r="AC93" s="10" t="s">
        <v>137</v>
      </c>
      <c r="AD93" s="11">
        <f t="shared" ref="AD93:AH93" si="62">AD91-CONFIDENCE(0.05,AD92,COUNT(AD3:AD89))</f>
        <v>0.86509495459619135</v>
      </c>
      <c r="AE93" s="11">
        <f t="shared" si="62"/>
        <v>0.36547294160805321</v>
      </c>
      <c r="AF93" s="11">
        <f>AF91-CONFIDENCE(0.05,AF92,COUNT(AF3:AF89))</f>
        <v>0.77049058135834991</v>
      </c>
      <c r="AG93" s="11">
        <f t="shared" si="62"/>
        <v>0.14583912305062091</v>
      </c>
      <c r="AH93" s="11">
        <f t="shared" si="62"/>
        <v>0.48279037722102097</v>
      </c>
      <c r="AI93" s="11">
        <f>AI91-CONFIDENCE(0.05,AI92,COUNT(AI3:AI89))</f>
        <v>0.79862435605311277</v>
      </c>
      <c r="AK93" s="11">
        <f>AK91-CONFIDENCE(0.05,AK92,COUNT(AK3:AK89))</f>
        <v>0.9859138091637083</v>
      </c>
      <c r="AL93" s="12"/>
      <c r="AM93" s="11">
        <f t="shared" ref="AM93:AR93" si="63">AM91-CONFIDENCE(0.05,AM92,COUNT(AM3:AM89))</f>
        <v>0.90431487185841852</v>
      </c>
      <c r="AN93" s="11">
        <f t="shared" si="63"/>
        <v>0.91568456162898249</v>
      </c>
      <c r="AO93" s="11">
        <f t="shared" si="63"/>
        <v>0.91789011015671218</v>
      </c>
      <c r="AP93" s="11">
        <f t="shared" si="63"/>
        <v>0.91431594506730296</v>
      </c>
      <c r="AQ93" s="11">
        <f t="shared" si="63"/>
        <v>0.93987798046095483</v>
      </c>
      <c r="AR93" s="11">
        <f t="shared" si="63"/>
        <v>0.97997097153797508</v>
      </c>
      <c r="AS93" s="12"/>
    </row>
    <row r="94" spans="1:45" x14ac:dyDescent="0.25">
      <c r="A94" s="53" t="s">
        <v>170</v>
      </c>
      <c r="N94" s="9"/>
      <c r="AC94" s="10" t="s">
        <v>138</v>
      </c>
      <c r="AD94" s="11">
        <f t="shared" ref="AD94:AH94" si="64">AD91+CONFIDENCE(0.05,AD92,COUNT(AD3:AD89))</f>
        <v>0.92349835799876911</v>
      </c>
      <c r="AE94" s="11">
        <f t="shared" si="64"/>
        <v>0.47587885291474896</v>
      </c>
      <c r="AF94" s="11">
        <f>AF91+CONFIDENCE(0.05,AF92,COUNT(AF3:AF89))</f>
        <v>0.85374578672593626</v>
      </c>
      <c r="AG94" s="11">
        <f t="shared" si="64"/>
        <v>0.25871469079321846</v>
      </c>
      <c r="AH94" s="11">
        <f t="shared" si="64"/>
        <v>0.61183313342173329</v>
      </c>
      <c r="AI94" s="11">
        <f>AI91+CONFIDENCE(0.05,AI92,COUNT(AI3:AI89))</f>
        <v>0.88436802891288213</v>
      </c>
      <c r="AK94" s="11">
        <f>AK91+CONFIDENCE(0.05,AK92,COUNT(AK3:AK89))</f>
        <v>1.0015628519644033</v>
      </c>
      <c r="AL94" s="12"/>
      <c r="AM94" s="11">
        <f t="shared" ref="AM94:AR94" si="65">AM91+CONFIDENCE(0.05,AM92,COUNT(AM3:AM89))</f>
        <v>0.95421979379141553</v>
      </c>
      <c r="AN94" s="11">
        <f t="shared" si="65"/>
        <v>0.96356466747388281</v>
      </c>
      <c r="AO94" s="11">
        <f t="shared" si="65"/>
        <v>0.965676686017506</v>
      </c>
      <c r="AP94" s="11">
        <f t="shared" si="65"/>
        <v>0.96156404089403191</v>
      </c>
      <c r="AQ94" s="11">
        <f t="shared" si="65"/>
        <v>0.97797694134399815</v>
      </c>
      <c r="AR94" s="11">
        <f t="shared" si="65"/>
        <v>0.99955427174083733</v>
      </c>
      <c r="AS94" s="12"/>
    </row>
    <row r="95" spans="1:45" ht="15.75" thickBot="1" x14ac:dyDescent="0.3">
      <c r="A95" s="53" t="s">
        <v>172</v>
      </c>
      <c r="N95" s="9"/>
      <c r="R95" s="59"/>
      <c r="AC95" s="5"/>
    </row>
    <row r="96" spans="1:45" x14ac:dyDescent="0.25">
      <c r="A96" s="53" t="s">
        <v>173</v>
      </c>
      <c r="N96" s="9"/>
      <c r="AC96" s="15" t="s">
        <v>140</v>
      </c>
      <c r="AD96" s="16">
        <f>SUMPRODUCT($F3:$F88,AD3:AD88)/SUM($F3:$F88)</f>
        <v>0.89663658736669405</v>
      </c>
      <c r="AE96" s="16">
        <f t="shared" ref="AE96:AK96" si="66">SUMPRODUCT($F3:$F88,AE3:AE88)/SUM($F3:$F88)</f>
        <v>0.44708777686628381</v>
      </c>
      <c r="AF96" s="16">
        <f>SUMPRODUCT($F3:$F88,AF3:AF88)/SUM($F3:$F88)</f>
        <v>0.83675143560295329</v>
      </c>
      <c r="AG96" s="16">
        <f t="shared" si="66"/>
        <v>0.24528301886792453</v>
      </c>
      <c r="AH96" s="17">
        <f t="shared" si="66"/>
        <v>0.52584085315832652</v>
      </c>
      <c r="AI96" s="16">
        <f>SUMPRODUCT($F3:$F88,AI3:AI88)/SUM($F3:$F88)</f>
        <v>0.85643970467596386</v>
      </c>
      <c r="AJ96" s="17">
        <f t="shared" si="66"/>
        <v>4.0196882690730108E-2</v>
      </c>
      <c r="AK96" s="231">
        <f t="shared" si="66"/>
        <v>0.99507793273174738</v>
      </c>
      <c r="AM96" s="18">
        <f t="shared" ref="AM96:AQ96" si="67">SUMPRODUCT($F3:$F88,AM3:AM88)/SUM($F3:$F88)</f>
        <v>0.93683347005742412</v>
      </c>
      <c r="AN96" s="19">
        <f t="shared" si="67"/>
        <v>0.94585726004922066</v>
      </c>
      <c r="AO96" s="16">
        <f t="shared" si="67"/>
        <v>0.94831829368334697</v>
      </c>
      <c r="AP96" s="16">
        <f t="shared" si="67"/>
        <v>0.95077932731747339</v>
      </c>
      <c r="AQ96" s="17">
        <f t="shared" si="67"/>
        <v>0.96308449548810504</v>
      </c>
      <c r="AR96" s="18">
        <f>SUMPRODUCT($F3:$F88,AR3:AR88)/SUM($F3:$F88)</f>
        <v>0.99179655455291227</v>
      </c>
    </row>
    <row r="97" spans="1:45" x14ac:dyDescent="0.25">
      <c r="N97" s="9"/>
      <c r="AC97" s="20" t="s">
        <v>141</v>
      </c>
      <c r="AD97" s="21">
        <f>SQRT(SUMPRODUCT($F3:$F88,(AD3:AD88)^2)/SUM($F3:$F88)-(SUMPRODUCT($F3:$F88,AD3:AD88)/SUM($F3:$F88))^2)</f>
        <v>0.11539053537902016</v>
      </c>
      <c r="AE97" s="21">
        <f t="shared" ref="AE97:AK97" si="68">SQRT(SUMPRODUCT($F3:$F88,(AE3:AE88)^2)/SUM($F3:$F88)-(SUMPRODUCT($F3:$F88,AE3:AE88)/SUM($F3:$F88))^2)</f>
        <v>0.18010814935429706</v>
      </c>
      <c r="AF97" s="21">
        <f>SQRT(SUMPRODUCT($F3:$F88,(AF3:AF88)^2)/SUM($F3:$F88)-(SUMPRODUCT($F3:$F88,AF3:AF88)/SUM($F3:$F88))^2)</f>
        <v>0.14538135255199722</v>
      </c>
      <c r="AG97" s="21">
        <f t="shared" si="68"/>
        <v>0.25478545081962556</v>
      </c>
      <c r="AH97" s="22">
        <f t="shared" si="68"/>
        <v>0.27514057615587661</v>
      </c>
      <c r="AI97" s="21">
        <f>SQRT(SUMPRODUCT($F3:$F88,(AI3:AI88)^2)/SUM($F3:$F88)-(SUMPRODUCT($F3:$F88,AI3:AI88)/SUM($F3:$F88))^2)</f>
        <v>0.16026662878742523</v>
      </c>
      <c r="AJ97" s="22">
        <f t="shared" si="68"/>
        <v>6.6162106932392148E-2</v>
      </c>
      <c r="AK97" s="23">
        <f t="shared" si="68"/>
        <v>2.0460465691568848E-2</v>
      </c>
      <c r="AM97" s="23">
        <f t="shared" ref="AM97:AR97" si="69">SQRT(SUMPRODUCT($F3:$F88,(AM3:AM88)^2)/SUM($F3:$F88)-(SUMPRODUCT($F3:$F88,AM3:AM88)/SUM($F3:$F88))^2)</f>
        <v>8.467695001189568E-2</v>
      </c>
      <c r="AN97" s="24">
        <f t="shared" si="69"/>
        <v>7.9297092148590806E-2</v>
      </c>
      <c r="AO97" s="21">
        <f t="shared" si="69"/>
        <v>8.0119451254691845E-2</v>
      </c>
      <c r="AP97" s="21">
        <f t="shared" si="69"/>
        <v>7.3517001568439974E-2</v>
      </c>
      <c r="AQ97" s="22">
        <f t="shared" si="69"/>
        <v>6.6845262718966916E-2</v>
      </c>
      <c r="AR97" s="23">
        <f t="shared" si="69"/>
        <v>2.7905574075738012E-2</v>
      </c>
    </row>
    <row r="98" spans="1:45" x14ac:dyDescent="0.25">
      <c r="N98" s="9"/>
      <c r="AC98" s="20" t="s">
        <v>142</v>
      </c>
      <c r="AD98" s="21">
        <f t="shared" ref="AD98:AK98" si="70">AD96-CONFIDENCE(0.05,AD97,SUM($F3:$F88))</f>
        <v>0.89015895305709225</v>
      </c>
      <c r="AE98" s="21">
        <f t="shared" si="70"/>
        <v>0.43697711463680261</v>
      </c>
      <c r="AF98" s="21">
        <f t="shared" si="70"/>
        <v>0.82859021827109969</v>
      </c>
      <c r="AG98" s="21">
        <f t="shared" si="70"/>
        <v>0.23098022555480299</v>
      </c>
      <c r="AH98" s="22">
        <f t="shared" si="70"/>
        <v>0.51039539196675854</v>
      </c>
      <c r="AI98" s="21">
        <f t="shared" si="70"/>
        <v>0.84744287829061382</v>
      </c>
      <c r="AJ98" s="22">
        <f t="shared" si="70"/>
        <v>3.6482765822712468E-2</v>
      </c>
      <c r="AK98" s="23">
        <f t="shared" si="70"/>
        <v>0.99392935140210192</v>
      </c>
      <c r="AM98" s="23">
        <f t="shared" ref="AM98:AR98" si="71">AM96-CONFIDENCE(0.05,AM97,SUM($F3:$F88))</f>
        <v>0.93207999253149165</v>
      </c>
      <c r="AN98" s="24">
        <f t="shared" si="71"/>
        <v>0.94140578954458898</v>
      </c>
      <c r="AO98" s="21">
        <f t="shared" si="71"/>
        <v>0.94382065872039989</v>
      </c>
      <c r="AP98" s="21">
        <f t="shared" si="71"/>
        <v>0.94665233154494699</v>
      </c>
      <c r="AQ98" s="22">
        <f t="shared" si="71"/>
        <v>0.95933202856522903</v>
      </c>
      <c r="AR98" s="23">
        <f t="shared" si="71"/>
        <v>0.99023003002411625</v>
      </c>
    </row>
    <row r="99" spans="1:45" ht="15.75" thickBot="1" x14ac:dyDescent="0.3">
      <c r="A99" s="87" t="s">
        <v>376</v>
      </c>
      <c r="B99" s="88"/>
      <c r="C99" s="88">
        <f>MEDIAN(C3:C88)</f>
        <v>6</v>
      </c>
      <c r="D99" s="88"/>
      <c r="E99" s="55"/>
      <c r="F99" s="88">
        <f>MEDIAN(F3:F88)</f>
        <v>8</v>
      </c>
      <c r="N99" s="9"/>
      <c r="AC99" s="25" t="s">
        <v>143</v>
      </c>
      <c r="AD99" s="26">
        <f t="shared" ref="AD99:AK99" si="72">AD96+CONFIDENCE(0.05,AD97,SUM($F3:$F88))</f>
        <v>0.90311422167629585</v>
      </c>
      <c r="AE99" s="26">
        <f t="shared" si="72"/>
        <v>0.45719843909576502</v>
      </c>
      <c r="AF99" s="26">
        <f t="shared" si="72"/>
        <v>0.84491265293480688</v>
      </c>
      <c r="AG99" s="26">
        <f t="shared" si="72"/>
        <v>0.25958581218104609</v>
      </c>
      <c r="AH99" s="27">
        <f t="shared" si="72"/>
        <v>0.54128631434989449</v>
      </c>
      <c r="AI99" s="26">
        <f t="shared" si="72"/>
        <v>0.86543653106131391</v>
      </c>
      <c r="AJ99" s="27">
        <f t="shared" si="72"/>
        <v>4.3910999558747749E-2</v>
      </c>
      <c r="AK99" s="28">
        <f t="shared" si="72"/>
        <v>0.99622651406139284</v>
      </c>
      <c r="AM99" s="28">
        <f t="shared" ref="AM99:AR99" si="73">AM96+CONFIDENCE(0.05,AM97,SUM($F3:$F88))</f>
        <v>0.94158694758335659</v>
      </c>
      <c r="AN99" s="29">
        <f t="shared" si="73"/>
        <v>0.95030873055385234</v>
      </c>
      <c r="AO99" s="26">
        <f t="shared" si="73"/>
        <v>0.95281592864629405</v>
      </c>
      <c r="AP99" s="26">
        <f t="shared" si="73"/>
        <v>0.95490632308999979</v>
      </c>
      <c r="AQ99" s="27">
        <f t="shared" si="73"/>
        <v>0.96683696241098105</v>
      </c>
      <c r="AR99" s="28">
        <f t="shared" si="73"/>
        <v>0.99336307908170829</v>
      </c>
    </row>
    <row r="100" spans="1:45" x14ac:dyDescent="0.25">
      <c r="A100" s="87" t="s">
        <v>377</v>
      </c>
      <c r="B100" s="55"/>
      <c r="C100" s="55"/>
      <c r="D100" s="55"/>
      <c r="E100" s="55">
        <f>COUNTIF(E3:E88,"Ja")</f>
        <v>64</v>
      </c>
      <c r="F100" s="55"/>
      <c r="AR100" s="6"/>
    </row>
    <row r="101" spans="1:45" x14ac:dyDescent="0.25">
      <c r="A101" s="87"/>
      <c r="B101" s="55"/>
      <c r="C101" s="55"/>
      <c r="D101" s="55"/>
      <c r="E101" s="197">
        <f>E100/86</f>
        <v>0.7441860465116279</v>
      </c>
      <c r="F101" s="55"/>
      <c r="AC101" s="4" t="s">
        <v>146</v>
      </c>
      <c r="AD101" s="6">
        <f t="shared" ref="AD101:AK101" si="74">CONFIDENCE(0.05,AD97,SUM($F3:$F88))</f>
        <v>6.4776343096017821E-3</v>
      </c>
      <c r="AE101" s="6">
        <f t="shared" si="74"/>
        <v>1.011066222948123E-2</v>
      </c>
      <c r="AF101" s="6">
        <f t="shared" si="74"/>
        <v>8.1612173318536384E-3</v>
      </c>
      <c r="AG101" s="6">
        <f t="shared" si="74"/>
        <v>1.430279331312154E-2</v>
      </c>
      <c r="AH101" s="6">
        <f t="shared" si="74"/>
        <v>1.5445461191567984E-2</v>
      </c>
      <c r="AI101" s="6">
        <f t="shared" si="74"/>
        <v>8.9968263853500621E-3</v>
      </c>
      <c r="AJ101" s="6">
        <f t="shared" si="74"/>
        <v>3.7141168680176421E-3</v>
      </c>
      <c r="AK101" s="6">
        <f t="shared" si="74"/>
        <v>1.1485813296454605E-3</v>
      </c>
      <c r="AL101" s="6"/>
      <c r="AM101" s="6">
        <f t="shared" ref="AM101:AR101" si="75">CONFIDENCE(0.05,AM97,SUM($F3:$F88))</f>
        <v>4.7534775259324919E-3</v>
      </c>
      <c r="AN101" s="6">
        <f t="shared" si="75"/>
        <v>4.451470504631674E-3</v>
      </c>
      <c r="AO101" s="6">
        <f t="shared" si="75"/>
        <v>4.4976349629470488E-3</v>
      </c>
      <c r="AP101" s="6">
        <f t="shared" si="75"/>
        <v>4.1269957725264053E-3</v>
      </c>
      <c r="AQ101" s="6">
        <f t="shared" si="75"/>
        <v>3.7524669228759912E-3</v>
      </c>
      <c r="AR101" s="6">
        <f t="shared" si="75"/>
        <v>1.5665245287959726E-3</v>
      </c>
      <c r="AS101" s="6"/>
    </row>
    <row r="102" spans="1:45" x14ac:dyDescent="0.25">
      <c r="A102" s="87"/>
      <c r="B102" s="88"/>
      <c r="C102" s="88"/>
      <c r="F102" s="88"/>
      <c r="G102" s="112"/>
      <c r="H102" s="112"/>
      <c r="I102" s="112"/>
      <c r="AR102" s="6"/>
    </row>
    <row r="103" spans="1:45" x14ac:dyDescent="0.25">
      <c r="A103" s="87"/>
      <c r="B103" s="55"/>
      <c r="C103" s="55"/>
      <c r="F103" s="55"/>
      <c r="G103" s="106"/>
      <c r="H103" s="106"/>
      <c r="I103" s="106"/>
    </row>
    <row r="104" spans="1:45" x14ac:dyDescent="0.25">
      <c r="A104" s="87"/>
      <c r="B104" s="55"/>
      <c r="C104" s="55"/>
      <c r="D104" s="55"/>
      <c r="E104" s="55"/>
      <c r="F104" s="55"/>
      <c r="G104" s="106"/>
      <c r="H104" s="106"/>
      <c r="I104" s="106"/>
      <c r="J104" s="55"/>
      <c r="K104" s="55"/>
      <c r="AC104" s="39">
        <f>1/(1-AR96)</f>
        <v>121.90000000000067</v>
      </c>
      <c r="AD104" s="21"/>
      <c r="AE104" s="21"/>
      <c r="AF104" s="21"/>
      <c r="AG104" s="21"/>
      <c r="AH104" s="21"/>
      <c r="AI104" s="21"/>
    </row>
    <row r="105" spans="1:45" x14ac:dyDescent="0.25">
      <c r="A105" s="87"/>
      <c r="B105" s="55"/>
      <c r="C105" s="55"/>
      <c r="D105" s="55"/>
      <c r="E105" s="55"/>
      <c r="F105" s="55"/>
      <c r="G105" s="106"/>
      <c r="H105" s="106"/>
      <c r="I105" s="106"/>
      <c r="J105" s="55"/>
      <c r="K105" s="55"/>
    </row>
    <row r="106" spans="1:45" x14ac:dyDescent="0.25">
      <c r="A106" s="87"/>
      <c r="B106" s="55"/>
      <c r="C106" s="55"/>
      <c r="D106" s="55"/>
      <c r="E106" s="55"/>
      <c r="F106" s="55"/>
      <c r="G106" s="106"/>
      <c r="H106" s="106"/>
      <c r="I106" s="106"/>
      <c r="J106" s="55"/>
      <c r="K106" s="55"/>
      <c r="AP106" s="7">
        <f>AK96-AR96</f>
        <v>3.2813781788351148E-3</v>
      </c>
    </row>
    <row r="107" spans="1:45" x14ac:dyDescent="0.25">
      <c r="A107" s="87"/>
      <c r="B107" s="55"/>
      <c r="C107" s="55"/>
      <c r="D107" s="55"/>
      <c r="E107" s="55"/>
      <c r="F107" s="55"/>
      <c r="G107" s="106"/>
      <c r="H107" s="106"/>
      <c r="I107" s="106"/>
      <c r="J107" s="55"/>
      <c r="K107" s="55"/>
    </row>
    <row r="108" spans="1:45" x14ac:dyDescent="0.25">
      <c r="A108" s="87"/>
      <c r="B108" s="55"/>
      <c r="C108" s="55"/>
      <c r="D108" s="55"/>
      <c r="E108" s="55"/>
      <c r="F108" s="55"/>
      <c r="G108" s="106"/>
      <c r="H108" s="106"/>
      <c r="I108" s="106"/>
      <c r="J108" s="55"/>
      <c r="K108" s="55"/>
    </row>
    <row r="109" spans="1:45" x14ac:dyDescent="0.25">
      <c r="A109" s="87"/>
      <c r="B109" s="55"/>
      <c r="C109" s="55"/>
      <c r="D109" s="55"/>
      <c r="E109" s="55"/>
      <c r="F109" s="55"/>
      <c r="G109" s="106"/>
      <c r="H109" s="106"/>
      <c r="I109" s="106"/>
      <c r="J109" s="55"/>
      <c r="K109" s="55"/>
    </row>
    <row r="110" spans="1:45" x14ac:dyDescent="0.25">
      <c r="G110" s="112"/>
      <c r="H110" s="112"/>
      <c r="I110" s="112"/>
      <c r="J110" s="88"/>
      <c r="K110" s="55"/>
    </row>
    <row r="111" spans="1:45" x14ac:dyDescent="0.25">
      <c r="G111" s="106"/>
      <c r="H111" s="106"/>
      <c r="I111" s="106"/>
      <c r="J111" s="55"/>
      <c r="K111" s="55"/>
    </row>
    <row r="112" spans="1:45" x14ac:dyDescent="0.25">
      <c r="G112" s="106"/>
      <c r="H112" s="106"/>
      <c r="I112" s="106"/>
      <c r="J112" s="55"/>
      <c r="K112" s="55"/>
    </row>
    <row r="113" spans="1:11" x14ac:dyDescent="0.25">
      <c r="A113" s="87"/>
      <c r="B113" s="55"/>
      <c r="C113" s="55"/>
      <c r="D113" s="55"/>
      <c r="E113" s="55"/>
      <c r="F113" s="55"/>
      <c r="G113" s="106"/>
      <c r="H113" s="106"/>
      <c r="I113" s="106"/>
      <c r="J113" s="55"/>
      <c r="K113" s="55"/>
    </row>
    <row r="114" spans="1:11" x14ac:dyDescent="0.25">
      <c r="A114" s="87"/>
      <c r="B114" s="55"/>
      <c r="C114" s="55"/>
      <c r="D114" s="55"/>
      <c r="E114" s="55"/>
      <c r="F114" s="55"/>
      <c r="G114" s="106"/>
      <c r="H114" s="106"/>
      <c r="I114" s="106"/>
      <c r="J114" s="55"/>
      <c r="K114" s="55"/>
    </row>
    <row r="115" spans="1:11" x14ac:dyDescent="0.25">
      <c r="A115" s="87"/>
      <c r="B115" s="88"/>
      <c r="C115" s="88"/>
      <c r="D115" s="55"/>
      <c r="E115" s="55"/>
      <c r="F115" s="88"/>
      <c r="G115" s="112"/>
      <c r="H115" s="112"/>
      <c r="I115" s="112"/>
      <c r="J115" s="55"/>
      <c r="K115" s="55"/>
    </row>
    <row r="116" spans="1:11" x14ac:dyDescent="0.25">
      <c r="A116" s="87"/>
      <c r="B116" s="55"/>
      <c r="C116" s="55"/>
      <c r="D116" s="55"/>
      <c r="E116" s="55"/>
      <c r="F116" s="55"/>
      <c r="G116" s="106"/>
      <c r="H116" s="106"/>
      <c r="I116" s="106"/>
      <c r="J116" s="55"/>
      <c r="K116" s="55"/>
    </row>
    <row r="117" spans="1:11" x14ac:dyDescent="0.25">
      <c r="A117" s="87"/>
      <c r="B117" s="55"/>
      <c r="C117" s="55"/>
      <c r="D117" s="55"/>
      <c r="E117" s="55"/>
      <c r="F117" s="55"/>
      <c r="G117" s="106"/>
      <c r="H117" s="106"/>
      <c r="I117" s="106"/>
      <c r="J117" s="55"/>
      <c r="K117" s="55"/>
    </row>
    <row r="118" spans="1:11" x14ac:dyDescent="0.25">
      <c r="A118" s="87"/>
      <c r="B118" s="55"/>
      <c r="C118" s="55"/>
      <c r="D118" s="55"/>
      <c r="E118" s="55"/>
      <c r="F118" s="55"/>
      <c r="G118" s="106"/>
      <c r="H118" s="106"/>
      <c r="I118" s="106"/>
      <c r="J118" s="55"/>
      <c r="K118" s="55"/>
    </row>
    <row r="119" spans="1:11" x14ac:dyDescent="0.25">
      <c r="A119" s="87"/>
      <c r="B119" s="87"/>
      <c r="C119" s="87"/>
      <c r="D119" s="55"/>
      <c r="E119" s="55"/>
      <c r="F119" s="87"/>
      <c r="G119" s="113"/>
      <c r="H119" s="113"/>
      <c r="I119" s="113"/>
      <c r="J119" s="55"/>
      <c r="K119" s="55"/>
    </row>
    <row r="120" spans="1:11" x14ac:dyDescent="0.25">
      <c r="A120" s="87"/>
      <c r="B120" s="55"/>
      <c r="C120" s="55"/>
      <c r="D120" s="55"/>
      <c r="E120" s="55"/>
      <c r="F120" s="55"/>
      <c r="G120" s="106"/>
      <c r="H120" s="106"/>
      <c r="I120" s="106"/>
      <c r="J120" s="55"/>
      <c r="K120" s="55"/>
    </row>
    <row r="121" spans="1:11" x14ac:dyDescent="0.25">
      <c r="A121" s="87"/>
      <c r="B121" s="55"/>
      <c r="C121" s="55"/>
      <c r="D121" s="55"/>
      <c r="E121" s="55"/>
      <c r="F121" s="55"/>
      <c r="G121" s="106"/>
      <c r="H121" s="106"/>
      <c r="I121" s="106"/>
      <c r="J121" s="55"/>
      <c r="K121" s="55"/>
    </row>
    <row r="122" spans="1:11" x14ac:dyDescent="0.25">
      <c r="A122" s="88"/>
      <c r="B122" s="55"/>
      <c r="C122" s="55"/>
      <c r="D122" s="55"/>
      <c r="E122" s="55"/>
      <c r="F122" s="55"/>
      <c r="G122" s="106"/>
      <c r="H122" s="106"/>
      <c r="I122" s="106"/>
      <c r="J122" s="106"/>
      <c r="K122" s="55"/>
    </row>
    <row r="123" spans="1:11" ht="60" x14ac:dyDescent="0.25">
      <c r="A123" s="40" t="s">
        <v>184</v>
      </c>
      <c r="D123" s="52" t="s">
        <v>166</v>
      </c>
      <c r="J123" s="1"/>
    </row>
    <row r="124" spans="1:11" x14ac:dyDescent="0.25">
      <c r="J124" s="1"/>
    </row>
    <row r="125" spans="1:11" ht="107.25" x14ac:dyDescent="0.25">
      <c r="D125" s="52" t="s">
        <v>187</v>
      </c>
      <c r="J125" s="1"/>
    </row>
    <row r="126" spans="1:11" x14ac:dyDescent="0.25">
      <c r="J126" s="1"/>
    </row>
    <row r="127" spans="1:11" ht="62.25" x14ac:dyDescent="0.25">
      <c r="D127" s="52" t="s">
        <v>186</v>
      </c>
      <c r="J127" s="1"/>
    </row>
    <row r="128" spans="1:11" x14ac:dyDescent="0.25">
      <c r="J128" s="1"/>
    </row>
    <row r="129" spans="4:10" ht="92.25" x14ac:dyDescent="0.25">
      <c r="D129" s="52" t="s">
        <v>370</v>
      </c>
      <c r="J129" s="1"/>
    </row>
    <row r="130" spans="4:10" x14ac:dyDescent="0.25">
      <c r="J130" s="1"/>
    </row>
    <row r="131" spans="4:10" x14ac:dyDescent="0.25">
      <c r="J131" s="1"/>
    </row>
    <row r="132" spans="4:10" x14ac:dyDescent="0.25">
      <c r="J132" s="1"/>
    </row>
  </sheetData>
  <pageMargins left="0.7" right="0.7" top="0.78740157499999996" bottom="0.78740157499999996" header="0.3" footer="0.3"/>
  <pageSetup paperSize="9" scale="22"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136"/>
  <sheetViews>
    <sheetView zoomScale="80" zoomScaleNormal="80" workbookViewId="0">
      <pane xSplit="1" ySplit="2" topLeftCell="B3" activePane="bottomRight" state="frozen"/>
      <selection activeCell="AR99" sqref="AR99"/>
      <selection pane="topRight" activeCell="AR99" sqref="AR99"/>
      <selection pane="bottomLeft" activeCell="AR99" sqref="AR99"/>
      <selection pane="bottomRight" activeCell="B3" sqref="B3"/>
    </sheetView>
  </sheetViews>
  <sheetFormatPr baseColWidth="10" defaultColWidth="11.42578125" defaultRowHeight="15" x14ac:dyDescent="0.25"/>
  <cols>
    <col min="1" max="1" width="23.85546875" style="53" customWidth="1"/>
    <col min="2" max="2" width="8.7109375" style="4" customWidth="1"/>
    <col min="3" max="3" width="52.28515625" style="4" customWidth="1"/>
    <col min="4" max="4" width="9" style="4" customWidth="1"/>
    <col min="5" max="5" width="10" style="4" customWidth="1"/>
    <col min="6" max="11" width="10.140625" style="4" customWidth="1"/>
    <col min="12" max="12" width="10.140625" style="55" customWidth="1"/>
    <col min="13" max="13" width="11.28515625" style="55" customWidth="1"/>
    <col min="14" max="14" width="12.140625" style="4" customWidth="1"/>
    <col min="15" max="15" width="13.28515625" style="4" customWidth="1"/>
    <col min="16" max="16" width="8.7109375" style="4" customWidth="1"/>
    <col min="17" max="17" width="10.7109375" style="4" customWidth="1"/>
    <col min="18" max="22" width="8.7109375" style="4" customWidth="1"/>
    <col min="23" max="23" width="8.7109375" style="168" customWidth="1"/>
    <col min="24" max="24" width="13.42578125" style="4" customWidth="1"/>
    <col min="25" max="25" width="9.7109375" style="6" bestFit="1" customWidth="1"/>
    <col min="26" max="30" width="9.7109375" style="6" customWidth="1"/>
    <col min="31" max="32" width="8" style="4" customWidth="1"/>
    <col min="33" max="33" width="3.7109375" style="4" customWidth="1"/>
    <col min="34" max="41" width="8" style="4" customWidth="1"/>
    <col min="42" max="42" width="3.7109375" style="4" customWidth="1"/>
    <col min="43" max="16384" width="11.42578125" style="4"/>
  </cols>
  <sheetData>
    <row r="1" spans="1:42" ht="15.75" x14ac:dyDescent="0.25">
      <c r="B1" s="43" t="s">
        <v>538</v>
      </c>
      <c r="C1" s="44"/>
      <c r="D1" s="44"/>
      <c r="E1" s="45"/>
      <c r="F1" s="72" t="s">
        <v>537</v>
      </c>
      <c r="G1" s="73"/>
      <c r="H1" s="73"/>
      <c r="I1" s="73"/>
      <c r="J1" s="73"/>
      <c r="K1" s="73"/>
      <c r="L1" s="70"/>
      <c r="M1" s="77" t="s">
        <v>549</v>
      </c>
      <c r="N1" s="78"/>
      <c r="O1" s="71"/>
      <c r="P1" s="72"/>
      <c r="Q1" s="34"/>
      <c r="R1" s="72" t="s">
        <v>552</v>
      </c>
      <c r="S1" s="72"/>
      <c r="T1" s="72"/>
      <c r="U1" s="72"/>
      <c r="V1" s="72"/>
      <c r="X1" s="89" t="s">
        <v>553</v>
      </c>
      <c r="Y1" s="81" t="s">
        <v>554</v>
      </c>
      <c r="Z1" s="33"/>
      <c r="AA1" s="33"/>
      <c r="AB1" s="33"/>
      <c r="AC1" s="33"/>
      <c r="AD1" s="33"/>
      <c r="AE1" s="5"/>
      <c r="AF1" s="5"/>
      <c r="AG1" s="5"/>
      <c r="AH1" s="5"/>
      <c r="AI1" s="5"/>
      <c r="AJ1" s="5"/>
      <c r="AK1" s="5"/>
      <c r="AL1" s="5"/>
      <c r="AM1" s="5"/>
      <c r="AN1" s="5"/>
      <c r="AO1" s="5"/>
      <c r="AP1" s="5"/>
    </row>
    <row r="2" spans="1:42" s="1" customFormat="1" ht="75" x14ac:dyDescent="0.25">
      <c r="A2" s="60" t="s">
        <v>0</v>
      </c>
      <c r="B2" s="63" t="s">
        <v>181</v>
      </c>
      <c r="C2" s="64" t="s">
        <v>182</v>
      </c>
      <c r="D2" s="64" t="s">
        <v>180</v>
      </c>
      <c r="E2" s="65" t="s">
        <v>174</v>
      </c>
      <c r="F2" s="74" t="s">
        <v>539</v>
      </c>
      <c r="G2" s="75" t="s">
        <v>540</v>
      </c>
      <c r="H2" s="75" t="s">
        <v>541</v>
      </c>
      <c r="I2" s="75" t="s">
        <v>542</v>
      </c>
      <c r="J2" s="75" t="s">
        <v>543</v>
      </c>
      <c r="K2" s="75" t="s">
        <v>544</v>
      </c>
      <c r="L2" s="115" t="s">
        <v>545</v>
      </c>
      <c r="M2" s="116" t="s">
        <v>546</v>
      </c>
      <c r="N2" s="79" t="s">
        <v>547</v>
      </c>
      <c r="O2" s="117" t="s">
        <v>548</v>
      </c>
      <c r="P2" s="66" t="s">
        <v>550</v>
      </c>
      <c r="Q2" s="118" t="s">
        <v>551</v>
      </c>
      <c r="R2" s="74" t="s">
        <v>175</v>
      </c>
      <c r="S2" s="74" t="s">
        <v>176</v>
      </c>
      <c r="T2" s="74" t="s">
        <v>177</v>
      </c>
      <c r="U2" s="74" t="s">
        <v>178</v>
      </c>
      <c r="V2" s="74" t="s">
        <v>179</v>
      </c>
      <c r="W2" s="181"/>
      <c r="X2" s="90"/>
      <c r="Y2" s="68" t="s">
        <v>153</v>
      </c>
      <c r="Z2" s="68" t="s">
        <v>154</v>
      </c>
      <c r="AA2" s="68" t="s">
        <v>150</v>
      </c>
      <c r="AB2" s="68" t="s">
        <v>155</v>
      </c>
      <c r="AC2" s="68" t="s">
        <v>151</v>
      </c>
      <c r="AD2" s="68" t="s">
        <v>156</v>
      </c>
      <c r="AE2" s="2" t="s">
        <v>160</v>
      </c>
      <c r="AF2" s="2" t="s">
        <v>145</v>
      </c>
      <c r="AG2" s="2"/>
      <c r="AH2" s="2" t="s">
        <v>147</v>
      </c>
      <c r="AI2" s="2" t="s">
        <v>157</v>
      </c>
      <c r="AJ2" s="2" t="s">
        <v>149</v>
      </c>
      <c r="AK2" s="2" t="s">
        <v>158</v>
      </c>
      <c r="AL2" s="2" t="s">
        <v>152</v>
      </c>
      <c r="AM2" s="2" t="s">
        <v>159</v>
      </c>
      <c r="AN2" s="2" t="s">
        <v>160</v>
      </c>
      <c r="AO2" s="2" t="s">
        <v>145</v>
      </c>
      <c r="AP2" s="2"/>
    </row>
    <row r="3" spans="1:42" ht="14.45" customHeight="1" x14ac:dyDescent="0.25">
      <c r="A3" s="60" t="s">
        <v>14</v>
      </c>
      <c r="B3" s="47">
        <v>1</v>
      </c>
      <c r="C3" s="44" t="s">
        <v>78</v>
      </c>
      <c r="D3" s="44" t="s">
        <v>57</v>
      </c>
      <c r="E3" s="45">
        <v>2</v>
      </c>
      <c r="F3" s="76">
        <f>Full_dataset!$K$36</f>
        <v>2</v>
      </c>
      <c r="G3" s="73">
        <f>Full_dataset!L36</f>
        <v>0</v>
      </c>
      <c r="H3" s="73">
        <f>Full_dataset!M36</f>
        <v>0</v>
      </c>
      <c r="I3" s="73">
        <f>Full_dataset!N36</f>
        <v>1</v>
      </c>
      <c r="J3" s="73">
        <f>Full_dataset!O36</f>
        <v>2</v>
      </c>
      <c r="K3" s="73">
        <f>Full_dataset!P36</f>
        <v>2</v>
      </c>
      <c r="L3" s="70">
        <f>Full_dataset!Q36</f>
        <v>2</v>
      </c>
      <c r="M3" s="80">
        <f t="shared" ref="M3:M34" si="0">L3-F3</f>
        <v>0</v>
      </c>
      <c r="N3" s="78">
        <f t="shared" ref="N3:N34" si="1">E3-F3</f>
        <v>0</v>
      </c>
      <c r="O3" s="71">
        <f t="shared" ref="O3:O34" si="2">E3-L3</f>
        <v>0</v>
      </c>
      <c r="P3" s="76">
        <f>Full_dataset!U36</f>
        <v>0</v>
      </c>
      <c r="Q3" s="54">
        <f t="shared" ref="Q3:Q34" si="3">E3-(L3+P3)</f>
        <v>0</v>
      </c>
      <c r="R3" s="76">
        <f>Full_dataset!W36</f>
        <v>0</v>
      </c>
      <c r="S3" s="76">
        <f>Full_dataset!X36</f>
        <v>0</v>
      </c>
      <c r="T3" s="76">
        <f>Full_dataset!Y36</f>
        <v>0</v>
      </c>
      <c r="U3" s="76">
        <f>Full_dataset!Z36</f>
        <v>0</v>
      </c>
      <c r="V3" s="76">
        <f>Full_dataset!AA36</f>
        <v>0</v>
      </c>
      <c r="X3" s="5"/>
      <c r="Y3" s="6">
        <f t="shared" ref="Y3:Y34" si="4">F3/$E3</f>
        <v>1</v>
      </c>
      <c r="Z3" s="6">
        <f t="shared" ref="Z3:Z34" si="5">G3/$E3</f>
        <v>0</v>
      </c>
      <c r="AA3" s="6">
        <f t="shared" ref="AA3:AA34" si="6">J3/$E3</f>
        <v>1</v>
      </c>
      <c r="AB3" s="6">
        <f t="shared" ref="AB3:AB34" si="7">H3/$E3</f>
        <v>0</v>
      </c>
      <c r="AC3" s="6">
        <f t="shared" ref="AC3:AC34" si="8">K3/$E3</f>
        <v>1</v>
      </c>
      <c r="AD3" s="6">
        <f t="shared" ref="AD3:AD34" si="9">I3/$E3</f>
        <v>0.5</v>
      </c>
      <c r="AE3" s="6">
        <f t="shared" ref="AE3:AE34" si="10">M3/$E3</f>
        <v>0</v>
      </c>
      <c r="AF3" s="7">
        <f t="shared" ref="AF3:AF34" si="11">($E3-Q3)/$E3</f>
        <v>1</v>
      </c>
      <c r="AG3" s="5"/>
      <c r="AH3" s="6">
        <f t="shared" ref="AH3:AH34" si="12">L3/$E3</f>
        <v>1</v>
      </c>
      <c r="AI3" s="7">
        <f t="shared" ref="AI3:AI34" si="13">$AH3+R3/$E3</f>
        <v>1</v>
      </c>
      <c r="AJ3" s="7">
        <f t="shared" ref="AJ3:AJ34" si="14">$AH3+U3/$E3</f>
        <v>1</v>
      </c>
      <c r="AK3" s="7">
        <f t="shared" ref="AK3:AK34" si="15">$AH3+S3/$E3</f>
        <v>1</v>
      </c>
      <c r="AL3" s="7">
        <f t="shared" ref="AL3:AL34" si="16">$AH3+V3/$E3</f>
        <v>1</v>
      </c>
      <c r="AM3" s="7">
        <f t="shared" ref="AM3:AM34" si="17">$AH3+T3/$E3</f>
        <v>1</v>
      </c>
      <c r="AN3" s="6">
        <f t="shared" ref="AN3:AN34" si="18">AE3</f>
        <v>0</v>
      </c>
      <c r="AO3" s="6">
        <f t="shared" ref="AO3:AO34" si="19">AF3</f>
        <v>1</v>
      </c>
      <c r="AP3" s="5"/>
    </row>
    <row r="4" spans="1:42" ht="14.45" customHeight="1" x14ac:dyDescent="0.25">
      <c r="A4" s="60" t="s">
        <v>18</v>
      </c>
      <c r="B4" s="47">
        <v>1</v>
      </c>
      <c r="C4" s="46" t="s">
        <v>81</v>
      </c>
      <c r="D4" s="44" t="s">
        <v>58</v>
      </c>
      <c r="E4" s="45">
        <v>3</v>
      </c>
      <c r="F4" s="76">
        <f>Full_dataset!K44</f>
        <v>3</v>
      </c>
      <c r="G4" s="73">
        <f>Full_dataset!L44</f>
        <v>3</v>
      </c>
      <c r="H4" s="73">
        <f>Full_dataset!M44</f>
        <v>0</v>
      </c>
      <c r="I4" s="73">
        <f>Full_dataset!N44</f>
        <v>3</v>
      </c>
      <c r="J4" s="73">
        <f>Full_dataset!O44</f>
        <v>3</v>
      </c>
      <c r="K4" s="73">
        <f>Full_dataset!P44</f>
        <v>2</v>
      </c>
      <c r="L4" s="70">
        <f>Full_dataset!Q44</f>
        <v>3</v>
      </c>
      <c r="M4" s="80">
        <f t="shared" si="0"/>
        <v>0</v>
      </c>
      <c r="N4" s="78">
        <f t="shared" si="1"/>
        <v>0</v>
      </c>
      <c r="O4" s="71">
        <f t="shared" si="2"/>
        <v>0</v>
      </c>
      <c r="P4" s="76">
        <f>Full_dataset!U44</f>
        <v>0</v>
      </c>
      <c r="Q4" s="54">
        <f t="shared" si="3"/>
        <v>0</v>
      </c>
      <c r="R4" s="76">
        <f>Full_dataset!W44</f>
        <v>0</v>
      </c>
      <c r="S4" s="76">
        <f>Full_dataset!X44</f>
        <v>0</v>
      </c>
      <c r="T4" s="76">
        <f>Full_dataset!Y44</f>
        <v>0</v>
      </c>
      <c r="U4" s="76">
        <f>Full_dataset!Z44</f>
        <v>0</v>
      </c>
      <c r="V4" s="76">
        <f>Full_dataset!AA44</f>
        <v>0</v>
      </c>
      <c r="X4" s="5"/>
      <c r="Y4" s="6">
        <f t="shared" si="4"/>
        <v>1</v>
      </c>
      <c r="Z4" s="6">
        <f t="shared" si="5"/>
        <v>1</v>
      </c>
      <c r="AA4" s="6">
        <f t="shared" si="6"/>
        <v>1</v>
      </c>
      <c r="AB4" s="6">
        <f t="shared" si="7"/>
        <v>0</v>
      </c>
      <c r="AC4" s="6">
        <f t="shared" si="8"/>
        <v>0.66666666666666663</v>
      </c>
      <c r="AD4" s="6">
        <f t="shared" si="9"/>
        <v>1</v>
      </c>
      <c r="AE4" s="6">
        <f t="shared" si="10"/>
        <v>0</v>
      </c>
      <c r="AF4" s="7">
        <f t="shared" si="11"/>
        <v>1</v>
      </c>
      <c r="AG4" s="5"/>
      <c r="AH4" s="6">
        <f t="shared" si="12"/>
        <v>1</v>
      </c>
      <c r="AI4" s="7">
        <f t="shared" si="13"/>
        <v>1</v>
      </c>
      <c r="AJ4" s="7">
        <f t="shared" si="14"/>
        <v>1</v>
      </c>
      <c r="AK4" s="7">
        <f t="shared" si="15"/>
        <v>1</v>
      </c>
      <c r="AL4" s="7">
        <f t="shared" si="16"/>
        <v>1</v>
      </c>
      <c r="AM4" s="7">
        <f t="shared" si="17"/>
        <v>1</v>
      </c>
      <c r="AN4" s="6">
        <f t="shared" si="18"/>
        <v>0</v>
      </c>
      <c r="AO4" s="7">
        <f t="shared" si="19"/>
        <v>1</v>
      </c>
      <c r="AP4" s="5"/>
    </row>
    <row r="5" spans="1:42" ht="14.45" customHeight="1" x14ac:dyDescent="0.25">
      <c r="A5" s="60" t="s">
        <v>11</v>
      </c>
      <c r="B5" s="47">
        <v>2</v>
      </c>
      <c r="C5" s="44" t="s">
        <v>75</v>
      </c>
      <c r="D5" s="44" t="s">
        <v>57</v>
      </c>
      <c r="E5" s="45">
        <v>5</v>
      </c>
      <c r="F5" s="76">
        <f>Full_dataset!K33</f>
        <v>5</v>
      </c>
      <c r="G5" s="73">
        <f>Full_dataset!L33</f>
        <v>4</v>
      </c>
      <c r="H5" s="73">
        <f>Full_dataset!M33</f>
        <v>0</v>
      </c>
      <c r="I5" s="73">
        <f>Full_dataset!N33</f>
        <v>5</v>
      </c>
      <c r="J5" s="73">
        <f>Full_dataset!O33</f>
        <v>5</v>
      </c>
      <c r="K5" s="73">
        <f>Full_dataset!P33</f>
        <v>5</v>
      </c>
      <c r="L5" s="70">
        <f>Full_dataset!Q33</f>
        <v>5</v>
      </c>
      <c r="M5" s="80">
        <f t="shared" si="0"/>
        <v>0</v>
      </c>
      <c r="N5" s="78">
        <f t="shared" si="1"/>
        <v>0</v>
      </c>
      <c r="O5" s="71">
        <f t="shared" si="2"/>
        <v>0</v>
      </c>
      <c r="P5" s="76">
        <f>Full_dataset!U33</f>
        <v>0</v>
      </c>
      <c r="Q5" s="54">
        <f t="shared" si="3"/>
        <v>0</v>
      </c>
      <c r="R5" s="76">
        <f>Full_dataset!W33</f>
        <v>0</v>
      </c>
      <c r="S5" s="76">
        <f>Full_dataset!X33</f>
        <v>0</v>
      </c>
      <c r="T5" s="76">
        <f>Full_dataset!Y33</f>
        <v>0</v>
      </c>
      <c r="U5" s="76">
        <f>Full_dataset!Z33</f>
        <v>0</v>
      </c>
      <c r="V5" s="76">
        <f>Full_dataset!AA33</f>
        <v>0</v>
      </c>
      <c r="X5" s="5"/>
      <c r="Y5" s="6">
        <f t="shared" si="4"/>
        <v>1</v>
      </c>
      <c r="Z5" s="6">
        <f t="shared" si="5"/>
        <v>0.8</v>
      </c>
      <c r="AA5" s="6">
        <f t="shared" si="6"/>
        <v>1</v>
      </c>
      <c r="AB5" s="6">
        <f t="shared" si="7"/>
        <v>0</v>
      </c>
      <c r="AC5" s="6">
        <f t="shared" si="8"/>
        <v>1</v>
      </c>
      <c r="AD5" s="6">
        <f t="shared" si="9"/>
        <v>1</v>
      </c>
      <c r="AE5" s="6">
        <f t="shared" si="10"/>
        <v>0</v>
      </c>
      <c r="AF5" s="7">
        <f t="shared" si="11"/>
        <v>1</v>
      </c>
      <c r="AG5" s="5"/>
      <c r="AH5" s="6">
        <f t="shared" si="12"/>
        <v>1</v>
      </c>
      <c r="AI5" s="7">
        <f t="shared" si="13"/>
        <v>1</v>
      </c>
      <c r="AJ5" s="7">
        <f t="shared" si="14"/>
        <v>1</v>
      </c>
      <c r="AK5" s="7">
        <f t="shared" si="15"/>
        <v>1</v>
      </c>
      <c r="AL5" s="7">
        <f t="shared" si="16"/>
        <v>1</v>
      </c>
      <c r="AM5" s="7">
        <f t="shared" si="17"/>
        <v>1</v>
      </c>
      <c r="AN5" s="6">
        <f t="shared" si="18"/>
        <v>0</v>
      </c>
      <c r="AO5" s="7">
        <f t="shared" si="19"/>
        <v>1</v>
      </c>
      <c r="AP5" s="5"/>
    </row>
    <row r="6" spans="1:42" ht="14.45" customHeight="1" x14ac:dyDescent="0.25">
      <c r="A6" s="60" t="s">
        <v>20</v>
      </c>
      <c r="B6" s="47">
        <v>2</v>
      </c>
      <c r="C6" s="46" t="s">
        <v>83</v>
      </c>
      <c r="D6" s="44" t="s">
        <v>58</v>
      </c>
      <c r="E6" s="45">
        <v>10</v>
      </c>
      <c r="F6" s="76">
        <f>Full_dataset!K46</f>
        <v>10</v>
      </c>
      <c r="G6" s="73">
        <f>Full_dataset!L46</f>
        <v>2</v>
      </c>
      <c r="H6" s="73">
        <f>Full_dataset!M46</f>
        <v>0</v>
      </c>
      <c r="I6" s="73">
        <f>Full_dataset!N46</f>
        <v>10</v>
      </c>
      <c r="J6" s="73">
        <f>Full_dataset!O46</f>
        <v>9</v>
      </c>
      <c r="K6" s="73">
        <f>Full_dataset!P46</f>
        <v>6</v>
      </c>
      <c r="L6" s="70">
        <f>Full_dataset!Q46</f>
        <v>10</v>
      </c>
      <c r="M6" s="80">
        <f t="shared" si="0"/>
        <v>0</v>
      </c>
      <c r="N6" s="78">
        <f t="shared" si="1"/>
        <v>0</v>
      </c>
      <c r="O6" s="71">
        <f t="shared" si="2"/>
        <v>0</v>
      </c>
      <c r="P6" s="76">
        <f>Full_dataset!U46</f>
        <v>0</v>
      </c>
      <c r="Q6" s="54">
        <f t="shared" si="3"/>
        <v>0</v>
      </c>
      <c r="R6" s="76">
        <f>Full_dataset!W46</f>
        <v>0</v>
      </c>
      <c r="S6" s="76">
        <f>Full_dataset!X46</f>
        <v>0</v>
      </c>
      <c r="T6" s="76">
        <f>Full_dataset!Y46</f>
        <v>0</v>
      </c>
      <c r="U6" s="76">
        <f>Full_dataset!Z46</f>
        <v>0</v>
      </c>
      <c r="V6" s="76">
        <f>Full_dataset!AA46</f>
        <v>0</v>
      </c>
      <c r="X6" s="5"/>
      <c r="Y6" s="6">
        <f t="shared" si="4"/>
        <v>1</v>
      </c>
      <c r="Z6" s="6">
        <f t="shared" si="5"/>
        <v>0.2</v>
      </c>
      <c r="AA6" s="6">
        <f t="shared" si="6"/>
        <v>0.9</v>
      </c>
      <c r="AB6" s="6">
        <f t="shared" si="7"/>
        <v>0</v>
      </c>
      <c r="AC6" s="6">
        <f t="shared" si="8"/>
        <v>0.6</v>
      </c>
      <c r="AD6" s="6">
        <f t="shared" si="9"/>
        <v>1</v>
      </c>
      <c r="AE6" s="6">
        <f t="shared" si="10"/>
        <v>0</v>
      </c>
      <c r="AF6" s="7">
        <f t="shared" si="11"/>
        <v>1</v>
      </c>
      <c r="AG6" s="5"/>
      <c r="AH6" s="6">
        <f t="shared" si="12"/>
        <v>1</v>
      </c>
      <c r="AI6" s="7">
        <f t="shared" si="13"/>
        <v>1</v>
      </c>
      <c r="AJ6" s="7">
        <f t="shared" si="14"/>
        <v>1</v>
      </c>
      <c r="AK6" s="7">
        <f t="shared" si="15"/>
        <v>1</v>
      </c>
      <c r="AL6" s="7">
        <f t="shared" si="16"/>
        <v>1</v>
      </c>
      <c r="AM6" s="7">
        <f t="shared" si="17"/>
        <v>1</v>
      </c>
      <c r="AN6" s="6">
        <f t="shared" si="18"/>
        <v>0</v>
      </c>
      <c r="AO6" s="7">
        <f t="shared" si="19"/>
        <v>1</v>
      </c>
      <c r="AP6" s="5"/>
    </row>
    <row r="7" spans="1:42" ht="14.45" customHeight="1" x14ac:dyDescent="0.25">
      <c r="A7" s="60" t="s">
        <v>42</v>
      </c>
      <c r="B7" s="47">
        <v>2</v>
      </c>
      <c r="C7" s="46" t="s">
        <v>131</v>
      </c>
      <c r="D7" s="44" t="s">
        <v>58</v>
      </c>
      <c r="E7" s="45">
        <v>38</v>
      </c>
      <c r="F7" s="76">
        <f>Full_dataset!K71</f>
        <v>37</v>
      </c>
      <c r="G7" s="73">
        <f>Full_dataset!L71</f>
        <v>20</v>
      </c>
      <c r="H7" s="73">
        <f>Full_dataset!M71</f>
        <v>4</v>
      </c>
      <c r="I7" s="73">
        <f>Full_dataset!N71</f>
        <v>29</v>
      </c>
      <c r="J7" s="73">
        <f>Full_dataset!O71</f>
        <v>36</v>
      </c>
      <c r="K7" s="73">
        <f>Full_dataset!P71</f>
        <v>29</v>
      </c>
      <c r="L7" s="70">
        <f>Full_dataset!Q71</f>
        <v>37</v>
      </c>
      <c r="M7" s="80">
        <f t="shared" si="0"/>
        <v>0</v>
      </c>
      <c r="N7" s="78">
        <f t="shared" si="1"/>
        <v>1</v>
      </c>
      <c r="O7" s="71">
        <f t="shared" si="2"/>
        <v>1</v>
      </c>
      <c r="P7" s="76">
        <f>Full_dataset!U71</f>
        <v>1</v>
      </c>
      <c r="Q7" s="54">
        <f t="shared" si="3"/>
        <v>0</v>
      </c>
      <c r="R7" s="76">
        <f>Full_dataset!W71</f>
        <v>0</v>
      </c>
      <c r="S7" s="76">
        <f>Full_dataset!X71</f>
        <v>0</v>
      </c>
      <c r="T7" s="76">
        <f>Full_dataset!Y71</f>
        <v>1</v>
      </c>
      <c r="U7" s="76">
        <f>Full_dataset!Z71</f>
        <v>1</v>
      </c>
      <c r="V7" s="76">
        <f>Full_dataset!AA71</f>
        <v>1</v>
      </c>
      <c r="X7" s="5"/>
      <c r="Y7" s="6">
        <f t="shared" si="4"/>
        <v>0.97368421052631582</v>
      </c>
      <c r="Z7" s="6">
        <f t="shared" si="5"/>
        <v>0.52631578947368418</v>
      </c>
      <c r="AA7" s="6">
        <f t="shared" si="6"/>
        <v>0.94736842105263153</v>
      </c>
      <c r="AB7" s="6">
        <f t="shared" si="7"/>
        <v>0.10526315789473684</v>
      </c>
      <c r="AC7" s="6">
        <f t="shared" si="8"/>
        <v>0.76315789473684215</v>
      </c>
      <c r="AD7" s="6">
        <f t="shared" si="9"/>
        <v>0.76315789473684215</v>
      </c>
      <c r="AE7" s="6">
        <f t="shared" si="10"/>
        <v>0</v>
      </c>
      <c r="AF7" s="7">
        <f t="shared" si="11"/>
        <v>1</v>
      </c>
      <c r="AG7" s="5"/>
      <c r="AH7" s="6">
        <f t="shared" si="12"/>
        <v>0.97368421052631582</v>
      </c>
      <c r="AI7" s="7">
        <f t="shared" si="13"/>
        <v>0.97368421052631582</v>
      </c>
      <c r="AJ7" s="7">
        <f t="shared" si="14"/>
        <v>1</v>
      </c>
      <c r="AK7" s="7">
        <f t="shared" si="15"/>
        <v>0.97368421052631582</v>
      </c>
      <c r="AL7" s="7">
        <f t="shared" si="16"/>
        <v>1</v>
      </c>
      <c r="AM7" s="7">
        <f t="shared" si="17"/>
        <v>1</v>
      </c>
      <c r="AN7" s="6">
        <f t="shared" si="18"/>
        <v>0</v>
      </c>
      <c r="AO7" s="7">
        <f t="shared" si="19"/>
        <v>1</v>
      </c>
      <c r="AP7" s="5"/>
    </row>
    <row r="8" spans="1:42" ht="14.45" customHeight="1" x14ac:dyDescent="0.25">
      <c r="A8" s="60" t="s">
        <v>56</v>
      </c>
      <c r="B8" s="47">
        <v>2</v>
      </c>
      <c r="C8" s="44" t="s">
        <v>75</v>
      </c>
      <c r="D8" s="44" t="s">
        <v>57</v>
      </c>
      <c r="E8" s="45">
        <v>3</v>
      </c>
      <c r="F8" s="76">
        <f>Full_dataset!K85</f>
        <v>2</v>
      </c>
      <c r="G8" s="73">
        <f>Full_dataset!L85</f>
        <v>2</v>
      </c>
      <c r="H8" s="73">
        <f>Full_dataset!M85</f>
        <v>0</v>
      </c>
      <c r="I8" s="73">
        <f>Full_dataset!N85</f>
        <v>0</v>
      </c>
      <c r="J8" s="73">
        <f>Full_dataset!O85</f>
        <v>2</v>
      </c>
      <c r="K8" s="73">
        <f>Full_dataset!P85</f>
        <v>0</v>
      </c>
      <c r="L8" s="70">
        <f>Full_dataset!Q85</f>
        <v>2</v>
      </c>
      <c r="M8" s="80">
        <f t="shared" si="0"/>
        <v>0</v>
      </c>
      <c r="N8" s="78">
        <f t="shared" si="1"/>
        <v>1</v>
      </c>
      <c r="O8" s="71">
        <f t="shared" si="2"/>
        <v>1</v>
      </c>
      <c r="P8" s="76">
        <f>Full_dataset!U85</f>
        <v>0</v>
      </c>
      <c r="Q8" s="54">
        <f t="shared" si="3"/>
        <v>1</v>
      </c>
      <c r="R8" s="76">
        <f>Full_dataset!W85</f>
        <v>0</v>
      </c>
      <c r="S8" s="76">
        <f>Full_dataset!X85</f>
        <v>0</v>
      </c>
      <c r="T8" s="76">
        <f>Full_dataset!Y85</f>
        <v>0</v>
      </c>
      <c r="U8" s="76">
        <f>Full_dataset!Z85</f>
        <v>0</v>
      </c>
      <c r="V8" s="76">
        <f>Full_dataset!AA85</f>
        <v>0</v>
      </c>
      <c r="X8" s="5"/>
      <c r="Y8" s="6">
        <f t="shared" si="4"/>
        <v>0.66666666666666663</v>
      </c>
      <c r="Z8" s="6">
        <f t="shared" si="5"/>
        <v>0.66666666666666663</v>
      </c>
      <c r="AA8" s="6">
        <f t="shared" si="6"/>
        <v>0.66666666666666663</v>
      </c>
      <c r="AB8" s="6">
        <f t="shared" si="7"/>
        <v>0</v>
      </c>
      <c r="AC8" s="6">
        <f t="shared" si="8"/>
        <v>0</v>
      </c>
      <c r="AD8" s="6">
        <f t="shared" si="9"/>
        <v>0</v>
      </c>
      <c r="AE8" s="6">
        <f t="shared" si="10"/>
        <v>0</v>
      </c>
      <c r="AF8" s="7">
        <f t="shared" si="11"/>
        <v>0.66666666666666663</v>
      </c>
      <c r="AG8" s="5"/>
      <c r="AH8" s="6">
        <f t="shared" si="12"/>
        <v>0.66666666666666663</v>
      </c>
      <c r="AI8" s="7">
        <f t="shared" si="13"/>
        <v>0.66666666666666663</v>
      </c>
      <c r="AJ8" s="7">
        <f t="shared" si="14"/>
        <v>0.66666666666666663</v>
      </c>
      <c r="AK8" s="7">
        <f t="shared" si="15"/>
        <v>0.66666666666666663</v>
      </c>
      <c r="AL8" s="7">
        <f t="shared" si="16"/>
        <v>0.66666666666666663</v>
      </c>
      <c r="AM8" s="7">
        <f t="shared" si="17"/>
        <v>0.66666666666666663</v>
      </c>
      <c r="AN8" s="6">
        <f t="shared" si="18"/>
        <v>0</v>
      </c>
      <c r="AO8" s="7">
        <f t="shared" si="19"/>
        <v>0.66666666666666663</v>
      </c>
      <c r="AP8" s="5"/>
    </row>
    <row r="9" spans="1:42" ht="14.45" customHeight="1" x14ac:dyDescent="0.25">
      <c r="A9" s="60" t="s">
        <v>3</v>
      </c>
      <c r="B9" s="47">
        <v>3</v>
      </c>
      <c r="C9" s="44" t="s">
        <v>61</v>
      </c>
      <c r="D9" s="44" t="s">
        <v>57</v>
      </c>
      <c r="E9" s="45">
        <v>53</v>
      </c>
      <c r="F9" s="76">
        <f>Full_dataset!K11</f>
        <v>46</v>
      </c>
      <c r="G9" s="73">
        <f>Full_dataset!L11</f>
        <v>22</v>
      </c>
      <c r="H9" s="73">
        <f>Full_dataset!M11</f>
        <v>7</v>
      </c>
      <c r="I9" s="73">
        <f>Full_dataset!N11</f>
        <v>51</v>
      </c>
      <c r="J9" s="73">
        <f>Full_dataset!O11</f>
        <v>44</v>
      </c>
      <c r="K9" s="73">
        <f>Full_dataset!P11</f>
        <v>29</v>
      </c>
      <c r="L9" s="70">
        <f>Full_dataset!Q11</f>
        <v>47</v>
      </c>
      <c r="M9" s="80">
        <f t="shared" si="0"/>
        <v>1</v>
      </c>
      <c r="N9" s="78">
        <f t="shared" si="1"/>
        <v>7</v>
      </c>
      <c r="O9" s="71">
        <f t="shared" si="2"/>
        <v>6</v>
      </c>
      <c r="P9" s="76">
        <f>Full_dataset!U11</f>
        <v>5</v>
      </c>
      <c r="Q9" s="54">
        <f t="shared" si="3"/>
        <v>1</v>
      </c>
      <c r="R9" s="76">
        <f>Full_dataset!W11</f>
        <v>0</v>
      </c>
      <c r="S9" s="76">
        <f>Full_dataset!X11</f>
        <v>1</v>
      </c>
      <c r="T9" s="76">
        <f>Full_dataset!Y11</f>
        <v>4</v>
      </c>
      <c r="U9" s="76">
        <f>Full_dataset!Z11</f>
        <v>2</v>
      </c>
      <c r="V9" s="76">
        <f>Full_dataset!AA11</f>
        <v>2</v>
      </c>
      <c r="X9" s="5"/>
      <c r="Y9" s="6">
        <f t="shared" si="4"/>
        <v>0.86792452830188682</v>
      </c>
      <c r="Z9" s="6">
        <f t="shared" si="5"/>
        <v>0.41509433962264153</v>
      </c>
      <c r="AA9" s="6">
        <f t="shared" si="6"/>
        <v>0.83018867924528306</v>
      </c>
      <c r="AB9" s="6">
        <f t="shared" si="7"/>
        <v>0.13207547169811321</v>
      </c>
      <c r="AC9" s="6">
        <f t="shared" si="8"/>
        <v>0.54716981132075471</v>
      </c>
      <c r="AD9" s="6">
        <f t="shared" si="9"/>
        <v>0.96226415094339623</v>
      </c>
      <c r="AE9" s="6">
        <f t="shared" si="10"/>
        <v>1.8867924528301886E-2</v>
      </c>
      <c r="AF9" s="7">
        <f t="shared" si="11"/>
        <v>0.98113207547169812</v>
      </c>
      <c r="AG9" s="5"/>
      <c r="AH9" s="6">
        <f t="shared" si="12"/>
        <v>0.8867924528301887</v>
      </c>
      <c r="AI9" s="7">
        <f t="shared" si="13"/>
        <v>0.8867924528301887</v>
      </c>
      <c r="AJ9" s="7">
        <f t="shared" si="14"/>
        <v>0.92452830188679247</v>
      </c>
      <c r="AK9" s="7">
        <f t="shared" si="15"/>
        <v>0.90566037735849059</v>
      </c>
      <c r="AL9" s="7">
        <f t="shared" si="16"/>
        <v>0.92452830188679247</v>
      </c>
      <c r="AM9" s="7">
        <f t="shared" si="17"/>
        <v>0.96226415094339623</v>
      </c>
      <c r="AN9" s="6">
        <f t="shared" si="18"/>
        <v>1.8867924528301886E-2</v>
      </c>
      <c r="AO9" s="7">
        <f t="shared" si="19"/>
        <v>0.98113207547169812</v>
      </c>
      <c r="AP9" s="5"/>
    </row>
    <row r="10" spans="1:42" ht="14.45" customHeight="1" x14ac:dyDescent="0.25">
      <c r="A10" s="60" t="s">
        <v>54</v>
      </c>
      <c r="B10" s="47">
        <v>3</v>
      </c>
      <c r="C10" s="46" t="s">
        <v>109</v>
      </c>
      <c r="D10" s="44" t="s">
        <v>58</v>
      </c>
      <c r="E10" s="45">
        <v>34</v>
      </c>
      <c r="F10" s="76">
        <f>Full_dataset!K12</f>
        <v>34</v>
      </c>
      <c r="G10" s="73">
        <f>Full_dataset!L12</f>
        <v>22</v>
      </c>
      <c r="H10" s="73">
        <f>Full_dataset!M12</f>
        <v>0</v>
      </c>
      <c r="I10" s="73">
        <f>Full_dataset!N12</f>
        <v>31</v>
      </c>
      <c r="J10" s="73">
        <f>Full_dataset!O12</f>
        <v>31</v>
      </c>
      <c r="K10" s="73">
        <f>Full_dataset!P12</f>
        <v>22</v>
      </c>
      <c r="L10" s="70">
        <f>Full_dataset!Q12</f>
        <v>34</v>
      </c>
      <c r="M10" s="80">
        <f t="shared" si="0"/>
        <v>0</v>
      </c>
      <c r="N10" s="78">
        <f t="shared" si="1"/>
        <v>0</v>
      </c>
      <c r="O10" s="71">
        <f t="shared" si="2"/>
        <v>0</v>
      </c>
      <c r="P10" s="76">
        <f>Full_dataset!U12</f>
        <v>0</v>
      </c>
      <c r="Q10" s="54">
        <f t="shared" si="3"/>
        <v>0</v>
      </c>
      <c r="R10" s="76">
        <f>Full_dataset!W12</f>
        <v>0</v>
      </c>
      <c r="S10" s="76">
        <f>Full_dataset!X12</f>
        <v>0</v>
      </c>
      <c r="T10" s="76">
        <f>Full_dataset!Y12</f>
        <v>0</v>
      </c>
      <c r="U10" s="76">
        <f>Full_dataset!Z12</f>
        <v>0</v>
      </c>
      <c r="V10" s="76">
        <f>Full_dataset!AA12</f>
        <v>0</v>
      </c>
      <c r="X10" s="146"/>
      <c r="Y10" s="21">
        <f t="shared" si="4"/>
        <v>1</v>
      </c>
      <c r="Z10" s="21">
        <f t="shared" si="5"/>
        <v>0.6470588235294118</v>
      </c>
      <c r="AA10" s="21">
        <f t="shared" si="6"/>
        <v>0.91176470588235292</v>
      </c>
      <c r="AB10" s="21">
        <f t="shared" si="7"/>
        <v>0</v>
      </c>
      <c r="AC10" s="21">
        <f t="shared" si="8"/>
        <v>0.6470588235294118</v>
      </c>
      <c r="AD10" s="21">
        <f t="shared" si="9"/>
        <v>0.91176470588235292</v>
      </c>
      <c r="AE10" s="21">
        <f t="shared" si="10"/>
        <v>0</v>
      </c>
      <c r="AF10" s="131">
        <f t="shared" si="11"/>
        <v>1</v>
      </c>
      <c r="AG10" s="146"/>
      <c r="AH10" s="21">
        <f t="shared" si="12"/>
        <v>1</v>
      </c>
      <c r="AI10" s="131">
        <f t="shared" si="13"/>
        <v>1</v>
      </c>
      <c r="AJ10" s="131">
        <f t="shared" si="14"/>
        <v>1</v>
      </c>
      <c r="AK10" s="131">
        <f t="shared" si="15"/>
        <v>1</v>
      </c>
      <c r="AL10" s="131">
        <f t="shared" si="16"/>
        <v>1</v>
      </c>
      <c r="AM10" s="131">
        <f t="shared" si="17"/>
        <v>1</v>
      </c>
      <c r="AN10" s="21">
        <f t="shared" si="18"/>
        <v>0</v>
      </c>
      <c r="AO10" s="131">
        <f t="shared" si="19"/>
        <v>1</v>
      </c>
      <c r="AP10" s="146"/>
    </row>
    <row r="11" spans="1:42" ht="14.45" customHeight="1" x14ac:dyDescent="0.25">
      <c r="A11" s="60" t="s">
        <v>4</v>
      </c>
      <c r="B11" s="47">
        <v>3</v>
      </c>
      <c r="C11" s="46" t="s">
        <v>62</v>
      </c>
      <c r="D11" s="44" t="s">
        <v>58</v>
      </c>
      <c r="E11" s="45">
        <v>16</v>
      </c>
      <c r="F11" s="76">
        <f>Full_dataset!K15</f>
        <v>15</v>
      </c>
      <c r="G11" s="73">
        <f>Full_dataset!L15</f>
        <v>9</v>
      </c>
      <c r="H11" s="73">
        <f>Full_dataset!M15</f>
        <v>8</v>
      </c>
      <c r="I11" s="73">
        <f>Full_dataset!N15</f>
        <v>14</v>
      </c>
      <c r="J11" s="73">
        <f>Full_dataset!O15</f>
        <v>10</v>
      </c>
      <c r="K11" s="73">
        <f>Full_dataset!P15</f>
        <v>14</v>
      </c>
      <c r="L11" s="70">
        <f>Full_dataset!Q15</f>
        <v>16</v>
      </c>
      <c r="M11" s="80">
        <f t="shared" si="0"/>
        <v>1</v>
      </c>
      <c r="N11" s="78">
        <f t="shared" si="1"/>
        <v>1</v>
      </c>
      <c r="O11" s="71">
        <f t="shared" si="2"/>
        <v>0</v>
      </c>
      <c r="P11" s="76">
        <f>Full_dataset!U15</f>
        <v>0</v>
      </c>
      <c r="Q11" s="54">
        <f t="shared" si="3"/>
        <v>0</v>
      </c>
      <c r="R11" s="76">
        <f>Full_dataset!W15</f>
        <v>0</v>
      </c>
      <c r="S11" s="76">
        <f>Full_dataset!X15</f>
        <v>0</v>
      </c>
      <c r="T11" s="76">
        <f>Full_dataset!Y15</f>
        <v>0</v>
      </c>
      <c r="U11" s="76">
        <f>Full_dataset!Z15</f>
        <v>0</v>
      </c>
      <c r="V11" s="76">
        <f>Full_dataset!AA15</f>
        <v>0</v>
      </c>
      <c r="X11" s="5"/>
      <c r="Y11" s="6">
        <f t="shared" si="4"/>
        <v>0.9375</v>
      </c>
      <c r="Z11" s="6">
        <f t="shared" si="5"/>
        <v>0.5625</v>
      </c>
      <c r="AA11" s="6">
        <f t="shared" si="6"/>
        <v>0.625</v>
      </c>
      <c r="AB11" s="6">
        <f t="shared" si="7"/>
        <v>0.5</v>
      </c>
      <c r="AC11" s="6">
        <f t="shared" si="8"/>
        <v>0.875</v>
      </c>
      <c r="AD11" s="6">
        <f t="shared" si="9"/>
        <v>0.875</v>
      </c>
      <c r="AE11" s="6">
        <f t="shared" si="10"/>
        <v>6.25E-2</v>
      </c>
      <c r="AF11" s="7">
        <f t="shared" si="11"/>
        <v>1</v>
      </c>
      <c r="AG11" s="5"/>
      <c r="AH11" s="6">
        <f t="shared" si="12"/>
        <v>1</v>
      </c>
      <c r="AI11" s="7">
        <f t="shared" si="13"/>
        <v>1</v>
      </c>
      <c r="AJ11" s="7">
        <f t="shared" si="14"/>
        <v>1</v>
      </c>
      <c r="AK11" s="7">
        <f t="shared" si="15"/>
        <v>1</v>
      </c>
      <c r="AL11" s="7">
        <f t="shared" si="16"/>
        <v>1</v>
      </c>
      <c r="AM11" s="7">
        <f t="shared" si="17"/>
        <v>1</v>
      </c>
      <c r="AN11" s="6">
        <f t="shared" si="18"/>
        <v>6.25E-2</v>
      </c>
      <c r="AO11" s="7">
        <f t="shared" si="19"/>
        <v>1</v>
      </c>
      <c r="AP11" s="5"/>
    </row>
    <row r="12" spans="1:42" ht="14.45" customHeight="1" x14ac:dyDescent="0.25">
      <c r="A12" s="60" t="s">
        <v>5</v>
      </c>
      <c r="B12" s="47">
        <v>3</v>
      </c>
      <c r="C12" s="46" t="s">
        <v>63</v>
      </c>
      <c r="D12" s="44" t="s">
        <v>58</v>
      </c>
      <c r="E12" s="45">
        <v>17</v>
      </c>
      <c r="F12" s="76">
        <f>Full_dataset!K16</f>
        <v>17</v>
      </c>
      <c r="G12" s="73">
        <f>Full_dataset!L16</f>
        <v>11</v>
      </c>
      <c r="H12" s="73">
        <f>Full_dataset!M16</f>
        <v>10</v>
      </c>
      <c r="I12" s="73">
        <f>Full_dataset!N16</f>
        <v>15</v>
      </c>
      <c r="J12" s="73">
        <f>Full_dataset!O16</f>
        <v>16</v>
      </c>
      <c r="K12" s="73">
        <f>Full_dataset!P16</f>
        <v>0</v>
      </c>
      <c r="L12" s="70">
        <f>Full_dataset!Q16</f>
        <v>17</v>
      </c>
      <c r="M12" s="80">
        <f t="shared" si="0"/>
        <v>0</v>
      </c>
      <c r="N12" s="78">
        <f t="shared" si="1"/>
        <v>0</v>
      </c>
      <c r="O12" s="71">
        <f t="shared" si="2"/>
        <v>0</v>
      </c>
      <c r="P12" s="76">
        <f>Full_dataset!U16</f>
        <v>0</v>
      </c>
      <c r="Q12" s="54">
        <f t="shared" si="3"/>
        <v>0</v>
      </c>
      <c r="R12" s="76">
        <f>Full_dataset!W16</f>
        <v>0</v>
      </c>
      <c r="S12" s="76">
        <f>Full_dataset!X16</f>
        <v>0</v>
      </c>
      <c r="T12" s="76">
        <f>Full_dataset!Y16</f>
        <v>0</v>
      </c>
      <c r="U12" s="76">
        <f>Full_dataset!Z16</f>
        <v>0</v>
      </c>
      <c r="V12" s="76">
        <f>Full_dataset!AA16</f>
        <v>0</v>
      </c>
      <c r="X12" s="5"/>
      <c r="Y12" s="6">
        <f t="shared" si="4"/>
        <v>1</v>
      </c>
      <c r="Z12" s="6">
        <f t="shared" si="5"/>
        <v>0.6470588235294118</v>
      </c>
      <c r="AA12" s="6">
        <f t="shared" si="6"/>
        <v>0.94117647058823528</v>
      </c>
      <c r="AB12" s="6">
        <f t="shared" si="7"/>
        <v>0.58823529411764708</v>
      </c>
      <c r="AC12" s="6">
        <f t="shared" si="8"/>
        <v>0</v>
      </c>
      <c r="AD12" s="6">
        <f t="shared" si="9"/>
        <v>0.88235294117647056</v>
      </c>
      <c r="AE12" s="6">
        <f t="shared" si="10"/>
        <v>0</v>
      </c>
      <c r="AF12" s="7">
        <f t="shared" si="11"/>
        <v>1</v>
      </c>
      <c r="AG12" s="5"/>
      <c r="AH12" s="6">
        <f t="shared" si="12"/>
        <v>1</v>
      </c>
      <c r="AI12" s="7">
        <f t="shared" si="13"/>
        <v>1</v>
      </c>
      <c r="AJ12" s="7">
        <f t="shared" si="14"/>
        <v>1</v>
      </c>
      <c r="AK12" s="7">
        <f t="shared" si="15"/>
        <v>1</v>
      </c>
      <c r="AL12" s="7">
        <f t="shared" si="16"/>
        <v>1</v>
      </c>
      <c r="AM12" s="7">
        <f t="shared" si="17"/>
        <v>1</v>
      </c>
      <c r="AN12" s="6">
        <f t="shared" si="18"/>
        <v>0</v>
      </c>
      <c r="AO12" s="7">
        <f t="shared" si="19"/>
        <v>1</v>
      </c>
      <c r="AP12" s="5"/>
    </row>
    <row r="13" spans="1:42" ht="14.45" customHeight="1" x14ac:dyDescent="0.25">
      <c r="A13" s="60" t="s">
        <v>6</v>
      </c>
      <c r="B13" s="47">
        <v>3</v>
      </c>
      <c r="C13" s="46" t="s">
        <v>64</v>
      </c>
      <c r="D13" s="44" t="s">
        <v>58</v>
      </c>
      <c r="E13" s="45">
        <v>6</v>
      </c>
      <c r="F13" s="76">
        <f>Full_dataset!K17</f>
        <v>6</v>
      </c>
      <c r="G13" s="73">
        <f>Full_dataset!L17</f>
        <v>0</v>
      </c>
      <c r="H13" s="73">
        <f>Full_dataset!M17</f>
        <v>0</v>
      </c>
      <c r="I13" s="73">
        <f>Full_dataset!N17</f>
        <v>5</v>
      </c>
      <c r="J13" s="73">
        <f>Full_dataset!O17</f>
        <v>5</v>
      </c>
      <c r="K13" s="73">
        <f>Full_dataset!P17</f>
        <v>4</v>
      </c>
      <c r="L13" s="70">
        <f>Full_dataset!Q17</f>
        <v>6</v>
      </c>
      <c r="M13" s="80">
        <f t="shared" si="0"/>
        <v>0</v>
      </c>
      <c r="N13" s="78">
        <f t="shared" si="1"/>
        <v>0</v>
      </c>
      <c r="O13" s="71">
        <f t="shared" si="2"/>
        <v>0</v>
      </c>
      <c r="P13" s="76">
        <f>Full_dataset!U17</f>
        <v>0</v>
      </c>
      <c r="Q13" s="54">
        <f t="shared" si="3"/>
        <v>0</v>
      </c>
      <c r="R13" s="76">
        <f>Full_dataset!W17</f>
        <v>0</v>
      </c>
      <c r="S13" s="76">
        <f>Full_dataset!X17</f>
        <v>0</v>
      </c>
      <c r="T13" s="76">
        <f>Full_dataset!Y17</f>
        <v>0</v>
      </c>
      <c r="U13" s="76">
        <f>Full_dataset!Z17</f>
        <v>0</v>
      </c>
      <c r="V13" s="76">
        <f>Full_dataset!AA17</f>
        <v>0</v>
      </c>
      <c r="X13" s="5"/>
      <c r="Y13" s="6">
        <f t="shared" si="4"/>
        <v>1</v>
      </c>
      <c r="Z13" s="6">
        <f t="shared" si="5"/>
        <v>0</v>
      </c>
      <c r="AA13" s="6">
        <f t="shared" si="6"/>
        <v>0.83333333333333337</v>
      </c>
      <c r="AB13" s="6">
        <f t="shared" si="7"/>
        <v>0</v>
      </c>
      <c r="AC13" s="6">
        <f t="shared" si="8"/>
        <v>0.66666666666666663</v>
      </c>
      <c r="AD13" s="6">
        <f t="shared" si="9"/>
        <v>0.83333333333333337</v>
      </c>
      <c r="AE13" s="6">
        <f t="shared" si="10"/>
        <v>0</v>
      </c>
      <c r="AF13" s="7">
        <f t="shared" si="11"/>
        <v>1</v>
      </c>
      <c r="AG13" s="5"/>
      <c r="AH13" s="6">
        <f t="shared" si="12"/>
        <v>1</v>
      </c>
      <c r="AI13" s="7">
        <f t="shared" si="13"/>
        <v>1</v>
      </c>
      <c r="AJ13" s="7">
        <f t="shared" si="14"/>
        <v>1</v>
      </c>
      <c r="AK13" s="7">
        <f t="shared" si="15"/>
        <v>1</v>
      </c>
      <c r="AL13" s="7">
        <f t="shared" si="16"/>
        <v>1</v>
      </c>
      <c r="AM13" s="7">
        <f t="shared" si="17"/>
        <v>1</v>
      </c>
      <c r="AN13" s="6">
        <f t="shared" si="18"/>
        <v>0</v>
      </c>
      <c r="AO13" s="7">
        <f t="shared" si="19"/>
        <v>1</v>
      </c>
      <c r="AP13" s="5"/>
    </row>
    <row r="14" spans="1:42" ht="14.45" customHeight="1" x14ac:dyDescent="0.25">
      <c r="A14" s="60" t="s">
        <v>197</v>
      </c>
      <c r="B14" s="47">
        <v>3</v>
      </c>
      <c r="C14" s="44" t="s">
        <v>113</v>
      </c>
      <c r="D14" s="44" t="s">
        <v>57</v>
      </c>
      <c r="E14" s="45">
        <v>6</v>
      </c>
      <c r="F14" s="76">
        <f>Full_dataset!K48</f>
        <v>4</v>
      </c>
      <c r="G14" s="73">
        <f>Full_dataset!L48</f>
        <v>0</v>
      </c>
      <c r="H14" s="73">
        <f>Full_dataset!M48</f>
        <v>0</v>
      </c>
      <c r="I14" s="73">
        <f>Full_dataset!N48</f>
        <v>4</v>
      </c>
      <c r="J14" s="73">
        <f>Full_dataset!O48</f>
        <v>4</v>
      </c>
      <c r="K14" s="73">
        <f>Full_dataset!P48</f>
        <v>2</v>
      </c>
      <c r="L14" s="70">
        <f>Full_dataset!Q48</f>
        <v>5</v>
      </c>
      <c r="M14" s="80">
        <f t="shared" si="0"/>
        <v>1</v>
      </c>
      <c r="N14" s="78">
        <f t="shared" si="1"/>
        <v>2</v>
      </c>
      <c r="O14" s="71">
        <f t="shared" si="2"/>
        <v>1</v>
      </c>
      <c r="P14" s="76">
        <f>Full_dataset!U48</f>
        <v>1</v>
      </c>
      <c r="Q14" s="54">
        <f t="shared" si="3"/>
        <v>0</v>
      </c>
      <c r="R14" s="76">
        <f>Full_dataset!W48</f>
        <v>0</v>
      </c>
      <c r="S14" s="76">
        <f>Full_dataset!X48</f>
        <v>0</v>
      </c>
      <c r="T14" s="76">
        <f>Full_dataset!Y48</f>
        <v>1</v>
      </c>
      <c r="U14" s="76">
        <f>Full_dataset!Z48</f>
        <v>0</v>
      </c>
      <c r="V14" s="76">
        <f>Full_dataset!AA48</f>
        <v>0</v>
      </c>
      <c r="X14" s="5"/>
      <c r="Y14" s="6">
        <f t="shared" si="4"/>
        <v>0.66666666666666663</v>
      </c>
      <c r="Z14" s="6">
        <f t="shared" si="5"/>
        <v>0</v>
      </c>
      <c r="AA14" s="6">
        <f t="shared" si="6"/>
        <v>0.66666666666666663</v>
      </c>
      <c r="AB14" s="6">
        <f t="shared" si="7"/>
        <v>0</v>
      </c>
      <c r="AC14" s="6">
        <f t="shared" si="8"/>
        <v>0.33333333333333331</v>
      </c>
      <c r="AD14" s="6">
        <f t="shared" si="9"/>
        <v>0.66666666666666663</v>
      </c>
      <c r="AE14" s="6">
        <f t="shared" si="10"/>
        <v>0.16666666666666666</v>
      </c>
      <c r="AF14" s="7">
        <f t="shared" si="11"/>
        <v>1</v>
      </c>
      <c r="AG14" s="5"/>
      <c r="AH14" s="6">
        <f t="shared" si="12"/>
        <v>0.83333333333333337</v>
      </c>
      <c r="AI14" s="7">
        <f t="shared" si="13"/>
        <v>0.83333333333333337</v>
      </c>
      <c r="AJ14" s="7">
        <f t="shared" si="14"/>
        <v>0.83333333333333337</v>
      </c>
      <c r="AK14" s="7">
        <f t="shared" si="15"/>
        <v>0.83333333333333337</v>
      </c>
      <c r="AL14" s="7">
        <f t="shared" si="16"/>
        <v>0.83333333333333337</v>
      </c>
      <c r="AM14" s="7">
        <f t="shared" si="17"/>
        <v>1</v>
      </c>
      <c r="AN14" s="6">
        <f t="shared" si="18"/>
        <v>0.16666666666666666</v>
      </c>
      <c r="AO14" s="7">
        <f t="shared" si="19"/>
        <v>1</v>
      </c>
      <c r="AP14" s="5"/>
    </row>
    <row r="15" spans="1:42" ht="14.45" customHeight="1" x14ac:dyDescent="0.25">
      <c r="A15" s="60" t="s">
        <v>23</v>
      </c>
      <c r="B15" s="47">
        <v>3</v>
      </c>
      <c r="C15" s="44" t="s">
        <v>124</v>
      </c>
      <c r="D15" s="44" t="s">
        <v>57</v>
      </c>
      <c r="E15" s="45">
        <v>27</v>
      </c>
      <c r="F15" s="76">
        <f>Full_dataset!K50</f>
        <v>27</v>
      </c>
      <c r="G15" s="73">
        <f>Full_dataset!L50</f>
        <v>9</v>
      </c>
      <c r="H15" s="73">
        <f>Full_dataset!M50</f>
        <v>1</v>
      </c>
      <c r="I15" s="73">
        <f>Full_dataset!N50</f>
        <v>17</v>
      </c>
      <c r="J15" s="73">
        <f>Full_dataset!O50</f>
        <v>27</v>
      </c>
      <c r="K15" s="73">
        <f>Full_dataset!P50</f>
        <v>1</v>
      </c>
      <c r="L15" s="70">
        <f>Full_dataset!Q50</f>
        <v>27</v>
      </c>
      <c r="M15" s="80">
        <f t="shared" si="0"/>
        <v>0</v>
      </c>
      <c r="N15" s="78">
        <f t="shared" si="1"/>
        <v>0</v>
      </c>
      <c r="O15" s="71">
        <f t="shared" si="2"/>
        <v>0</v>
      </c>
      <c r="P15" s="76">
        <f>Full_dataset!U50</f>
        <v>0</v>
      </c>
      <c r="Q15" s="54">
        <f t="shared" si="3"/>
        <v>0</v>
      </c>
      <c r="R15" s="76">
        <f>Full_dataset!W50</f>
        <v>0</v>
      </c>
      <c r="S15" s="76">
        <f>Full_dataset!X50</f>
        <v>0</v>
      </c>
      <c r="T15" s="76">
        <f>Full_dataset!Y50</f>
        <v>0</v>
      </c>
      <c r="U15" s="76">
        <f>Full_dataset!Z50</f>
        <v>0</v>
      </c>
      <c r="V15" s="76">
        <f>Full_dataset!AA50</f>
        <v>0</v>
      </c>
      <c r="X15" s="5"/>
      <c r="Y15" s="6">
        <f t="shared" si="4"/>
        <v>1</v>
      </c>
      <c r="Z15" s="6">
        <f t="shared" si="5"/>
        <v>0.33333333333333331</v>
      </c>
      <c r="AA15" s="6">
        <f t="shared" si="6"/>
        <v>1</v>
      </c>
      <c r="AB15" s="6">
        <f t="shared" si="7"/>
        <v>3.7037037037037035E-2</v>
      </c>
      <c r="AC15" s="6">
        <f t="shared" si="8"/>
        <v>3.7037037037037035E-2</v>
      </c>
      <c r="AD15" s="6">
        <f t="shared" si="9"/>
        <v>0.62962962962962965</v>
      </c>
      <c r="AE15" s="6">
        <f t="shared" si="10"/>
        <v>0</v>
      </c>
      <c r="AF15" s="7">
        <f t="shared" si="11"/>
        <v>1</v>
      </c>
      <c r="AG15" s="5"/>
      <c r="AH15" s="6">
        <f t="shared" si="12"/>
        <v>1</v>
      </c>
      <c r="AI15" s="7">
        <f t="shared" si="13"/>
        <v>1</v>
      </c>
      <c r="AJ15" s="7">
        <f t="shared" si="14"/>
        <v>1</v>
      </c>
      <c r="AK15" s="7">
        <f t="shared" si="15"/>
        <v>1</v>
      </c>
      <c r="AL15" s="7">
        <f t="shared" si="16"/>
        <v>1</v>
      </c>
      <c r="AM15" s="7">
        <f t="shared" si="17"/>
        <v>1</v>
      </c>
      <c r="AN15" s="6">
        <f t="shared" si="18"/>
        <v>0</v>
      </c>
      <c r="AO15" s="7">
        <f t="shared" si="19"/>
        <v>1</v>
      </c>
      <c r="AP15" s="5"/>
    </row>
    <row r="16" spans="1:42" ht="14.45" customHeight="1" x14ac:dyDescent="0.25">
      <c r="A16" s="60" t="s">
        <v>24</v>
      </c>
      <c r="B16" s="47">
        <v>3</v>
      </c>
      <c r="C16" s="46" t="s">
        <v>86</v>
      </c>
      <c r="D16" s="44" t="s">
        <v>57</v>
      </c>
      <c r="E16" s="45">
        <v>29</v>
      </c>
      <c r="F16" s="76">
        <f>Full_dataset!K51</f>
        <v>27</v>
      </c>
      <c r="G16" s="73">
        <f>Full_dataset!L51</f>
        <v>14</v>
      </c>
      <c r="H16" s="73">
        <f>Full_dataset!M51</f>
        <v>1</v>
      </c>
      <c r="I16" s="73">
        <f>Full_dataset!N51</f>
        <v>18</v>
      </c>
      <c r="J16" s="73">
        <f>Full_dataset!O51</f>
        <v>22</v>
      </c>
      <c r="K16" s="73">
        <f>Full_dataset!P51</f>
        <v>13</v>
      </c>
      <c r="L16" s="70">
        <f>Full_dataset!Q51</f>
        <v>28</v>
      </c>
      <c r="M16" s="80">
        <f t="shared" si="0"/>
        <v>1</v>
      </c>
      <c r="N16" s="78">
        <f t="shared" si="1"/>
        <v>2</v>
      </c>
      <c r="O16" s="71">
        <f t="shared" si="2"/>
        <v>1</v>
      </c>
      <c r="P16" s="76">
        <f>Full_dataset!U51</f>
        <v>1</v>
      </c>
      <c r="Q16" s="54">
        <f t="shared" si="3"/>
        <v>0</v>
      </c>
      <c r="R16" s="76">
        <f>Full_dataset!W51</f>
        <v>0</v>
      </c>
      <c r="S16" s="76">
        <f>Full_dataset!X51</f>
        <v>0</v>
      </c>
      <c r="T16" s="76">
        <f>Full_dataset!Y51</f>
        <v>1</v>
      </c>
      <c r="U16" s="76">
        <f>Full_dataset!Z51</f>
        <v>0</v>
      </c>
      <c r="V16" s="76">
        <f>Full_dataset!AA51</f>
        <v>1</v>
      </c>
      <c r="X16" s="5"/>
      <c r="Y16" s="6">
        <f t="shared" si="4"/>
        <v>0.93103448275862066</v>
      </c>
      <c r="Z16" s="6">
        <f t="shared" si="5"/>
        <v>0.48275862068965519</v>
      </c>
      <c r="AA16" s="6">
        <f t="shared" si="6"/>
        <v>0.75862068965517238</v>
      </c>
      <c r="AB16" s="6">
        <f t="shared" si="7"/>
        <v>3.4482758620689655E-2</v>
      </c>
      <c r="AC16" s="6">
        <f t="shared" si="8"/>
        <v>0.44827586206896552</v>
      </c>
      <c r="AD16" s="6">
        <f t="shared" si="9"/>
        <v>0.62068965517241381</v>
      </c>
      <c r="AE16" s="6">
        <f t="shared" si="10"/>
        <v>3.4482758620689655E-2</v>
      </c>
      <c r="AF16" s="7">
        <f t="shared" si="11"/>
        <v>1</v>
      </c>
      <c r="AG16" s="5"/>
      <c r="AH16" s="6">
        <f t="shared" si="12"/>
        <v>0.96551724137931039</v>
      </c>
      <c r="AI16" s="7">
        <f t="shared" si="13"/>
        <v>0.96551724137931039</v>
      </c>
      <c r="AJ16" s="7">
        <f t="shared" si="14"/>
        <v>0.96551724137931039</v>
      </c>
      <c r="AK16" s="7">
        <f t="shared" si="15"/>
        <v>0.96551724137931039</v>
      </c>
      <c r="AL16" s="7">
        <f t="shared" si="16"/>
        <v>1</v>
      </c>
      <c r="AM16" s="7">
        <f t="shared" si="17"/>
        <v>1</v>
      </c>
      <c r="AN16" s="6">
        <f t="shared" si="18"/>
        <v>3.4482758620689655E-2</v>
      </c>
      <c r="AO16" s="7">
        <f t="shared" si="19"/>
        <v>1</v>
      </c>
      <c r="AP16" s="5"/>
    </row>
    <row r="17" spans="1:42" ht="14.45" customHeight="1" x14ac:dyDescent="0.25">
      <c r="A17" s="60" t="s">
        <v>32</v>
      </c>
      <c r="B17" s="47">
        <v>3</v>
      </c>
      <c r="C17" s="46" t="s">
        <v>91</v>
      </c>
      <c r="D17" s="44" t="s">
        <v>57</v>
      </c>
      <c r="E17" s="45">
        <v>5</v>
      </c>
      <c r="F17" s="76">
        <f>Full_dataset!K59</f>
        <v>5</v>
      </c>
      <c r="G17" s="73">
        <f>Full_dataset!L59</f>
        <v>2</v>
      </c>
      <c r="H17" s="73">
        <f>Full_dataset!M59</f>
        <v>3</v>
      </c>
      <c r="I17" s="73">
        <f>Full_dataset!N59</f>
        <v>5</v>
      </c>
      <c r="J17" s="73">
        <f>Full_dataset!O59</f>
        <v>4</v>
      </c>
      <c r="K17" s="73">
        <f>Full_dataset!P59</f>
        <v>1</v>
      </c>
      <c r="L17" s="70">
        <f>Full_dataset!Q59</f>
        <v>5</v>
      </c>
      <c r="M17" s="80">
        <f t="shared" si="0"/>
        <v>0</v>
      </c>
      <c r="N17" s="78">
        <f t="shared" si="1"/>
        <v>0</v>
      </c>
      <c r="O17" s="71">
        <f t="shared" si="2"/>
        <v>0</v>
      </c>
      <c r="P17" s="76">
        <f>Full_dataset!U59</f>
        <v>0</v>
      </c>
      <c r="Q17" s="54">
        <f t="shared" si="3"/>
        <v>0</v>
      </c>
      <c r="R17" s="76">
        <f>Full_dataset!W59</f>
        <v>0</v>
      </c>
      <c r="S17" s="76">
        <f>Full_dataset!X59</f>
        <v>0</v>
      </c>
      <c r="T17" s="76">
        <f>Full_dataset!Y59</f>
        <v>0</v>
      </c>
      <c r="U17" s="76">
        <f>Full_dataset!Z59</f>
        <v>0</v>
      </c>
      <c r="V17" s="76">
        <f>Full_dataset!AA59</f>
        <v>0</v>
      </c>
      <c r="X17" s="5"/>
      <c r="Y17" s="6">
        <f t="shared" si="4"/>
        <v>1</v>
      </c>
      <c r="Z17" s="6">
        <f t="shared" si="5"/>
        <v>0.4</v>
      </c>
      <c r="AA17" s="6">
        <f t="shared" si="6"/>
        <v>0.8</v>
      </c>
      <c r="AB17" s="6">
        <f t="shared" si="7"/>
        <v>0.6</v>
      </c>
      <c r="AC17" s="6">
        <f t="shared" si="8"/>
        <v>0.2</v>
      </c>
      <c r="AD17" s="6">
        <f t="shared" si="9"/>
        <v>1</v>
      </c>
      <c r="AE17" s="6">
        <f t="shared" si="10"/>
        <v>0</v>
      </c>
      <c r="AF17" s="7">
        <f t="shared" si="11"/>
        <v>1</v>
      </c>
      <c r="AG17" s="5"/>
      <c r="AH17" s="6">
        <f t="shared" si="12"/>
        <v>1</v>
      </c>
      <c r="AI17" s="7">
        <f t="shared" si="13"/>
        <v>1</v>
      </c>
      <c r="AJ17" s="7">
        <f t="shared" si="14"/>
        <v>1</v>
      </c>
      <c r="AK17" s="7">
        <f t="shared" si="15"/>
        <v>1</v>
      </c>
      <c r="AL17" s="7">
        <f t="shared" si="16"/>
        <v>1</v>
      </c>
      <c r="AM17" s="7">
        <f t="shared" si="17"/>
        <v>1</v>
      </c>
      <c r="AN17" s="6">
        <f t="shared" si="18"/>
        <v>0</v>
      </c>
      <c r="AO17" s="7">
        <f t="shared" si="19"/>
        <v>1</v>
      </c>
      <c r="AP17" s="5"/>
    </row>
    <row r="18" spans="1:42" ht="14.45" customHeight="1" x14ac:dyDescent="0.25">
      <c r="A18" s="60" t="s">
        <v>41</v>
      </c>
      <c r="B18" s="47">
        <v>3</v>
      </c>
      <c r="C18" s="46" t="s">
        <v>96</v>
      </c>
      <c r="D18" s="44" t="s">
        <v>57</v>
      </c>
      <c r="E18" s="45">
        <v>55</v>
      </c>
      <c r="F18" s="76">
        <f>Full_dataset!K68</f>
        <v>38</v>
      </c>
      <c r="G18" s="73">
        <f>Full_dataset!L68</f>
        <v>25</v>
      </c>
      <c r="H18" s="73">
        <f>Full_dataset!M68</f>
        <v>40</v>
      </c>
      <c r="I18" s="73">
        <f>Full_dataset!N68</f>
        <v>52</v>
      </c>
      <c r="J18" s="73">
        <f>Full_dataset!O68</f>
        <v>42</v>
      </c>
      <c r="K18" s="73">
        <f>Full_dataset!P68</f>
        <v>16</v>
      </c>
      <c r="L18" s="70">
        <f>Full_dataset!Q68</f>
        <v>48</v>
      </c>
      <c r="M18" s="80">
        <f t="shared" si="0"/>
        <v>10</v>
      </c>
      <c r="N18" s="78">
        <f t="shared" si="1"/>
        <v>17</v>
      </c>
      <c r="O18" s="71">
        <f t="shared" si="2"/>
        <v>7</v>
      </c>
      <c r="P18" s="76">
        <f>Full_dataset!U68</f>
        <v>7</v>
      </c>
      <c r="Q18" s="54">
        <f t="shared" si="3"/>
        <v>0</v>
      </c>
      <c r="R18" s="76">
        <f>Full_dataset!W68</f>
        <v>2</v>
      </c>
      <c r="S18" s="76">
        <f>Full_dataset!X68</f>
        <v>3</v>
      </c>
      <c r="T18" s="76">
        <f>Full_dataset!Y68</f>
        <v>6</v>
      </c>
      <c r="U18" s="76">
        <f>Full_dataset!Z68</f>
        <v>0</v>
      </c>
      <c r="V18" s="76">
        <f>Full_dataset!AA68</f>
        <v>1</v>
      </c>
      <c r="X18" s="5"/>
      <c r="Y18" s="6">
        <f t="shared" si="4"/>
        <v>0.69090909090909092</v>
      </c>
      <c r="Z18" s="6">
        <f t="shared" si="5"/>
        <v>0.45454545454545453</v>
      </c>
      <c r="AA18" s="6">
        <f t="shared" si="6"/>
        <v>0.76363636363636367</v>
      </c>
      <c r="AB18" s="6">
        <f t="shared" si="7"/>
        <v>0.72727272727272729</v>
      </c>
      <c r="AC18" s="6">
        <f t="shared" si="8"/>
        <v>0.29090909090909089</v>
      </c>
      <c r="AD18" s="6">
        <f t="shared" si="9"/>
        <v>0.94545454545454544</v>
      </c>
      <c r="AE18" s="6">
        <f t="shared" si="10"/>
        <v>0.18181818181818182</v>
      </c>
      <c r="AF18" s="7">
        <f t="shared" si="11"/>
        <v>1</v>
      </c>
      <c r="AG18" s="5"/>
      <c r="AH18" s="6">
        <f t="shared" si="12"/>
        <v>0.87272727272727268</v>
      </c>
      <c r="AI18" s="7">
        <f t="shared" si="13"/>
        <v>0.90909090909090906</v>
      </c>
      <c r="AJ18" s="7">
        <f t="shared" si="14"/>
        <v>0.87272727272727268</v>
      </c>
      <c r="AK18" s="7">
        <f t="shared" si="15"/>
        <v>0.92727272727272725</v>
      </c>
      <c r="AL18" s="7">
        <f t="shared" si="16"/>
        <v>0.89090909090909087</v>
      </c>
      <c r="AM18" s="7">
        <f t="shared" si="17"/>
        <v>0.98181818181818181</v>
      </c>
      <c r="AN18" s="6">
        <f t="shared" si="18"/>
        <v>0.18181818181818182</v>
      </c>
      <c r="AO18" s="7">
        <f t="shared" si="19"/>
        <v>1</v>
      </c>
      <c r="AP18" s="5"/>
    </row>
    <row r="19" spans="1:42" ht="14.45" customHeight="1" x14ac:dyDescent="0.25">
      <c r="A19" s="60" t="s">
        <v>208</v>
      </c>
      <c r="B19" s="47">
        <v>3</v>
      </c>
      <c r="C19" s="46" t="s">
        <v>100</v>
      </c>
      <c r="D19" s="44" t="s">
        <v>58</v>
      </c>
      <c r="E19" s="45">
        <v>8</v>
      </c>
      <c r="F19" s="76">
        <f>Full_dataset!K78</f>
        <v>8</v>
      </c>
      <c r="G19" s="73">
        <f>Full_dataset!L78</f>
        <v>3</v>
      </c>
      <c r="H19" s="73">
        <f>Full_dataset!M78</f>
        <v>0</v>
      </c>
      <c r="I19" s="73">
        <f>Full_dataset!N78</f>
        <v>7</v>
      </c>
      <c r="J19" s="73">
        <f>Full_dataset!O78</f>
        <v>8</v>
      </c>
      <c r="K19" s="73">
        <f>Full_dataset!P78</f>
        <v>7</v>
      </c>
      <c r="L19" s="70">
        <f>Full_dataset!Q78</f>
        <v>8</v>
      </c>
      <c r="M19" s="80">
        <f t="shared" si="0"/>
        <v>0</v>
      </c>
      <c r="N19" s="78">
        <f t="shared" si="1"/>
        <v>0</v>
      </c>
      <c r="O19" s="71">
        <f t="shared" si="2"/>
        <v>0</v>
      </c>
      <c r="P19" s="76">
        <f>Full_dataset!U78</f>
        <v>0</v>
      </c>
      <c r="Q19" s="54">
        <f t="shared" si="3"/>
        <v>0</v>
      </c>
      <c r="R19" s="76">
        <f>Full_dataset!W78</f>
        <v>0</v>
      </c>
      <c r="S19" s="76">
        <f>Full_dataset!X78</f>
        <v>0</v>
      </c>
      <c r="T19" s="76">
        <f>Full_dataset!Y78</f>
        <v>0</v>
      </c>
      <c r="U19" s="76">
        <f>Full_dataset!Z78</f>
        <v>0</v>
      </c>
      <c r="V19" s="76">
        <f>Full_dataset!AA78</f>
        <v>0</v>
      </c>
      <c r="X19" s="5"/>
      <c r="Y19" s="6">
        <f t="shared" si="4"/>
        <v>1</v>
      </c>
      <c r="Z19" s="6">
        <f t="shared" si="5"/>
        <v>0.375</v>
      </c>
      <c r="AA19" s="6">
        <f t="shared" si="6"/>
        <v>1</v>
      </c>
      <c r="AB19" s="6">
        <f t="shared" si="7"/>
        <v>0</v>
      </c>
      <c r="AC19" s="6">
        <f t="shared" si="8"/>
        <v>0.875</v>
      </c>
      <c r="AD19" s="6">
        <f t="shared" si="9"/>
        <v>0.875</v>
      </c>
      <c r="AE19" s="6">
        <f t="shared" si="10"/>
        <v>0</v>
      </c>
      <c r="AF19" s="7">
        <f t="shared" si="11"/>
        <v>1</v>
      </c>
      <c r="AG19" s="5"/>
      <c r="AH19" s="6">
        <f t="shared" si="12"/>
        <v>1</v>
      </c>
      <c r="AI19" s="7">
        <f t="shared" si="13"/>
        <v>1</v>
      </c>
      <c r="AJ19" s="7">
        <f t="shared" si="14"/>
        <v>1</v>
      </c>
      <c r="AK19" s="7">
        <f t="shared" si="15"/>
        <v>1</v>
      </c>
      <c r="AL19" s="7">
        <f t="shared" si="16"/>
        <v>1</v>
      </c>
      <c r="AM19" s="7">
        <f t="shared" si="17"/>
        <v>1</v>
      </c>
      <c r="AN19" s="6">
        <f t="shared" si="18"/>
        <v>0</v>
      </c>
      <c r="AO19" s="7">
        <f t="shared" si="19"/>
        <v>1</v>
      </c>
      <c r="AP19" s="5"/>
    </row>
    <row r="20" spans="1:42" ht="14.45" customHeight="1" x14ac:dyDescent="0.25">
      <c r="A20" s="60" t="s">
        <v>47</v>
      </c>
      <c r="B20" s="47">
        <v>3</v>
      </c>
      <c r="C20" s="46" t="s">
        <v>102</v>
      </c>
      <c r="D20" s="44" t="s">
        <v>58</v>
      </c>
      <c r="E20" s="45">
        <v>6</v>
      </c>
      <c r="F20" s="76">
        <f>Full_dataset!K80</f>
        <v>6</v>
      </c>
      <c r="G20" s="73">
        <f>Full_dataset!L80</f>
        <v>1</v>
      </c>
      <c r="H20" s="73">
        <f>Full_dataset!M80</f>
        <v>0</v>
      </c>
      <c r="I20" s="73">
        <f>Full_dataset!N80</f>
        <v>5</v>
      </c>
      <c r="J20" s="73">
        <f>Full_dataset!O80</f>
        <v>5</v>
      </c>
      <c r="K20" s="73">
        <f>Full_dataset!P80</f>
        <v>5</v>
      </c>
      <c r="L20" s="70">
        <f>Full_dataset!Q80</f>
        <v>6</v>
      </c>
      <c r="M20" s="80">
        <f t="shared" si="0"/>
        <v>0</v>
      </c>
      <c r="N20" s="78">
        <f t="shared" si="1"/>
        <v>0</v>
      </c>
      <c r="O20" s="71">
        <f t="shared" si="2"/>
        <v>0</v>
      </c>
      <c r="P20" s="76">
        <f>Full_dataset!U80</f>
        <v>0</v>
      </c>
      <c r="Q20" s="54">
        <f t="shared" si="3"/>
        <v>0</v>
      </c>
      <c r="R20" s="76">
        <f>Full_dataset!W80</f>
        <v>0</v>
      </c>
      <c r="S20" s="76">
        <f>Full_dataset!X80</f>
        <v>0</v>
      </c>
      <c r="T20" s="76">
        <f>Full_dataset!Y80</f>
        <v>0</v>
      </c>
      <c r="U20" s="76">
        <f>Full_dataset!Z80</f>
        <v>0</v>
      </c>
      <c r="V20" s="76">
        <f>Full_dataset!AA80</f>
        <v>0</v>
      </c>
      <c r="X20" s="5"/>
      <c r="Y20" s="6">
        <f t="shared" si="4"/>
        <v>1</v>
      </c>
      <c r="Z20" s="6">
        <f t="shared" si="5"/>
        <v>0.16666666666666666</v>
      </c>
      <c r="AA20" s="6">
        <f t="shared" si="6"/>
        <v>0.83333333333333337</v>
      </c>
      <c r="AB20" s="6">
        <f t="shared" si="7"/>
        <v>0</v>
      </c>
      <c r="AC20" s="6">
        <f t="shared" si="8"/>
        <v>0.83333333333333337</v>
      </c>
      <c r="AD20" s="6">
        <f t="shared" si="9"/>
        <v>0.83333333333333337</v>
      </c>
      <c r="AE20" s="6">
        <f t="shared" si="10"/>
        <v>0</v>
      </c>
      <c r="AF20" s="7">
        <f t="shared" si="11"/>
        <v>1</v>
      </c>
      <c r="AG20" s="5"/>
      <c r="AH20" s="6">
        <f t="shared" si="12"/>
        <v>1</v>
      </c>
      <c r="AI20" s="7">
        <f t="shared" si="13"/>
        <v>1</v>
      </c>
      <c r="AJ20" s="7">
        <f t="shared" si="14"/>
        <v>1</v>
      </c>
      <c r="AK20" s="7">
        <f t="shared" si="15"/>
        <v>1</v>
      </c>
      <c r="AL20" s="7">
        <f t="shared" si="16"/>
        <v>1</v>
      </c>
      <c r="AM20" s="7">
        <f t="shared" si="17"/>
        <v>1</v>
      </c>
      <c r="AN20" s="6">
        <f t="shared" si="18"/>
        <v>0</v>
      </c>
      <c r="AO20" s="7">
        <f t="shared" si="19"/>
        <v>1</v>
      </c>
      <c r="AP20" s="5"/>
    </row>
    <row r="21" spans="1:42" s="141" customFormat="1" ht="14.45" customHeight="1" x14ac:dyDescent="0.25">
      <c r="A21" s="60" t="s">
        <v>210</v>
      </c>
      <c r="B21" s="47">
        <v>3</v>
      </c>
      <c r="C21" s="46" t="s">
        <v>112</v>
      </c>
      <c r="D21" s="44" t="s">
        <v>57</v>
      </c>
      <c r="E21" s="45">
        <v>6</v>
      </c>
      <c r="F21" s="76">
        <f>Full_dataset!K87</f>
        <v>5</v>
      </c>
      <c r="G21" s="73">
        <f>Full_dataset!L87</f>
        <v>5</v>
      </c>
      <c r="H21" s="73">
        <f>Full_dataset!M87</f>
        <v>0</v>
      </c>
      <c r="I21" s="73">
        <f>Full_dataset!N87</f>
        <v>6</v>
      </c>
      <c r="J21" s="73">
        <f>Full_dataset!O87</f>
        <v>6</v>
      </c>
      <c r="K21" s="73">
        <f>Full_dataset!P87</f>
        <v>2</v>
      </c>
      <c r="L21" s="70">
        <f>Full_dataset!Q87</f>
        <v>5</v>
      </c>
      <c r="M21" s="80">
        <f t="shared" si="0"/>
        <v>0</v>
      </c>
      <c r="N21" s="78">
        <f t="shared" si="1"/>
        <v>1</v>
      </c>
      <c r="O21" s="71">
        <f t="shared" si="2"/>
        <v>1</v>
      </c>
      <c r="P21" s="76">
        <f>Full_dataset!U87</f>
        <v>1</v>
      </c>
      <c r="Q21" s="54">
        <f t="shared" si="3"/>
        <v>0</v>
      </c>
      <c r="R21" s="76">
        <f>Full_dataset!W87</f>
        <v>0</v>
      </c>
      <c r="S21" s="76">
        <f>Full_dataset!X87</f>
        <v>0</v>
      </c>
      <c r="T21" s="76">
        <f>Full_dataset!Y87</f>
        <v>1</v>
      </c>
      <c r="U21" s="76">
        <f>Full_dataset!Z87</f>
        <v>1</v>
      </c>
      <c r="V21" s="76">
        <f>Full_dataset!AA87</f>
        <v>0</v>
      </c>
      <c r="W21" s="168"/>
      <c r="X21" s="142"/>
      <c r="Y21" s="143">
        <f t="shared" si="4"/>
        <v>0.83333333333333337</v>
      </c>
      <c r="Z21" s="143">
        <f t="shared" si="5"/>
        <v>0.83333333333333337</v>
      </c>
      <c r="AA21" s="143">
        <f t="shared" si="6"/>
        <v>1</v>
      </c>
      <c r="AB21" s="143">
        <f t="shared" si="7"/>
        <v>0</v>
      </c>
      <c r="AC21" s="143">
        <f t="shared" si="8"/>
        <v>0.33333333333333331</v>
      </c>
      <c r="AD21" s="143">
        <f t="shared" si="9"/>
        <v>1</v>
      </c>
      <c r="AE21" s="143">
        <f t="shared" si="10"/>
        <v>0</v>
      </c>
      <c r="AF21" s="144">
        <f t="shared" si="11"/>
        <v>1</v>
      </c>
      <c r="AG21" s="142"/>
      <c r="AH21" s="143">
        <f t="shared" si="12"/>
        <v>0.83333333333333337</v>
      </c>
      <c r="AI21" s="144">
        <f t="shared" si="13"/>
        <v>0.83333333333333337</v>
      </c>
      <c r="AJ21" s="144">
        <f t="shared" si="14"/>
        <v>1</v>
      </c>
      <c r="AK21" s="144">
        <f t="shared" si="15"/>
        <v>0.83333333333333337</v>
      </c>
      <c r="AL21" s="144">
        <f t="shared" si="16"/>
        <v>0.83333333333333337</v>
      </c>
      <c r="AM21" s="144">
        <f t="shared" si="17"/>
        <v>1</v>
      </c>
      <c r="AN21" s="143">
        <f t="shared" si="18"/>
        <v>0</v>
      </c>
      <c r="AO21" s="144">
        <f t="shared" si="19"/>
        <v>1</v>
      </c>
      <c r="AP21" s="142"/>
    </row>
    <row r="22" spans="1:42" ht="14.45" customHeight="1" x14ac:dyDescent="0.25">
      <c r="A22" s="132" t="s">
        <v>1</v>
      </c>
      <c r="B22" s="133">
        <v>4</v>
      </c>
      <c r="C22" s="134" t="s">
        <v>59</v>
      </c>
      <c r="D22" s="135" t="s">
        <v>57</v>
      </c>
      <c r="E22" s="136">
        <v>17</v>
      </c>
      <c r="F22" s="76">
        <f>Full_dataset!K3</f>
        <v>15</v>
      </c>
      <c r="G22" s="73">
        <f>Full_dataset!L3</f>
        <v>11</v>
      </c>
      <c r="H22" s="73">
        <f>Full_dataset!M3</f>
        <v>5</v>
      </c>
      <c r="I22" s="73">
        <f>Full_dataset!N3</f>
        <v>17</v>
      </c>
      <c r="J22" s="73">
        <f>Full_dataset!O3</f>
        <v>14</v>
      </c>
      <c r="K22" s="73">
        <f>Full_dataset!P3</f>
        <v>3</v>
      </c>
      <c r="L22" s="70">
        <f>Full_dataset!Q3</f>
        <v>16</v>
      </c>
      <c r="M22" s="137">
        <f t="shared" si="0"/>
        <v>1</v>
      </c>
      <c r="N22" s="138">
        <f t="shared" si="1"/>
        <v>2</v>
      </c>
      <c r="O22" s="139">
        <f t="shared" si="2"/>
        <v>1</v>
      </c>
      <c r="P22" s="76">
        <f>Full_dataset!U3</f>
        <v>1</v>
      </c>
      <c r="Q22" s="140">
        <f t="shared" si="3"/>
        <v>0</v>
      </c>
      <c r="R22" s="76">
        <f>Full_dataset!W3</f>
        <v>0</v>
      </c>
      <c r="S22" s="76">
        <f>Full_dataset!X3</f>
        <v>0</v>
      </c>
      <c r="T22" s="76">
        <f>Full_dataset!Y3</f>
        <v>1</v>
      </c>
      <c r="U22" s="76">
        <f>Full_dataset!Z3</f>
        <v>0</v>
      </c>
      <c r="V22" s="76">
        <f>Full_dataset!AA3</f>
        <v>0</v>
      </c>
      <c r="X22" s="5"/>
      <c r="Y22" s="6">
        <f t="shared" si="4"/>
        <v>0.88235294117647056</v>
      </c>
      <c r="Z22" s="6">
        <f t="shared" si="5"/>
        <v>0.6470588235294118</v>
      </c>
      <c r="AA22" s="6">
        <f t="shared" si="6"/>
        <v>0.82352941176470584</v>
      </c>
      <c r="AB22" s="6">
        <f t="shared" si="7"/>
        <v>0.29411764705882354</v>
      </c>
      <c r="AC22" s="6">
        <f t="shared" si="8"/>
        <v>0.17647058823529413</v>
      </c>
      <c r="AD22" s="6">
        <f t="shared" si="9"/>
        <v>1</v>
      </c>
      <c r="AE22" s="6">
        <f t="shared" si="10"/>
        <v>5.8823529411764705E-2</v>
      </c>
      <c r="AF22" s="7">
        <f t="shared" si="11"/>
        <v>1</v>
      </c>
      <c r="AG22" s="5"/>
      <c r="AH22" s="6">
        <f t="shared" si="12"/>
        <v>0.94117647058823528</v>
      </c>
      <c r="AI22" s="7">
        <f t="shared" si="13"/>
        <v>0.94117647058823528</v>
      </c>
      <c r="AJ22" s="7">
        <f t="shared" si="14"/>
        <v>0.94117647058823528</v>
      </c>
      <c r="AK22" s="7">
        <f t="shared" si="15"/>
        <v>0.94117647058823528</v>
      </c>
      <c r="AL22" s="7">
        <f t="shared" si="16"/>
        <v>0.94117647058823528</v>
      </c>
      <c r="AM22" s="7">
        <f t="shared" si="17"/>
        <v>1</v>
      </c>
      <c r="AN22" s="6">
        <f t="shared" si="18"/>
        <v>5.8823529411764705E-2</v>
      </c>
      <c r="AO22" s="7">
        <f t="shared" si="19"/>
        <v>1</v>
      </c>
      <c r="AP22" s="5"/>
    </row>
    <row r="23" spans="1:42" ht="14.45" customHeight="1" x14ac:dyDescent="0.25">
      <c r="A23" s="62" t="s">
        <v>2</v>
      </c>
      <c r="B23" s="48">
        <v>4</v>
      </c>
      <c r="C23" s="50" t="s">
        <v>60</v>
      </c>
      <c r="D23" s="49" t="s">
        <v>58</v>
      </c>
      <c r="E23" s="51">
        <v>11</v>
      </c>
      <c r="F23" s="76">
        <f>Full_dataset!K10</f>
        <v>9</v>
      </c>
      <c r="G23" s="73">
        <f>Full_dataset!L10</f>
        <v>4</v>
      </c>
      <c r="H23" s="73">
        <f>Full_dataset!M10</f>
        <v>5</v>
      </c>
      <c r="I23" s="73">
        <f>Full_dataset!N10</f>
        <v>8</v>
      </c>
      <c r="J23" s="73">
        <f>Full_dataset!O10</f>
        <v>4</v>
      </c>
      <c r="K23" s="73">
        <f>Full_dataset!P10</f>
        <v>4</v>
      </c>
      <c r="L23" s="70">
        <f>Full_dataset!Q10</f>
        <v>11</v>
      </c>
      <c r="M23" s="80">
        <f t="shared" si="0"/>
        <v>2</v>
      </c>
      <c r="N23" s="78">
        <f t="shared" si="1"/>
        <v>2</v>
      </c>
      <c r="O23" s="71">
        <f t="shared" si="2"/>
        <v>0</v>
      </c>
      <c r="P23" s="76">
        <f>Full_dataset!U10</f>
        <v>0</v>
      </c>
      <c r="Q23" s="54">
        <f t="shared" si="3"/>
        <v>0</v>
      </c>
      <c r="R23" s="76">
        <f>Full_dataset!W10</f>
        <v>0</v>
      </c>
      <c r="S23" s="76">
        <f>Full_dataset!X10</f>
        <v>0</v>
      </c>
      <c r="T23" s="76">
        <f>Full_dataset!Y10</f>
        <v>0</v>
      </c>
      <c r="U23" s="76">
        <f>Full_dataset!Z10</f>
        <v>0</v>
      </c>
      <c r="V23" s="76">
        <f>Full_dataset!AA10</f>
        <v>0</v>
      </c>
      <c r="X23" s="5"/>
      <c r="Y23" s="6">
        <f t="shared" si="4"/>
        <v>0.81818181818181823</v>
      </c>
      <c r="Z23" s="6">
        <f t="shared" si="5"/>
        <v>0.36363636363636365</v>
      </c>
      <c r="AA23" s="6">
        <f t="shared" si="6"/>
        <v>0.36363636363636365</v>
      </c>
      <c r="AB23" s="6">
        <f t="shared" si="7"/>
        <v>0.45454545454545453</v>
      </c>
      <c r="AC23" s="6">
        <f t="shared" si="8"/>
        <v>0.36363636363636365</v>
      </c>
      <c r="AD23" s="6">
        <f t="shared" si="9"/>
        <v>0.72727272727272729</v>
      </c>
      <c r="AE23" s="6">
        <f t="shared" si="10"/>
        <v>0.18181818181818182</v>
      </c>
      <c r="AF23" s="7">
        <f t="shared" si="11"/>
        <v>1</v>
      </c>
      <c r="AG23" s="5"/>
      <c r="AH23" s="6">
        <f t="shared" si="12"/>
        <v>1</v>
      </c>
      <c r="AI23" s="7">
        <f t="shared" si="13"/>
        <v>1</v>
      </c>
      <c r="AJ23" s="7">
        <f t="shared" si="14"/>
        <v>1</v>
      </c>
      <c r="AK23" s="7">
        <f t="shared" si="15"/>
        <v>1</v>
      </c>
      <c r="AL23" s="7">
        <f t="shared" si="16"/>
        <v>1</v>
      </c>
      <c r="AM23" s="7">
        <f t="shared" si="17"/>
        <v>1</v>
      </c>
      <c r="AN23" s="6">
        <f t="shared" si="18"/>
        <v>0.18181818181818182</v>
      </c>
      <c r="AO23" s="7">
        <f t="shared" si="19"/>
        <v>1</v>
      </c>
      <c r="AP23" s="5"/>
    </row>
    <row r="24" spans="1:42" ht="14.45" customHeight="1" x14ac:dyDescent="0.25">
      <c r="A24" s="62" t="s">
        <v>55</v>
      </c>
      <c r="B24" s="48">
        <v>4</v>
      </c>
      <c r="C24" s="50" t="s">
        <v>110</v>
      </c>
      <c r="D24" s="49" t="s">
        <v>57</v>
      </c>
      <c r="E24" s="51">
        <v>31</v>
      </c>
      <c r="F24" s="76">
        <f>Full_dataset!K14</f>
        <v>31</v>
      </c>
      <c r="G24" s="73">
        <f>Full_dataset!L14</f>
        <v>11</v>
      </c>
      <c r="H24" s="73">
        <f>Full_dataset!M14</f>
        <v>0</v>
      </c>
      <c r="I24" s="73">
        <f>Full_dataset!N14</f>
        <v>21</v>
      </c>
      <c r="J24" s="73">
        <f>Full_dataset!O14</f>
        <v>30</v>
      </c>
      <c r="K24" s="73">
        <f>Full_dataset!P14</f>
        <v>3</v>
      </c>
      <c r="L24" s="70">
        <f>Full_dataset!Q14</f>
        <v>31</v>
      </c>
      <c r="M24" s="80">
        <f t="shared" si="0"/>
        <v>0</v>
      </c>
      <c r="N24" s="78">
        <f t="shared" si="1"/>
        <v>0</v>
      </c>
      <c r="O24" s="71">
        <f t="shared" si="2"/>
        <v>0</v>
      </c>
      <c r="P24" s="76">
        <f>Full_dataset!U14</f>
        <v>0</v>
      </c>
      <c r="Q24" s="54">
        <f t="shared" si="3"/>
        <v>0</v>
      </c>
      <c r="R24" s="76">
        <f>Full_dataset!W14</f>
        <v>0</v>
      </c>
      <c r="S24" s="76">
        <f>Full_dataset!X14</f>
        <v>0</v>
      </c>
      <c r="T24" s="76">
        <f>Full_dataset!Y14</f>
        <v>0</v>
      </c>
      <c r="U24" s="76">
        <f>Full_dataset!Z14</f>
        <v>0</v>
      </c>
      <c r="V24" s="76">
        <f>Full_dataset!AA14</f>
        <v>0</v>
      </c>
      <c r="X24" s="5"/>
      <c r="Y24" s="6">
        <f t="shared" si="4"/>
        <v>1</v>
      </c>
      <c r="Z24" s="6">
        <f t="shared" si="5"/>
        <v>0.35483870967741937</v>
      </c>
      <c r="AA24" s="6">
        <f t="shared" si="6"/>
        <v>0.967741935483871</v>
      </c>
      <c r="AB24" s="6">
        <f t="shared" si="7"/>
        <v>0</v>
      </c>
      <c r="AC24" s="6">
        <f t="shared" si="8"/>
        <v>9.6774193548387094E-2</v>
      </c>
      <c r="AD24" s="6">
        <f t="shared" si="9"/>
        <v>0.67741935483870963</v>
      </c>
      <c r="AE24" s="6">
        <f t="shared" si="10"/>
        <v>0</v>
      </c>
      <c r="AF24" s="7">
        <f t="shared" si="11"/>
        <v>1</v>
      </c>
      <c r="AG24" s="5"/>
      <c r="AH24" s="6">
        <f t="shared" si="12"/>
        <v>1</v>
      </c>
      <c r="AI24" s="7">
        <f t="shared" si="13"/>
        <v>1</v>
      </c>
      <c r="AJ24" s="7">
        <f t="shared" si="14"/>
        <v>1</v>
      </c>
      <c r="AK24" s="7">
        <f t="shared" si="15"/>
        <v>1</v>
      </c>
      <c r="AL24" s="7">
        <f t="shared" si="16"/>
        <v>1</v>
      </c>
      <c r="AM24" s="7">
        <f t="shared" si="17"/>
        <v>1</v>
      </c>
      <c r="AN24" s="6">
        <f t="shared" si="18"/>
        <v>0</v>
      </c>
      <c r="AO24" s="7">
        <f t="shared" si="19"/>
        <v>1</v>
      </c>
      <c r="AP24" s="5"/>
    </row>
    <row r="25" spans="1:42" ht="14.45" customHeight="1" x14ac:dyDescent="0.25">
      <c r="A25" s="60" t="s">
        <v>213</v>
      </c>
      <c r="B25" s="47">
        <v>4</v>
      </c>
      <c r="C25" s="46" t="s">
        <v>70</v>
      </c>
      <c r="D25" s="44" t="s">
        <v>57</v>
      </c>
      <c r="E25" s="45">
        <v>5</v>
      </c>
      <c r="F25" s="76">
        <f>Full_dataset!K28</f>
        <v>5</v>
      </c>
      <c r="G25" s="73">
        <f>Full_dataset!L28</f>
        <v>2</v>
      </c>
      <c r="H25" s="73">
        <f>Full_dataset!M28</f>
        <v>0</v>
      </c>
      <c r="I25" s="73">
        <f>Full_dataset!N28</f>
        <v>5</v>
      </c>
      <c r="J25" s="73">
        <f>Full_dataset!O28</f>
        <v>5</v>
      </c>
      <c r="K25" s="73">
        <f>Full_dataset!P28</f>
        <v>1</v>
      </c>
      <c r="L25" s="70">
        <f>Full_dataset!Q28</f>
        <v>5</v>
      </c>
      <c r="M25" s="80">
        <f t="shared" si="0"/>
        <v>0</v>
      </c>
      <c r="N25" s="78">
        <f t="shared" si="1"/>
        <v>0</v>
      </c>
      <c r="O25" s="71">
        <f t="shared" si="2"/>
        <v>0</v>
      </c>
      <c r="P25" s="76">
        <f>Full_dataset!U28</f>
        <v>0</v>
      </c>
      <c r="Q25" s="54">
        <f t="shared" si="3"/>
        <v>0</v>
      </c>
      <c r="R25" s="76">
        <f>Full_dataset!W28</f>
        <v>0</v>
      </c>
      <c r="S25" s="76">
        <f>Full_dataset!X28</f>
        <v>0</v>
      </c>
      <c r="T25" s="76">
        <f>Full_dataset!Y28</f>
        <v>0</v>
      </c>
      <c r="U25" s="76">
        <f>Full_dataset!Z28</f>
        <v>0</v>
      </c>
      <c r="V25" s="76">
        <f>Full_dataset!AA28</f>
        <v>0</v>
      </c>
      <c r="X25" s="5"/>
      <c r="Y25" s="6">
        <f t="shared" si="4"/>
        <v>1</v>
      </c>
      <c r="Z25" s="6">
        <f t="shared" si="5"/>
        <v>0.4</v>
      </c>
      <c r="AA25" s="6">
        <f t="shared" si="6"/>
        <v>1</v>
      </c>
      <c r="AB25" s="6">
        <f t="shared" si="7"/>
        <v>0</v>
      </c>
      <c r="AC25" s="6">
        <f t="shared" si="8"/>
        <v>0.2</v>
      </c>
      <c r="AD25" s="6">
        <f t="shared" si="9"/>
        <v>1</v>
      </c>
      <c r="AE25" s="6">
        <f t="shared" si="10"/>
        <v>0</v>
      </c>
      <c r="AF25" s="7">
        <f t="shared" si="11"/>
        <v>1</v>
      </c>
      <c r="AG25" s="5"/>
      <c r="AH25" s="6">
        <f t="shared" si="12"/>
        <v>1</v>
      </c>
      <c r="AI25" s="7">
        <f t="shared" si="13"/>
        <v>1</v>
      </c>
      <c r="AJ25" s="7">
        <f t="shared" si="14"/>
        <v>1</v>
      </c>
      <c r="AK25" s="7">
        <f t="shared" si="15"/>
        <v>1</v>
      </c>
      <c r="AL25" s="7">
        <f t="shared" si="16"/>
        <v>1</v>
      </c>
      <c r="AM25" s="7">
        <f t="shared" si="17"/>
        <v>1</v>
      </c>
      <c r="AN25" s="6">
        <f t="shared" si="18"/>
        <v>0</v>
      </c>
      <c r="AO25" s="7">
        <f t="shared" si="19"/>
        <v>1</v>
      </c>
      <c r="AP25" s="5"/>
    </row>
    <row r="26" spans="1:42" ht="14.45" customHeight="1" x14ac:dyDescent="0.25">
      <c r="A26" s="60" t="s">
        <v>13</v>
      </c>
      <c r="B26" s="47">
        <v>4</v>
      </c>
      <c r="C26" s="46" t="s">
        <v>76</v>
      </c>
      <c r="D26" s="44" t="s">
        <v>57</v>
      </c>
      <c r="E26" s="45">
        <v>8</v>
      </c>
      <c r="F26" s="76">
        <f>Full_dataset!K35</f>
        <v>8</v>
      </c>
      <c r="G26" s="73">
        <f>Full_dataset!L35</f>
        <v>4</v>
      </c>
      <c r="H26" s="73">
        <f>Full_dataset!M35</f>
        <v>2</v>
      </c>
      <c r="I26" s="73">
        <f>Full_dataset!N35</f>
        <v>8</v>
      </c>
      <c r="J26" s="73">
        <f>Full_dataset!O35</f>
        <v>7</v>
      </c>
      <c r="K26" s="73">
        <f>Full_dataset!P35</f>
        <v>6</v>
      </c>
      <c r="L26" s="70">
        <f>Full_dataset!Q35</f>
        <v>8</v>
      </c>
      <c r="M26" s="80">
        <f t="shared" si="0"/>
        <v>0</v>
      </c>
      <c r="N26" s="78">
        <f t="shared" si="1"/>
        <v>0</v>
      </c>
      <c r="O26" s="71">
        <f t="shared" si="2"/>
        <v>0</v>
      </c>
      <c r="P26" s="76">
        <f>Full_dataset!U35</f>
        <v>0</v>
      </c>
      <c r="Q26" s="54">
        <f t="shared" si="3"/>
        <v>0</v>
      </c>
      <c r="R26" s="76">
        <f>Full_dataset!W35</f>
        <v>0</v>
      </c>
      <c r="S26" s="76">
        <f>Full_dataset!X35</f>
        <v>0</v>
      </c>
      <c r="T26" s="76">
        <f>Full_dataset!Y35</f>
        <v>0</v>
      </c>
      <c r="U26" s="76">
        <f>Full_dataset!Z35</f>
        <v>0</v>
      </c>
      <c r="V26" s="76">
        <f>Full_dataset!AA35</f>
        <v>0</v>
      </c>
      <c r="X26" s="5"/>
      <c r="Y26" s="6">
        <f t="shared" si="4"/>
        <v>1</v>
      </c>
      <c r="Z26" s="6">
        <f t="shared" si="5"/>
        <v>0.5</v>
      </c>
      <c r="AA26" s="6">
        <f t="shared" si="6"/>
        <v>0.875</v>
      </c>
      <c r="AB26" s="6">
        <f t="shared" si="7"/>
        <v>0.25</v>
      </c>
      <c r="AC26" s="6">
        <f t="shared" si="8"/>
        <v>0.75</v>
      </c>
      <c r="AD26" s="6">
        <f t="shared" si="9"/>
        <v>1</v>
      </c>
      <c r="AE26" s="6">
        <f t="shared" si="10"/>
        <v>0</v>
      </c>
      <c r="AF26" s="7">
        <f t="shared" si="11"/>
        <v>1</v>
      </c>
      <c r="AG26" s="5"/>
      <c r="AH26" s="6">
        <f t="shared" si="12"/>
        <v>1</v>
      </c>
      <c r="AI26" s="7">
        <f t="shared" si="13"/>
        <v>1</v>
      </c>
      <c r="AJ26" s="7">
        <f t="shared" si="14"/>
        <v>1</v>
      </c>
      <c r="AK26" s="7">
        <f t="shared" si="15"/>
        <v>1</v>
      </c>
      <c r="AL26" s="7">
        <f t="shared" si="16"/>
        <v>1</v>
      </c>
      <c r="AM26" s="7">
        <f t="shared" si="17"/>
        <v>1</v>
      </c>
      <c r="AN26" s="6">
        <f t="shared" si="18"/>
        <v>0</v>
      </c>
      <c r="AO26" s="7">
        <f t="shared" si="19"/>
        <v>1</v>
      </c>
      <c r="AP26" s="5"/>
    </row>
    <row r="27" spans="1:42" ht="14.45" customHeight="1" x14ac:dyDescent="0.25">
      <c r="A27" s="60" t="s">
        <v>21</v>
      </c>
      <c r="B27" s="47">
        <v>4</v>
      </c>
      <c r="C27" s="46" t="s">
        <v>84</v>
      </c>
      <c r="D27" s="44" t="s">
        <v>57</v>
      </c>
      <c r="E27" s="45">
        <v>9</v>
      </c>
      <c r="F27" s="76">
        <f>Full_dataset!K47</f>
        <v>9</v>
      </c>
      <c r="G27" s="73">
        <f>Full_dataset!L47</f>
        <v>5</v>
      </c>
      <c r="H27" s="73">
        <f>Full_dataset!M47</f>
        <v>2</v>
      </c>
      <c r="I27" s="73">
        <f>Full_dataset!N47</f>
        <v>6</v>
      </c>
      <c r="J27" s="73">
        <f>Full_dataset!O47</f>
        <v>9</v>
      </c>
      <c r="K27" s="73">
        <f>Full_dataset!P47</f>
        <v>0</v>
      </c>
      <c r="L27" s="70">
        <f>Full_dataset!Q47</f>
        <v>9</v>
      </c>
      <c r="M27" s="80">
        <f t="shared" si="0"/>
        <v>0</v>
      </c>
      <c r="N27" s="78">
        <f t="shared" si="1"/>
        <v>0</v>
      </c>
      <c r="O27" s="71">
        <f t="shared" si="2"/>
        <v>0</v>
      </c>
      <c r="P27" s="76">
        <f>Full_dataset!U47</f>
        <v>0</v>
      </c>
      <c r="Q27" s="54">
        <f t="shared" si="3"/>
        <v>0</v>
      </c>
      <c r="R27" s="76">
        <f>Full_dataset!W47</f>
        <v>0</v>
      </c>
      <c r="S27" s="76">
        <f>Full_dataset!X47</f>
        <v>0</v>
      </c>
      <c r="T27" s="76">
        <f>Full_dataset!Y47</f>
        <v>0</v>
      </c>
      <c r="U27" s="76">
        <f>Full_dataset!Z47</f>
        <v>0</v>
      </c>
      <c r="V27" s="76">
        <f>Full_dataset!AA47</f>
        <v>0</v>
      </c>
      <c r="X27" s="5"/>
      <c r="Y27" s="6">
        <f t="shared" si="4"/>
        <v>1</v>
      </c>
      <c r="Z27" s="6">
        <f t="shared" si="5"/>
        <v>0.55555555555555558</v>
      </c>
      <c r="AA27" s="6">
        <f t="shared" si="6"/>
        <v>1</v>
      </c>
      <c r="AB27" s="6">
        <f t="shared" si="7"/>
        <v>0.22222222222222221</v>
      </c>
      <c r="AC27" s="6">
        <f t="shared" si="8"/>
        <v>0</v>
      </c>
      <c r="AD27" s="6">
        <f t="shared" si="9"/>
        <v>0.66666666666666663</v>
      </c>
      <c r="AE27" s="6">
        <f t="shared" si="10"/>
        <v>0</v>
      </c>
      <c r="AF27" s="7">
        <f t="shared" si="11"/>
        <v>1</v>
      </c>
      <c r="AG27" s="5"/>
      <c r="AH27" s="6">
        <f t="shared" si="12"/>
        <v>1</v>
      </c>
      <c r="AI27" s="7">
        <f t="shared" si="13"/>
        <v>1</v>
      </c>
      <c r="AJ27" s="7">
        <f t="shared" si="14"/>
        <v>1</v>
      </c>
      <c r="AK27" s="7">
        <f t="shared" si="15"/>
        <v>1</v>
      </c>
      <c r="AL27" s="7">
        <f t="shared" si="16"/>
        <v>1</v>
      </c>
      <c r="AM27" s="7">
        <f t="shared" si="17"/>
        <v>1</v>
      </c>
      <c r="AN27" s="6">
        <f t="shared" si="18"/>
        <v>0</v>
      </c>
      <c r="AO27" s="7">
        <f t="shared" si="19"/>
        <v>1</v>
      </c>
      <c r="AP27" s="5"/>
    </row>
    <row r="28" spans="1:42" ht="14.45" customHeight="1" x14ac:dyDescent="0.25">
      <c r="A28" s="60" t="s">
        <v>30</v>
      </c>
      <c r="B28" s="47">
        <v>4</v>
      </c>
      <c r="C28" s="46" t="s">
        <v>90</v>
      </c>
      <c r="D28" s="44" t="s">
        <v>57</v>
      </c>
      <c r="E28" s="45">
        <v>7</v>
      </c>
      <c r="F28" s="76">
        <f>Full_dataset!K57</f>
        <v>7</v>
      </c>
      <c r="G28" s="73">
        <f>Full_dataset!L57</f>
        <v>7</v>
      </c>
      <c r="H28" s="73">
        <f>Full_dataset!M57</f>
        <v>1</v>
      </c>
      <c r="I28" s="73">
        <f>Full_dataset!N57</f>
        <v>6</v>
      </c>
      <c r="J28" s="73">
        <f>Full_dataset!O57</f>
        <v>7</v>
      </c>
      <c r="K28" s="73">
        <f>Full_dataset!P57</f>
        <v>5</v>
      </c>
      <c r="L28" s="70">
        <f>Full_dataset!Q57</f>
        <v>7</v>
      </c>
      <c r="M28" s="80">
        <f t="shared" si="0"/>
        <v>0</v>
      </c>
      <c r="N28" s="78">
        <f t="shared" si="1"/>
        <v>0</v>
      </c>
      <c r="O28" s="71">
        <f t="shared" si="2"/>
        <v>0</v>
      </c>
      <c r="P28" s="76">
        <f>Full_dataset!U57</f>
        <v>0</v>
      </c>
      <c r="Q28" s="54">
        <f t="shared" si="3"/>
        <v>0</v>
      </c>
      <c r="R28" s="76">
        <f>Full_dataset!W57</f>
        <v>0</v>
      </c>
      <c r="S28" s="76">
        <f>Full_dataset!X57</f>
        <v>0</v>
      </c>
      <c r="T28" s="76">
        <f>Full_dataset!Y57</f>
        <v>0</v>
      </c>
      <c r="U28" s="76">
        <f>Full_dataset!Z57</f>
        <v>0</v>
      </c>
      <c r="V28" s="76">
        <f>Full_dataset!AA57</f>
        <v>0</v>
      </c>
      <c r="X28" s="5"/>
      <c r="Y28" s="6">
        <f t="shared" si="4"/>
        <v>1</v>
      </c>
      <c r="Z28" s="6">
        <f t="shared" si="5"/>
        <v>1</v>
      </c>
      <c r="AA28" s="6">
        <f t="shared" si="6"/>
        <v>1</v>
      </c>
      <c r="AB28" s="6">
        <f t="shared" si="7"/>
        <v>0.14285714285714285</v>
      </c>
      <c r="AC28" s="6">
        <f t="shared" si="8"/>
        <v>0.7142857142857143</v>
      </c>
      <c r="AD28" s="6">
        <f t="shared" si="9"/>
        <v>0.8571428571428571</v>
      </c>
      <c r="AE28" s="6">
        <f t="shared" si="10"/>
        <v>0</v>
      </c>
      <c r="AF28" s="7">
        <f t="shared" si="11"/>
        <v>1</v>
      </c>
      <c r="AG28" s="5"/>
      <c r="AH28" s="6">
        <f t="shared" si="12"/>
        <v>1</v>
      </c>
      <c r="AI28" s="7">
        <f t="shared" si="13"/>
        <v>1</v>
      </c>
      <c r="AJ28" s="7">
        <f t="shared" si="14"/>
        <v>1</v>
      </c>
      <c r="AK28" s="7">
        <f t="shared" si="15"/>
        <v>1</v>
      </c>
      <c r="AL28" s="7">
        <f t="shared" si="16"/>
        <v>1</v>
      </c>
      <c r="AM28" s="7">
        <f t="shared" si="17"/>
        <v>1</v>
      </c>
      <c r="AN28" s="6">
        <f t="shared" si="18"/>
        <v>0</v>
      </c>
      <c r="AO28" s="7">
        <f t="shared" si="19"/>
        <v>1</v>
      </c>
      <c r="AP28" s="5"/>
    </row>
    <row r="29" spans="1:42" ht="14.45" customHeight="1" x14ac:dyDescent="0.25">
      <c r="A29" s="62" t="s">
        <v>35</v>
      </c>
      <c r="B29" s="48">
        <v>4</v>
      </c>
      <c r="C29" s="50" t="s">
        <v>92</v>
      </c>
      <c r="D29" s="49" t="s">
        <v>57</v>
      </c>
      <c r="E29" s="51">
        <v>2</v>
      </c>
      <c r="F29" s="76">
        <f>Full_dataset!K62</f>
        <v>2</v>
      </c>
      <c r="G29" s="73">
        <f>Full_dataset!L62</f>
        <v>1</v>
      </c>
      <c r="H29" s="73">
        <f>Full_dataset!M62</f>
        <v>2</v>
      </c>
      <c r="I29" s="73">
        <f>Full_dataset!N62</f>
        <v>2</v>
      </c>
      <c r="J29" s="73">
        <f>Full_dataset!O62</f>
        <v>2</v>
      </c>
      <c r="K29" s="73">
        <f>Full_dataset!P62</f>
        <v>2</v>
      </c>
      <c r="L29" s="70">
        <f>Full_dataset!Q62</f>
        <v>2</v>
      </c>
      <c r="M29" s="80">
        <f t="shared" si="0"/>
        <v>0</v>
      </c>
      <c r="N29" s="78">
        <f t="shared" si="1"/>
        <v>0</v>
      </c>
      <c r="O29" s="71">
        <f t="shared" si="2"/>
        <v>0</v>
      </c>
      <c r="P29" s="76">
        <f>Full_dataset!U62</f>
        <v>0</v>
      </c>
      <c r="Q29" s="54">
        <f t="shared" si="3"/>
        <v>0</v>
      </c>
      <c r="R29" s="76">
        <f>Full_dataset!W62</f>
        <v>0</v>
      </c>
      <c r="S29" s="76">
        <f>Full_dataset!X62</f>
        <v>0</v>
      </c>
      <c r="T29" s="76">
        <f>Full_dataset!Y62</f>
        <v>0</v>
      </c>
      <c r="U29" s="76">
        <f>Full_dataset!Z62</f>
        <v>0</v>
      </c>
      <c r="V29" s="76">
        <f>Full_dataset!AA62</f>
        <v>0</v>
      </c>
      <c r="X29" s="5"/>
      <c r="Y29" s="6">
        <f t="shared" si="4"/>
        <v>1</v>
      </c>
      <c r="Z29" s="6">
        <f t="shared" si="5"/>
        <v>0.5</v>
      </c>
      <c r="AA29" s="6">
        <f t="shared" si="6"/>
        <v>1</v>
      </c>
      <c r="AB29" s="6">
        <f t="shared" si="7"/>
        <v>1</v>
      </c>
      <c r="AC29" s="6">
        <f t="shared" si="8"/>
        <v>1</v>
      </c>
      <c r="AD29" s="6">
        <f t="shared" si="9"/>
        <v>1</v>
      </c>
      <c r="AE29" s="6">
        <f t="shared" si="10"/>
        <v>0</v>
      </c>
      <c r="AF29" s="7">
        <f t="shared" si="11"/>
        <v>1</v>
      </c>
      <c r="AG29" s="5"/>
      <c r="AH29" s="6">
        <f t="shared" si="12"/>
        <v>1</v>
      </c>
      <c r="AI29" s="7">
        <f t="shared" si="13"/>
        <v>1</v>
      </c>
      <c r="AJ29" s="7">
        <f t="shared" si="14"/>
        <v>1</v>
      </c>
      <c r="AK29" s="7">
        <f t="shared" si="15"/>
        <v>1</v>
      </c>
      <c r="AL29" s="7">
        <f t="shared" si="16"/>
        <v>1</v>
      </c>
      <c r="AM29" s="7">
        <f t="shared" si="17"/>
        <v>1</v>
      </c>
      <c r="AN29" s="6">
        <f t="shared" si="18"/>
        <v>0</v>
      </c>
      <c r="AO29" s="7">
        <f t="shared" si="19"/>
        <v>1</v>
      </c>
      <c r="AP29" s="5"/>
    </row>
    <row r="30" spans="1:42" ht="14.45" customHeight="1" x14ac:dyDescent="0.25">
      <c r="A30" s="62" t="s">
        <v>203</v>
      </c>
      <c r="B30" s="48">
        <v>4</v>
      </c>
      <c r="C30" s="50" t="s">
        <v>97</v>
      </c>
      <c r="D30" s="49" t="s">
        <v>58</v>
      </c>
      <c r="E30" s="51">
        <v>44</v>
      </c>
      <c r="F30" s="76">
        <f>Full_dataset!K69</f>
        <v>41</v>
      </c>
      <c r="G30" s="73">
        <f>Full_dataset!L69</f>
        <v>27</v>
      </c>
      <c r="H30" s="73">
        <f>Full_dataset!M69</f>
        <v>2</v>
      </c>
      <c r="I30" s="73">
        <f>Full_dataset!N69</f>
        <v>41</v>
      </c>
      <c r="J30" s="73">
        <f>Full_dataset!O69</f>
        <v>38</v>
      </c>
      <c r="K30" s="73">
        <f>Full_dataset!P69</f>
        <v>20</v>
      </c>
      <c r="L30" s="70">
        <f>Full_dataset!Q69</f>
        <v>42</v>
      </c>
      <c r="M30" s="80">
        <f t="shared" si="0"/>
        <v>1</v>
      </c>
      <c r="N30" s="78">
        <f t="shared" si="1"/>
        <v>3</v>
      </c>
      <c r="O30" s="71">
        <f t="shared" si="2"/>
        <v>2</v>
      </c>
      <c r="P30" s="76">
        <f>Full_dataset!U69</f>
        <v>2</v>
      </c>
      <c r="Q30" s="54">
        <f t="shared" si="3"/>
        <v>0</v>
      </c>
      <c r="R30" s="76">
        <f>Full_dataset!W69</f>
        <v>1</v>
      </c>
      <c r="S30" s="76">
        <f>Full_dataset!X69</f>
        <v>0</v>
      </c>
      <c r="T30" s="76">
        <f>Full_dataset!Y69</f>
        <v>2</v>
      </c>
      <c r="U30" s="76">
        <f>Full_dataset!Z69</f>
        <v>0</v>
      </c>
      <c r="V30" s="76">
        <f>Full_dataset!AA69</f>
        <v>1</v>
      </c>
      <c r="X30" s="5"/>
      <c r="Y30" s="6">
        <f t="shared" si="4"/>
        <v>0.93181818181818177</v>
      </c>
      <c r="Z30" s="6">
        <f t="shared" si="5"/>
        <v>0.61363636363636365</v>
      </c>
      <c r="AA30" s="6">
        <f t="shared" si="6"/>
        <v>0.86363636363636365</v>
      </c>
      <c r="AB30" s="6">
        <f t="shared" si="7"/>
        <v>4.5454545454545456E-2</v>
      </c>
      <c r="AC30" s="6">
        <f t="shared" si="8"/>
        <v>0.45454545454545453</v>
      </c>
      <c r="AD30" s="6">
        <f t="shared" si="9"/>
        <v>0.93181818181818177</v>
      </c>
      <c r="AE30" s="6">
        <f t="shared" si="10"/>
        <v>2.2727272727272728E-2</v>
      </c>
      <c r="AF30" s="7">
        <f t="shared" si="11"/>
        <v>1</v>
      </c>
      <c r="AG30" s="5"/>
      <c r="AH30" s="6">
        <f t="shared" si="12"/>
        <v>0.95454545454545459</v>
      </c>
      <c r="AI30" s="7">
        <f t="shared" si="13"/>
        <v>0.97727272727272729</v>
      </c>
      <c r="AJ30" s="7">
        <f t="shared" si="14"/>
        <v>0.95454545454545459</v>
      </c>
      <c r="AK30" s="7">
        <f t="shared" si="15"/>
        <v>0.95454545454545459</v>
      </c>
      <c r="AL30" s="7">
        <f t="shared" si="16"/>
        <v>0.97727272727272729</v>
      </c>
      <c r="AM30" s="7">
        <f t="shared" si="17"/>
        <v>1</v>
      </c>
      <c r="AN30" s="6">
        <f t="shared" si="18"/>
        <v>2.2727272727272728E-2</v>
      </c>
      <c r="AO30" s="7">
        <f t="shared" si="19"/>
        <v>1</v>
      </c>
      <c r="AP30" s="5"/>
    </row>
    <row r="31" spans="1:42" ht="14.45" customHeight="1" x14ac:dyDescent="0.25">
      <c r="A31" s="62" t="s">
        <v>43</v>
      </c>
      <c r="B31" s="48">
        <v>4</v>
      </c>
      <c r="C31" s="50" t="s">
        <v>132</v>
      </c>
      <c r="D31" s="49" t="s">
        <v>58</v>
      </c>
      <c r="E31" s="51">
        <v>29</v>
      </c>
      <c r="F31" s="76">
        <f>Full_dataset!K74</f>
        <v>28</v>
      </c>
      <c r="G31" s="73">
        <f>Full_dataset!L74</f>
        <v>12</v>
      </c>
      <c r="H31" s="73">
        <f>Full_dataset!M74</f>
        <v>0</v>
      </c>
      <c r="I31" s="73">
        <f>Full_dataset!N74</f>
        <v>29</v>
      </c>
      <c r="J31" s="73">
        <f>Full_dataset!O74</f>
        <v>27</v>
      </c>
      <c r="K31" s="73">
        <f>Full_dataset!P74</f>
        <v>18</v>
      </c>
      <c r="L31" s="70">
        <f>Full_dataset!Q74</f>
        <v>28</v>
      </c>
      <c r="M31" s="80">
        <f t="shared" si="0"/>
        <v>0</v>
      </c>
      <c r="N31" s="78">
        <f t="shared" si="1"/>
        <v>1</v>
      </c>
      <c r="O31" s="71">
        <f t="shared" si="2"/>
        <v>1</v>
      </c>
      <c r="P31" s="76">
        <f>Full_dataset!U74</f>
        <v>1</v>
      </c>
      <c r="Q31" s="54">
        <f t="shared" si="3"/>
        <v>0</v>
      </c>
      <c r="R31" s="76">
        <f>Full_dataset!W74</f>
        <v>0</v>
      </c>
      <c r="S31" s="76">
        <f>Full_dataset!X74</f>
        <v>0</v>
      </c>
      <c r="T31" s="76">
        <f>Full_dataset!Y74</f>
        <v>1</v>
      </c>
      <c r="U31" s="76">
        <f>Full_dataset!Z74</f>
        <v>1</v>
      </c>
      <c r="V31" s="76">
        <f>Full_dataset!AA74</f>
        <v>0</v>
      </c>
      <c r="X31" s="5"/>
      <c r="Y31" s="6">
        <f t="shared" si="4"/>
        <v>0.96551724137931039</v>
      </c>
      <c r="Z31" s="6">
        <f t="shared" si="5"/>
        <v>0.41379310344827586</v>
      </c>
      <c r="AA31" s="6">
        <f t="shared" si="6"/>
        <v>0.93103448275862066</v>
      </c>
      <c r="AB31" s="6">
        <f t="shared" si="7"/>
        <v>0</v>
      </c>
      <c r="AC31" s="6">
        <f t="shared" si="8"/>
        <v>0.62068965517241381</v>
      </c>
      <c r="AD31" s="6">
        <f t="shared" si="9"/>
        <v>1</v>
      </c>
      <c r="AE31" s="6">
        <f t="shared" si="10"/>
        <v>0</v>
      </c>
      <c r="AF31" s="7">
        <f t="shared" si="11"/>
        <v>1</v>
      </c>
      <c r="AG31" s="5"/>
      <c r="AH31" s="6">
        <f t="shared" si="12"/>
        <v>0.96551724137931039</v>
      </c>
      <c r="AI31" s="7">
        <f t="shared" si="13"/>
        <v>0.96551724137931039</v>
      </c>
      <c r="AJ31" s="7">
        <f t="shared" si="14"/>
        <v>1</v>
      </c>
      <c r="AK31" s="7">
        <f t="shared" si="15"/>
        <v>0.96551724137931039</v>
      </c>
      <c r="AL31" s="7">
        <f t="shared" si="16"/>
        <v>0.96551724137931039</v>
      </c>
      <c r="AM31" s="7">
        <f t="shared" si="17"/>
        <v>1</v>
      </c>
      <c r="AN31" s="6">
        <f t="shared" si="18"/>
        <v>0</v>
      </c>
      <c r="AO31" s="7">
        <f t="shared" si="19"/>
        <v>1</v>
      </c>
      <c r="AP31" s="5"/>
    </row>
    <row r="32" spans="1:42" ht="14.45" customHeight="1" x14ac:dyDescent="0.25">
      <c r="A32" s="62" t="s">
        <v>45</v>
      </c>
      <c r="B32" s="48">
        <v>4</v>
      </c>
      <c r="C32" s="50" t="s">
        <v>133</v>
      </c>
      <c r="D32" s="49" t="s">
        <v>58</v>
      </c>
      <c r="E32" s="51">
        <v>1</v>
      </c>
      <c r="F32" s="76">
        <f>Full_dataset!K76</f>
        <v>1</v>
      </c>
      <c r="G32" s="73">
        <f>Full_dataset!L76</f>
        <v>0</v>
      </c>
      <c r="H32" s="73">
        <f>Full_dataset!M76</f>
        <v>0</v>
      </c>
      <c r="I32" s="73">
        <f>Full_dataset!N76</f>
        <v>0</v>
      </c>
      <c r="J32" s="73">
        <f>Full_dataset!O76</f>
        <v>1</v>
      </c>
      <c r="K32" s="73">
        <f>Full_dataset!P76</f>
        <v>0</v>
      </c>
      <c r="L32" s="70">
        <f>Full_dataset!Q76</f>
        <v>1</v>
      </c>
      <c r="M32" s="80">
        <f t="shared" si="0"/>
        <v>0</v>
      </c>
      <c r="N32" s="78">
        <f t="shared" si="1"/>
        <v>0</v>
      </c>
      <c r="O32" s="71">
        <f t="shared" si="2"/>
        <v>0</v>
      </c>
      <c r="P32" s="76">
        <f>Full_dataset!U76</f>
        <v>0</v>
      </c>
      <c r="Q32" s="54">
        <f t="shared" si="3"/>
        <v>0</v>
      </c>
      <c r="R32" s="76">
        <f>Full_dataset!W76</f>
        <v>0</v>
      </c>
      <c r="S32" s="76">
        <f>Full_dataset!X76</f>
        <v>0</v>
      </c>
      <c r="T32" s="76">
        <f>Full_dataset!Y76</f>
        <v>0</v>
      </c>
      <c r="U32" s="76">
        <f>Full_dataset!Z76</f>
        <v>0</v>
      </c>
      <c r="V32" s="76">
        <f>Full_dataset!AA76</f>
        <v>0</v>
      </c>
      <c r="X32" s="5"/>
      <c r="Y32" s="6">
        <f t="shared" si="4"/>
        <v>1</v>
      </c>
      <c r="Z32" s="6">
        <f t="shared" si="5"/>
        <v>0</v>
      </c>
      <c r="AA32" s="6">
        <f t="shared" si="6"/>
        <v>1</v>
      </c>
      <c r="AB32" s="6">
        <f t="shared" si="7"/>
        <v>0</v>
      </c>
      <c r="AC32" s="6">
        <f t="shared" si="8"/>
        <v>0</v>
      </c>
      <c r="AD32" s="6">
        <f t="shared" si="9"/>
        <v>0</v>
      </c>
      <c r="AE32" s="6">
        <f t="shared" si="10"/>
        <v>0</v>
      </c>
      <c r="AF32" s="7">
        <f t="shared" si="11"/>
        <v>1</v>
      </c>
      <c r="AG32" s="5"/>
      <c r="AH32" s="6">
        <f t="shared" si="12"/>
        <v>1</v>
      </c>
      <c r="AI32" s="7">
        <f t="shared" si="13"/>
        <v>1</v>
      </c>
      <c r="AJ32" s="7">
        <f t="shared" si="14"/>
        <v>1</v>
      </c>
      <c r="AK32" s="7">
        <f t="shared" si="15"/>
        <v>1</v>
      </c>
      <c r="AL32" s="7">
        <f t="shared" si="16"/>
        <v>1</v>
      </c>
      <c r="AM32" s="7">
        <f t="shared" si="17"/>
        <v>1</v>
      </c>
      <c r="AN32" s="6">
        <f t="shared" si="18"/>
        <v>0</v>
      </c>
      <c r="AO32" s="7">
        <f t="shared" si="19"/>
        <v>1</v>
      </c>
      <c r="AP32" s="5"/>
    </row>
    <row r="33" spans="1:42" ht="14.45" customHeight="1" x14ac:dyDescent="0.25">
      <c r="A33" s="60" t="s">
        <v>192</v>
      </c>
      <c r="B33" s="48">
        <v>4</v>
      </c>
      <c r="C33" s="50" t="s">
        <v>106</v>
      </c>
      <c r="D33" s="49" t="s">
        <v>58</v>
      </c>
      <c r="E33" s="51">
        <v>23</v>
      </c>
      <c r="F33" s="76">
        <f>Full_dataset!K86</f>
        <v>22</v>
      </c>
      <c r="G33" s="73">
        <f>Full_dataset!L86</f>
        <v>12</v>
      </c>
      <c r="H33" s="73">
        <f>Full_dataset!M86</f>
        <v>4</v>
      </c>
      <c r="I33" s="73">
        <f>Full_dataset!N86</f>
        <v>20</v>
      </c>
      <c r="J33" s="73">
        <f>Full_dataset!O86</f>
        <v>23</v>
      </c>
      <c r="K33" s="73">
        <f>Full_dataset!P86</f>
        <v>19</v>
      </c>
      <c r="L33" s="70">
        <f>Full_dataset!Q86</f>
        <v>23</v>
      </c>
      <c r="M33" s="80">
        <f t="shared" si="0"/>
        <v>1</v>
      </c>
      <c r="N33" s="78">
        <f t="shared" si="1"/>
        <v>1</v>
      </c>
      <c r="O33" s="71">
        <f t="shared" si="2"/>
        <v>0</v>
      </c>
      <c r="P33" s="76">
        <f>Full_dataset!U86</f>
        <v>0</v>
      </c>
      <c r="Q33" s="54">
        <f t="shared" si="3"/>
        <v>0</v>
      </c>
      <c r="R33" s="76">
        <f>Full_dataset!W86</f>
        <v>0</v>
      </c>
      <c r="S33" s="76">
        <f>Full_dataset!X86</f>
        <v>0</v>
      </c>
      <c r="T33" s="76">
        <f>Full_dataset!Y86</f>
        <v>0</v>
      </c>
      <c r="U33" s="76">
        <f>Full_dataset!Z86</f>
        <v>0</v>
      </c>
      <c r="V33" s="76">
        <f>Full_dataset!AA86</f>
        <v>0</v>
      </c>
      <c r="X33" s="5"/>
      <c r="Y33" s="6">
        <f t="shared" si="4"/>
        <v>0.95652173913043481</v>
      </c>
      <c r="Z33" s="6">
        <f t="shared" si="5"/>
        <v>0.52173913043478259</v>
      </c>
      <c r="AA33" s="6">
        <f t="shared" si="6"/>
        <v>1</v>
      </c>
      <c r="AB33" s="6">
        <f t="shared" si="7"/>
        <v>0.17391304347826086</v>
      </c>
      <c r="AC33" s="6">
        <f t="shared" si="8"/>
        <v>0.82608695652173914</v>
      </c>
      <c r="AD33" s="6">
        <f t="shared" si="9"/>
        <v>0.86956521739130432</v>
      </c>
      <c r="AE33" s="6">
        <f t="shared" si="10"/>
        <v>4.3478260869565216E-2</v>
      </c>
      <c r="AF33" s="7">
        <f t="shared" si="11"/>
        <v>1</v>
      </c>
      <c r="AG33" s="5"/>
      <c r="AH33" s="6">
        <f t="shared" si="12"/>
        <v>1</v>
      </c>
      <c r="AI33" s="7">
        <f t="shared" si="13"/>
        <v>1</v>
      </c>
      <c r="AJ33" s="7">
        <f t="shared" si="14"/>
        <v>1</v>
      </c>
      <c r="AK33" s="7">
        <f t="shared" si="15"/>
        <v>1</v>
      </c>
      <c r="AL33" s="7">
        <f t="shared" si="16"/>
        <v>1</v>
      </c>
      <c r="AM33" s="7">
        <f t="shared" si="17"/>
        <v>1</v>
      </c>
      <c r="AN33" s="6">
        <f t="shared" si="18"/>
        <v>4.3478260869565216E-2</v>
      </c>
      <c r="AO33" s="7">
        <f t="shared" si="19"/>
        <v>1</v>
      </c>
      <c r="AP33" s="5"/>
    </row>
    <row r="34" spans="1:42" ht="14.45" customHeight="1" x14ac:dyDescent="0.25">
      <c r="A34" s="62" t="s">
        <v>191</v>
      </c>
      <c r="B34" s="48">
        <v>5</v>
      </c>
      <c r="C34" s="50" t="s">
        <v>77</v>
      </c>
      <c r="D34" s="49" t="s">
        <v>57</v>
      </c>
      <c r="E34" s="51">
        <v>12</v>
      </c>
      <c r="F34" s="76">
        <f>Full_dataset!K13</f>
        <v>10</v>
      </c>
      <c r="G34" s="73">
        <f>Full_dataset!L13</f>
        <v>7</v>
      </c>
      <c r="H34" s="73">
        <f>Full_dataset!M13</f>
        <v>0</v>
      </c>
      <c r="I34" s="73">
        <f>Full_dataset!N13</f>
        <v>11</v>
      </c>
      <c r="J34" s="73">
        <f>Full_dataset!O13</f>
        <v>8</v>
      </c>
      <c r="K34" s="73">
        <f>Full_dataset!P13</f>
        <v>9</v>
      </c>
      <c r="L34" s="70">
        <f>Full_dataset!Q13</f>
        <v>11</v>
      </c>
      <c r="M34" s="80">
        <f t="shared" si="0"/>
        <v>1</v>
      </c>
      <c r="N34" s="78">
        <f t="shared" si="1"/>
        <v>2</v>
      </c>
      <c r="O34" s="71">
        <f t="shared" si="2"/>
        <v>1</v>
      </c>
      <c r="P34" s="76">
        <f>Full_dataset!U13</f>
        <v>1</v>
      </c>
      <c r="Q34" s="54">
        <f t="shared" si="3"/>
        <v>0</v>
      </c>
      <c r="R34" s="76">
        <f>Full_dataset!W13</f>
        <v>1</v>
      </c>
      <c r="S34" s="76">
        <f>Full_dataset!X13</f>
        <v>0</v>
      </c>
      <c r="T34" s="76">
        <f>Full_dataset!Y13</f>
        <v>1</v>
      </c>
      <c r="U34" s="76">
        <f>Full_dataset!Z13</f>
        <v>1</v>
      </c>
      <c r="V34" s="76">
        <f>Full_dataset!AA13</f>
        <v>1</v>
      </c>
      <c r="X34" s="5"/>
      <c r="Y34" s="6">
        <f t="shared" si="4"/>
        <v>0.83333333333333337</v>
      </c>
      <c r="Z34" s="6">
        <f t="shared" si="5"/>
        <v>0.58333333333333337</v>
      </c>
      <c r="AA34" s="6">
        <f t="shared" si="6"/>
        <v>0.66666666666666663</v>
      </c>
      <c r="AB34" s="6">
        <f t="shared" si="7"/>
        <v>0</v>
      </c>
      <c r="AC34" s="6">
        <f t="shared" si="8"/>
        <v>0.75</v>
      </c>
      <c r="AD34" s="6">
        <f t="shared" si="9"/>
        <v>0.91666666666666663</v>
      </c>
      <c r="AE34" s="6">
        <f t="shared" si="10"/>
        <v>8.3333333333333329E-2</v>
      </c>
      <c r="AF34" s="7">
        <f t="shared" si="11"/>
        <v>1</v>
      </c>
      <c r="AG34" s="5"/>
      <c r="AH34" s="6">
        <f t="shared" si="12"/>
        <v>0.91666666666666663</v>
      </c>
      <c r="AI34" s="7">
        <f t="shared" si="13"/>
        <v>1</v>
      </c>
      <c r="AJ34" s="7">
        <f t="shared" si="14"/>
        <v>1</v>
      </c>
      <c r="AK34" s="7">
        <f t="shared" si="15"/>
        <v>0.91666666666666663</v>
      </c>
      <c r="AL34" s="7">
        <f t="shared" si="16"/>
        <v>1</v>
      </c>
      <c r="AM34" s="7">
        <f t="shared" si="17"/>
        <v>1</v>
      </c>
      <c r="AN34" s="6">
        <f t="shared" si="18"/>
        <v>8.3333333333333329E-2</v>
      </c>
      <c r="AO34" s="7">
        <f t="shared" si="19"/>
        <v>1</v>
      </c>
      <c r="AP34" s="5"/>
    </row>
    <row r="35" spans="1:42" ht="14.45" customHeight="1" x14ac:dyDescent="0.25">
      <c r="A35" s="62" t="s">
        <v>10</v>
      </c>
      <c r="B35" s="48">
        <v>5</v>
      </c>
      <c r="C35" s="50" t="s">
        <v>74</v>
      </c>
      <c r="D35" s="49" t="s">
        <v>57</v>
      </c>
      <c r="E35" s="51">
        <v>29</v>
      </c>
      <c r="F35" s="76">
        <f>Full_dataset!K32</f>
        <v>29</v>
      </c>
      <c r="G35" s="73">
        <f>Full_dataset!L32</f>
        <v>18</v>
      </c>
      <c r="H35" s="73">
        <f>Full_dataset!M32</f>
        <v>10</v>
      </c>
      <c r="I35" s="73">
        <f>Full_dataset!N32</f>
        <v>28</v>
      </c>
      <c r="J35" s="73">
        <f>Full_dataset!O32</f>
        <v>27</v>
      </c>
      <c r="K35" s="73">
        <f>Full_dataset!P32</f>
        <v>23</v>
      </c>
      <c r="L35" s="70">
        <f>Full_dataset!Q32</f>
        <v>29</v>
      </c>
      <c r="M35" s="80">
        <f t="shared" ref="M35:M66" si="20">L35-F35</f>
        <v>0</v>
      </c>
      <c r="N35" s="78">
        <f t="shared" ref="N35:N66" si="21">E35-F35</f>
        <v>0</v>
      </c>
      <c r="O35" s="71">
        <f t="shared" ref="O35:O66" si="22">E35-L35</f>
        <v>0</v>
      </c>
      <c r="P35" s="76">
        <f>Full_dataset!U32</f>
        <v>0</v>
      </c>
      <c r="Q35" s="54">
        <f t="shared" ref="Q35:Q66" si="23">E35-(L35+P35)</f>
        <v>0</v>
      </c>
      <c r="R35" s="76">
        <f>Full_dataset!W32</f>
        <v>0</v>
      </c>
      <c r="S35" s="76">
        <f>Full_dataset!X32</f>
        <v>0</v>
      </c>
      <c r="T35" s="76">
        <f>Full_dataset!Y32</f>
        <v>0</v>
      </c>
      <c r="U35" s="76">
        <f>Full_dataset!Z32</f>
        <v>0</v>
      </c>
      <c r="V35" s="76">
        <f>Full_dataset!AA32</f>
        <v>0</v>
      </c>
      <c r="X35" s="5"/>
      <c r="Y35" s="6">
        <f t="shared" ref="Y35:Y66" si="24">F35/$E35</f>
        <v>1</v>
      </c>
      <c r="Z35" s="6">
        <f t="shared" ref="Z35:Z66" si="25">G35/$E35</f>
        <v>0.62068965517241381</v>
      </c>
      <c r="AA35" s="6">
        <f t="shared" ref="AA35:AA66" si="26">J35/$E35</f>
        <v>0.93103448275862066</v>
      </c>
      <c r="AB35" s="6">
        <f t="shared" ref="AB35:AB66" si="27">H35/$E35</f>
        <v>0.34482758620689657</v>
      </c>
      <c r="AC35" s="6">
        <f t="shared" ref="AC35:AC66" si="28">K35/$E35</f>
        <v>0.7931034482758621</v>
      </c>
      <c r="AD35" s="6">
        <f t="shared" ref="AD35:AD66" si="29">I35/$E35</f>
        <v>0.96551724137931039</v>
      </c>
      <c r="AE35" s="6">
        <f t="shared" ref="AE35:AE66" si="30">M35/$E35</f>
        <v>0</v>
      </c>
      <c r="AF35" s="7">
        <f t="shared" ref="AF35:AF66" si="31">($E35-Q35)/$E35</f>
        <v>1</v>
      </c>
      <c r="AG35" s="5"/>
      <c r="AH35" s="6">
        <f t="shared" ref="AH35:AH66" si="32">L35/$E35</f>
        <v>1</v>
      </c>
      <c r="AI35" s="7">
        <f t="shared" ref="AI35:AI66" si="33">$AH35+R35/$E35</f>
        <v>1</v>
      </c>
      <c r="AJ35" s="7">
        <f t="shared" ref="AJ35:AJ66" si="34">$AH35+U35/$E35</f>
        <v>1</v>
      </c>
      <c r="AK35" s="7">
        <f t="shared" ref="AK35:AK66" si="35">$AH35+S35/$E35</f>
        <v>1</v>
      </c>
      <c r="AL35" s="7">
        <f t="shared" ref="AL35:AL66" si="36">$AH35+V35/$E35</f>
        <v>1</v>
      </c>
      <c r="AM35" s="7">
        <f t="shared" ref="AM35:AM66" si="37">$AH35+T35/$E35</f>
        <v>1</v>
      </c>
      <c r="AN35" s="6">
        <f t="shared" ref="AN35:AN66" si="38">AE35</f>
        <v>0</v>
      </c>
      <c r="AO35" s="7">
        <f t="shared" ref="AO35:AO66" si="39">AF35</f>
        <v>1</v>
      </c>
      <c r="AP35" s="5"/>
    </row>
    <row r="36" spans="1:42" ht="14.45" customHeight="1" x14ac:dyDescent="0.25">
      <c r="A36" s="62" t="s">
        <v>198</v>
      </c>
      <c r="B36" s="48">
        <v>5</v>
      </c>
      <c r="C36" s="50" t="s">
        <v>120</v>
      </c>
      <c r="D36" s="49" t="s">
        <v>57</v>
      </c>
      <c r="E36" s="51">
        <v>7</v>
      </c>
      <c r="F36" s="76">
        <f>Full_dataset!K37</f>
        <v>7</v>
      </c>
      <c r="G36" s="73">
        <f>Full_dataset!L37</f>
        <v>3</v>
      </c>
      <c r="H36" s="73">
        <f>Full_dataset!M37</f>
        <v>0</v>
      </c>
      <c r="I36" s="73">
        <f>Full_dataset!N37</f>
        <v>4</v>
      </c>
      <c r="J36" s="73">
        <f>Full_dataset!O37</f>
        <v>7</v>
      </c>
      <c r="K36" s="73">
        <f>Full_dataset!P37</f>
        <v>4</v>
      </c>
      <c r="L36" s="70">
        <f>Full_dataset!Q37</f>
        <v>7</v>
      </c>
      <c r="M36" s="80">
        <f t="shared" si="20"/>
        <v>0</v>
      </c>
      <c r="N36" s="78">
        <f t="shared" si="21"/>
        <v>0</v>
      </c>
      <c r="O36" s="71">
        <f t="shared" si="22"/>
        <v>0</v>
      </c>
      <c r="P36" s="76">
        <f>Full_dataset!U37</f>
        <v>0</v>
      </c>
      <c r="Q36" s="54">
        <f t="shared" si="23"/>
        <v>0</v>
      </c>
      <c r="R36" s="76">
        <f>Full_dataset!W37</f>
        <v>0</v>
      </c>
      <c r="S36" s="76">
        <f>Full_dataset!X37</f>
        <v>0</v>
      </c>
      <c r="T36" s="76">
        <f>Full_dataset!Y37</f>
        <v>0</v>
      </c>
      <c r="U36" s="76">
        <f>Full_dataset!Z37</f>
        <v>0</v>
      </c>
      <c r="V36" s="76">
        <f>Full_dataset!AA37</f>
        <v>0</v>
      </c>
      <c r="X36" s="5"/>
      <c r="Y36" s="6">
        <f t="shared" si="24"/>
        <v>1</v>
      </c>
      <c r="Z36" s="6">
        <f t="shared" si="25"/>
        <v>0.42857142857142855</v>
      </c>
      <c r="AA36" s="6">
        <f t="shared" si="26"/>
        <v>1</v>
      </c>
      <c r="AB36" s="6">
        <f t="shared" si="27"/>
        <v>0</v>
      </c>
      <c r="AC36" s="6">
        <f t="shared" si="28"/>
        <v>0.5714285714285714</v>
      </c>
      <c r="AD36" s="6">
        <f t="shared" si="29"/>
        <v>0.5714285714285714</v>
      </c>
      <c r="AE36" s="6">
        <f t="shared" si="30"/>
        <v>0</v>
      </c>
      <c r="AF36" s="7">
        <f t="shared" si="31"/>
        <v>1</v>
      </c>
      <c r="AG36" s="5"/>
      <c r="AH36" s="6">
        <f t="shared" si="32"/>
        <v>1</v>
      </c>
      <c r="AI36" s="7">
        <f t="shared" si="33"/>
        <v>1</v>
      </c>
      <c r="AJ36" s="7">
        <f t="shared" si="34"/>
        <v>1</v>
      </c>
      <c r="AK36" s="7">
        <f t="shared" si="35"/>
        <v>1</v>
      </c>
      <c r="AL36" s="7">
        <f t="shared" si="36"/>
        <v>1</v>
      </c>
      <c r="AM36" s="7">
        <f t="shared" si="37"/>
        <v>1</v>
      </c>
      <c r="AN36" s="6">
        <f t="shared" si="38"/>
        <v>0</v>
      </c>
      <c r="AO36" s="7">
        <f t="shared" si="39"/>
        <v>1</v>
      </c>
      <c r="AP36" s="5"/>
    </row>
    <row r="37" spans="1:42" ht="14.45" customHeight="1" x14ac:dyDescent="0.25">
      <c r="A37" s="60" t="s">
        <v>19</v>
      </c>
      <c r="B37" s="47">
        <v>5</v>
      </c>
      <c r="C37" s="46" t="s">
        <v>82</v>
      </c>
      <c r="D37" s="44" t="s">
        <v>57</v>
      </c>
      <c r="E37" s="45">
        <v>8</v>
      </c>
      <c r="F37" s="76">
        <f>Full_dataset!K45</f>
        <v>7</v>
      </c>
      <c r="G37" s="73">
        <f>Full_dataset!L45</f>
        <v>2</v>
      </c>
      <c r="H37" s="73">
        <f>Full_dataset!M45</f>
        <v>4</v>
      </c>
      <c r="I37" s="73">
        <f>Full_dataset!N45</f>
        <v>8</v>
      </c>
      <c r="J37" s="73">
        <f>Full_dataset!O45</f>
        <v>7</v>
      </c>
      <c r="K37" s="73">
        <f>Full_dataset!P45</f>
        <v>4</v>
      </c>
      <c r="L37" s="70">
        <f>Full_dataset!Q45</f>
        <v>7</v>
      </c>
      <c r="M37" s="80">
        <f t="shared" si="20"/>
        <v>0</v>
      </c>
      <c r="N37" s="78">
        <f t="shared" si="21"/>
        <v>1</v>
      </c>
      <c r="O37" s="71">
        <f t="shared" si="22"/>
        <v>1</v>
      </c>
      <c r="P37" s="76">
        <f>Full_dataset!U45</f>
        <v>1</v>
      </c>
      <c r="Q37" s="54">
        <f t="shared" si="23"/>
        <v>0</v>
      </c>
      <c r="R37" s="76">
        <f>Full_dataset!W45</f>
        <v>0</v>
      </c>
      <c r="S37" s="76">
        <f>Full_dataset!X45</f>
        <v>1</v>
      </c>
      <c r="T37" s="76">
        <f>Full_dataset!Y45</f>
        <v>1</v>
      </c>
      <c r="U37" s="76">
        <f>Full_dataset!Z45</f>
        <v>0</v>
      </c>
      <c r="V37" s="76">
        <f>Full_dataset!AA45</f>
        <v>1</v>
      </c>
      <c r="X37" s="5"/>
      <c r="Y37" s="6">
        <f t="shared" si="24"/>
        <v>0.875</v>
      </c>
      <c r="Z37" s="6">
        <f t="shared" si="25"/>
        <v>0.25</v>
      </c>
      <c r="AA37" s="6">
        <f t="shared" si="26"/>
        <v>0.875</v>
      </c>
      <c r="AB37" s="6">
        <f t="shared" si="27"/>
        <v>0.5</v>
      </c>
      <c r="AC37" s="6">
        <f t="shared" si="28"/>
        <v>0.5</v>
      </c>
      <c r="AD37" s="6">
        <f t="shared" si="29"/>
        <v>1</v>
      </c>
      <c r="AE37" s="6">
        <f t="shared" si="30"/>
        <v>0</v>
      </c>
      <c r="AF37" s="7">
        <f t="shared" si="31"/>
        <v>1</v>
      </c>
      <c r="AG37" s="5"/>
      <c r="AH37" s="6">
        <f t="shared" si="32"/>
        <v>0.875</v>
      </c>
      <c r="AI37" s="7">
        <f t="shared" si="33"/>
        <v>0.875</v>
      </c>
      <c r="AJ37" s="7">
        <f t="shared" si="34"/>
        <v>0.875</v>
      </c>
      <c r="AK37" s="7">
        <f t="shared" si="35"/>
        <v>1</v>
      </c>
      <c r="AL37" s="7">
        <f t="shared" si="36"/>
        <v>1</v>
      </c>
      <c r="AM37" s="7">
        <f t="shared" si="37"/>
        <v>1</v>
      </c>
      <c r="AN37" s="6">
        <f t="shared" si="38"/>
        <v>0</v>
      </c>
      <c r="AO37" s="7">
        <f t="shared" si="39"/>
        <v>1</v>
      </c>
      <c r="AP37" s="5"/>
    </row>
    <row r="38" spans="1:42" ht="14.45" customHeight="1" x14ac:dyDescent="0.25">
      <c r="A38" s="62" t="s">
        <v>28</v>
      </c>
      <c r="B38" s="48">
        <v>5</v>
      </c>
      <c r="C38" s="50" t="s">
        <v>88</v>
      </c>
      <c r="D38" s="49" t="s">
        <v>57</v>
      </c>
      <c r="E38" s="51">
        <v>24</v>
      </c>
      <c r="F38" s="76">
        <f>Full_dataset!K55</f>
        <v>24</v>
      </c>
      <c r="G38" s="73">
        <f>Full_dataset!L55</f>
        <v>5</v>
      </c>
      <c r="H38" s="73">
        <f>Full_dataset!M55</f>
        <v>18</v>
      </c>
      <c r="I38" s="73">
        <f>Full_dataset!N55</f>
        <v>16</v>
      </c>
      <c r="J38" s="73">
        <f>Full_dataset!O55</f>
        <v>21</v>
      </c>
      <c r="K38" s="73">
        <f>Full_dataset!P55</f>
        <v>1</v>
      </c>
      <c r="L38" s="70">
        <f>Full_dataset!Q55</f>
        <v>24</v>
      </c>
      <c r="M38" s="80">
        <f t="shared" si="20"/>
        <v>0</v>
      </c>
      <c r="N38" s="78">
        <f t="shared" si="21"/>
        <v>0</v>
      </c>
      <c r="O38" s="71">
        <f t="shared" si="22"/>
        <v>0</v>
      </c>
      <c r="P38" s="76">
        <f>Full_dataset!U55</f>
        <v>0</v>
      </c>
      <c r="Q38" s="54">
        <f t="shared" si="23"/>
        <v>0</v>
      </c>
      <c r="R38" s="76">
        <f>Full_dataset!W55</f>
        <v>0</v>
      </c>
      <c r="S38" s="76">
        <f>Full_dataset!X55</f>
        <v>0</v>
      </c>
      <c r="T38" s="76">
        <f>Full_dataset!Y55</f>
        <v>0</v>
      </c>
      <c r="U38" s="76">
        <f>Full_dataset!Z55</f>
        <v>0</v>
      </c>
      <c r="V38" s="76">
        <f>Full_dataset!AA55</f>
        <v>0</v>
      </c>
      <c r="X38" s="5"/>
      <c r="Y38" s="6">
        <f t="shared" si="24"/>
        <v>1</v>
      </c>
      <c r="Z38" s="6">
        <f t="shared" si="25"/>
        <v>0.20833333333333334</v>
      </c>
      <c r="AA38" s="6">
        <f t="shared" si="26"/>
        <v>0.875</v>
      </c>
      <c r="AB38" s="6">
        <f t="shared" si="27"/>
        <v>0.75</v>
      </c>
      <c r="AC38" s="6">
        <f t="shared" si="28"/>
        <v>4.1666666666666664E-2</v>
      </c>
      <c r="AD38" s="6">
        <f t="shared" si="29"/>
        <v>0.66666666666666663</v>
      </c>
      <c r="AE38" s="6">
        <f t="shared" si="30"/>
        <v>0</v>
      </c>
      <c r="AF38" s="7">
        <f t="shared" si="31"/>
        <v>1</v>
      </c>
      <c r="AG38" s="5"/>
      <c r="AH38" s="6">
        <f t="shared" si="32"/>
        <v>1</v>
      </c>
      <c r="AI38" s="7">
        <f t="shared" si="33"/>
        <v>1</v>
      </c>
      <c r="AJ38" s="7">
        <f t="shared" si="34"/>
        <v>1</v>
      </c>
      <c r="AK38" s="7">
        <f t="shared" si="35"/>
        <v>1</v>
      </c>
      <c r="AL38" s="7">
        <f t="shared" si="36"/>
        <v>1</v>
      </c>
      <c r="AM38" s="7">
        <f t="shared" si="37"/>
        <v>1</v>
      </c>
      <c r="AN38" s="6">
        <f t="shared" si="38"/>
        <v>0</v>
      </c>
      <c r="AO38" s="7">
        <f t="shared" si="39"/>
        <v>1</v>
      </c>
      <c r="AP38" s="5"/>
    </row>
    <row r="39" spans="1:42" ht="14.45" customHeight="1" x14ac:dyDescent="0.25">
      <c r="A39" s="60" t="s">
        <v>29</v>
      </c>
      <c r="B39" s="47">
        <v>5</v>
      </c>
      <c r="C39" s="46" t="s">
        <v>125</v>
      </c>
      <c r="D39" s="44" t="s">
        <v>58</v>
      </c>
      <c r="E39" s="45">
        <v>7</v>
      </c>
      <c r="F39" s="76">
        <f>Full_dataset!K56</f>
        <v>7</v>
      </c>
      <c r="G39" s="73">
        <f>Full_dataset!L56</f>
        <v>3</v>
      </c>
      <c r="H39" s="73">
        <f>Full_dataset!M56</f>
        <v>0</v>
      </c>
      <c r="I39" s="73">
        <f>Full_dataset!N56</f>
        <v>6</v>
      </c>
      <c r="J39" s="73">
        <f>Full_dataset!O56</f>
        <v>7</v>
      </c>
      <c r="K39" s="73">
        <f>Full_dataset!P56</f>
        <v>4</v>
      </c>
      <c r="L39" s="70">
        <f>Full_dataset!Q56</f>
        <v>7</v>
      </c>
      <c r="M39" s="80">
        <f t="shared" si="20"/>
        <v>0</v>
      </c>
      <c r="N39" s="78">
        <f t="shared" si="21"/>
        <v>0</v>
      </c>
      <c r="O39" s="71">
        <f t="shared" si="22"/>
        <v>0</v>
      </c>
      <c r="P39" s="76">
        <f>Full_dataset!U56</f>
        <v>0</v>
      </c>
      <c r="Q39" s="54">
        <f t="shared" si="23"/>
        <v>0</v>
      </c>
      <c r="R39" s="76">
        <f>Full_dataset!W56</f>
        <v>0</v>
      </c>
      <c r="S39" s="76">
        <f>Full_dataset!X56</f>
        <v>0</v>
      </c>
      <c r="T39" s="76">
        <f>Full_dataset!Y56</f>
        <v>0</v>
      </c>
      <c r="U39" s="76">
        <f>Full_dataset!Z56</f>
        <v>0</v>
      </c>
      <c r="V39" s="76">
        <f>Full_dataset!AA56</f>
        <v>0</v>
      </c>
      <c r="X39" s="5"/>
      <c r="Y39" s="6">
        <f t="shared" si="24"/>
        <v>1</v>
      </c>
      <c r="Z39" s="6">
        <f t="shared" si="25"/>
        <v>0.42857142857142855</v>
      </c>
      <c r="AA39" s="6">
        <f t="shared" si="26"/>
        <v>1</v>
      </c>
      <c r="AB39" s="6">
        <f t="shared" si="27"/>
        <v>0</v>
      </c>
      <c r="AC39" s="6">
        <f t="shared" si="28"/>
        <v>0.5714285714285714</v>
      </c>
      <c r="AD39" s="6">
        <f t="shared" si="29"/>
        <v>0.8571428571428571</v>
      </c>
      <c r="AE39" s="6">
        <f t="shared" si="30"/>
        <v>0</v>
      </c>
      <c r="AF39" s="7">
        <f t="shared" si="31"/>
        <v>1</v>
      </c>
      <c r="AG39" s="5"/>
      <c r="AH39" s="6">
        <f t="shared" si="32"/>
        <v>1</v>
      </c>
      <c r="AI39" s="7">
        <f t="shared" si="33"/>
        <v>1</v>
      </c>
      <c r="AJ39" s="7">
        <f t="shared" si="34"/>
        <v>1</v>
      </c>
      <c r="AK39" s="7">
        <f t="shared" si="35"/>
        <v>1</v>
      </c>
      <c r="AL39" s="7">
        <f t="shared" si="36"/>
        <v>1</v>
      </c>
      <c r="AM39" s="7">
        <f t="shared" si="37"/>
        <v>1</v>
      </c>
      <c r="AN39" s="6">
        <f t="shared" si="38"/>
        <v>0</v>
      </c>
      <c r="AO39" s="7">
        <f t="shared" si="39"/>
        <v>1</v>
      </c>
      <c r="AP39" s="5"/>
    </row>
    <row r="40" spans="1:42" s="99" customFormat="1" ht="14.45" customHeight="1" x14ac:dyDescent="0.25">
      <c r="A40" s="62" t="s">
        <v>36</v>
      </c>
      <c r="B40" s="48">
        <v>5</v>
      </c>
      <c r="C40" s="50" t="s">
        <v>129</v>
      </c>
      <c r="D40" s="49" t="s">
        <v>57</v>
      </c>
      <c r="E40" s="51">
        <v>28</v>
      </c>
      <c r="F40" s="76">
        <f>Full_dataset!K63</f>
        <v>23</v>
      </c>
      <c r="G40" s="73">
        <f>Full_dataset!L63</f>
        <v>7</v>
      </c>
      <c r="H40" s="73">
        <f>Full_dataset!M63</f>
        <v>20</v>
      </c>
      <c r="I40" s="73">
        <f>Full_dataset!N63</f>
        <v>13</v>
      </c>
      <c r="J40" s="73">
        <f>Full_dataset!O63</f>
        <v>23</v>
      </c>
      <c r="K40" s="73">
        <f>Full_dataset!P63</f>
        <v>8</v>
      </c>
      <c r="L40" s="70">
        <f>Full_dataset!Q63</f>
        <v>27</v>
      </c>
      <c r="M40" s="80">
        <f t="shared" si="20"/>
        <v>4</v>
      </c>
      <c r="N40" s="78">
        <f t="shared" si="21"/>
        <v>5</v>
      </c>
      <c r="O40" s="71">
        <f t="shared" si="22"/>
        <v>1</v>
      </c>
      <c r="P40" s="76">
        <f>Full_dataset!U63</f>
        <v>1</v>
      </c>
      <c r="Q40" s="54">
        <f t="shared" si="23"/>
        <v>0</v>
      </c>
      <c r="R40" s="76">
        <f>Full_dataset!W63</f>
        <v>0</v>
      </c>
      <c r="S40" s="76">
        <f>Full_dataset!X63</f>
        <v>1</v>
      </c>
      <c r="T40" s="76">
        <f>Full_dataset!Y63</f>
        <v>1</v>
      </c>
      <c r="U40" s="76">
        <f>Full_dataset!Z63</f>
        <v>1</v>
      </c>
      <c r="V40" s="76">
        <f>Full_dataset!AA63</f>
        <v>0</v>
      </c>
      <c r="W40" s="168"/>
      <c r="X40" s="5"/>
      <c r="Y40" s="6">
        <f t="shared" si="24"/>
        <v>0.8214285714285714</v>
      </c>
      <c r="Z40" s="6">
        <f t="shared" si="25"/>
        <v>0.25</v>
      </c>
      <c r="AA40" s="6">
        <f t="shared" si="26"/>
        <v>0.8214285714285714</v>
      </c>
      <c r="AB40" s="6">
        <f t="shared" si="27"/>
        <v>0.7142857142857143</v>
      </c>
      <c r="AC40" s="6">
        <f t="shared" si="28"/>
        <v>0.2857142857142857</v>
      </c>
      <c r="AD40" s="6">
        <f t="shared" si="29"/>
        <v>0.4642857142857143</v>
      </c>
      <c r="AE40" s="6">
        <f t="shared" si="30"/>
        <v>0.14285714285714285</v>
      </c>
      <c r="AF40" s="7">
        <f t="shared" si="31"/>
        <v>1</v>
      </c>
      <c r="AG40" s="5"/>
      <c r="AH40" s="6">
        <f t="shared" si="32"/>
        <v>0.9642857142857143</v>
      </c>
      <c r="AI40" s="7">
        <f t="shared" si="33"/>
        <v>0.9642857142857143</v>
      </c>
      <c r="AJ40" s="7">
        <f t="shared" si="34"/>
        <v>1</v>
      </c>
      <c r="AK40" s="7">
        <f t="shared" si="35"/>
        <v>1</v>
      </c>
      <c r="AL40" s="7">
        <f t="shared" si="36"/>
        <v>0.9642857142857143</v>
      </c>
      <c r="AM40" s="7">
        <f t="shared" si="37"/>
        <v>1</v>
      </c>
      <c r="AN40" s="6">
        <f t="shared" si="38"/>
        <v>0.14285714285714285</v>
      </c>
      <c r="AO40" s="7">
        <f t="shared" si="39"/>
        <v>1</v>
      </c>
      <c r="AP40" s="5"/>
    </row>
    <row r="41" spans="1:42" ht="14.45" customHeight="1" x14ac:dyDescent="0.25">
      <c r="A41" s="62" t="s">
        <v>38</v>
      </c>
      <c r="B41" s="48">
        <v>5</v>
      </c>
      <c r="C41" s="50" t="s">
        <v>94</v>
      </c>
      <c r="D41" s="49" t="s">
        <v>57</v>
      </c>
      <c r="E41" s="51">
        <v>9</v>
      </c>
      <c r="F41" s="76">
        <f>Full_dataset!K65</f>
        <v>9</v>
      </c>
      <c r="G41" s="73">
        <f>Full_dataset!L65</f>
        <v>5</v>
      </c>
      <c r="H41" s="73">
        <f>Full_dataset!M65</f>
        <v>0</v>
      </c>
      <c r="I41" s="73">
        <f>Full_dataset!N65</f>
        <v>7</v>
      </c>
      <c r="J41" s="73">
        <f>Full_dataset!O65</f>
        <v>8</v>
      </c>
      <c r="K41" s="73">
        <f>Full_dataset!P65</f>
        <v>5</v>
      </c>
      <c r="L41" s="70">
        <f>Full_dataset!Q65</f>
        <v>9</v>
      </c>
      <c r="M41" s="94">
        <f t="shared" si="20"/>
        <v>0</v>
      </c>
      <c r="N41" s="95">
        <f t="shared" si="21"/>
        <v>0</v>
      </c>
      <c r="O41" s="96">
        <f t="shared" si="22"/>
        <v>0</v>
      </c>
      <c r="P41" s="76">
        <f>Full_dataset!U65</f>
        <v>0</v>
      </c>
      <c r="Q41" s="98">
        <f t="shared" si="23"/>
        <v>0</v>
      </c>
      <c r="R41" s="76">
        <f>Full_dataset!W65</f>
        <v>0</v>
      </c>
      <c r="S41" s="76">
        <f>Full_dataset!X65</f>
        <v>0</v>
      </c>
      <c r="T41" s="76">
        <f>Full_dataset!Y65</f>
        <v>0</v>
      </c>
      <c r="U41" s="76">
        <f>Full_dataset!Z65</f>
        <v>0</v>
      </c>
      <c r="V41" s="76">
        <f>Full_dataset!AA65</f>
        <v>0</v>
      </c>
      <c r="X41" s="100"/>
      <c r="Y41" s="101">
        <f t="shared" si="24"/>
        <v>1</v>
      </c>
      <c r="Z41" s="101">
        <f t="shared" si="25"/>
        <v>0.55555555555555558</v>
      </c>
      <c r="AA41" s="101">
        <f t="shared" si="26"/>
        <v>0.88888888888888884</v>
      </c>
      <c r="AB41" s="101">
        <f t="shared" si="27"/>
        <v>0</v>
      </c>
      <c r="AC41" s="101">
        <f t="shared" si="28"/>
        <v>0.55555555555555558</v>
      </c>
      <c r="AD41" s="101">
        <f t="shared" si="29"/>
        <v>0.77777777777777779</v>
      </c>
      <c r="AE41" s="101">
        <f t="shared" si="30"/>
        <v>0</v>
      </c>
      <c r="AF41" s="102">
        <f t="shared" si="31"/>
        <v>1</v>
      </c>
      <c r="AG41" s="100"/>
      <c r="AH41" s="101">
        <f t="shared" si="32"/>
        <v>1</v>
      </c>
      <c r="AI41" s="102">
        <f t="shared" si="33"/>
        <v>1</v>
      </c>
      <c r="AJ41" s="102">
        <f t="shared" si="34"/>
        <v>1</v>
      </c>
      <c r="AK41" s="102">
        <f t="shared" si="35"/>
        <v>1</v>
      </c>
      <c r="AL41" s="102">
        <f t="shared" si="36"/>
        <v>1</v>
      </c>
      <c r="AM41" s="102">
        <f t="shared" si="37"/>
        <v>1</v>
      </c>
      <c r="AN41" s="101">
        <f t="shared" si="38"/>
        <v>0</v>
      </c>
      <c r="AO41" s="102">
        <f t="shared" si="39"/>
        <v>1</v>
      </c>
      <c r="AP41" s="100"/>
    </row>
    <row r="42" spans="1:42" ht="14.45" customHeight="1" x14ac:dyDescent="0.25">
      <c r="A42" s="60" t="s">
        <v>39</v>
      </c>
      <c r="B42" s="47">
        <v>5</v>
      </c>
      <c r="C42" s="46" t="s">
        <v>130</v>
      </c>
      <c r="D42" s="44" t="s">
        <v>57</v>
      </c>
      <c r="E42" s="45">
        <v>13</v>
      </c>
      <c r="F42" s="76">
        <f>Full_dataset!K66</f>
        <v>12</v>
      </c>
      <c r="G42" s="73">
        <f>Full_dataset!L66</f>
        <v>6</v>
      </c>
      <c r="H42" s="73">
        <f>Full_dataset!M66</f>
        <v>2</v>
      </c>
      <c r="I42" s="73">
        <f>Full_dataset!N66</f>
        <v>12</v>
      </c>
      <c r="J42" s="73">
        <f>Full_dataset!O66</f>
        <v>11</v>
      </c>
      <c r="K42" s="73">
        <f>Full_dataset!P66</f>
        <v>6</v>
      </c>
      <c r="L42" s="70">
        <f>Full_dataset!Q66</f>
        <v>12</v>
      </c>
      <c r="M42" s="80">
        <f t="shared" si="20"/>
        <v>0</v>
      </c>
      <c r="N42" s="78">
        <f t="shared" si="21"/>
        <v>1</v>
      </c>
      <c r="O42" s="71">
        <f t="shared" si="22"/>
        <v>1</v>
      </c>
      <c r="P42" s="76">
        <f>Full_dataset!U66</f>
        <v>1</v>
      </c>
      <c r="Q42" s="54">
        <f t="shared" si="23"/>
        <v>0</v>
      </c>
      <c r="R42" s="76">
        <f>Full_dataset!W66</f>
        <v>0</v>
      </c>
      <c r="S42" s="76">
        <f>Full_dataset!X66</f>
        <v>0</v>
      </c>
      <c r="T42" s="76">
        <f>Full_dataset!Y66</f>
        <v>1</v>
      </c>
      <c r="U42" s="76">
        <f>Full_dataset!Z66</f>
        <v>0</v>
      </c>
      <c r="V42" s="76">
        <f>Full_dataset!AA66</f>
        <v>1</v>
      </c>
      <c r="X42" s="5"/>
      <c r="Y42" s="6">
        <f t="shared" si="24"/>
        <v>0.92307692307692313</v>
      </c>
      <c r="Z42" s="6">
        <f t="shared" si="25"/>
        <v>0.46153846153846156</v>
      </c>
      <c r="AA42" s="6">
        <f t="shared" si="26"/>
        <v>0.84615384615384615</v>
      </c>
      <c r="AB42" s="6">
        <f t="shared" si="27"/>
        <v>0.15384615384615385</v>
      </c>
      <c r="AC42" s="6">
        <f t="shared" si="28"/>
        <v>0.46153846153846156</v>
      </c>
      <c r="AD42" s="6">
        <f t="shared" si="29"/>
        <v>0.92307692307692313</v>
      </c>
      <c r="AE42" s="6">
        <f t="shared" si="30"/>
        <v>0</v>
      </c>
      <c r="AF42" s="7">
        <f t="shared" si="31"/>
        <v>1</v>
      </c>
      <c r="AG42" s="5"/>
      <c r="AH42" s="6">
        <f t="shared" si="32"/>
        <v>0.92307692307692313</v>
      </c>
      <c r="AI42" s="7">
        <f t="shared" si="33"/>
        <v>0.92307692307692313</v>
      </c>
      <c r="AJ42" s="7">
        <f t="shared" si="34"/>
        <v>0.92307692307692313</v>
      </c>
      <c r="AK42" s="7">
        <f t="shared" si="35"/>
        <v>0.92307692307692313</v>
      </c>
      <c r="AL42" s="7">
        <f t="shared" si="36"/>
        <v>1</v>
      </c>
      <c r="AM42" s="7">
        <f t="shared" si="37"/>
        <v>1</v>
      </c>
      <c r="AN42" s="6">
        <f t="shared" si="38"/>
        <v>0</v>
      </c>
      <c r="AO42" s="7">
        <f t="shared" si="39"/>
        <v>1</v>
      </c>
      <c r="AP42" s="5"/>
    </row>
    <row r="43" spans="1:42" ht="14.45" customHeight="1" x14ac:dyDescent="0.25">
      <c r="A43" s="60" t="s">
        <v>209</v>
      </c>
      <c r="B43" s="47">
        <v>5</v>
      </c>
      <c r="C43" s="46" t="s">
        <v>101</v>
      </c>
      <c r="D43" s="44" t="s">
        <v>57</v>
      </c>
      <c r="E43" s="45">
        <v>22</v>
      </c>
      <c r="F43" s="76">
        <f>Full_dataset!K79</f>
        <v>22</v>
      </c>
      <c r="G43" s="73">
        <f>Full_dataset!L79</f>
        <v>7</v>
      </c>
      <c r="H43" s="73">
        <f>Full_dataset!M79</f>
        <v>0</v>
      </c>
      <c r="I43" s="73">
        <f>Full_dataset!N79</f>
        <v>20</v>
      </c>
      <c r="J43" s="73">
        <f>Full_dataset!O79</f>
        <v>22</v>
      </c>
      <c r="K43" s="73">
        <f>Full_dataset!P79</f>
        <v>17</v>
      </c>
      <c r="L43" s="70">
        <f>Full_dataset!Q79</f>
        <v>22</v>
      </c>
      <c r="M43" s="80">
        <f t="shared" si="20"/>
        <v>0</v>
      </c>
      <c r="N43" s="78">
        <f t="shared" si="21"/>
        <v>0</v>
      </c>
      <c r="O43" s="71">
        <f t="shared" si="22"/>
        <v>0</v>
      </c>
      <c r="P43" s="76">
        <f>Full_dataset!U79</f>
        <v>0</v>
      </c>
      <c r="Q43" s="54">
        <f t="shared" si="23"/>
        <v>0</v>
      </c>
      <c r="R43" s="76">
        <f>Full_dataset!W79</f>
        <v>0</v>
      </c>
      <c r="S43" s="76">
        <f>Full_dataset!X79</f>
        <v>0</v>
      </c>
      <c r="T43" s="76">
        <f>Full_dataset!Y79</f>
        <v>0</v>
      </c>
      <c r="U43" s="76">
        <f>Full_dataset!Z79</f>
        <v>0</v>
      </c>
      <c r="V43" s="76">
        <f>Full_dataset!AA79</f>
        <v>0</v>
      </c>
      <c r="X43" s="5"/>
      <c r="Y43" s="6">
        <f t="shared" si="24"/>
        <v>1</v>
      </c>
      <c r="Z43" s="6">
        <f t="shared" si="25"/>
        <v>0.31818181818181818</v>
      </c>
      <c r="AA43" s="6">
        <f t="shared" si="26"/>
        <v>1</v>
      </c>
      <c r="AB43" s="6">
        <f t="shared" si="27"/>
        <v>0</v>
      </c>
      <c r="AC43" s="6">
        <f t="shared" si="28"/>
        <v>0.77272727272727271</v>
      </c>
      <c r="AD43" s="6">
        <f t="shared" si="29"/>
        <v>0.90909090909090906</v>
      </c>
      <c r="AE43" s="6">
        <f t="shared" si="30"/>
        <v>0</v>
      </c>
      <c r="AF43" s="7">
        <f t="shared" si="31"/>
        <v>1</v>
      </c>
      <c r="AG43" s="5"/>
      <c r="AH43" s="6">
        <f t="shared" si="32"/>
        <v>1</v>
      </c>
      <c r="AI43" s="7">
        <f t="shared" si="33"/>
        <v>1</v>
      </c>
      <c r="AJ43" s="7">
        <f t="shared" si="34"/>
        <v>1</v>
      </c>
      <c r="AK43" s="7">
        <f t="shared" si="35"/>
        <v>1</v>
      </c>
      <c r="AL43" s="7">
        <f t="shared" si="36"/>
        <v>1</v>
      </c>
      <c r="AM43" s="7">
        <f t="shared" si="37"/>
        <v>1</v>
      </c>
      <c r="AN43" s="6">
        <f t="shared" si="38"/>
        <v>0</v>
      </c>
      <c r="AO43" s="7">
        <f t="shared" si="39"/>
        <v>1</v>
      </c>
      <c r="AP43" s="5"/>
    </row>
    <row r="44" spans="1:42" ht="14.45" customHeight="1" x14ac:dyDescent="0.25">
      <c r="A44" s="60" t="s">
        <v>214</v>
      </c>
      <c r="B44" s="47">
        <v>6</v>
      </c>
      <c r="C44" s="46" t="s">
        <v>71</v>
      </c>
      <c r="D44" s="44" t="s">
        <v>57</v>
      </c>
      <c r="E44" s="45">
        <v>4</v>
      </c>
      <c r="F44" s="76">
        <f>Full_dataset!K29</f>
        <v>4</v>
      </c>
      <c r="G44" s="73">
        <f>Full_dataset!L29</f>
        <v>0</v>
      </c>
      <c r="H44" s="73">
        <f>Full_dataset!M29</f>
        <v>0</v>
      </c>
      <c r="I44" s="73">
        <f>Full_dataset!N29</f>
        <v>4</v>
      </c>
      <c r="J44" s="73">
        <f>Full_dataset!O29</f>
        <v>4</v>
      </c>
      <c r="K44" s="73">
        <f>Full_dataset!P29</f>
        <v>3</v>
      </c>
      <c r="L44" s="70">
        <f>Full_dataset!Q29</f>
        <v>4</v>
      </c>
      <c r="M44" s="80">
        <f t="shared" si="20"/>
        <v>0</v>
      </c>
      <c r="N44" s="78">
        <f t="shared" si="21"/>
        <v>0</v>
      </c>
      <c r="O44" s="71">
        <f t="shared" si="22"/>
        <v>0</v>
      </c>
      <c r="P44" s="76">
        <f>Full_dataset!U29</f>
        <v>0</v>
      </c>
      <c r="Q44" s="54">
        <f t="shared" si="23"/>
        <v>0</v>
      </c>
      <c r="R44" s="76">
        <f>Full_dataset!W29</f>
        <v>0</v>
      </c>
      <c r="S44" s="76">
        <f>Full_dataset!X29</f>
        <v>0</v>
      </c>
      <c r="T44" s="76">
        <f>Full_dataset!Y29</f>
        <v>0</v>
      </c>
      <c r="U44" s="76">
        <f>Full_dataset!Z29</f>
        <v>0</v>
      </c>
      <c r="V44" s="76">
        <f>Full_dataset!AA29</f>
        <v>0</v>
      </c>
      <c r="X44" s="5"/>
      <c r="Y44" s="6">
        <f t="shared" si="24"/>
        <v>1</v>
      </c>
      <c r="Z44" s="6">
        <f t="shared" si="25"/>
        <v>0</v>
      </c>
      <c r="AA44" s="6">
        <f t="shared" si="26"/>
        <v>1</v>
      </c>
      <c r="AB44" s="6">
        <f t="shared" si="27"/>
        <v>0</v>
      </c>
      <c r="AC44" s="6">
        <f t="shared" si="28"/>
        <v>0.75</v>
      </c>
      <c r="AD44" s="6">
        <f t="shared" si="29"/>
        <v>1</v>
      </c>
      <c r="AE44" s="6">
        <f t="shared" si="30"/>
        <v>0</v>
      </c>
      <c r="AF44" s="7">
        <f t="shared" si="31"/>
        <v>1</v>
      </c>
      <c r="AG44" s="5"/>
      <c r="AH44" s="6">
        <f t="shared" si="32"/>
        <v>1</v>
      </c>
      <c r="AI44" s="7">
        <f t="shared" si="33"/>
        <v>1</v>
      </c>
      <c r="AJ44" s="7">
        <f t="shared" si="34"/>
        <v>1</v>
      </c>
      <c r="AK44" s="7">
        <f t="shared" si="35"/>
        <v>1</v>
      </c>
      <c r="AL44" s="7">
        <f t="shared" si="36"/>
        <v>1</v>
      </c>
      <c r="AM44" s="7">
        <f t="shared" si="37"/>
        <v>1</v>
      </c>
      <c r="AN44" s="6">
        <f t="shared" si="38"/>
        <v>0</v>
      </c>
      <c r="AO44" s="7">
        <f t="shared" si="39"/>
        <v>1</v>
      </c>
      <c r="AP44" s="5"/>
    </row>
    <row r="45" spans="1:42" ht="14.45" customHeight="1" x14ac:dyDescent="0.25">
      <c r="A45" s="60" t="s">
        <v>9</v>
      </c>
      <c r="B45" s="47">
        <v>6</v>
      </c>
      <c r="C45" s="46" t="s">
        <v>118</v>
      </c>
      <c r="D45" s="44" t="s">
        <v>57</v>
      </c>
      <c r="E45" s="45">
        <v>5</v>
      </c>
      <c r="F45" s="76">
        <f>Full_dataset!K31</f>
        <v>4</v>
      </c>
      <c r="G45" s="73">
        <f>Full_dataset!L31</f>
        <v>3</v>
      </c>
      <c r="H45" s="73">
        <f>Full_dataset!M31</f>
        <v>2</v>
      </c>
      <c r="I45" s="73">
        <f>Full_dataset!N31</f>
        <v>5</v>
      </c>
      <c r="J45" s="73">
        <f>Full_dataset!O31</f>
        <v>4</v>
      </c>
      <c r="K45" s="73">
        <f>Full_dataset!P31</f>
        <v>3</v>
      </c>
      <c r="L45" s="70">
        <f>Full_dataset!Q31</f>
        <v>4</v>
      </c>
      <c r="M45" s="80">
        <f t="shared" si="20"/>
        <v>0</v>
      </c>
      <c r="N45" s="78">
        <f t="shared" si="21"/>
        <v>1</v>
      </c>
      <c r="O45" s="71">
        <f t="shared" si="22"/>
        <v>1</v>
      </c>
      <c r="P45" s="76">
        <f>Full_dataset!U31</f>
        <v>1</v>
      </c>
      <c r="Q45" s="54">
        <f t="shared" si="23"/>
        <v>0</v>
      </c>
      <c r="R45" s="76">
        <f>Full_dataset!W31</f>
        <v>0</v>
      </c>
      <c r="S45" s="76">
        <f>Full_dataset!X31</f>
        <v>0</v>
      </c>
      <c r="T45" s="76">
        <f>Full_dataset!Y31</f>
        <v>1</v>
      </c>
      <c r="U45" s="76">
        <f>Full_dataset!Z31</f>
        <v>0</v>
      </c>
      <c r="V45" s="76">
        <f>Full_dataset!AA31</f>
        <v>0</v>
      </c>
      <c r="X45" s="5"/>
      <c r="Y45" s="6">
        <f t="shared" si="24"/>
        <v>0.8</v>
      </c>
      <c r="Z45" s="6">
        <f t="shared" si="25"/>
        <v>0.6</v>
      </c>
      <c r="AA45" s="6">
        <f t="shared" si="26"/>
        <v>0.8</v>
      </c>
      <c r="AB45" s="6">
        <f t="shared" si="27"/>
        <v>0.4</v>
      </c>
      <c r="AC45" s="6">
        <f t="shared" si="28"/>
        <v>0.6</v>
      </c>
      <c r="AD45" s="6">
        <f t="shared" si="29"/>
        <v>1</v>
      </c>
      <c r="AE45" s="6">
        <f t="shared" si="30"/>
        <v>0</v>
      </c>
      <c r="AF45" s="7">
        <f t="shared" si="31"/>
        <v>1</v>
      </c>
      <c r="AG45" s="5"/>
      <c r="AH45" s="6">
        <f t="shared" si="32"/>
        <v>0.8</v>
      </c>
      <c r="AI45" s="7">
        <f t="shared" si="33"/>
        <v>0.8</v>
      </c>
      <c r="AJ45" s="7">
        <f t="shared" si="34"/>
        <v>0.8</v>
      </c>
      <c r="AK45" s="7">
        <f t="shared" si="35"/>
        <v>0.8</v>
      </c>
      <c r="AL45" s="7">
        <f t="shared" si="36"/>
        <v>0.8</v>
      </c>
      <c r="AM45" s="7">
        <f t="shared" si="37"/>
        <v>1</v>
      </c>
      <c r="AN45" s="6">
        <f t="shared" si="38"/>
        <v>0</v>
      </c>
      <c r="AO45" s="7">
        <f t="shared" si="39"/>
        <v>1</v>
      </c>
      <c r="AP45" s="5"/>
    </row>
    <row r="46" spans="1:42" ht="14.45" customHeight="1" x14ac:dyDescent="0.25">
      <c r="A46" s="60" t="s">
        <v>200</v>
      </c>
      <c r="B46" s="47">
        <v>6</v>
      </c>
      <c r="C46" s="46" t="s">
        <v>122</v>
      </c>
      <c r="D46" s="44" t="s">
        <v>57</v>
      </c>
      <c r="E46" s="45">
        <v>2</v>
      </c>
      <c r="F46" s="76">
        <f>Full_dataset!K39</f>
        <v>2</v>
      </c>
      <c r="G46" s="73">
        <f>Full_dataset!L39</f>
        <v>0</v>
      </c>
      <c r="H46" s="73">
        <f>Full_dataset!M39</f>
        <v>0</v>
      </c>
      <c r="I46" s="73">
        <f>Full_dataset!N39</f>
        <v>2</v>
      </c>
      <c r="J46" s="73">
        <f>Full_dataset!O39</f>
        <v>1</v>
      </c>
      <c r="K46" s="73">
        <f>Full_dataset!P39</f>
        <v>2</v>
      </c>
      <c r="L46" s="70">
        <f>Full_dataset!Q39</f>
        <v>2</v>
      </c>
      <c r="M46" s="80">
        <f t="shared" si="20"/>
        <v>0</v>
      </c>
      <c r="N46" s="78">
        <f t="shared" si="21"/>
        <v>0</v>
      </c>
      <c r="O46" s="71">
        <f t="shared" si="22"/>
        <v>0</v>
      </c>
      <c r="P46" s="76">
        <f>Full_dataset!U39</f>
        <v>0</v>
      </c>
      <c r="Q46" s="54">
        <f t="shared" si="23"/>
        <v>0</v>
      </c>
      <c r="R46" s="76">
        <f>Full_dataset!W39</f>
        <v>0</v>
      </c>
      <c r="S46" s="76">
        <f>Full_dataset!X39</f>
        <v>0</v>
      </c>
      <c r="T46" s="76">
        <f>Full_dataset!Y39</f>
        <v>0</v>
      </c>
      <c r="U46" s="76">
        <f>Full_dataset!Z39</f>
        <v>0</v>
      </c>
      <c r="V46" s="76">
        <f>Full_dataset!AA39</f>
        <v>0</v>
      </c>
      <c r="X46" s="5"/>
      <c r="Y46" s="6">
        <f t="shared" si="24"/>
        <v>1</v>
      </c>
      <c r="Z46" s="6">
        <f t="shared" si="25"/>
        <v>0</v>
      </c>
      <c r="AA46" s="6">
        <f t="shared" si="26"/>
        <v>0.5</v>
      </c>
      <c r="AB46" s="6">
        <f t="shared" si="27"/>
        <v>0</v>
      </c>
      <c r="AC46" s="6">
        <f t="shared" si="28"/>
        <v>1</v>
      </c>
      <c r="AD46" s="6">
        <f t="shared" si="29"/>
        <v>1</v>
      </c>
      <c r="AE46" s="6">
        <f t="shared" si="30"/>
        <v>0</v>
      </c>
      <c r="AF46" s="7">
        <f t="shared" si="31"/>
        <v>1</v>
      </c>
      <c r="AG46" s="5"/>
      <c r="AH46" s="6">
        <f t="shared" si="32"/>
        <v>1</v>
      </c>
      <c r="AI46" s="7">
        <f t="shared" si="33"/>
        <v>1</v>
      </c>
      <c r="AJ46" s="7">
        <f t="shared" si="34"/>
        <v>1</v>
      </c>
      <c r="AK46" s="7">
        <f t="shared" si="35"/>
        <v>1</v>
      </c>
      <c r="AL46" s="7">
        <f t="shared" si="36"/>
        <v>1</v>
      </c>
      <c r="AM46" s="7">
        <f t="shared" si="37"/>
        <v>1</v>
      </c>
      <c r="AN46" s="6">
        <f t="shared" si="38"/>
        <v>0</v>
      </c>
      <c r="AO46" s="7">
        <f t="shared" si="39"/>
        <v>1</v>
      </c>
      <c r="AP46" s="5"/>
    </row>
    <row r="47" spans="1:42" ht="14.45" customHeight="1" x14ac:dyDescent="0.25">
      <c r="A47" s="60" t="s">
        <v>201</v>
      </c>
      <c r="B47" s="47">
        <v>6</v>
      </c>
      <c r="C47" s="46" t="s">
        <v>122</v>
      </c>
      <c r="D47" s="44" t="s">
        <v>57</v>
      </c>
      <c r="E47" s="45">
        <v>2</v>
      </c>
      <c r="F47" s="76">
        <f>Full_dataset!K40</f>
        <v>2</v>
      </c>
      <c r="G47" s="73">
        <f>Full_dataset!L40</f>
        <v>0</v>
      </c>
      <c r="H47" s="73">
        <f>Full_dataset!M40</f>
        <v>0</v>
      </c>
      <c r="I47" s="73">
        <f>Full_dataset!N40</f>
        <v>2</v>
      </c>
      <c r="J47" s="73">
        <f>Full_dataset!O40</f>
        <v>1</v>
      </c>
      <c r="K47" s="73">
        <f>Full_dataset!P40</f>
        <v>2</v>
      </c>
      <c r="L47" s="70">
        <f>Full_dataset!Q40</f>
        <v>2</v>
      </c>
      <c r="M47" s="80">
        <f t="shared" si="20"/>
        <v>0</v>
      </c>
      <c r="N47" s="78">
        <f t="shared" si="21"/>
        <v>0</v>
      </c>
      <c r="O47" s="71">
        <f t="shared" si="22"/>
        <v>0</v>
      </c>
      <c r="P47" s="76">
        <f>Full_dataset!U40</f>
        <v>0</v>
      </c>
      <c r="Q47" s="54">
        <f t="shared" si="23"/>
        <v>0</v>
      </c>
      <c r="R47" s="76">
        <f>Full_dataset!W40</f>
        <v>0</v>
      </c>
      <c r="S47" s="76">
        <f>Full_dataset!X40</f>
        <v>0</v>
      </c>
      <c r="T47" s="76">
        <f>Full_dataset!Y40</f>
        <v>0</v>
      </c>
      <c r="U47" s="76">
        <f>Full_dataset!Z40</f>
        <v>0</v>
      </c>
      <c r="V47" s="76">
        <f>Full_dataset!AA40</f>
        <v>0</v>
      </c>
      <c r="X47" s="5"/>
      <c r="Y47" s="6">
        <f t="shared" si="24"/>
        <v>1</v>
      </c>
      <c r="Z47" s="6">
        <f t="shared" si="25"/>
        <v>0</v>
      </c>
      <c r="AA47" s="6">
        <f t="shared" si="26"/>
        <v>0.5</v>
      </c>
      <c r="AB47" s="6">
        <f t="shared" si="27"/>
        <v>0</v>
      </c>
      <c r="AC47" s="6">
        <f t="shared" si="28"/>
        <v>1</v>
      </c>
      <c r="AD47" s="6">
        <f t="shared" si="29"/>
        <v>1</v>
      </c>
      <c r="AE47" s="6">
        <f t="shared" si="30"/>
        <v>0</v>
      </c>
      <c r="AF47" s="7">
        <f t="shared" si="31"/>
        <v>1</v>
      </c>
      <c r="AG47" s="5"/>
      <c r="AH47" s="6">
        <f t="shared" si="32"/>
        <v>1</v>
      </c>
      <c r="AI47" s="7">
        <f t="shared" si="33"/>
        <v>1</v>
      </c>
      <c r="AJ47" s="7">
        <f t="shared" si="34"/>
        <v>1</v>
      </c>
      <c r="AK47" s="7">
        <f t="shared" si="35"/>
        <v>1</v>
      </c>
      <c r="AL47" s="7">
        <f t="shared" si="36"/>
        <v>1</v>
      </c>
      <c r="AM47" s="7">
        <f t="shared" si="37"/>
        <v>1</v>
      </c>
      <c r="AN47" s="6">
        <f t="shared" si="38"/>
        <v>0</v>
      </c>
      <c r="AO47" s="7">
        <f t="shared" si="39"/>
        <v>1</v>
      </c>
      <c r="AP47" s="5"/>
    </row>
    <row r="48" spans="1:42" ht="14.45" customHeight="1" x14ac:dyDescent="0.25">
      <c r="A48" s="60" t="s">
        <v>16</v>
      </c>
      <c r="B48" s="47">
        <v>6</v>
      </c>
      <c r="C48" s="46" t="s">
        <v>79</v>
      </c>
      <c r="D48" s="44" t="s">
        <v>58</v>
      </c>
      <c r="E48" s="45">
        <v>6</v>
      </c>
      <c r="F48" s="76">
        <f>Full_dataset!K42</f>
        <v>6</v>
      </c>
      <c r="G48" s="73">
        <f>Full_dataset!L42</f>
        <v>4</v>
      </c>
      <c r="H48" s="73">
        <f>Full_dataset!M42</f>
        <v>0</v>
      </c>
      <c r="I48" s="73">
        <f>Full_dataset!N42</f>
        <v>4</v>
      </c>
      <c r="J48" s="73">
        <f>Full_dataset!O42</f>
        <v>6</v>
      </c>
      <c r="K48" s="73">
        <f>Full_dataset!P42</f>
        <v>5</v>
      </c>
      <c r="L48" s="70">
        <f>Full_dataset!Q42</f>
        <v>6</v>
      </c>
      <c r="M48" s="80">
        <f t="shared" si="20"/>
        <v>0</v>
      </c>
      <c r="N48" s="78">
        <f t="shared" si="21"/>
        <v>0</v>
      </c>
      <c r="O48" s="71">
        <f t="shared" si="22"/>
        <v>0</v>
      </c>
      <c r="P48" s="76">
        <f>Full_dataset!U42</f>
        <v>0</v>
      </c>
      <c r="Q48" s="54">
        <f t="shared" si="23"/>
        <v>0</v>
      </c>
      <c r="R48" s="76">
        <f>Full_dataset!W42</f>
        <v>0</v>
      </c>
      <c r="S48" s="76">
        <f>Full_dataset!X42</f>
        <v>0</v>
      </c>
      <c r="T48" s="76">
        <f>Full_dataset!Y42</f>
        <v>0</v>
      </c>
      <c r="U48" s="76">
        <f>Full_dataset!Z42</f>
        <v>0</v>
      </c>
      <c r="V48" s="76">
        <f>Full_dataset!AA42</f>
        <v>0</v>
      </c>
      <c r="X48" s="5"/>
      <c r="Y48" s="6">
        <f t="shared" si="24"/>
        <v>1</v>
      </c>
      <c r="Z48" s="6">
        <f t="shared" si="25"/>
        <v>0.66666666666666663</v>
      </c>
      <c r="AA48" s="6">
        <f t="shared" si="26"/>
        <v>1</v>
      </c>
      <c r="AB48" s="6">
        <f t="shared" si="27"/>
        <v>0</v>
      </c>
      <c r="AC48" s="6">
        <f t="shared" si="28"/>
        <v>0.83333333333333337</v>
      </c>
      <c r="AD48" s="6">
        <f t="shared" si="29"/>
        <v>0.66666666666666663</v>
      </c>
      <c r="AE48" s="6">
        <f t="shared" si="30"/>
        <v>0</v>
      </c>
      <c r="AF48" s="7">
        <f t="shared" si="31"/>
        <v>1</v>
      </c>
      <c r="AG48" s="5"/>
      <c r="AH48" s="6">
        <f t="shared" si="32"/>
        <v>1</v>
      </c>
      <c r="AI48" s="7">
        <f t="shared" si="33"/>
        <v>1</v>
      </c>
      <c r="AJ48" s="7">
        <f t="shared" si="34"/>
        <v>1</v>
      </c>
      <c r="AK48" s="7">
        <f t="shared" si="35"/>
        <v>1</v>
      </c>
      <c r="AL48" s="7">
        <f t="shared" si="36"/>
        <v>1</v>
      </c>
      <c r="AM48" s="7">
        <f t="shared" si="37"/>
        <v>1</v>
      </c>
      <c r="AN48" s="6">
        <f t="shared" si="38"/>
        <v>0</v>
      </c>
      <c r="AO48" s="7">
        <f t="shared" si="39"/>
        <v>1</v>
      </c>
      <c r="AP48" s="5"/>
    </row>
    <row r="49" spans="1:42" ht="14.45" customHeight="1" x14ac:dyDescent="0.25">
      <c r="A49" s="60" t="s">
        <v>17</v>
      </c>
      <c r="B49" s="47">
        <v>6</v>
      </c>
      <c r="C49" s="46" t="s">
        <v>80</v>
      </c>
      <c r="D49" s="44" t="s">
        <v>57</v>
      </c>
      <c r="E49" s="45">
        <v>16</v>
      </c>
      <c r="F49" s="76">
        <f>Full_dataset!K43</f>
        <v>16</v>
      </c>
      <c r="G49" s="73">
        <f>Full_dataset!L43</f>
        <v>7</v>
      </c>
      <c r="H49" s="73">
        <f>Full_dataset!M43</f>
        <v>0</v>
      </c>
      <c r="I49" s="73">
        <f>Full_dataset!N43</f>
        <v>16</v>
      </c>
      <c r="J49" s="73">
        <f>Full_dataset!O43</f>
        <v>9</v>
      </c>
      <c r="K49" s="73">
        <f>Full_dataset!P43</f>
        <v>9</v>
      </c>
      <c r="L49" s="70">
        <f>Full_dataset!Q43</f>
        <v>16</v>
      </c>
      <c r="M49" s="80">
        <f t="shared" si="20"/>
        <v>0</v>
      </c>
      <c r="N49" s="78">
        <f t="shared" si="21"/>
        <v>0</v>
      </c>
      <c r="O49" s="71">
        <f t="shared" si="22"/>
        <v>0</v>
      </c>
      <c r="P49" s="76">
        <f>Full_dataset!U43</f>
        <v>0</v>
      </c>
      <c r="Q49" s="54">
        <f t="shared" si="23"/>
        <v>0</v>
      </c>
      <c r="R49" s="76">
        <f>Full_dataset!W43</f>
        <v>0</v>
      </c>
      <c r="S49" s="76">
        <f>Full_dataset!X43</f>
        <v>0</v>
      </c>
      <c r="T49" s="76">
        <f>Full_dataset!Y43</f>
        <v>0</v>
      </c>
      <c r="U49" s="76">
        <f>Full_dataset!Z43</f>
        <v>0</v>
      </c>
      <c r="V49" s="76">
        <f>Full_dataset!AA43</f>
        <v>0</v>
      </c>
      <c r="X49" s="5"/>
      <c r="Y49" s="6">
        <f t="shared" si="24"/>
        <v>1</v>
      </c>
      <c r="Z49" s="6">
        <f t="shared" si="25"/>
        <v>0.4375</v>
      </c>
      <c r="AA49" s="6">
        <f t="shared" si="26"/>
        <v>0.5625</v>
      </c>
      <c r="AB49" s="6">
        <f t="shared" si="27"/>
        <v>0</v>
      </c>
      <c r="AC49" s="6">
        <f t="shared" si="28"/>
        <v>0.5625</v>
      </c>
      <c r="AD49" s="6">
        <f t="shared" si="29"/>
        <v>1</v>
      </c>
      <c r="AE49" s="6">
        <f t="shared" si="30"/>
        <v>0</v>
      </c>
      <c r="AF49" s="7">
        <f t="shared" si="31"/>
        <v>1</v>
      </c>
      <c r="AG49" s="5"/>
      <c r="AH49" s="6">
        <f t="shared" si="32"/>
        <v>1</v>
      </c>
      <c r="AI49" s="7">
        <f t="shared" si="33"/>
        <v>1</v>
      </c>
      <c r="AJ49" s="7">
        <f t="shared" si="34"/>
        <v>1</v>
      </c>
      <c r="AK49" s="7">
        <f t="shared" si="35"/>
        <v>1</v>
      </c>
      <c r="AL49" s="7">
        <f t="shared" si="36"/>
        <v>1</v>
      </c>
      <c r="AM49" s="7">
        <f t="shared" si="37"/>
        <v>1</v>
      </c>
      <c r="AN49" s="6">
        <f t="shared" si="38"/>
        <v>0</v>
      </c>
      <c r="AO49" s="7">
        <f t="shared" si="39"/>
        <v>1</v>
      </c>
      <c r="AP49" s="5"/>
    </row>
    <row r="50" spans="1:42" ht="14.45" customHeight="1" x14ac:dyDescent="0.25">
      <c r="A50" s="60" t="s">
        <v>27</v>
      </c>
      <c r="B50" s="47">
        <v>6</v>
      </c>
      <c r="C50" s="46" t="s">
        <v>89</v>
      </c>
      <c r="D50" s="44" t="s">
        <v>57</v>
      </c>
      <c r="E50" s="45">
        <v>5</v>
      </c>
      <c r="F50" s="76">
        <f>Full_dataset!K54</f>
        <v>5</v>
      </c>
      <c r="G50" s="73">
        <f>Full_dataset!L54</f>
        <v>1</v>
      </c>
      <c r="H50" s="73">
        <f>Full_dataset!M54</f>
        <v>2</v>
      </c>
      <c r="I50" s="73">
        <f>Full_dataset!N54</f>
        <v>5</v>
      </c>
      <c r="J50" s="73">
        <f>Full_dataset!O54</f>
        <v>5</v>
      </c>
      <c r="K50" s="73">
        <f>Full_dataset!P54</f>
        <v>4</v>
      </c>
      <c r="L50" s="70">
        <f>Full_dataset!Q54</f>
        <v>5</v>
      </c>
      <c r="M50" s="80">
        <f t="shared" si="20"/>
        <v>0</v>
      </c>
      <c r="N50" s="78">
        <f t="shared" si="21"/>
        <v>0</v>
      </c>
      <c r="O50" s="71">
        <f t="shared" si="22"/>
        <v>0</v>
      </c>
      <c r="P50" s="76">
        <f>Full_dataset!U54</f>
        <v>0</v>
      </c>
      <c r="Q50" s="54">
        <f t="shared" si="23"/>
        <v>0</v>
      </c>
      <c r="R50" s="76">
        <f>Full_dataset!W54</f>
        <v>0</v>
      </c>
      <c r="S50" s="76">
        <f>Full_dataset!X54</f>
        <v>0</v>
      </c>
      <c r="T50" s="76">
        <f>Full_dataset!Y54</f>
        <v>0</v>
      </c>
      <c r="U50" s="76">
        <f>Full_dataset!Z54</f>
        <v>0</v>
      </c>
      <c r="V50" s="76">
        <f>Full_dataset!AA54</f>
        <v>0</v>
      </c>
      <c r="X50" s="5"/>
      <c r="Y50" s="6">
        <f t="shared" si="24"/>
        <v>1</v>
      </c>
      <c r="Z50" s="6">
        <f t="shared" si="25"/>
        <v>0.2</v>
      </c>
      <c r="AA50" s="6">
        <f t="shared" si="26"/>
        <v>1</v>
      </c>
      <c r="AB50" s="6">
        <f t="shared" si="27"/>
        <v>0.4</v>
      </c>
      <c r="AC50" s="6">
        <f t="shared" si="28"/>
        <v>0.8</v>
      </c>
      <c r="AD50" s="6">
        <f t="shared" si="29"/>
        <v>1</v>
      </c>
      <c r="AE50" s="6">
        <f t="shared" si="30"/>
        <v>0</v>
      </c>
      <c r="AF50" s="7">
        <f t="shared" si="31"/>
        <v>1</v>
      </c>
      <c r="AG50" s="5"/>
      <c r="AH50" s="6">
        <f t="shared" si="32"/>
        <v>1</v>
      </c>
      <c r="AI50" s="7">
        <f t="shared" si="33"/>
        <v>1</v>
      </c>
      <c r="AJ50" s="7">
        <f t="shared" si="34"/>
        <v>1</v>
      </c>
      <c r="AK50" s="7">
        <f t="shared" si="35"/>
        <v>1</v>
      </c>
      <c r="AL50" s="7">
        <f t="shared" si="36"/>
        <v>1</v>
      </c>
      <c r="AM50" s="7">
        <f t="shared" si="37"/>
        <v>1</v>
      </c>
      <c r="AN50" s="6">
        <f t="shared" si="38"/>
        <v>0</v>
      </c>
      <c r="AO50" s="7">
        <f t="shared" si="39"/>
        <v>1</v>
      </c>
      <c r="AP50" s="5"/>
    </row>
    <row r="51" spans="1:42" ht="14.45" customHeight="1" x14ac:dyDescent="0.25">
      <c r="A51" s="60" t="s">
        <v>37</v>
      </c>
      <c r="B51" s="47">
        <v>6</v>
      </c>
      <c r="C51" s="46" t="s">
        <v>93</v>
      </c>
      <c r="D51" s="44" t="s">
        <v>57</v>
      </c>
      <c r="E51" s="45">
        <v>19</v>
      </c>
      <c r="F51" s="76">
        <f>Full_dataset!K64</f>
        <v>18</v>
      </c>
      <c r="G51" s="73">
        <f>Full_dataset!L64</f>
        <v>5</v>
      </c>
      <c r="H51" s="73">
        <f>Full_dataset!M64</f>
        <v>12</v>
      </c>
      <c r="I51" s="73">
        <f>Full_dataset!N64</f>
        <v>11</v>
      </c>
      <c r="J51" s="73">
        <f>Full_dataset!O64</f>
        <v>15</v>
      </c>
      <c r="K51" s="73">
        <f>Full_dataset!P64</f>
        <v>9</v>
      </c>
      <c r="L51" s="70">
        <f>Full_dataset!Q64</f>
        <v>19</v>
      </c>
      <c r="M51" s="80">
        <f t="shared" si="20"/>
        <v>1</v>
      </c>
      <c r="N51" s="78">
        <f t="shared" si="21"/>
        <v>1</v>
      </c>
      <c r="O51" s="71">
        <f t="shared" si="22"/>
        <v>0</v>
      </c>
      <c r="P51" s="76">
        <f>Full_dataset!U64</f>
        <v>0</v>
      </c>
      <c r="Q51" s="54">
        <f t="shared" si="23"/>
        <v>0</v>
      </c>
      <c r="R51" s="76">
        <f>Full_dataset!W64</f>
        <v>0</v>
      </c>
      <c r="S51" s="76">
        <f>Full_dataset!X64</f>
        <v>0</v>
      </c>
      <c r="T51" s="76">
        <f>Full_dataset!Y64</f>
        <v>0</v>
      </c>
      <c r="U51" s="76">
        <f>Full_dataset!Z64</f>
        <v>0</v>
      </c>
      <c r="V51" s="76">
        <f>Full_dataset!AA64</f>
        <v>0</v>
      </c>
      <c r="X51" s="5"/>
      <c r="Y51" s="6">
        <f t="shared" si="24"/>
        <v>0.94736842105263153</v>
      </c>
      <c r="Z51" s="6">
        <f t="shared" si="25"/>
        <v>0.26315789473684209</v>
      </c>
      <c r="AA51" s="6">
        <f t="shared" si="26"/>
        <v>0.78947368421052633</v>
      </c>
      <c r="AB51" s="6">
        <f t="shared" si="27"/>
        <v>0.63157894736842102</v>
      </c>
      <c r="AC51" s="6">
        <f t="shared" si="28"/>
        <v>0.47368421052631576</v>
      </c>
      <c r="AD51" s="6">
        <f t="shared" si="29"/>
        <v>0.57894736842105265</v>
      </c>
      <c r="AE51" s="6">
        <f t="shared" si="30"/>
        <v>5.2631578947368418E-2</v>
      </c>
      <c r="AF51" s="7">
        <f t="shared" si="31"/>
        <v>1</v>
      </c>
      <c r="AG51" s="5"/>
      <c r="AH51" s="6">
        <f t="shared" si="32"/>
        <v>1</v>
      </c>
      <c r="AI51" s="7">
        <f t="shared" si="33"/>
        <v>1</v>
      </c>
      <c r="AJ51" s="7">
        <f t="shared" si="34"/>
        <v>1</v>
      </c>
      <c r="AK51" s="7">
        <f t="shared" si="35"/>
        <v>1</v>
      </c>
      <c r="AL51" s="7">
        <f t="shared" si="36"/>
        <v>1</v>
      </c>
      <c r="AM51" s="7">
        <f t="shared" si="37"/>
        <v>1</v>
      </c>
      <c r="AN51" s="6">
        <f t="shared" si="38"/>
        <v>5.2631578947368418E-2</v>
      </c>
      <c r="AO51" s="7">
        <f t="shared" si="39"/>
        <v>1</v>
      </c>
      <c r="AP51" s="5"/>
    </row>
    <row r="52" spans="1:42" ht="14.45" customHeight="1" x14ac:dyDescent="0.25">
      <c r="A52" s="60" t="s">
        <v>40</v>
      </c>
      <c r="B52" s="47">
        <v>6</v>
      </c>
      <c r="C52" s="46" t="s">
        <v>95</v>
      </c>
      <c r="D52" s="44" t="s">
        <v>57</v>
      </c>
      <c r="E52" s="45">
        <v>5</v>
      </c>
      <c r="F52" s="76">
        <f>Full_dataset!K67</f>
        <v>3</v>
      </c>
      <c r="G52" s="73">
        <f>Full_dataset!L67</f>
        <v>0</v>
      </c>
      <c r="H52" s="73">
        <f>Full_dataset!M67</f>
        <v>2</v>
      </c>
      <c r="I52" s="73">
        <f>Full_dataset!N67</f>
        <v>3</v>
      </c>
      <c r="J52" s="73">
        <f>Full_dataset!O67</f>
        <v>3</v>
      </c>
      <c r="K52" s="73">
        <f>Full_dataset!P67</f>
        <v>2</v>
      </c>
      <c r="L52" s="70">
        <f>Full_dataset!Q67</f>
        <v>3</v>
      </c>
      <c r="M52" s="80">
        <f t="shared" si="20"/>
        <v>0</v>
      </c>
      <c r="N52" s="78">
        <f t="shared" si="21"/>
        <v>2</v>
      </c>
      <c r="O52" s="71">
        <f t="shared" si="22"/>
        <v>2</v>
      </c>
      <c r="P52" s="76">
        <f>Full_dataset!U67</f>
        <v>2</v>
      </c>
      <c r="Q52" s="54">
        <f t="shared" si="23"/>
        <v>0</v>
      </c>
      <c r="R52" s="76">
        <f>Full_dataset!W67</f>
        <v>0</v>
      </c>
      <c r="S52" s="76">
        <f>Full_dataset!X67</f>
        <v>0</v>
      </c>
      <c r="T52" s="76">
        <f>Full_dataset!Y67</f>
        <v>2</v>
      </c>
      <c r="U52" s="76">
        <f>Full_dataset!Z67</f>
        <v>0</v>
      </c>
      <c r="V52" s="76">
        <f>Full_dataset!AA67</f>
        <v>0</v>
      </c>
      <c r="X52" s="5"/>
      <c r="Y52" s="6">
        <f t="shared" si="24"/>
        <v>0.6</v>
      </c>
      <c r="Z52" s="6">
        <f t="shared" si="25"/>
        <v>0</v>
      </c>
      <c r="AA52" s="6">
        <f t="shared" si="26"/>
        <v>0.6</v>
      </c>
      <c r="AB52" s="6">
        <f t="shared" si="27"/>
        <v>0.4</v>
      </c>
      <c r="AC52" s="6">
        <f t="shared" si="28"/>
        <v>0.4</v>
      </c>
      <c r="AD52" s="6">
        <f t="shared" si="29"/>
        <v>0.6</v>
      </c>
      <c r="AE52" s="6">
        <f t="shared" si="30"/>
        <v>0</v>
      </c>
      <c r="AF52" s="7">
        <f t="shared" si="31"/>
        <v>1</v>
      </c>
      <c r="AG52" s="5"/>
      <c r="AH52" s="6">
        <f t="shared" si="32"/>
        <v>0.6</v>
      </c>
      <c r="AI52" s="7">
        <f t="shared" si="33"/>
        <v>0.6</v>
      </c>
      <c r="AJ52" s="7">
        <f t="shared" si="34"/>
        <v>0.6</v>
      </c>
      <c r="AK52" s="7">
        <f t="shared" si="35"/>
        <v>0.6</v>
      </c>
      <c r="AL52" s="7">
        <f t="shared" si="36"/>
        <v>0.6</v>
      </c>
      <c r="AM52" s="7">
        <f t="shared" si="37"/>
        <v>1</v>
      </c>
      <c r="AN52" s="6">
        <f t="shared" si="38"/>
        <v>0</v>
      </c>
      <c r="AO52" s="7">
        <f t="shared" si="39"/>
        <v>1</v>
      </c>
      <c r="AP52" s="5"/>
    </row>
    <row r="53" spans="1:42" ht="14.45" customHeight="1" x14ac:dyDescent="0.25">
      <c r="A53" s="60" t="s">
        <v>204</v>
      </c>
      <c r="B53" s="47">
        <v>6</v>
      </c>
      <c r="C53" s="46" t="s">
        <v>111</v>
      </c>
      <c r="D53" s="44" t="s">
        <v>57</v>
      </c>
      <c r="E53" s="45">
        <v>6</v>
      </c>
      <c r="F53" s="76">
        <f>Full_dataset!K70</f>
        <v>6</v>
      </c>
      <c r="G53" s="73">
        <f>Full_dataset!L70</f>
        <v>4</v>
      </c>
      <c r="H53" s="73">
        <f>Full_dataset!M70</f>
        <v>0</v>
      </c>
      <c r="I53" s="73">
        <f>Full_dataset!N70</f>
        <v>6</v>
      </c>
      <c r="J53" s="73">
        <f>Full_dataset!O70</f>
        <v>5</v>
      </c>
      <c r="K53" s="73">
        <f>Full_dataset!P70</f>
        <v>5</v>
      </c>
      <c r="L53" s="70">
        <f>Full_dataset!Q70</f>
        <v>6</v>
      </c>
      <c r="M53" s="80">
        <f t="shared" si="20"/>
        <v>0</v>
      </c>
      <c r="N53" s="78">
        <f t="shared" si="21"/>
        <v>0</v>
      </c>
      <c r="O53" s="71">
        <f t="shared" si="22"/>
        <v>0</v>
      </c>
      <c r="P53" s="76">
        <f>Full_dataset!U70</f>
        <v>0</v>
      </c>
      <c r="Q53" s="54">
        <f t="shared" si="23"/>
        <v>0</v>
      </c>
      <c r="R53" s="76">
        <f>Full_dataset!W70</f>
        <v>0</v>
      </c>
      <c r="S53" s="76">
        <f>Full_dataset!X70</f>
        <v>0</v>
      </c>
      <c r="T53" s="76">
        <f>Full_dataset!Y70</f>
        <v>0</v>
      </c>
      <c r="U53" s="76">
        <f>Full_dataset!Z70</f>
        <v>0</v>
      </c>
      <c r="V53" s="76">
        <f>Full_dataset!AA70</f>
        <v>0</v>
      </c>
      <c r="X53" s="5"/>
      <c r="Y53" s="6">
        <f t="shared" si="24"/>
        <v>1</v>
      </c>
      <c r="Z53" s="6">
        <f t="shared" si="25"/>
        <v>0.66666666666666663</v>
      </c>
      <c r="AA53" s="6">
        <f t="shared" si="26"/>
        <v>0.83333333333333337</v>
      </c>
      <c r="AB53" s="6">
        <f t="shared" si="27"/>
        <v>0</v>
      </c>
      <c r="AC53" s="6">
        <f t="shared" si="28"/>
        <v>0.83333333333333337</v>
      </c>
      <c r="AD53" s="6">
        <f t="shared" si="29"/>
        <v>1</v>
      </c>
      <c r="AE53" s="6">
        <f t="shared" si="30"/>
        <v>0</v>
      </c>
      <c r="AF53" s="7">
        <f t="shared" si="31"/>
        <v>1</v>
      </c>
      <c r="AG53" s="5"/>
      <c r="AH53" s="6">
        <f t="shared" si="32"/>
        <v>1</v>
      </c>
      <c r="AI53" s="7">
        <f t="shared" si="33"/>
        <v>1</v>
      </c>
      <c r="AJ53" s="7">
        <f t="shared" si="34"/>
        <v>1</v>
      </c>
      <c r="AK53" s="7">
        <f t="shared" si="35"/>
        <v>1</v>
      </c>
      <c r="AL53" s="7">
        <f t="shared" si="36"/>
        <v>1</v>
      </c>
      <c r="AM53" s="7">
        <f t="shared" si="37"/>
        <v>1</v>
      </c>
      <c r="AN53" s="6">
        <f t="shared" si="38"/>
        <v>0</v>
      </c>
      <c r="AO53" s="7">
        <f t="shared" si="39"/>
        <v>1</v>
      </c>
      <c r="AP53" s="5"/>
    </row>
    <row r="54" spans="1:42" ht="14.45" customHeight="1" x14ac:dyDescent="0.25">
      <c r="A54" s="60" t="s">
        <v>25</v>
      </c>
      <c r="B54" s="47">
        <v>7</v>
      </c>
      <c r="C54" s="46" t="s">
        <v>87</v>
      </c>
      <c r="D54" s="44" t="s">
        <v>57</v>
      </c>
      <c r="E54" s="45">
        <v>14</v>
      </c>
      <c r="F54" s="76">
        <f>Full_dataset!K52</f>
        <v>12</v>
      </c>
      <c r="G54" s="73">
        <f>Full_dataset!L52</f>
        <v>4</v>
      </c>
      <c r="H54" s="73">
        <f>Full_dataset!M52</f>
        <v>12</v>
      </c>
      <c r="I54" s="73">
        <f>Full_dataset!N52</f>
        <v>10</v>
      </c>
      <c r="J54" s="73">
        <f>Full_dataset!O52</f>
        <v>12</v>
      </c>
      <c r="K54" s="73">
        <f>Full_dataset!P52</f>
        <v>2</v>
      </c>
      <c r="L54" s="70">
        <f>Full_dataset!Q52</f>
        <v>14</v>
      </c>
      <c r="M54" s="80">
        <f t="shared" si="20"/>
        <v>2</v>
      </c>
      <c r="N54" s="78">
        <f t="shared" si="21"/>
        <v>2</v>
      </c>
      <c r="O54" s="71">
        <f t="shared" si="22"/>
        <v>0</v>
      </c>
      <c r="P54" s="76">
        <f>Full_dataset!U52</f>
        <v>0</v>
      </c>
      <c r="Q54" s="54">
        <f t="shared" si="23"/>
        <v>0</v>
      </c>
      <c r="R54" s="76">
        <f>Full_dataset!W52</f>
        <v>0</v>
      </c>
      <c r="S54" s="76">
        <f>Full_dataset!X52</f>
        <v>0</v>
      </c>
      <c r="T54" s="76">
        <f>Full_dataset!Y52</f>
        <v>0</v>
      </c>
      <c r="U54" s="76">
        <f>Full_dataset!Z52</f>
        <v>0</v>
      </c>
      <c r="V54" s="76">
        <f>Full_dataset!AA52</f>
        <v>0</v>
      </c>
      <c r="X54" s="5"/>
      <c r="Y54" s="6">
        <f t="shared" si="24"/>
        <v>0.8571428571428571</v>
      </c>
      <c r="Z54" s="6">
        <f t="shared" si="25"/>
        <v>0.2857142857142857</v>
      </c>
      <c r="AA54" s="6">
        <f t="shared" si="26"/>
        <v>0.8571428571428571</v>
      </c>
      <c r="AB54" s="6">
        <f t="shared" si="27"/>
        <v>0.8571428571428571</v>
      </c>
      <c r="AC54" s="6">
        <f t="shared" si="28"/>
        <v>0.14285714285714285</v>
      </c>
      <c r="AD54" s="6">
        <f t="shared" si="29"/>
        <v>0.7142857142857143</v>
      </c>
      <c r="AE54" s="6">
        <f t="shared" si="30"/>
        <v>0.14285714285714285</v>
      </c>
      <c r="AF54" s="7">
        <f t="shared" si="31"/>
        <v>1</v>
      </c>
      <c r="AG54" s="5"/>
      <c r="AH54" s="6">
        <f t="shared" si="32"/>
        <v>1</v>
      </c>
      <c r="AI54" s="7">
        <f t="shared" si="33"/>
        <v>1</v>
      </c>
      <c r="AJ54" s="7">
        <f t="shared" si="34"/>
        <v>1</v>
      </c>
      <c r="AK54" s="7">
        <f t="shared" si="35"/>
        <v>1</v>
      </c>
      <c r="AL54" s="7">
        <f t="shared" si="36"/>
        <v>1</v>
      </c>
      <c r="AM54" s="7">
        <f t="shared" si="37"/>
        <v>1</v>
      </c>
      <c r="AN54" s="6">
        <f t="shared" si="38"/>
        <v>0.14285714285714285</v>
      </c>
      <c r="AO54" s="7">
        <f t="shared" si="39"/>
        <v>1</v>
      </c>
      <c r="AP54" s="5"/>
    </row>
    <row r="55" spans="1:42" ht="14.45" customHeight="1" x14ac:dyDescent="0.25">
      <c r="A55" s="60" t="s">
        <v>26</v>
      </c>
      <c r="B55" s="47">
        <v>7</v>
      </c>
      <c r="C55" s="46" t="s">
        <v>87</v>
      </c>
      <c r="D55" s="44" t="s">
        <v>57</v>
      </c>
      <c r="E55" s="45">
        <v>4</v>
      </c>
      <c r="F55" s="76">
        <f>Full_dataset!K53</f>
        <v>3</v>
      </c>
      <c r="G55" s="73">
        <f>Full_dataset!L53</f>
        <v>1</v>
      </c>
      <c r="H55" s="73">
        <f>Full_dataset!M53</f>
        <v>3</v>
      </c>
      <c r="I55" s="73">
        <f>Full_dataset!N53</f>
        <v>2</v>
      </c>
      <c r="J55" s="73">
        <f>Full_dataset!O53</f>
        <v>3</v>
      </c>
      <c r="K55" s="73">
        <f>Full_dataset!P53</f>
        <v>0</v>
      </c>
      <c r="L55" s="70">
        <f>Full_dataset!Q53</f>
        <v>4</v>
      </c>
      <c r="M55" s="80">
        <f t="shared" si="20"/>
        <v>1</v>
      </c>
      <c r="N55" s="78">
        <f t="shared" si="21"/>
        <v>1</v>
      </c>
      <c r="O55" s="71">
        <f t="shared" si="22"/>
        <v>0</v>
      </c>
      <c r="P55" s="76">
        <f>Full_dataset!U53</f>
        <v>0</v>
      </c>
      <c r="Q55" s="54">
        <f t="shared" si="23"/>
        <v>0</v>
      </c>
      <c r="R55" s="76">
        <f>Full_dataset!W53</f>
        <v>0</v>
      </c>
      <c r="S55" s="76">
        <f>Full_dataset!X53</f>
        <v>0</v>
      </c>
      <c r="T55" s="76">
        <f>Full_dataset!Y53</f>
        <v>0</v>
      </c>
      <c r="U55" s="76">
        <f>Full_dataset!Z53</f>
        <v>0</v>
      </c>
      <c r="V55" s="76">
        <f>Full_dataset!AA53</f>
        <v>0</v>
      </c>
      <c r="X55" s="5"/>
      <c r="Y55" s="6">
        <f t="shared" si="24"/>
        <v>0.75</v>
      </c>
      <c r="Z55" s="6">
        <f t="shared" si="25"/>
        <v>0.25</v>
      </c>
      <c r="AA55" s="6">
        <f t="shared" si="26"/>
        <v>0.75</v>
      </c>
      <c r="AB55" s="6">
        <f t="shared" si="27"/>
        <v>0.75</v>
      </c>
      <c r="AC55" s="6">
        <f t="shared" si="28"/>
        <v>0</v>
      </c>
      <c r="AD55" s="6">
        <f t="shared" si="29"/>
        <v>0.5</v>
      </c>
      <c r="AE55" s="6">
        <f t="shared" si="30"/>
        <v>0.25</v>
      </c>
      <c r="AF55" s="7">
        <f t="shared" si="31"/>
        <v>1</v>
      </c>
      <c r="AG55" s="5"/>
      <c r="AH55" s="6">
        <f t="shared" si="32"/>
        <v>1</v>
      </c>
      <c r="AI55" s="7">
        <f t="shared" si="33"/>
        <v>1</v>
      </c>
      <c r="AJ55" s="7">
        <f t="shared" si="34"/>
        <v>1</v>
      </c>
      <c r="AK55" s="7">
        <f t="shared" si="35"/>
        <v>1</v>
      </c>
      <c r="AL55" s="7">
        <f t="shared" si="36"/>
        <v>1</v>
      </c>
      <c r="AM55" s="7">
        <f t="shared" si="37"/>
        <v>1</v>
      </c>
      <c r="AN55" s="6">
        <f t="shared" si="38"/>
        <v>0.25</v>
      </c>
      <c r="AO55" s="7">
        <f t="shared" si="39"/>
        <v>1</v>
      </c>
      <c r="AP55" s="5"/>
    </row>
    <row r="56" spans="1:42" ht="14.45" customHeight="1" x14ac:dyDescent="0.25">
      <c r="A56" s="60" t="s">
        <v>33</v>
      </c>
      <c r="B56" s="47">
        <v>7</v>
      </c>
      <c r="C56" s="46" t="s">
        <v>127</v>
      </c>
      <c r="D56" s="44" t="s">
        <v>57</v>
      </c>
      <c r="E56" s="45">
        <v>4</v>
      </c>
      <c r="F56" s="76">
        <f>Full_dataset!K60</f>
        <v>4</v>
      </c>
      <c r="G56" s="73">
        <f>Full_dataset!L60</f>
        <v>1</v>
      </c>
      <c r="H56" s="73">
        <f>Full_dataset!M60</f>
        <v>4</v>
      </c>
      <c r="I56" s="73">
        <f>Full_dataset!N60</f>
        <v>4</v>
      </c>
      <c r="J56" s="73">
        <f>Full_dataset!O60</f>
        <v>4</v>
      </c>
      <c r="K56" s="73">
        <f>Full_dataset!P60</f>
        <v>4</v>
      </c>
      <c r="L56" s="70">
        <f>Full_dataset!Q60</f>
        <v>4</v>
      </c>
      <c r="M56" s="80">
        <f t="shared" si="20"/>
        <v>0</v>
      </c>
      <c r="N56" s="78">
        <f t="shared" si="21"/>
        <v>0</v>
      </c>
      <c r="O56" s="71">
        <f t="shared" si="22"/>
        <v>0</v>
      </c>
      <c r="P56" s="76">
        <f>Full_dataset!U60</f>
        <v>0</v>
      </c>
      <c r="Q56" s="54">
        <f t="shared" si="23"/>
        <v>0</v>
      </c>
      <c r="R56" s="76">
        <f>Full_dataset!W60</f>
        <v>0</v>
      </c>
      <c r="S56" s="76">
        <f>Full_dataset!X60</f>
        <v>0</v>
      </c>
      <c r="T56" s="76">
        <f>Full_dataset!Y60</f>
        <v>0</v>
      </c>
      <c r="U56" s="76">
        <f>Full_dataset!Z60</f>
        <v>0</v>
      </c>
      <c r="V56" s="76">
        <f>Full_dataset!AA60</f>
        <v>0</v>
      </c>
      <c r="X56" s="5"/>
      <c r="Y56" s="6">
        <f t="shared" si="24"/>
        <v>1</v>
      </c>
      <c r="Z56" s="6">
        <f t="shared" si="25"/>
        <v>0.25</v>
      </c>
      <c r="AA56" s="6">
        <f t="shared" si="26"/>
        <v>1</v>
      </c>
      <c r="AB56" s="6">
        <f t="shared" si="27"/>
        <v>1</v>
      </c>
      <c r="AC56" s="6">
        <f t="shared" si="28"/>
        <v>1</v>
      </c>
      <c r="AD56" s="6">
        <f t="shared" si="29"/>
        <v>1</v>
      </c>
      <c r="AE56" s="6">
        <f t="shared" si="30"/>
        <v>0</v>
      </c>
      <c r="AF56" s="7">
        <f t="shared" si="31"/>
        <v>1</v>
      </c>
      <c r="AG56" s="5"/>
      <c r="AH56" s="6">
        <f t="shared" si="32"/>
        <v>1</v>
      </c>
      <c r="AI56" s="7">
        <f t="shared" si="33"/>
        <v>1</v>
      </c>
      <c r="AJ56" s="7">
        <f t="shared" si="34"/>
        <v>1</v>
      </c>
      <c r="AK56" s="7">
        <f t="shared" si="35"/>
        <v>1</v>
      </c>
      <c r="AL56" s="7">
        <f t="shared" si="36"/>
        <v>1</v>
      </c>
      <c r="AM56" s="7">
        <f t="shared" si="37"/>
        <v>1</v>
      </c>
      <c r="AN56" s="6">
        <f t="shared" si="38"/>
        <v>0</v>
      </c>
      <c r="AO56" s="7">
        <f t="shared" si="39"/>
        <v>1</v>
      </c>
      <c r="AP56" s="5"/>
    </row>
    <row r="57" spans="1:42" ht="14.45" customHeight="1" x14ac:dyDescent="0.25">
      <c r="A57" s="62" t="s">
        <v>34</v>
      </c>
      <c r="B57" s="48">
        <v>7</v>
      </c>
      <c r="C57" s="50" t="s">
        <v>128</v>
      </c>
      <c r="D57" s="49" t="s">
        <v>58</v>
      </c>
      <c r="E57" s="51">
        <v>22</v>
      </c>
      <c r="F57" s="76">
        <f>Full_dataset!K61</f>
        <v>21</v>
      </c>
      <c r="G57" s="73">
        <f>Full_dataset!L61</f>
        <v>10</v>
      </c>
      <c r="H57" s="73">
        <f>Full_dataset!M61</f>
        <v>0</v>
      </c>
      <c r="I57" s="73">
        <f>Full_dataset!N61</f>
        <v>11</v>
      </c>
      <c r="J57" s="73">
        <f>Full_dataset!O61</f>
        <v>19</v>
      </c>
      <c r="K57" s="73">
        <f>Full_dataset!P61</f>
        <v>3</v>
      </c>
      <c r="L57" s="70">
        <f>Full_dataset!Q61</f>
        <v>21</v>
      </c>
      <c r="M57" s="80">
        <f t="shared" si="20"/>
        <v>0</v>
      </c>
      <c r="N57" s="78">
        <f t="shared" si="21"/>
        <v>1</v>
      </c>
      <c r="O57" s="71">
        <f t="shared" si="22"/>
        <v>1</v>
      </c>
      <c r="P57" s="76">
        <f>Full_dataset!U61</f>
        <v>0</v>
      </c>
      <c r="Q57" s="54">
        <f t="shared" si="23"/>
        <v>1</v>
      </c>
      <c r="R57" s="76">
        <f>Full_dataset!W61</f>
        <v>0</v>
      </c>
      <c r="S57" s="76">
        <f>Full_dataset!X61</f>
        <v>0</v>
      </c>
      <c r="T57" s="76">
        <f>Full_dataset!Y61</f>
        <v>0</v>
      </c>
      <c r="U57" s="76">
        <f>Full_dataset!Z61</f>
        <v>0</v>
      </c>
      <c r="V57" s="76">
        <f>Full_dataset!AA61</f>
        <v>0</v>
      </c>
      <c r="X57" s="5"/>
      <c r="Y57" s="6">
        <f t="shared" si="24"/>
        <v>0.95454545454545459</v>
      </c>
      <c r="Z57" s="6">
        <f t="shared" si="25"/>
        <v>0.45454545454545453</v>
      </c>
      <c r="AA57" s="6">
        <f t="shared" si="26"/>
        <v>0.86363636363636365</v>
      </c>
      <c r="AB57" s="6">
        <f t="shared" si="27"/>
        <v>0</v>
      </c>
      <c r="AC57" s="6">
        <f t="shared" si="28"/>
        <v>0.13636363636363635</v>
      </c>
      <c r="AD57" s="6">
        <f t="shared" si="29"/>
        <v>0.5</v>
      </c>
      <c r="AE57" s="6">
        <f t="shared" si="30"/>
        <v>0</v>
      </c>
      <c r="AF57" s="7">
        <f t="shared" si="31"/>
        <v>0.95454545454545459</v>
      </c>
      <c r="AG57" s="5"/>
      <c r="AH57" s="6">
        <f t="shared" si="32"/>
        <v>0.95454545454545459</v>
      </c>
      <c r="AI57" s="7">
        <f t="shared" si="33"/>
        <v>0.95454545454545459</v>
      </c>
      <c r="AJ57" s="7">
        <f t="shared" si="34"/>
        <v>0.95454545454545459</v>
      </c>
      <c r="AK57" s="7">
        <f t="shared" si="35"/>
        <v>0.95454545454545459</v>
      </c>
      <c r="AL57" s="7">
        <f t="shared" si="36"/>
        <v>0.95454545454545459</v>
      </c>
      <c r="AM57" s="7">
        <f t="shared" si="37"/>
        <v>0.95454545454545459</v>
      </c>
      <c r="AN57" s="6">
        <f t="shared" si="38"/>
        <v>0</v>
      </c>
      <c r="AO57" s="7">
        <f t="shared" si="39"/>
        <v>0.95454545454545459</v>
      </c>
      <c r="AP57" s="5"/>
    </row>
    <row r="58" spans="1:42" ht="14.45" customHeight="1" x14ac:dyDescent="0.25">
      <c r="A58" s="60" t="s">
        <v>206</v>
      </c>
      <c r="B58" s="47">
        <v>7</v>
      </c>
      <c r="C58" s="46" t="s">
        <v>98</v>
      </c>
      <c r="D58" s="44" t="s">
        <v>57</v>
      </c>
      <c r="E58" s="45">
        <v>8</v>
      </c>
      <c r="F58" s="76">
        <f>Full_dataset!K72</f>
        <v>8</v>
      </c>
      <c r="G58" s="73">
        <f>Full_dataset!L72</f>
        <v>5</v>
      </c>
      <c r="H58" s="73">
        <f>Full_dataset!M72</f>
        <v>1</v>
      </c>
      <c r="I58" s="73">
        <f>Full_dataset!N72</f>
        <v>8</v>
      </c>
      <c r="J58" s="73">
        <f>Full_dataset!O72</f>
        <v>7</v>
      </c>
      <c r="K58" s="73">
        <f>Full_dataset!P72</f>
        <v>1</v>
      </c>
      <c r="L58" s="70">
        <f>Full_dataset!Q72</f>
        <v>8</v>
      </c>
      <c r="M58" s="80">
        <f t="shared" si="20"/>
        <v>0</v>
      </c>
      <c r="N58" s="78">
        <f t="shared" si="21"/>
        <v>0</v>
      </c>
      <c r="O58" s="71">
        <f t="shared" si="22"/>
        <v>0</v>
      </c>
      <c r="P58" s="76">
        <f>Full_dataset!U72</f>
        <v>0</v>
      </c>
      <c r="Q58" s="54">
        <f t="shared" si="23"/>
        <v>0</v>
      </c>
      <c r="R58" s="76">
        <f>Full_dataset!W72</f>
        <v>0</v>
      </c>
      <c r="S58" s="76">
        <f>Full_dataset!X72</f>
        <v>0</v>
      </c>
      <c r="T58" s="76">
        <f>Full_dataset!Y72</f>
        <v>0</v>
      </c>
      <c r="U58" s="76">
        <f>Full_dataset!Z72</f>
        <v>0</v>
      </c>
      <c r="V58" s="76">
        <f>Full_dataset!AA72</f>
        <v>0</v>
      </c>
      <c r="X58" s="5"/>
      <c r="Y58" s="6">
        <f t="shared" si="24"/>
        <v>1</v>
      </c>
      <c r="Z58" s="6">
        <f t="shared" si="25"/>
        <v>0.625</v>
      </c>
      <c r="AA58" s="6">
        <f t="shared" si="26"/>
        <v>0.875</v>
      </c>
      <c r="AB58" s="6">
        <f t="shared" si="27"/>
        <v>0.125</v>
      </c>
      <c r="AC58" s="6">
        <f t="shared" si="28"/>
        <v>0.125</v>
      </c>
      <c r="AD58" s="6">
        <f t="shared" si="29"/>
        <v>1</v>
      </c>
      <c r="AE58" s="6">
        <f t="shared" si="30"/>
        <v>0</v>
      </c>
      <c r="AF58" s="7">
        <f t="shared" si="31"/>
        <v>1</v>
      </c>
      <c r="AG58" s="5"/>
      <c r="AH58" s="6">
        <f t="shared" si="32"/>
        <v>1</v>
      </c>
      <c r="AI58" s="7">
        <f t="shared" si="33"/>
        <v>1</v>
      </c>
      <c r="AJ58" s="7">
        <f t="shared" si="34"/>
        <v>1</v>
      </c>
      <c r="AK58" s="7">
        <f t="shared" si="35"/>
        <v>1</v>
      </c>
      <c r="AL58" s="7">
        <f t="shared" si="36"/>
        <v>1</v>
      </c>
      <c r="AM58" s="7">
        <f t="shared" si="37"/>
        <v>1</v>
      </c>
      <c r="AN58" s="6">
        <f t="shared" si="38"/>
        <v>0</v>
      </c>
      <c r="AO58" s="7">
        <f t="shared" si="39"/>
        <v>1</v>
      </c>
      <c r="AP58" s="5"/>
    </row>
    <row r="59" spans="1:42" ht="14.45" customHeight="1" x14ac:dyDescent="0.25">
      <c r="A59" s="60" t="s">
        <v>205</v>
      </c>
      <c r="B59" s="47">
        <v>7</v>
      </c>
      <c r="C59" s="46" t="s">
        <v>98</v>
      </c>
      <c r="D59" s="44" t="s">
        <v>57</v>
      </c>
      <c r="E59" s="45">
        <v>17</v>
      </c>
      <c r="F59" s="76">
        <f>Full_dataset!K73</f>
        <v>15</v>
      </c>
      <c r="G59" s="73">
        <f>Full_dataset!L73</f>
        <v>6</v>
      </c>
      <c r="H59" s="73">
        <f>Full_dataset!M73</f>
        <v>8</v>
      </c>
      <c r="I59" s="73">
        <f>Full_dataset!N73</f>
        <v>17</v>
      </c>
      <c r="J59" s="73">
        <f>Full_dataset!O73</f>
        <v>15</v>
      </c>
      <c r="K59" s="73">
        <f>Full_dataset!P73</f>
        <v>10</v>
      </c>
      <c r="L59" s="70">
        <f>Full_dataset!Q73</f>
        <v>15</v>
      </c>
      <c r="M59" s="80">
        <f t="shared" si="20"/>
        <v>0</v>
      </c>
      <c r="N59" s="78">
        <f t="shared" si="21"/>
        <v>2</v>
      </c>
      <c r="O59" s="71">
        <f t="shared" si="22"/>
        <v>2</v>
      </c>
      <c r="P59" s="76">
        <f>Full_dataset!U73</f>
        <v>2</v>
      </c>
      <c r="Q59" s="54">
        <f t="shared" si="23"/>
        <v>0</v>
      </c>
      <c r="R59" s="76">
        <f>Full_dataset!W73</f>
        <v>0</v>
      </c>
      <c r="S59" s="76">
        <f>Full_dataset!X73</f>
        <v>1</v>
      </c>
      <c r="T59" s="76">
        <f>Full_dataset!Y73</f>
        <v>2</v>
      </c>
      <c r="U59" s="76">
        <f>Full_dataset!Z73</f>
        <v>0</v>
      </c>
      <c r="V59" s="76">
        <f>Full_dataset!AA73</f>
        <v>1</v>
      </c>
      <c r="X59" s="5"/>
      <c r="Y59" s="6">
        <f t="shared" si="24"/>
        <v>0.88235294117647056</v>
      </c>
      <c r="Z59" s="6">
        <f t="shared" si="25"/>
        <v>0.35294117647058826</v>
      </c>
      <c r="AA59" s="6">
        <f t="shared" si="26"/>
        <v>0.88235294117647056</v>
      </c>
      <c r="AB59" s="6">
        <f t="shared" si="27"/>
        <v>0.47058823529411764</v>
      </c>
      <c r="AC59" s="6">
        <f t="shared" si="28"/>
        <v>0.58823529411764708</v>
      </c>
      <c r="AD59" s="6">
        <f t="shared" si="29"/>
        <v>1</v>
      </c>
      <c r="AE59" s="6">
        <f t="shared" si="30"/>
        <v>0</v>
      </c>
      <c r="AF59" s="7">
        <f t="shared" si="31"/>
        <v>1</v>
      </c>
      <c r="AG59" s="5"/>
      <c r="AH59" s="6">
        <f t="shared" si="32"/>
        <v>0.88235294117647056</v>
      </c>
      <c r="AI59" s="7">
        <f t="shared" si="33"/>
        <v>0.88235294117647056</v>
      </c>
      <c r="AJ59" s="7">
        <f t="shared" si="34"/>
        <v>0.88235294117647056</v>
      </c>
      <c r="AK59" s="7">
        <f t="shared" si="35"/>
        <v>0.94117647058823528</v>
      </c>
      <c r="AL59" s="7">
        <f t="shared" si="36"/>
        <v>0.94117647058823528</v>
      </c>
      <c r="AM59" s="7">
        <f t="shared" si="37"/>
        <v>1</v>
      </c>
      <c r="AN59" s="6">
        <f t="shared" si="38"/>
        <v>0</v>
      </c>
      <c r="AO59" s="7">
        <f t="shared" si="39"/>
        <v>1</v>
      </c>
      <c r="AP59" s="5"/>
    </row>
    <row r="60" spans="1:42" ht="14.45" customHeight="1" x14ac:dyDescent="0.25">
      <c r="A60" s="60" t="s">
        <v>51</v>
      </c>
      <c r="B60" s="47">
        <v>7</v>
      </c>
      <c r="C60" s="46" t="s">
        <v>105</v>
      </c>
      <c r="D60" s="44" t="s">
        <v>57</v>
      </c>
      <c r="E60" s="45">
        <v>5</v>
      </c>
      <c r="F60" s="76">
        <f>Full_dataset!K84</f>
        <v>5</v>
      </c>
      <c r="G60" s="73">
        <f>Full_dataset!L84</f>
        <v>0</v>
      </c>
      <c r="H60" s="73">
        <f>Full_dataset!M84</f>
        <v>0</v>
      </c>
      <c r="I60" s="73">
        <f>Full_dataset!N84</f>
        <v>5</v>
      </c>
      <c r="J60" s="73">
        <f>Full_dataset!O84</f>
        <v>4</v>
      </c>
      <c r="K60" s="73">
        <f>Full_dataset!P84</f>
        <v>2</v>
      </c>
      <c r="L60" s="70">
        <f>Full_dataset!Q84</f>
        <v>5</v>
      </c>
      <c r="M60" s="80">
        <f t="shared" si="20"/>
        <v>0</v>
      </c>
      <c r="N60" s="78">
        <f t="shared" si="21"/>
        <v>0</v>
      </c>
      <c r="O60" s="71">
        <f t="shared" si="22"/>
        <v>0</v>
      </c>
      <c r="P60" s="76">
        <f>Full_dataset!U84</f>
        <v>0</v>
      </c>
      <c r="Q60" s="54">
        <f t="shared" si="23"/>
        <v>0</v>
      </c>
      <c r="R60" s="76">
        <f>Full_dataset!W84</f>
        <v>0</v>
      </c>
      <c r="S60" s="76">
        <f>Full_dataset!X84</f>
        <v>0</v>
      </c>
      <c r="T60" s="76">
        <f>Full_dataset!Y84</f>
        <v>0</v>
      </c>
      <c r="U60" s="76">
        <f>Full_dataset!Z84</f>
        <v>0</v>
      </c>
      <c r="V60" s="76">
        <f>Full_dataset!AA84</f>
        <v>0</v>
      </c>
      <c r="X60" s="5"/>
      <c r="Y60" s="6">
        <f t="shared" si="24"/>
        <v>1</v>
      </c>
      <c r="Z60" s="6">
        <f t="shared" si="25"/>
        <v>0</v>
      </c>
      <c r="AA60" s="6">
        <f t="shared" si="26"/>
        <v>0.8</v>
      </c>
      <c r="AB60" s="6">
        <f t="shared" si="27"/>
        <v>0</v>
      </c>
      <c r="AC60" s="6">
        <f t="shared" si="28"/>
        <v>0.4</v>
      </c>
      <c r="AD60" s="6">
        <f t="shared" si="29"/>
        <v>1</v>
      </c>
      <c r="AE60" s="6">
        <f t="shared" si="30"/>
        <v>0</v>
      </c>
      <c r="AF60" s="7">
        <f t="shared" si="31"/>
        <v>1</v>
      </c>
      <c r="AG60" s="5"/>
      <c r="AH60" s="6">
        <f t="shared" si="32"/>
        <v>1</v>
      </c>
      <c r="AI60" s="7">
        <f t="shared" si="33"/>
        <v>1</v>
      </c>
      <c r="AJ60" s="7">
        <f t="shared" si="34"/>
        <v>1</v>
      </c>
      <c r="AK60" s="7">
        <f t="shared" si="35"/>
        <v>1</v>
      </c>
      <c r="AL60" s="7">
        <f t="shared" si="36"/>
        <v>1</v>
      </c>
      <c r="AM60" s="7">
        <f t="shared" si="37"/>
        <v>1</v>
      </c>
      <c r="AN60" s="6">
        <f t="shared" si="38"/>
        <v>0</v>
      </c>
      <c r="AO60" s="7">
        <f t="shared" si="39"/>
        <v>1</v>
      </c>
      <c r="AP60" s="5"/>
    </row>
    <row r="61" spans="1:42" ht="14.45" customHeight="1" x14ac:dyDescent="0.25">
      <c r="A61" s="60" t="s">
        <v>216</v>
      </c>
      <c r="B61" s="47">
        <v>8</v>
      </c>
      <c r="C61" s="46" t="s">
        <v>123</v>
      </c>
      <c r="D61" s="44" t="s">
        <v>57</v>
      </c>
      <c r="E61" s="45">
        <v>6</v>
      </c>
      <c r="F61" s="76">
        <f>Full_dataset!K4</f>
        <v>5</v>
      </c>
      <c r="G61" s="73">
        <f>Full_dataset!L4</f>
        <v>1</v>
      </c>
      <c r="H61" s="73">
        <f>Full_dataset!M4</f>
        <v>0</v>
      </c>
      <c r="I61" s="73">
        <f>Full_dataset!N4</f>
        <v>5</v>
      </c>
      <c r="J61" s="73">
        <f>Full_dataset!O4</f>
        <v>3</v>
      </c>
      <c r="K61" s="73">
        <f>Full_dataset!P4</f>
        <v>5</v>
      </c>
      <c r="L61" s="70">
        <f>Full_dataset!Q4</f>
        <v>6</v>
      </c>
      <c r="M61" s="80">
        <f t="shared" si="20"/>
        <v>1</v>
      </c>
      <c r="N61" s="78">
        <f t="shared" si="21"/>
        <v>1</v>
      </c>
      <c r="O61" s="71">
        <f t="shared" si="22"/>
        <v>0</v>
      </c>
      <c r="P61" s="76">
        <f>Full_dataset!U4</f>
        <v>0</v>
      </c>
      <c r="Q61" s="54">
        <f t="shared" si="23"/>
        <v>0</v>
      </c>
      <c r="R61" s="76">
        <f>Full_dataset!W4</f>
        <v>0</v>
      </c>
      <c r="S61" s="76">
        <f>Full_dataset!X4</f>
        <v>0</v>
      </c>
      <c r="T61" s="76">
        <f>Full_dataset!Y4</f>
        <v>0</v>
      </c>
      <c r="U61" s="76">
        <f>Full_dataset!Z4</f>
        <v>0</v>
      </c>
      <c r="V61" s="76">
        <f>Full_dataset!AA4</f>
        <v>0</v>
      </c>
      <c r="X61" s="5"/>
      <c r="Y61" s="6">
        <f t="shared" si="24"/>
        <v>0.83333333333333337</v>
      </c>
      <c r="Z61" s="6">
        <f t="shared" si="25"/>
        <v>0.16666666666666666</v>
      </c>
      <c r="AA61" s="6">
        <f t="shared" si="26"/>
        <v>0.5</v>
      </c>
      <c r="AB61" s="6">
        <f t="shared" si="27"/>
        <v>0</v>
      </c>
      <c r="AC61" s="6">
        <f t="shared" si="28"/>
        <v>0.83333333333333337</v>
      </c>
      <c r="AD61" s="6">
        <f t="shared" si="29"/>
        <v>0.83333333333333337</v>
      </c>
      <c r="AE61" s="6">
        <f t="shared" si="30"/>
        <v>0.16666666666666666</v>
      </c>
      <c r="AF61" s="7">
        <f t="shared" si="31"/>
        <v>1</v>
      </c>
      <c r="AG61" s="5"/>
      <c r="AH61" s="6">
        <f t="shared" si="32"/>
        <v>1</v>
      </c>
      <c r="AI61" s="7">
        <f t="shared" si="33"/>
        <v>1</v>
      </c>
      <c r="AJ61" s="7">
        <f t="shared" si="34"/>
        <v>1</v>
      </c>
      <c r="AK61" s="7">
        <f t="shared" si="35"/>
        <v>1</v>
      </c>
      <c r="AL61" s="7">
        <f t="shared" si="36"/>
        <v>1</v>
      </c>
      <c r="AM61" s="7">
        <f t="shared" si="37"/>
        <v>1</v>
      </c>
      <c r="AN61" s="6">
        <f t="shared" si="38"/>
        <v>0.16666666666666666</v>
      </c>
      <c r="AO61" s="7">
        <f t="shared" si="39"/>
        <v>1</v>
      </c>
      <c r="AP61" s="5"/>
    </row>
    <row r="62" spans="1:42" ht="14.45" customHeight="1" x14ac:dyDescent="0.25">
      <c r="A62" s="60" t="s">
        <v>215</v>
      </c>
      <c r="B62" s="47">
        <v>8</v>
      </c>
      <c r="C62" s="46" t="s">
        <v>114</v>
      </c>
      <c r="D62" s="44" t="s">
        <v>57</v>
      </c>
      <c r="E62" s="45">
        <v>4</v>
      </c>
      <c r="F62" s="76">
        <f>Full_dataset!K5</f>
        <v>2</v>
      </c>
      <c r="G62" s="73">
        <f>Full_dataset!L5</f>
        <v>1</v>
      </c>
      <c r="H62" s="73">
        <f>Full_dataset!M5</f>
        <v>0</v>
      </c>
      <c r="I62" s="73">
        <f>Full_dataset!N5</f>
        <v>3</v>
      </c>
      <c r="J62" s="73">
        <f>Full_dataset!O5</f>
        <v>2</v>
      </c>
      <c r="K62" s="73">
        <f>Full_dataset!P5</f>
        <v>2</v>
      </c>
      <c r="L62" s="70">
        <f>Full_dataset!Q5</f>
        <v>2</v>
      </c>
      <c r="M62" s="80">
        <f t="shared" si="20"/>
        <v>0</v>
      </c>
      <c r="N62" s="78">
        <f t="shared" si="21"/>
        <v>2</v>
      </c>
      <c r="O62" s="71">
        <f t="shared" si="22"/>
        <v>2</v>
      </c>
      <c r="P62" s="76">
        <f>Full_dataset!U5</f>
        <v>2</v>
      </c>
      <c r="Q62" s="54">
        <f t="shared" si="23"/>
        <v>0</v>
      </c>
      <c r="R62" s="76">
        <f>Full_dataset!W5</f>
        <v>0</v>
      </c>
      <c r="S62" s="76">
        <f>Full_dataset!X5</f>
        <v>0</v>
      </c>
      <c r="T62" s="76">
        <f>Full_dataset!Y5</f>
        <v>2</v>
      </c>
      <c r="U62" s="76">
        <f>Full_dataset!Z5</f>
        <v>0</v>
      </c>
      <c r="V62" s="76">
        <f>Full_dataset!AA5</f>
        <v>1</v>
      </c>
      <c r="X62" s="5"/>
      <c r="Y62" s="6">
        <f t="shared" si="24"/>
        <v>0.5</v>
      </c>
      <c r="Z62" s="6">
        <f t="shared" si="25"/>
        <v>0.25</v>
      </c>
      <c r="AA62" s="6">
        <f t="shared" si="26"/>
        <v>0.5</v>
      </c>
      <c r="AB62" s="6">
        <f t="shared" si="27"/>
        <v>0</v>
      </c>
      <c r="AC62" s="6">
        <f t="shared" si="28"/>
        <v>0.5</v>
      </c>
      <c r="AD62" s="6">
        <f t="shared" si="29"/>
        <v>0.75</v>
      </c>
      <c r="AE62" s="6">
        <f t="shared" si="30"/>
        <v>0</v>
      </c>
      <c r="AF62" s="7">
        <f t="shared" si="31"/>
        <v>1</v>
      </c>
      <c r="AG62" s="5"/>
      <c r="AH62" s="6">
        <f t="shared" si="32"/>
        <v>0.5</v>
      </c>
      <c r="AI62" s="7">
        <f t="shared" si="33"/>
        <v>0.5</v>
      </c>
      <c r="AJ62" s="7">
        <f t="shared" si="34"/>
        <v>0.5</v>
      </c>
      <c r="AK62" s="7">
        <f t="shared" si="35"/>
        <v>0.5</v>
      </c>
      <c r="AL62" s="7">
        <f t="shared" si="36"/>
        <v>0.75</v>
      </c>
      <c r="AM62" s="7">
        <f t="shared" si="37"/>
        <v>1</v>
      </c>
      <c r="AN62" s="6">
        <f t="shared" si="38"/>
        <v>0</v>
      </c>
      <c r="AO62" s="7">
        <f t="shared" si="39"/>
        <v>1</v>
      </c>
      <c r="AP62" s="5"/>
    </row>
    <row r="63" spans="1:42" ht="14.45" customHeight="1" x14ac:dyDescent="0.25">
      <c r="A63" s="60" t="s">
        <v>217</v>
      </c>
      <c r="B63" s="47">
        <v>8</v>
      </c>
      <c r="C63" s="46" t="s">
        <v>123</v>
      </c>
      <c r="D63" s="44" t="s">
        <v>57</v>
      </c>
      <c r="E63" s="45">
        <v>4</v>
      </c>
      <c r="F63" s="76">
        <f>Full_dataset!K6</f>
        <v>3</v>
      </c>
      <c r="G63" s="73">
        <f>Full_dataset!L6</f>
        <v>0</v>
      </c>
      <c r="H63" s="73">
        <f>Full_dataset!M6</f>
        <v>0</v>
      </c>
      <c r="I63" s="73">
        <f>Full_dataset!N6</f>
        <v>4</v>
      </c>
      <c r="J63" s="73">
        <f>Full_dataset!O6</f>
        <v>2</v>
      </c>
      <c r="K63" s="73">
        <f>Full_dataset!P6</f>
        <v>4</v>
      </c>
      <c r="L63" s="70">
        <f>Full_dataset!Q6</f>
        <v>3</v>
      </c>
      <c r="M63" s="80">
        <f t="shared" si="20"/>
        <v>0</v>
      </c>
      <c r="N63" s="78">
        <f t="shared" si="21"/>
        <v>1</v>
      </c>
      <c r="O63" s="71">
        <f t="shared" si="22"/>
        <v>1</v>
      </c>
      <c r="P63" s="76">
        <f>Full_dataset!U6</f>
        <v>1</v>
      </c>
      <c r="Q63" s="54">
        <f t="shared" si="23"/>
        <v>0</v>
      </c>
      <c r="R63" s="76">
        <f>Full_dataset!W6</f>
        <v>0</v>
      </c>
      <c r="S63" s="76">
        <f>Full_dataset!X6</f>
        <v>0</v>
      </c>
      <c r="T63" s="76">
        <f>Full_dataset!Y6</f>
        <v>1</v>
      </c>
      <c r="U63" s="76">
        <f>Full_dataset!Z6</f>
        <v>0</v>
      </c>
      <c r="V63" s="76">
        <f>Full_dataset!AA6</f>
        <v>1</v>
      </c>
      <c r="X63" s="5"/>
      <c r="Y63" s="6">
        <f t="shared" si="24"/>
        <v>0.75</v>
      </c>
      <c r="Z63" s="6">
        <f t="shared" si="25"/>
        <v>0</v>
      </c>
      <c r="AA63" s="6">
        <f t="shared" si="26"/>
        <v>0.5</v>
      </c>
      <c r="AB63" s="6">
        <f t="shared" si="27"/>
        <v>0</v>
      </c>
      <c r="AC63" s="6">
        <f t="shared" si="28"/>
        <v>1</v>
      </c>
      <c r="AD63" s="6">
        <f t="shared" si="29"/>
        <v>1</v>
      </c>
      <c r="AE63" s="6">
        <f t="shared" si="30"/>
        <v>0</v>
      </c>
      <c r="AF63" s="7">
        <f t="shared" si="31"/>
        <v>1</v>
      </c>
      <c r="AG63" s="5"/>
      <c r="AH63" s="6">
        <f t="shared" si="32"/>
        <v>0.75</v>
      </c>
      <c r="AI63" s="7">
        <f t="shared" si="33"/>
        <v>0.75</v>
      </c>
      <c r="AJ63" s="7">
        <f t="shared" si="34"/>
        <v>0.75</v>
      </c>
      <c r="AK63" s="7">
        <f t="shared" si="35"/>
        <v>0.75</v>
      </c>
      <c r="AL63" s="7">
        <f t="shared" si="36"/>
        <v>1</v>
      </c>
      <c r="AM63" s="7">
        <f t="shared" si="37"/>
        <v>1</v>
      </c>
      <c r="AN63" s="6">
        <f t="shared" si="38"/>
        <v>0</v>
      </c>
      <c r="AO63" s="7">
        <f t="shared" si="39"/>
        <v>1</v>
      </c>
      <c r="AP63" s="5"/>
    </row>
    <row r="64" spans="1:42" ht="14.45" customHeight="1" x14ac:dyDescent="0.25">
      <c r="A64" s="60" t="s">
        <v>219</v>
      </c>
      <c r="B64" s="47">
        <v>8</v>
      </c>
      <c r="C64" s="46" t="s">
        <v>123</v>
      </c>
      <c r="D64" s="44" t="s">
        <v>57</v>
      </c>
      <c r="E64" s="45">
        <v>3</v>
      </c>
      <c r="F64" s="76">
        <f>Full_dataset!K7</f>
        <v>2</v>
      </c>
      <c r="G64" s="73">
        <f>Full_dataset!L7</f>
        <v>0</v>
      </c>
      <c r="H64" s="73">
        <f>Full_dataset!M7</f>
        <v>0</v>
      </c>
      <c r="I64" s="73">
        <f>Full_dataset!N7</f>
        <v>3</v>
      </c>
      <c r="J64" s="73">
        <f>Full_dataset!O7</f>
        <v>0</v>
      </c>
      <c r="K64" s="73">
        <f>Full_dataset!P7</f>
        <v>3</v>
      </c>
      <c r="L64" s="70">
        <f>Full_dataset!Q7</f>
        <v>2</v>
      </c>
      <c r="M64" s="80">
        <f t="shared" si="20"/>
        <v>0</v>
      </c>
      <c r="N64" s="78">
        <f t="shared" si="21"/>
        <v>1</v>
      </c>
      <c r="O64" s="71">
        <f t="shared" si="22"/>
        <v>1</v>
      </c>
      <c r="P64" s="76">
        <f>Full_dataset!U7</f>
        <v>1</v>
      </c>
      <c r="Q64" s="54">
        <f t="shared" si="23"/>
        <v>0</v>
      </c>
      <c r="R64" s="76">
        <f>Full_dataset!W7</f>
        <v>0</v>
      </c>
      <c r="S64" s="76">
        <f>Full_dataset!X7</f>
        <v>0</v>
      </c>
      <c r="T64" s="76">
        <f>Full_dataset!Y7</f>
        <v>1</v>
      </c>
      <c r="U64" s="76">
        <f>Full_dataset!Z7</f>
        <v>0</v>
      </c>
      <c r="V64" s="76">
        <f>Full_dataset!AA7</f>
        <v>1</v>
      </c>
      <c r="X64" s="5"/>
      <c r="Y64" s="6">
        <f t="shared" si="24"/>
        <v>0.66666666666666663</v>
      </c>
      <c r="Z64" s="6">
        <f t="shared" si="25"/>
        <v>0</v>
      </c>
      <c r="AA64" s="6">
        <f t="shared" si="26"/>
        <v>0</v>
      </c>
      <c r="AB64" s="6">
        <f t="shared" si="27"/>
        <v>0</v>
      </c>
      <c r="AC64" s="6">
        <f t="shared" si="28"/>
        <v>1</v>
      </c>
      <c r="AD64" s="6">
        <f t="shared" si="29"/>
        <v>1</v>
      </c>
      <c r="AE64" s="6">
        <f t="shared" si="30"/>
        <v>0</v>
      </c>
      <c r="AF64" s="7">
        <f t="shared" si="31"/>
        <v>1</v>
      </c>
      <c r="AG64" s="5"/>
      <c r="AH64" s="6">
        <f t="shared" si="32"/>
        <v>0.66666666666666663</v>
      </c>
      <c r="AI64" s="7">
        <f t="shared" si="33"/>
        <v>0.66666666666666663</v>
      </c>
      <c r="AJ64" s="7">
        <f t="shared" si="34"/>
        <v>0.66666666666666663</v>
      </c>
      <c r="AK64" s="7">
        <f t="shared" si="35"/>
        <v>0.66666666666666663</v>
      </c>
      <c r="AL64" s="7">
        <f t="shared" si="36"/>
        <v>1</v>
      </c>
      <c r="AM64" s="7">
        <f t="shared" si="37"/>
        <v>1</v>
      </c>
      <c r="AN64" s="6">
        <f t="shared" si="38"/>
        <v>0</v>
      </c>
      <c r="AO64" s="7">
        <f t="shared" si="39"/>
        <v>1</v>
      </c>
      <c r="AP64" s="5"/>
    </row>
    <row r="65" spans="1:42" ht="14.45" customHeight="1" x14ac:dyDescent="0.25">
      <c r="A65" s="62" t="s">
        <v>218</v>
      </c>
      <c r="B65" s="47">
        <v>8</v>
      </c>
      <c r="C65" s="46" t="s">
        <v>123</v>
      </c>
      <c r="D65" s="44" t="s">
        <v>57</v>
      </c>
      <c r="E65" s="45">
        <v>6</v>
      </c>
      <c r="F65" s="76">
        <f>Full_dataset!K8</f>
        <v>3</v>
      </c>
      <c r="G65" s="73">
        <f>Full_dataset!L8</f>
        <v>0</v>
      </c>
      <c r="H65" s="73">
        <f>Full_dataset!M8</f>
        <v>0</v>
      </c>
      <c r="I65" s="73">
        <f>Full_dataset!N8</f>
        <v>4</v>
      </c>
      <c r="J65" s="73">
        <f>Full_dataset!O8</f>
        <v>2</v>
      </c>
      <c r="K65" s="73">
        <f>Full_dataset!P8</f>
        <v>3</v>
      </c>
      <c r="L65" s="70">
        <f>Full_dataset!Q8</f>
        <v>3</v>
      </c>
      <c r="M65" s="80">
        <f t="shared" si="20"/>
        <v>0</v>
      </c>
      <c r="N65" s="78">
        <f t="shared" si="21"/>
        <v>3</v>
      </c>
      <c r="O65" s="71">
        <f t="shared" si="22"/>
        <v>3</v>
      </c>
      <c r="P65" s="76">
        <f>Full_dataset!U8</f>
        <v>3</v>
      </c>
      <c r="Q65" s="54">
        <f t="shared" si="23"/>
        <v>0</v>
      </c>
      <c r="R65" s="76">
        <f>Full_dataset!W8</f>
        <v>0</v>
      </c>
      <c r="S65" s="76">
        <f>Full_dataset!X8</f>
        <v>0</v>
      </c>
      <c r="T65" s="76">
        <f>Full_dataset!Y8</f>
        <v>3</v>
      </c>
      <c r="U65" s="76">
        <f>Full_dataset!Z8</f>
        <v>0</v>
      </c>
      <c r="V65" s="76">
        <f>Full_dataset!AA8</f>
        <v>3</v>
      </c>
      <c r="X65" s="5"/>
      <c r="Y65" s="6">
        <f t="shared" si="24"/>
        <v>0.5</v>
      </c>
      <c r="Z65" s="6">
        <f t="shared" si="25"/>
        <v>0</v>
      </c>
      <c r="AA65" s="6">
        <f t="shared" si="26"/>
        <v>0.33333333333333331</v>
      </c>
      <c r="AB65" s="6">
        <f t="shared" si="27"/>
        <v>0</v>
      </c>
      <c r="AC65" s="6">
        <f t="shared" si="28"/>
        <v>0.5</v>
      </c>
      <c r="AD65" s="6">
        <f t="shared" si="29"/>
        <v>0.66666666666666663</v>
      </c>
      <c r="AE65" s="6">
        <f t="shared" si="30"/>
        <v>0</v>
      </c>
      <c r="AF65" s="7">
        <f t="shared" si="31"/>
        <v>1</v>
      </c>
      <c r="AG65" s="5"/>
      <c r="AH65" s="6">
        <f t="shared" si="32"/>
        <v>0.5</v>
      </c>
      <c r="AI65" s="7">
        <f t="shared" si="33"/>
        <v>0.5</v>
      </c>
      <c r="AJ65" s="7">
        <f t="shared" si="34"/>
        <v>0.5</v>
      </c>
      <c r="AK65" s="7">
        <f t="shared" si="35"/>
        <v>0.5</v>
      </c>
      <c r="AL65" s="7">
        <f t="shared" si="36"/>
        <v>1</v>
      </c>
      <c r="AM65" s="7">
        <f t="shared" si="37"/>
        <v>1</v>
      </c>
      <c r="AN65" s="6">
        <f t="shared" si="38"/>
        <v>0</v>
      </c>
      <c r="AO65" s="7">
        <f t="shared" si="39"/>
        <v>1</v>
      </c>
      <c r="AP65" s="5"/>
    </row>
    <row r="66" spans="1:42" s="99" customFormat="1" ht="14.45" customHeight="1" x14ac:dyDescent="0.25">
      <c r="A66" s="62" t="s">
        <v>15</v>
      </c>
      <c r="B66" s="48">
        <v>8</v>
      </c>
      <c r="C66" s="50" t="s">
        <v>164</v>
      </c>
      <c r="D66" s="49" t="s">
        <v>58</v>
      </c>
      <c r="E66" s="51">
        <v>103</v>
      </c>
      <c r="F66" s="91">
        <f>Full_dataset!K41</f>
        <v>89</v>
      </c>
      <c r="G66" s="92">
        <f>Full_dataset!L41</f>
        <v>55</v>
      </c>
      <c r="H66" s="92">
        <f>Full_dataset!M41</f>
        <v>31</v>
      </c>
      <c r="I66" s="92">
        <f>Full_dataset!N41</f>
        <v>94</v>
      </c>
      <c r="J66" s="92">
        <f>Full_dataset!O41</f>
        <v>88</v>
      </c>
      <c r="K66" s="92">
        <f>Full_dataset!P41</f>
        <v>90</v>
      </c>
      <c r="L66" s="93">
        <f>Full_dataset!Q41</f>
        <v>93</v>
      </c>
      <c r="M66" s="94">
        <f t="shared" si="20"/>
        <v>4</v>
      </c>
      <c r="N66" s="95">
        <f t="shared" si="21"/>
        <v>14</v>
      </c>
      <c r="O66" s="96">
        <f t="shared" si="22"/>
        <v>10</v>
      </c>
      <c r="P66" s="91">
        <f>Full_dataset!U41</f>
        <v>9</v>
      </c>
      <c r="Q66" s="98">
        <f t="shared" si="23"/>
        <v>1</v>
      </c>
      <c r="R66" s="91">
        <f>Full_dataset!W41</f>
        <v>1</v>
      </c>
      <c r="S66" s="91">
        <f>Full_dataset!X41</f>
        <v>3</v>
      </c>
      <c r="T66" s="91">
        <f>Full_dataset!Y41</f>
        <v>9</v>
      </c>
      <c r="U66" s="91">
        <f>Full_dataset!Z41</f>
        <v>1</v>
      </c>
      <c r="V66" s="91">
        <f>Full_dataset!AA41</f>
        <v>6</v>
      </c>
      <c r="W66" s="168"/>
      <c r="X66" s="100"/>
      <c r="Y66" s="101">
        <f t="shared" si="24"/>
        <v>0.86407766990291257</v>
      </c>
      <c r="Z66" s="101">
        <f t="shared" si="25"/>
        <v>0.53398058252427183</v>
      </c>
      <c r="AA66" s="101">
        <f t="shared" si="26"/>
        <v>0.85436893203883491</v>
      </c>
      <c r="AB66" s="101">
        <f t="shared" si="27"/>
        <v>0.30097087378640774</v>
      </c>
      <c r="AC66" s="101">
        <f t="shared" si="28"/>
        <v>0.87378640776699024</v>
      </c>
      <c r="AD66" s="101">
        <f t="shared" si="29"/>
        <v>0.91262135922330101</v>
      </c>
      <c r="AE66" s="101">
        <f t="shared" si="30"/>
        <v>3.8834951456310676E-2</v>
      </c>
      <c r="AF66" s="102">
        <f t="shared" si="31"/>
        <v>0.99029126213592233</v>
      </c>
      <c r="AG66" s="100"/>
      <c r="AH66" s="101">
        <f t="shared" si="32"/>
        <v>0.90291262135922334</v>
      </c>
      <c r="AI66" s="102">
        <f t="shared" si="33"/>
        <v>0.91262135922330101</v>
      </c>
      <c r="AJ66" s="102">
        <f t="shared" si="34"/>
        <v>0.91262135922330101</v>
      </c>
      <c r="AK66" s="102">
        <f t="shared" si="35"/>
        <v>0.93203883495145634</v>
      </c>
      <c r="AL66" s="102">
        <f t="shared" si="36"/>
        <v>0.96116504854368934</v>
      </c>
      <c r="AM66" s="102">
        <f t="shared" si="37"/>
        <v>0.99029126213592233</v>
      </c>
      <c r="AN66" s="101">
        <f t="shared" si="38"/>
        <v>3.8834951456310676E-2</v>
      </c>
      <c r="AO66" s="102">
        <f t="shared" si="39"/>
        <v>0.99029126213592233</v>
      </c>
      <c r="AP66" s="100"/>
    </row>
    <row r="67" spans="1:42" s="99" customFormat="1" ht="14.45" customHeight="1" x14ac:dyDescent="0.25">
      <c r="A67" s="62" t="s">
        <v>49</v>
      </c>
      <c r="B67" s="48">
        <v>8</v>
      </c>
      <c r="C67" s="50" t="s">
        <v>104</v>
      </c>
      <c r="D67" s="49" t="s">
        <v>57</v>
      </c>
      <c r="E67" s="51">
        <v>4</v>
      </c>
      <c r="F67" s="91">
        <f>Full_dataset!K82</f>
        <v>3</v>
      </c>
      <c r="G67" s="92">
        <f>Full_dataset!L82</f>
        <v>4</v>
      </c>
      <c r="H67" s="92">
        <f>Full_dataset!M82</f>
        <v>0</v>
      </c>
      <c r="I67" s="92">
        <f>Full_dataset!N82</f>
        <v>4</v>
      </c>
      <c r="J67" s="92">
        <f>Full_dataset!O82</f>
        <v>2</v>
      </c>
      <c r="K67" s="92">
        <f>Full_dataset!P82</f>
        <v>1</v>
      </c>
      <c r="L67" s="93">
        <f>Full_dataset!Q82</f>
        <v>3</v>
      </c>
      <c r="M67" s="94">
        <f t="shared" ref="M67:M89" si="40">L67-F67</f>
        <v>0</v>
      </c>
      <c r="N67" s="95">
        <f t="shared" ref="N67:N89" si="41">E67-F67</f>
        <v>1</v>
      </c>
      <c r="O67" s="96">
        <f t="shared" ref="O67:O88" si="42">E67-L67</f>
        <v>1</v>
      </c>
      <c r="P67" s="91">
        <f>Full_dataset!U82</f>
        <v>1</v>
      </c>
      <c r="Q67" s="98">
        <f t="shared" ref="Q67:Q88" si="43">E67-(L67+P67)</f>
        <v>0</v>
      </c>
      <c r="R67" s="91">
        <f>Full_dataset!W82</f>
        <v>1</v>
      </c>
      <c r="S67" s="91">
        <f>Full_dataset!X82</f>
        <v>0</v>
      </c>
      <c r="T67" s="91">
        <f>Full_dataset!Y82</f>
        <v>1</v>
      </c>
      <c r="U67" s="91">
        <f>Full_dataset!Z82</f>
        <v>0</v>
      </c>
      <c r="V67" s="91">
        <f>Full_dataset!AA82</f>
        <v>0</v>
      </c>
      <c r="W67" s="168"/>
      <c r="X67" s="100"/>
      <c r="Y67" s="101">
        <f t="shared" ref="Y67:Y89" si="44">F67/$E67</f>
        <v>0.75</v>
      </c>
      <c r="Z67" s="101">
        <f t="shared" ref="Z67:Z89" si="45">G67/$E67</f>
        <v>1</v>
      </c>
      <c r="AA67" s="101">
        <f t="shared" ref="AA67:AA89" si="46">J67/$E67</f>
        <v>0.5</v>
      </c>
      <c r="AB67" s="101">
        <f t="shared" ref="AB67:AB89" si="47">H67/$E67</f>
        <v>0</v>
      </c>
      <c r="AC67" s="101">
        <f t="shared" ref="AC67:AC89" si="48">K67/$E67</f>
        <v>0.25</v>
      </c>
      <c r="AD67" s="101">
        <f t="shared" ref="AD67:AD89" si="49">I67/$E67</f>
        <v>1</v>
      </c>
      <c r="AE67" s="101">
        <f t="shared" ref="AE67:AE89" si="50">M67/$E67</f>
        <v>0</v>
      </c>
      <c r="AF67" s="102">
        <f t="shared" ref="AF67:AF89" si="51">($E67-Q67)/$E67</f>
        <v>1</v>
      </c>
      <c r="AG67" s="100"/>
      <c r="AH67" s="101">
        <f t="shared" ref="AH67:AH89" si="52">L67/$E67</f>
        <v>0.75</v>
      </c>
      <c r="AI67" s="102">
        <f t="shared" ref="AI67:AI89" si="53">$AH67+R67/$E67</f>
        <v>1</v>
      </c>
      <c r="AJ67" s="102">
        <f t="shared" ref="AJ67:AJ89" si="54">$AH67+U67/$E67</f>
        <v>0.75</v>
      </c>
      <c r="AK67" s="102">
        <f t="shared" ref="AK67:AK89" si="55">$AH67+S67/$E67</f>
        <v>0.75</v>
      </c>
      <c r="AL67" s="102">
        <f t="shared" ref="AL67:AL89" si="56">$AH67+V67/$E67</f>
        <v>0.75</v>
      </c>
      <c r="AM67" s="102">
        <f t="shared" ref="AM67:AM89" si="57">$AH67+T67/$E67</f>
        <v>1</v>
      </c>
      <c r="AN67" s="101">
        <f t="shared" ref="AN67:AN89" si="58">AE67</f>
        <v>0</v>
      </c>
      <c r="AO67" s="102">
        <f t="shared" ref="AO67:AO89" si="59">AF67</f>
        <v>1</v>
      </c>
      <c r="AP67" s="100"/>
    </row>
    <row r="68" spans="1:42" s="99" customFormat="1" ht="14.45" customHeight="1" x14ac:dyDescent="0.25">
      <c r="A68" s="62" t="s">
        <v>53</v>
      </c>
      <c r="B68" s="48">
        <v>9</v>
      </c>
      <c r="C68" s="50" t="s">
        <v>108</v>
      </c>
      <c r="D68" s="49" t="s">
        <v>57</v>
      </c>
      <c r="E68" s="51">
        <v>5</v>
      </c>
      <c r="F68" s="91">
        <f>Full_dataset!K9</f>
        <v>5</v>
      </c>
      <c r="G68" s="92">
        <f>Full_dataset!L9</f>
        <v>3</v>
      </c>
      <c r="H68" s="92">
        <f>Full_dataset!M9</f>
        <v>0</v>
      </c>
      <c r="I68" s="92">
        <f>Full_dataset!N9</f>
        <v>4</v>
      </c>
      <c r="J68" s="92">
        <f>Full_dataset!O9</f>
        <v>4</v>
      </c>
      <c r="K68" s="92">
        <f>Full_dataset!P9</f>
        <v>4</v>
      </c>
      <c r="L68" s="93">
        <f>Full_dataset!Q9</f>
        <v>5</v>
      </c>
      <c r="M68" s="94">
        <f t="shared" si="40"/>
        <v>0</v>
      </c>
      <c r="N68" s="95">
        <f t="shared" si="41"/>
        <v>0</v>
      </c>
      <c r="O68" s="96">
        <f t="shared" si="42"/>
        <v>0</v>
      </c>
      <c r="P68" s="91">
        <f>Full_dataset!U9</f>
        <v>0</v>
      </c>
      <c r="Q68" s="98">
        <f t="shared" si="43"/>
        <v>0</v>
      </c>
      <c r="R68" s="91">
        <f>Full_dataset!W9</f>
        <v>0</v>
      </c>
      <c r="S68" s="91">
        <f>Full_dataset!X9</f>
        <v>0</v>
      </c>
      <c r="T68" s="91">
        <f>Full_dataset!Y9</f>
        <v>0</v>
      </c>
      <c r="U68" s="91">
        <f>Full_dataset!Z9</f>
        <v>0</v>
      </c>
      <c r="V68" s="91">
        <f>Full_dataset!AA9</f>
        <v>0</v>
      </c>
      <c r="W68" s="168"/>
      <c r="X68" s="100"/>
      <c r="Y68" s="101">
        <f t="shared" si="44"/>
        <v>1</v>
      </c>
      <c r="Z68" s="101">
        <f t="shared" si="45"/>
        <v>0.6</v>
      </c>
      <c r="AA68" s="101">
        <f t="shared" si="46"/>
        <v>0.8</v>
      </c>
      <c r="AB68" s="101">
        <f t="shared" si="47"/>
        <v>0</v>
      </c>
      <c r="AC68" s="101">
        <f t="shared" si="48"/>
        <v>0.8</v>
      </c>
      <c r="AD68" s="101">
        <f t="shared" si="49"/>
        <v>0.8</v>
      </c>
      <c r="AE68" s="101">
        <f t="shared" si="50"/>
        <v>0</v>
      </c>
      <c r="AF68" s="102">
        <f t="shared" si="51"/>
        <v>1</v>
      </c>
      <c r="AG68" s="100"/>
      <c r="AH68" s="101">
        <f t="shared" si="52"/>
        <v>1</v>
      </c>
      <c r="AI68" s="102">
        <f t="shared" si="53"/>
        <v>1</v>
      </c>
      <c r="AJ68" s="102">
        <f t="shared" si="54"/>
        <v>1</v>
      </c>
      <c r="AK68" s="102">
        <f t="shared" si="55"/>
        <v>1</v>
      </c>
      <c r="AL68" s="102">
        <f t="shared" si="56"/>
        <v>1</v>
      </c>
      <c r="AM68" s="102">
        <f t="shared" si="57"/>
        <v>1</v>
      </c>
      <c r="AN68" s="101">
        <f t="shared" si="58"/>
        <v>0</v>
      </c>
      <c r="AO68" s="102">
        <f t="shared" si="59"/>
        <v>1</v>
      </c>
      <c r="AP68" s="100"/>
    </row>
    <row r="69" spans="1:42" s="99" customFormat="1" ht="14.45" customHeight="1" x14ac:dyDescent="0.25">
      <c r="A69" s="62" t="s">
        <v>48</v>
      </c>
      <c r="B69" s="48">
        <v>10</v>
      </c>
      <c r="C69" s="50" t="s">
        <v>103</v>
      </c>
      <c r="D69" s="49" t="s">
        <v>57</v>
      </c>
      <c r="E69" s="51">
        <v>11</v>
      </c>
      <c r="F69" s="91">
        <f>Full_dataset!K81</f>
        <v>11</v>
      </c>
      <c r="G69" s="92">
        <f>Full_dataset!L81</f>
        <v>6</v>
      </c>
      <c r="H69" s="92">
        <f>Full_dataset!M81</f>
        <v>1</v>
      </c>
      <c r="I69" s="92">
        <f>Full_dataset!N81</f>
        <v>10</v>
      </c>
      <c r="J69" s="92">
        <f>Full_dataset!O81</f>
        <v>11</v>
      </c>
      <c r="K69" s="92">
        <f>Full_dataset!P81</f>
        <v>2</v>
      </c>
      <c r="L69" s="93">
        <f>Full_dataset!Q81</f>
        <v>11</v>
      </c>
      <c r="M69" s="94">
        <f t="shared" si="40"/>
        <v>0</v>
      </c>
      <c r="N69" s="95">
        <f t="shared" si="41"/>
        <v>0</v>
      </c>
      <c r="O69" s="96">
        <f t="shared" si="42"/>
        <v>0</v>
      </c>
      <c r="P69" s="91">
        <f>Full_dataset!U81</f>
        <v>0</v>
      </c>
      <c r="Q69" s="98">
        <f t="shared" si="43"/>
        <v>0</v>
      </c>
      <c r="R69" s="91">
        <f>Full_dataset!W81</f>
        <v>0</v>
      </c>
      <c r="S69" s="91">
        <f>Full_dataset!X81</f>
        <v>0</v>
      </c>
      <c r="T69" s="91">
        <f>Full_dataset!Y81</f>
        <v>0</v>
      </c>
      <c r="U69" s="91">
        <f>Full_dataset!Z81</f>
        <v>0</v>
      </c>
      <c r="V69" s="91">
        <f>Full_dataset!AA81</f>
        <v>0</v>
      </c>
      <c r="W69" s="168"/>
      <c r="X69" s="100"/>
      <c r="Y69" s="101">
        <f t="shared" si="44"/>
        <v>1</v>
      </c>
      <c r="Z69" s="101">
        <f t="shared" si="45"/>
        <v>0.54545454545454541</v>
      </c>
      <c r="AA69" s="101">
        <f t="shared" si="46"/>
        <v>1</v>
      </c>
      <c r="AB69" s="101">
        <f t="shared" si="47"/>
        <v>9.0909090909090912E-2</v>
      </c>
      <c r="AC69" s="101">
        <f t="shared" si="48"/>
        <v>0.18181818181818182</v>
      </c>
      <c r="AD69" s="101">
        <f t="shared" si="49"/>
        <v>0.90909090909090906</v>
      </c>
      <c r="AE69" s="101">
        <f t="shared" si="50"/>
        <v>0</v>
      </c>
      <c r="AF69" s="102">
        <f t="shared" si="51"/>
        <v>1</v>
      </c>
      <c r="AG69" s="100"/>
      <c r="AH69" s="101">
        <f t="shared" si="52"/>
        <v>1</v>
      </c>
      <c r="AI69" s="102">
        <f t="shared" si="53"/>
        <v>1</v>
      </c>
      <c r="AJ69" s="102">
        <f t="shared" si="54"/>
        <v>1</v>
      </c>
      <c r="AK69" s="102">
        <f t="shared" si="55"/>
        <v>1</v>
      </c>
      <c r="AL69" s="102">
        <f t="shared" si="56"/>
        <v>1</v>
      </c>
      <c r="AM69" s="102">
        <f t="shared" si="57"/>
        <v>1</v>
      </c>
      <c r="AN69" s="101">
        <f t="shared" si="58"/>
        <v>0</v>
      </c>
      <c r="AO69" s="102">
        <f t="shared" si="59"/>
        <v>1</v>
      </c>
      <c r="AP69" s="100"/>
    </row>
    <row r="70" spans="1:42" s="99" customFormat="1" ht="14.45" customHeight="1" x14ac:dyDescent="0.25">
      <c r="A70" s="62" t="s">
        <v>52</v>
      </c>
      <c r="B70" s="48">
        <v>10</v>
      </c>
      <c r="C70" s="50" t="s">
        <v>107</v>
      </c>
      <c r="D70" s="49" t="s">
        <v>58</v>
      </c>
      <c r="E70" s="51">
        <v>5</v>
      </c>
      <c r="F70" s="91">
        <f>Full_dataset!K88</f>
        <v>4</v>
      </c>
      <c r="G70" s="92">
        <f>Full_dataset!L88</f>
        <v>5</v>
      </c>
      <c r="H70" s="92">
        <f>Full_dataset!M88</f>
        <v>1</v>
      </c>
      <c r="I70" s="92">
        <f>Full_dataset!N88</f>
        <v>5</v>
      </c>
      <c r="J70" s="92">
        <f>Full_dataset!O88</f>
        <v>4</v>
      </c>
      <c r="K70" s="92">
        <f>Full_dataset!P88</f>
        <v>3</v>
      </c>
      <c r="L70" s="93">
        <f>Full_dataset!Q88</f>
        <v>5</v>
      </c>
      <c r="M70" s="94">
        <f t="shared" si="40"/>
        <v>1</v>
      </c>
      <c r="N70" s="95">
        <f t="shared" si="41"/>
        <v>1</v>
      </c>
      <c r="O70" s="96">
        <f t="shared" si="42"/>
        <v>0</v>
      </c>
      <c r="P70" s="91">
        <f>Full_dataset!U88</f>
        <v>0</v>
      </c>
      <c r="Q70" s="98">
        <f t="shared" si="43"/>
        <v>0</v>
      </c>
      <c r="R70" s="91">
        <f>Full_dataset!W88</f>
        <v>0</v>
      </c>
      <c r="S70" s="91">
        <f>Full_dataset!X88</f>
        <v>0</v>
      </c>
      <c r="T70" s="91">
        <f>Full_dataset!Y88</f>
        <v>0</v>
      </c>
      <c r="U70" s="91">
        <f>Full_dataset!Z88</f>
        <v>0</v>
      </c>
      <c r="V70" s="91">
        <f>Full_dataset!AA88</f>
        <v>0</v>
      </c>
      <c r="W70" s="168"/>
      <c r="X70" s="100"/>
      <c r="Y70" s="101">
        <f t="shared" si="44"/>
        <v>0.8</v>
      </c>
      <c r="Z70" s="101">
        <f t="shared" si="45"/>
        <v>1</v>
      </c>
      <c r="AA70" s="101">
        <f t="shared" si="46"/>
        <v>0.8</v>
      </c>
      <c r="AB70" s="101">
        <f t="shared" si="47"/>
        <v>0.2</v>
      </c>
      <c r="AC70" s="101">
        <f t="shared" si="48"/>
        <v>0.6</v>
      </c>
      <c r="AD70" s="101">
        <f t="shared" si="49"/>
        <v>1</v>
      </c>
      <c r="AE70" s="101">
        <f t="shared" si="50"/>
        <v>0.2</v>
      </c>
      <c r="AF70" s="102">
        <f t="shared" si="51"/>
        <v>1</v>
      </c>
      <c r="AG70" s="100"/>
      <c r="AH70" s="101">
        <f t="shared" si="52"/>
        <v>1</v>
      </c>
      <c r="AI70" s="102">
        <f t="shared" si="53"/>
        <v>1</v>
      </c>
      <c r="AJ70" s="102">
        <f t="shared" si="54"/>
        <v>1</v>
      </c>
      <c r="AK70" s="102">
        <f t="shared" si="55"/>
        <v>1</v>
      </c>
      <c r="AL70" s="102">
        <f t="shared" si="56"/>
        <v>1</v>
      </c>
      <c r="AM70" s="102">
        <f t="shared" si="57"/>
        <v>1</v>
      </c>
      <c r="AN70" s="101">
        <f t="shared" si="58"/>
        <v>0.2</v>
      </c>
      <c r="AO70" s="102">
        <f t="shared" si="59"/>
        <v>1</v>
      </c>
      <c r="AP70" s="100"/>
    </row>
    <row r="71" spans="1:42" s="99" customFormat="1" ht="14.45" customHeight="1" x14ac:dyDescent="0.25">
      <c r="A71" s="62" t="s">
        <v>195</v>
      </c>
      <c r="B71" s="48">
        <v>11</v>
      </c>
      <c r="C71" s="50" t="s">
        <v>66</v>
      </c>
      <c r="D71" s="49" t="s">
        <v>58</v>
      </c>
      <c r="E71" s="51">
        <v>7</v>
      </c>
      <c r="F71" s="91">
        <f>Full_dataset!K23</f>
        <v>6</v>
      </c>
      <c r="G71" s="92">
        <f>Full_dataset!L23</f>
        <v>5</v>
      </c>
      <c r="H71" s="92">
        <f>Full_dataset!M23</f>
        <v>0</v>
      </c>
      <c r="I71" s="92">
        <f>Full_dataset!N23</f>
        <v>7</v>
      </c>
      <c r="J71" s="92">
        <f>Full_dataset!O23</f>
        <v>7</v>
      </c>
      <c r="K71" s="92">
        <f>Full_dataset!P23</f>
        <v>2</v>
      </c>
      <c r="L71" s="93">
        <f>Full_dataset!Q23</f>
        <v>6</v>
      </c>
      <c r="M71" s="94">
        <f t="shared" si="40"/>
        <v>0</v>
      </c>
      <c r="N71" s="95">
        <f t="shared" si="41"/>
        <v>1</v>
      </c>
      <c r="O71" s="96">
        <f t="shared" si="42"/>
        <v>1</v>
      </c>
      <c r="P71" s="91">
        <f>Full_dataset!U23</f>
        <v>1</v>
      </c>
      <c r="Q71" s="98">
        <f t="shared" si="43"/>
        <v>0</v>
      </c>
      <c r="R71" s="91">
        <f>Full_dataset!W23</f>
        <v>1</v>
      </c>
      <c r="S71" s="91">
        <f>Full_dataset!X23</f>
        <v>0</v>
      </c>
      <c r="T71" s="91">
        <f>Full_dataset!Y23</f>
        <v>1</v>
      </c>
      <c r="U71" s="91">
        <f>Full_dataset!Z23</f>
        <v>1</v>
      </c>
      <c r="V71" s="91">
        <f>Full_dataset!AA23</f>
        <v>1</v>
      </c>
      <c r="W71" s="168"/>
      <c r="X71" s="100"/>
      <c r="Y71" s="101">
        <f t="shared" si="44"/>
        <v>0.8571428571428571</v>
      </c>
      <c r="Z71" s="101">
        <f t="shared" si="45"/>
        <v>0.7142857142857143</v>
      </c>
      <c r="AA71" s="101">
        <f t="shared" si="46"/>
        <v>1</v>
      </c>
      <c r="AB71" s="101">
        <f t="shared" si="47"/>
        <v>0</v>
      </c>
      <c r="AC71" s="101">
        <f t="shared" si="48"/>
        <v>0.2857142857142857</v>
      </c>
      <c r="AD71" s="101">
        <f t="shared" si="49"/>
        <v>1</v>
      </c>
      <c r="AE71" s="101">
        <f t="shared" si="50"/>
        <v>0</v>
      </c>
      <c r="AF71" s="102">
        <f t="shared" si="51"/>
        <v>1</v>
      </c>
      <c r="AG71" s="100"/>
      <c r="AH71" s="101">
        <f t="shared" si="52"/>
        <v>0.8571428571428571</v>
      </c>
      <c r="AI71" s="102">
        <f t="shared" si="53"/>
        <v>1</v>
      </c>
      <c r="AJ71" s="102">
        <f t="shared" si="54"/>
        <v>1</v>
      </c>
      <c r="AK71" s="102">
        <f t="shared" si="55"/>
        <v>0.8571428571428571</v>
      </c>
      <c r="AL71" s="102">
        <f t="shared" si="56"/>
        <v>1</v>
      </c>
      <c r="AM71" s="102">
        <f t="shared" si="57"/>
        <v>1</v>
      </c>
      <c r="AN71" s="101">
        <f t="shared" si="58"/>
        <v>0</v>
      </c>
      <c r="AO71" s="102">
        <f t="shared" si="59"/>
        <v>1</v>
      </c>
      <c r="AP71" s="100"/>
    </row>
    <row r="72" spans="1:42" s="99" customFormat="1" ht="14.45" customHeight="1" x14ac:dyDescent="0.25">
      <c r="A72" s="62" t="s">
        <v>8</v>
      </c>
      <c r="B72" s="48">
        <v>11</v>
      </c>
      <c r="C72" s="50" t="s">
        <v>73</v>
      </c>
      <c r="D72" s="49" t="s">
        <v>57</v>
      </c>
      <c r="E72" s="51">
        <v>4</v>
      </c>
      <c r="F72" s="91">
        <f>Full_dataset!K30</f>
        <v>4</v>
      </c>
      <c r="G72" s="92">
        <f>Full_dataset!L30</f>
        <v>3</v>
      </c>
      <c r="H72" s="92">
        <f>Full_dataset!M30</f>
        <v>0</v>
      </c>
      <c r="I72" s="92">
        <f>Full_dataset!N30</f>
        <v>3</v>
      </c>
      <c r="J72" s="92">
        <f>Full_dataset!O30</f>
        <v>3</v>
      </c>
      <c r="K72" s="92">
        <f>Full_dataset!P30</f>
        <v>3</v>
      </c>
      <c r="L72" s="93">
        <f>Full_dataset!Q30</f>
        <v>4</v>
      </c>
      <c r="M72" s="94">
        <f t="shared" si="40"/>
        <v>0</v>
      </c>
      <c r="N72" s="95">
        <f t="shared" si="41"/>
        <v>0</v>
      </c>
      <c r="O72" s="96">
        <f t="shared" si="42"/>
        <v>0</v>
      </c>
      <c r="P72" s="91">
        <f>Full_dataset!U30</f>
        <v>0</v>
      </c>
      <c r="Q72" s="98">
        <f t="shared" si="43"/>
        <v>0</v>
      </c>
      <c r="R72" s="91">
        <f>Full_dataset!W30</f>
        <v>0</v>
      </c>
      <c r="S72" s="91">
        <f>Full_dataset!X30</f>
        <v>0</v>
      </c>
      <c r="T72" s="91">
        <f>Full_dataset!Y30</f>
        <v>0</v>
      </c>
      <c r="U72" s="91">
        <f>Full_dataset!Z30</f>
        <v>0</v>
      </c>
      <c r="V72" s="91">
        <f>Full_dataset!AA30</f>
        <v>0</v>
      </c>
      <c r="W72" s="168"/>
      <c r="X72" s="100"/>
      <c r="Y72" s="101">
        <f t="shared" si="44"/>
        <v>1</v>
      </c>
      <c r="Z72" s="101">
        <f t="shared" si="45"/>
        <v>0.75</v>
      </c>
      <c r="AA72" s="101">
        <f t="shared" si="46"/>
        <v>0.75</v>
      </c>
      <c r="AB72" s="101">
        <f t="shared" si="47"/>
        <v>0</v>
      </c>
      <c r="AC72" s="101">
        <f t="shared" si="48"/>
        <v>0.75</v>
      </c>
      <c r="AD72" s="101">
        <f t="shared" si="49"/>
        <v>0.75</v>
      </c>
      <c r="AE72" s="101">
        <f t="shared" si="50"/>
        <v>0</v>
      </c>
      <c r="AF72" s="102">
        <f t="shared" si="51"/>
        <v>1</v>
      </c>
      <c r="AG72" s="100"/>
      <c r="AH72" s="101">
        <f t="shared" si="52"/>
        <v>1</v>
      </c>
      <c r="AI72" s="102">
        <f t="shared" si="53"/>
        <v>1</v>
      </c>
      <c r="AJ72" s="102">
        <f t="shared" si="54"/>
        <v>1</v>
      </c>
      <c r="AK72" s="102">
        <f t="shared" si="55"/>
        <v>1</v>
      </c>
      <c r="AL72" s="102">
        <f t="shared" si="56"/>
        <v>1</v>
      </c>
      <c r="AM72" s="102">
        <f t="shared" si="57"/>
        <v>1</v>
      </c>
      <c r="AN72" s="101">
        <f t="shared" si="58"/>
        <v>0</v>
      </c>
      <c r="AO72" s="102">
        <f t="shared" si="59"/>
        <v>1</v>
      </c>
      <c r="AP72" s="100"/>
    </row>
    <row r="73" spans="1:42" s="99" customFormat="1" ht="14.45" customHeight="1" x14ac:dyDescent="0.25">
      <c r="A73" s="62" t="s">
        <v>44</v>
      </c>
      <c r="B73" s="48">
        <v>11</v>
      </c>
      <c r="C73" s="50" t="s">
        <v>99</v>
      </c>
      <c r="D73" s="49" t="s">
        <v>57</v>
      </c>
      <c r="E73" s="51">
        <v>15</v>
      </c>
      <c r="F73" s="91">
        <f>Full_dataset!K75</f>
        <v>15</v>
      </c>
      <c r="G73" s="92">
        <f>Full_dataset!L75</f>
        <v>7</v>
      </c>
      <c r="H73" s="92">
        <f>Full_dataset!M75</f>
        <v>1</v>
      </c>
      <c r="I73" s="92">
        <f>Full_dataset!N75</f>
        <v>15</v>
      </c>
      <c r="J73" s="92">
        <f>Full_dataset!O75</f>
        <v>14</v>
      </c>
      <c r="K73" s="92">
        <f>Full_dataset!P75</f>
        <v>13</v>
      </c>
      <c r="L73" s="93">
        <f>Full_dataset!Q75</f>
        <v>15</v>
      </c>
      <c r="M73" s="94">
        <f t="shared" si="40"/>
        <v>0</v>
      </c>
      <c r="N73" s="95">
        <f t="shared" si="41"/>
        <v>0</v>
      </c>
      <c r="O73" s="96">
        <f t="shared" si="42"/>
        <v>0</v>
      </c>
      <c r="P73" s="91">
        <f>Full_dataset!U75</f>
        <v>0</v>
      </c>
      <c r="Q73" s="98">
        <f t="shared" si="43"/>
        <v>0</v>
      </c>
      <c r="R73" s="91">
        <f>Full_dataset!W75</f>
        <v>0</v>
      </c>
      <c r="S73" s="91">
        <f>Full_dataset!X75</f>
        <v>0</v>
      </c>
      <c r="T73" s="91">
        <f>Full_dataset!Y75</f>
        <v>0</v>
      </c>
      <c r="U73" s="91">
        <f>Full_dataset!Z75</f>
        <v>0</v>
      </c>
      <c r="V73" s="91">
        <f>Full_dataset!AA75</f>
        <v>0</v>
      </c>
      <c r="W73" s="168"/>
      <c r="X73" s="100"/>
      <c r="Y73" s="101">
        <f t="shared" si="44"/>
        <v>1</v>
      </c>
      <c r="Z73" s="101">
        <f t="shared" si="45"/>
        <v>0.46666666666666667</v>
      </c>
      <c r="AA73" s="101">
        <f t="shared" si="46"/>
        <v>0.93333333333333335</v>
      </c>
      <c r="AB73" s="101">
        <f t="shared" si="47"/>
        <v>6.6666666666666666E-2</v>
      </c>
      <c r="AC73" s="101">
        <f t="shared" si="48"/>
        <v>0.8666666666666667</v>
      </c>
      <c r="AD73" s="101">
        <f t="shared" si="49"/>
        <v>1</v>
      </c>
      <c r="AE73" s="101">
        <f t="shared" si="50"/>
        <v>0</v>
      </c>
      <c r="AF73" s="102">
        <f t="shared" si="51"/>
        <v>1</v>
      </c>
      <c r="AG73" s="100"/>
      <c r="AH73" s="101">
        <f t="shared" si="52"/>
        <v>1</v>
      </c>
      <c r="AI73" s="102">
        <f t="shared" si="53"/>
        <v>1</v>
      </c>
      <c r="AJ73" s="102">
        <f t="shared" si="54"/>
        <v>1</v>
      </c>
      <c r="AK73" s="102">
        <f t="shared" si="55"/>
        <v>1</v>
      </c>
      <c r="AL73" s="102">
        <f t="shared" si="56"/>
        <v>1</v>
      </c>
      <c r="AM73" s="102">
        <f t="shared" si="57"/>
        <v>1</v>
      </c>
      <c r="AN73" s="101">
        <f t="shared" si="58"/>
        <v>0</v>
      </c>
      <c r="AO73" s="102">
        <f t="shared" si="59"/>
        <v>1</v>
      </c>
      <c r="AP73" s="100"/>
    </row>
    <row r="74" spans="1:42" s="99" customFormat="1" ht="14.45" customHeight="1" x14ac:dyDescent="0.25">
      <c r="A74" s="62" t="s">
        <v>194</v>
      </c>
      <c r="B74" s="48">
        <v>12</v>
      </c>
      <c r="C74" s="50" t="s">
        <v>68</v>
      </c>
      <c r="D74" s="49" t="s">
        <v>57</v>
      </c>
      <c r="E74" s="51">
        <v>5</v>
      </c>
      <c r="F74" s="91">
        <f>Full_dataset!K22</f>
        <v>5</v>
      </c>
      <c r="G74" s="92">
        <f>Full_dataset!L22</f>
        <v>4</v>
      </c>
      <c r="H74" s="92">
        <f>Full_dataset!M22</f>
        <v>1</v>
      </c>
      <c r="I74" s="92">
        <f>Full_dataset!N22</f>
        <v>5</v>
      </c>
      <c r="J74" s="92">
        <f>Full_dataset!O22</f>
        <v>5</v>
      </c>
      <c r="K74" s="92">
        <f>Full_dataset!P22</f>
        <v>5</v>
      </c>
      <c r="L74" s="93">
        <f>Full_dataset!Q22</f>
        <v>5</v>
      </c>
      <c r="M74" s="94">
        <f t="shared" si="40"/>
        <v>0</v>
      </c>
      <c r="N74" s="95">
        <f t="shared" si="41"/>
        <v>0</v>
      </c>
      <c r="O74" s="96">
        <f t="shared" si="42"/>
        <v>0</v>
      </c>
      <c r="P74" s="91">
        <f>Full_dataset!U22</f>
        <v>0</v>
      </c>
      <c r="Q74" s="98">
        <f t="shared" si="43"/>
        <v>0</v>
      </c>
      <c r="R74" s="91">
        <f>Full_dataset!W22</f>
        <v>0</v>
      </c>
      <c r="S74" s="91">
        <f>Full_dataset!X22</f>
        <v>0</v>
      </c>
      <c r="T74" s="91">
        <f>Full_dataset!Y22</f>
        <v>0</v>
      </c>
      <c r="U74" s="91">
        <f>Full_dataset!Z22</f>
        <v>0</v>
      </c>
      <c r="V74" s="91">
        <f>Full_dataset!AA22</f>
        <v>0</v>
      </c>
      <c r="W74" s="168"/>
      <c r="X74" s="178"/>
      <c r="Y74" s="179">
        <f t="shared" si="44"/>
        <v>1</v>
      </c>
      <c r="Z74" s="179">
        <f t="shared" si="45"/>
        <v>0.8</v>
      </c>
      <c r="AA74" s="179">
        <f t="shared" si="46"/>
        <v>1</v>
      </c>
      <c r="AB74" s="179">
        <f t="shared" si="47"/>
        <v>0.2</v>
      </c>
      <c r="AC74" s="179">
        <f t="shared" si="48"/>
        <v>1</v>
      </c>
      <c r="AD74" s="179">
        <f t="shared" si="49"/>
        <v>1</v>
      </c>
      <c r="AE74" s="179">
        <f t="shared" si="50"/>
        <v>0</v>
      </c>
      <c r="AF74" s="180">
        <f t="shared" si="51"/>
        <v>1</v>
      </c>
      <c r="AG74" s="178"/>
      <c r="AH74" s="179">
        <f t="shared" si="52"/>
        <v>1</v>
      </c>
      <c r="AI74" s="180">
        <f t="shared" si="53"/>
        <v>1</v>
      </c>
      <c r="AJ74" s="180">
        <f t="shared" si="54"/>
        <v>1</v>
      </c>
      <c r="AK74" s="180">
        <f t="shared" si="55"/>
        <v>1</v>
      </c>
      <c r="AL74" s="180">
        <f t="shared" si="56"/>
        <v>1</v>
      </c>
      <c r="AM74" s="180">
        <f t="shared" si="57"/>
        <v>1</v>
      </c>
      <c r="AN74" s="179">
        <f t="shared" si="58"/>
        <v>0</v>
      </c>
      <c r="AO74" s="180">
        <f t="shared" si="59"/>
        <v>1</v>
      </c>
      <c r="AP74" s="178"/>
    </row>
    <row r="75" spans="1:42" s="99" customFormat="1" ht="14.45" customHeight="1" x14ac:dyDescent="0.25">
      <c r="A75" s="62" t="s">
        <v>221</v>
      </c>
      <c r="B75" s="48">
        <v>12</v>
      </c>
      <c r="C75" s="50" t="s">
        <v>69</v>
      </c>
      <c r="D75" s="49" t="s">
        <v>57</v>
      </c>
      <c r="E75" s="51">
        <v>18</v>
      </c>
      <c r="F75" s="91">
        <f>Full_dataset!K25</f>
        <v>16</v>
      </c>
      <c r="G75" s="92">
        <f>Full_dataset!L25</f>
        <v>9</v>
      </c>
      <c r="H75" s="92">
        <f>Full_dataset!M25</f>
        <v>6</v>
      </c>
      <c r="I75" s="92">
        <f>Full_dataset!N25</f>
        <v>11</v>
      </c>
      <c r="J75" s="92">
        <f>Full_dataset!O25</f>
        <v>16</v>
      </c>
      <c r="K75" s="92">
        <f>Full_dataset!P25</f>
        <v>7</v>
      </c>
      <c r="L75" s="93">
        <f>Full_dataset!Q25</f>
        <v>16</v>
      </c>
      <c r="M75" s="94">
        <f t="shared" si="40"/>
        <v>0</v>
      </c>
      <c r="N75" s="95">
        <f t="shared" si="41"/>
        <v>2</v>
      </c>
      <c r="O75" s="96">
        <f t="shared" si="42"/>
        <v>2</v>
      </c>
      <c r="P75" s="91">
        <f>Full_dataset!U25</f>
        <v>1</v>
      </c>
      <c r="Q75" s="98">
        <f t="shared" si="43"/>
        <v>1</v>
      </c>
      <c r="R75" s="91">
        <f>Full_dataset!W25</f>
        <v>0</v>
      </c>
      <c r="S75" s="91">
        <f>Full_dataset!X25</f>
        <v>1</v>
      </c>
      <c r="T75" s="91">
        <f>Full_dataset!Y25</f>
        <v>0</v>
      </c>
      <c r="U75" s="91">
        <f>Full_dataset!Z25</f>
        <v>1</v>
      </c>
      <c r="V75" s="91">
        <f>Full_dataset!AA25</f>
        <v>0</v>
      </c>
      <c r="W75" s="168"/>
      <c r="X75" s="100"/>
      <c r="Y75" s="101">
        <f t="shared" si="44"/>
        <v>0.88888888888888884</v>
      </c>
      <c r="Z75" s="101">
        <f t="shared" si="45"/>
        <v>0.5</v>
      </c>
      <c r="AA75" s="101">
        <f t="shared" si="46"/>
        <v>0.88888888888888884</v>
      </c>
      <c r="AB75" s="101">
        <f t="shared" si="47"/>
        <v>0.33333333333333331</v>
      </c>
      <c r="AC75" s="101">
        <f t="shared" si="48"/>
        <v>0.3888888888888889</v>
      </c>
      <c r="AD75" s="101">
        <f t="shared" si="49"/>
        <v>0.61111111111111116</v>
      </c>
      <c r="AE75" s="101">
        <f t="shared" si="50"/>
        <v>0</v>
      </c>
      <c r="AF75" s="102">
        <f t="shared" si="51"/>
        <v>0.94444444444444442</v>
      </c>
      <c r="AG75" s="100"/>
      <c r="AH75" s="101">
        <f t="shared" si="52"/>
        <v>0.88888888888888884</v>
      </c>
      <c r="AI75" s="102">
        <f t="shared" si="53"/>
        <v>0.88888888888888884</v>
      </c>
      <c r="AJ75" s="102">
        <f t="shared" si="54"/>
        <v>0.94444444444444442</v>
      </c>
      <c r="AK75" s="102">
        <f t="shared" si="55"/>
        <v>0.94444444444444442</v>
      </c>
      <c r="AL75" s="102">
        <f t="shared" si="56"/>
        <v>0.88888888888888884</v>
      </c>
      <c r="AM75" s="102">
        <f t="shared" si="57"/>
        <v>0.88888888888888884</v>
      </c>
      <c r="AN75" s="101">
        <f t="shared" si="58"/>
        <v>0</v>
      </c>
      <c r="AO75" s="102">
        <f t="shared" si="59"/>
        <v>0.94444444444444442</v>
      </c>
      <c r="AP75" s="100"/>
    </row>
    <row r="76" spans="1:42" s="99" customFormat="1" ht="14.45" customHeight="1" x14ac:dyDescent="0.25">
      <c r="A76" s="62" t="s">
        <v>199</v>
      </c>
      <c r="B76" s="48">
        <v>12</v>
      </c>
      <c r="C76" s="50" t="s">
        <v>121</v>
      </c>
      <c r="D76" s="49" t="s">
        <v>57</v>
      </c>
      <c r="E76" s="51">
        <v>11</v>
      </c>
      <c r="F76" s="91">
        <f>Full_dataset!K38</f>
        <v>5</v>
      </c>
      <c r="G76" s="92">
        <f>Full_dataset!L38</f>
        <v>1</v>
      </c>
      <c r="H76" s="92">
        <f>Full_dataset!M38</f>
        <v>0</v>
      </c>
      <c r="I76" s="92">
        <f>Full_dataset!N38</f>
        <v>9</v>
      </c>
      <c r="J76" s="92">
        <f>Full_dataset!O38</f>
        <v>3</v>
      </c>
      <c r="K76" s="92">
        <f>Full_dataset!P38</f>
        <v>10</v>
      </c>
      <c r="L76" s="93">
        <f>Full_dataset!Q38</f>
        <v>9</v>
      </c>
      <c r="M76" s="94">
        <f t="shared" si="40"/>
        <v>4</v>
      </c>
      <c r="N76" s="95">
        <f t="shared" si="41"/>
        <v>6</v>
      </c>
      <c r="O76" s="96">
        <f t="shared" si="42"/>
        <v>2</v>
      </c>
      <c r="P76" s="91">
        <f>Full_dataset!U38</f>
        <v>2</v>
      </c>
      <c r="Q76" s="98">
        <f t="shared" si="43"/>
        <v>0</v>
      </c>
      <c r="R76" s="91">
        <f>Full_dataset!W38</f>
        <v>0</v>
      </c>
      <c r="S76" s="91">
        <f>Full_dataset!X38</f>
        <v>0</v>
      </c>
      <c r="T76" s="91">
        <f>Full_dataset!Y38</f>
        <v>2</v>
      </c>
      <c r="U76" s="91">
        <f>Full_dataset!Z38</f>
        <v>0</v>
      </c>
      <c r="V76" s="91">
        <f>Full_dataset!AA38</f>
        <v>2</v>
      </c>
      <c r="W76" s="168"/>
      <c r="X76" s="100"/>
      <c r="Y76" s="101">
        <f t="shared" si="44"/>
        <v>0.45454545454545453</v>
      </c>
      <c r="Z76" s="101">
        <f t="shared" si="45"/>
        <v>9.0909090909090912E-2</v>
      </c>
      <c r="AA76" s="101">
        <f t="shared" si="46"/>
        <v>0.27272727272727271</v>
      </c>
      <c r="AB76" s="101">
        <f t="shared" si="47"/>
        <v>0</v>
      </c>
      <c r="AC76" s="101">
        <f t="shared" si="48"/>
        <v>0.90909090909090906</v>
      </c>
      <c r="AD76" s="101">
        <f t="shared" si="49"/>
        <v>0.81818181818181823</v>
      </c>
      <c r="AE76" s="101">
        <f t="shared" si="50"/>
        <v>0.36363636363636365</v>
      </c>
      <c r="AF76" s="102">
        <f t="shared" si="51"/>
        <v>1</v>
      </c>
      <c r="AG76" s="100"/>
      <c r="AH76" s="101">
        <f t="shared" si="52"/>
        <v>0.81818181818181823</v>
      </c>
      <c r="AI76" s="102">
        <f t="shared" si="53"/>
        <v>0.81818181818181823</v>
      </c>
      <c r="AJ76" s="102">
        <f t="shared" si="54"/>
        <v>0.81818181818181823</v>
      </c>
      <c r="AK76" s="102">
        <f t="shared" si="55"/>
        <v>0.81818181818181823</v>
      </c>
      <c r="AL76" s="102">
        <f t="shared" si="56"/>
        <v>1</v>
      </c>
      <c r="AM76" s="102">
        <f t="shared" si="57"/>
        <v>1</v>
      </c>
      <c r="AN76" s="101">
        <f t="shared" si="58"/>
        <v>0.36363636363636365</v>
      </c>
      <c r="AO76" s="102">
        <f t="shared" si="59"/>
        <v>1</v>
      </c>
      <c r="AP76" s="100"/>
    </row>
    <row r="77" spans="1:42" s="99" customFormat="1" ht="14.45" customHeight="1" x14ac:dyDescent="0.25">
      <c r="A77" s="62" t="s">
        <v>212</v>
      </c>
      <c r="B77" s="48">
        <v>13</v>
      </c>
      <c r="C77" s="50" t="s">
        <v>341</v>
      </c>
      <c r="D77" s="49" t="s">
        <v>57</v>
      </c>
      <c r="E77" s="51">
        <v>9</v>
      </c>
      <c r="F77" s="91">
        <f>Full_dataset!K26</f>
        <v>6</v>
      </c>
      <c r="G77" s="92">
        <f>Full_dataset!L26</f>
        <v>2</v>
      </c>
      <c r="H77" s="92">
        <f>Full_dataset!M26</f>
        <v>4</v>
      </c>
      <c r="I77" s="92">
        <f>Full_dataset!N26</f>
        <v>9</v>
      </c>
      <c r="J77" s="92">
        <f>Full_dataset!O26</f>
        <v>8</v>
      </c>
      <c r="K77" s="92">
        <f>Full_dataset!P26</f>
        <v>3</v>
      </c>
      <c r="L77" s="93">
        <f>Full_dataset!Q26</f>
        <v>6</v>
      </c>
      <c r="M77" s="94">
        <f t="shared" si="40"/>
        <v>0</v>
      </c>
      <c r="N77" s="95">
        <f t="shared" si="41"/>
        <v>3</v>
      </c>
      <c r="O77" s="96">
        <f t="shared" si="42"/>
        <v>3</v>
      </c>
      <c r="P77" s="91">
        <f>Full_dataset!U26</f>
        <v>3</v>
      </c>
      <c r="Q77" s="98">
        <f t="shared" si="43"/>
        <v>0</v>
      </c>
      <c r="R77" s="91">
        <f>Full_dataset!W26</f>
        <v>0</v>
      </c>
      <c r="S77" s="91">
        <f>Full_dataset!X26</f>
        <v>1</v>
      </c>
      <c r="T77" s="91">
        <f>Full_dataset!Y26</f>
        <v>3</v>
      </c>
      <c r="U77" s="91">
        <f>Full_dataset!Z26</f>
        <v>2</v>
      </c>
      <c r="V77" s="91">
        <f>Full_dataset!AA26</f>
        <v>0</v>
      </c>
      <c r="W77" s="168"/>
      <c r="X77" s="100"/>
      <c r="Y77" s="101">
        <f t="shared" si="44"/>
        <v>0.66666666666666663</v>
      </c>
      <c r="Z77" s="101">
        <f t="shared" si="45"/>
        <v>0.22222222222222221</v>
      </c>
      <c r="AA77" s="101">
        <f t="shared" si="46"/>
        <v>0.88888888888888884</v>
      </c>
      <c r="AB77" s="101">
        <f t="shared" si="47"/>
        <v>0.44444444444444442</v>
      </c>
      <c r="AC77" s="101">
        <f t="shared" si="48"/>
        <v>0.33333333333333331</v>
      </c>
      <c r="AD77" s="101">
        <f t="shared" si="49"/>
        <v>1</v>
      </c>
      <c r="AE77" s="101">
        <f t="shared" si="50"/>
        <v>0</v>
      </c>
      <c r="AF77" s="102">
        <f t="shared" si="51"/>
        <v>1</v>
      </c>
      <c r="AG77" s="100"/>
      <c r="AH77" s="101">
        <f t="shared" si="52"/>
        <v>0.66666666666666663</v>
      </c>
      <c r="AI77" s="102">
        <f t="shared" si="53"/>
        <v>0.66666666666666663</v>
      </c>
      <c r="AJ77" s="102">
        <f t="shared" si="54"/>
        <v>0.88888888888888884</v>
      </c>
      <c r="AK77" s="102">
        <f t="shared" si="55"/>
        <v>0.77777777777777768</v>
      </c>
      <c r="AL77" s="102">
        <f t="shared" si="56"/>
        <v>0.66666666666666663</v>
      </c>
      <c r="AM77" s="102">
        <f t="shared" si="57"/>
        <v>1</v>
      </c>
      <c r="AN77" s="101">
        <f t="shared" si="58"/>
        <v>0</v>
      </c>
      <c r="AO77" s="102">
        <f t="shared" si="59"/>
        <v>1</v>
      </c>
      <c r="AP77" s="100"/>
    </row>
    <row r="78" spans="1:42" ht="14.45" customHeight="1" x14ac:dyDescent="0.25">
      <c r="A78" s="60" t="s">
        <v>211</v>
      </c>
      <c r="B78" s="47">
        <v>13</v>
      </c>
      <c r="C78" s="46" t="s">
        <v>72</v>
      </c>
      <c r="D78" s="44" t="s">
        <v>57</v>
      </c>
      <c r="E78" s="45">
        <v>8</v>
      </c>
      <c r="F78" s="76">
        <f>Full_dataset!K27</f>
        <v>8</v>
      </c>
      <c r="G78" s="73">
        <f>Full_dataset!L27</f>
        <v>5</v>
      </c>
      <c r="H78" s="73">
        <f>Full_dataset!M27</f>
        <v>3</v>
      </c>
      <c r="I78" s="73">
        <f>Full_dataset!N27</f>
        <v>8</v>
      </c>
      <c r="J78" s="73">
        <f>Full_dataset!O27</f>
        <v>5</v>
      </c>
      <c r="K78" s="73">
        <f>Full_dataset!P27</f>
        <v>8</v>
      </c>
      <c r="L78" s="70">
        <f>Full_dataset!Q27</f>
        <v>8</v>
      </c>
      <c r="M78" s="80">
        <f t="shared" si="40"/>
        <v>0</v>
      </c>
      <c r="N78" s="78">
        <f t="shared" si="41"/>
        <v>0</v>
      </c>
      <c r="O78" s="71">
        <f t="shared" si="42"/>
        <v>0</v>
      </c>
      <c r="P78" s="76">
        <f>Full_dataset!U27</f>
        <v>0</v>
      </c>
      <c r="Q78" s="54">
        <f t="shared" si="43"/>
        <v>0</v>
      </c>
      <c r="R78" s="76">
        <f>Full_dataset!W27</f>
        <v>0</v>
      </c>
      <c r="S78" s="76">
        <f>Full_dataset!X27</f>
        <v>0</v>
      </c>
      <c r="T78" s="76">
        <f>Full_dataset!Y27</f>
        <v>0</v>
      </c>
      <c r="U78" s="76">
        <f>Full_dataset!Z27</f>
        <v>0</v>
      </c>
      <c r="V78" s="76">
        <f>Full_dataset!AA27</f>
        <v>0</v>
      </c>
      <c r="X78" s="5"/>
      <c r="Y78" s="6">
        <f t="shared" si="44"/>
        <v>1</v>
      </c>
      <c r="Z78" s="6">
        <f t="shared" si="45"/>
        <v>0.625</v>
      </c>
      <c r="AA78" s="6">
        <f t="shared" si="46"/>
        <v>0.625</v>
      </c>
      <c r="AB78" s="6">
        <f t="shared" si="47"/>
        <v>0.375</v>
      </c>
      <c r="AC78" s="6">
        <f t="shared" si="48"/>
        <v>1</v>
      </c>
      <c r="AD78" s="6">
        <f t="shared" si="49"/>
        <v>1</v>
      </c>
      <c r="AE78" s="6">
        <f t="shared" si="50"/>
        <v>0</v>
      </c>
      <c r="AF78" s="7">
        <f t="shared" si="51"/>
        <v>1</v>
      </c>
      <c r="AG78" s="5"/>
      <c r="AH78" s="6">
        <f t="shared" si="52"/>
        <v>1</v>
      </c>
      <c r="AI78" s="7">
        <f t="shared" si="53"/>
        <v>1</v>
      </c>
      <c r="AJ78" s="7">
        <f t="shared" si="54"/>
        <v>1</v>
      </c>
      <c r="AK78" s="7">
        <f t="shared" si="55"/>
        <v>1</v>
      </c>
      <c r="AL78" s="7">
        <f t="shared" si="56"/>
        <v>1</v>
      </c>
      <c r="AM78" s="7">
        <f t="shared" si="57"/>
        <v>1</v>
      </c>
      <c r="AN78" s="6">
        <f t="shared" si="58"/>
        <v>0</v>
      </c>
      <c r="AO78" s="7">
        <f t="shared" si="59"/>
        <v>1</v>
      </c>
      <c r="AP78" s="5"/>
    </row>
    <row r="79" spans="1:42" ht="14.45" customHeight="1" x14ac:dyDescent="0.25">
      <c r="A79" s="60" t="s">
        <v>22</v>
      </c>
      <c r="B79" s="47">
        <v>13</v>
      </c>
      <c r="C79" s="46" t="s">
        <v>85</v>
      </c>
      <c r="D79" s="44" t="s">
        <v>57</v>
      </c>
      <c r="E79" s="45">
        <v>5</v>
      </c>
      <c r="F79" s="76">
        <f>Full_dataset!K49</f>
        <v>4</v>
      </c>
      <c r="G79" s="73">
        <f>Full_dataset!L49</f>
        <v>1</v>
      </c>
      <c r="H79" s="73">
        <f>Full_dataset!M49</f>
        <v>1</v>
      </c>
      <c r="I79" s="73">
        <f>Full_dataset!N49</f>
        <v>4</v>
      </c>
      <c r="J79" s="73">
        <f>Full_dataset!O49</f>
        <v>4</v>
      </c>
      <c r="K79" s="73">
        <f>Full_dataset!P49</f>
        <v>1</v>
      </c>
      <c r="L79" s="70">
        <f>Full_dataset!Q49</f>
        <v>5</v>
      </c>
      <c r="M79" s="80">
        <f t="shared" si="40"/>
        <v>1</v>
      </c>
      <c r="N79" s="78">
        <f t="shared" si="41"/>
        <v>1</v>
      </c>
      <c r="O79" s="71">
        <f t="shared" si="42"/>
        <v>0</v>
      </c>
      <c r="P79" s="76">
        <f>Full_dataset!U49</f>
        <v>0</v>
      </c>
      <c r="Q79" s="54">
        <f t="shared" si="43"/>
        <v>0</v>
      </c>
      <c r="R79" s="76">
        <f>Full_dataset!W49</f>
        <v>0</v>
      </c>
      <c r="S79" s="76">
        <f>Full_dataset!X49</f>
        <v>0</v>
      </c>
      <c r="T79" s="76">
        <f>Full_dataset!Y49</f>
        <v>0</v>
      </c>
      <c r="U79" s="76">
        <f>Full_dataset!Z49</f>
        <v>0</v>
      </c>
      <c r="V79" s="76">
        <f>Full_dataset!AA49</f>
        <v>0</v>
      </c>
      <c r="X79" s="5"/>
      <c r="Y79" s="6">
        <f t="shared" si="44"/>
        <v>0.8</v>
      </c>
      <c r="Z79" s="6">
        <f t="shared" si="45"/>
        <v>0.2</v>
      </c>
      <c r="AA79" s="6">
        <f t="shared" si="46"/>
        <v>0.8</v>
      </c>
      <c r="AB79" s="6">
        <f t="shared" si="47"/>
        <v>0.2</v>
      </c>
      <c r="AC79" s="6">
        <f t="shared" si="48"/>
        <v>0.2</v>
      </c>
      <c r="AD79" s="6">
        <f t="shared" si="49"/>
        <v>0.8</v>
      </c>
      <c r="AE79" s="6">
        <f t="shared" si="50"/>
        <v>0.2</v>
      </c>
      <c r="AF79" s="7">
        <f t="shared" si="51"/>
        <v>1</v>
      </c>
      <c r="AG79" s="5"/>
      <c r="AH79" s="6">
        <f t="shared" si="52"/>
        <v>1</v>
      </c>
      <c r="AI79" s="7">
        <f t="shared" si="53"/>
        <v>1</v>
      </c>
      <c r="AJ79" s="7">
        <f t="shared" si="54"/>
        <v>1</v>
      </c>
      <c r="AK79" s="7">
        <f t="shared" si="55"/>
        <v>1</v>
      </c>
      <c r="AL79" s="7">
        <f t="shared" si="56"/>
        <v>1</v>
      </c>
      <c r="AM79" s="7">
        <f t="shared" si="57"/>
        <v>1</v>
      </c>
      <c r="AN79" s="6">
        <f t="shared" si="58"/>
        <v>0.2</v>
      </c>
      <c r="AO79" s="7">
        <f t="shared" si="59"/>
        <v>1</v>
      </c>
      <c r="AP79" s="5"/>
    </row>
    <row r="80" spans="1:42" ht="14.45" customHeight="1" x14ac:dyDescent="0.25">
      <c r="A80" s="60" t="s">
        <v>7</v>
      </c>
      <c r="B80" s="47">
        <v>14</v>
      </c>
      <c r="C80" s="46" t="s">
        <v>65</v>
      </c>
      <c r="D80" s="44" t="s">
        <v>58</v>
      </c>
      <c r="E80" s="45">
        <v>78</v>
      </c>
      <c r="F80" s="76">
        <f>Full_dataset!K21</f>
        <v>66</v>
      </c>
      <c r="G80" s="73">
        <f>Full_dataset!L21</f>
        <v>30</v>
      </c>
      <c r="H80" s="73">
        <f>Full_dataset!M21</f>
        <v>33</v>
      </c>
      <c r="I80" s="73">
        <f>Full_dataset!N21</f>
        <v>77</v>
      </c>
      <c r="J80" s="73">
        <f>Full_dataset!O21</f>
        <v>63</v>
      </c>
      <c r="K80" s="73">
        <f>Full_dataset!P21</f>
        <v>38</v>
      </c>
      <c r="L80" s="70">
        <f>Full_dataset!Q21</f>
        <v>71</v>
      </c>
      <c r="M80" s="80">
        <f t="shared" si="40"/>
        <v>5</v>
      </c>
      <c r="N80" s="78">
        <f t="shared" si="41"/>
        <v>12</v>
      </c>
      <c r="O80" s="71">
        <f t="shared" si="42"/>
        <v>7</v>
      </c>
      <c r="P80" s="76">
        <f>Full_dataset!U21</f>
        <v>7</v>
      </c>
      <c r="Q80" s="54">
        <f t="shared" si="43"/>
        <v>0</v>
      </c>
      <c r="R80" s="76">
        <f>Full_dataset!W21</f>
        <v>2</v>
      </c>
      <c r="S80" s="76">
        <f>Full_dataset!X21</f>
        <v>2</v>
      </c>
      <c r="T80" s="76">
        <f>Full_dataset!Y21</f>
        <v>7</v>
      </c>
      <c r="U80" s="76">
        <f>Full_dataset!Z21</f>
        <v>1</v>
      </c>
      <c r="V80" s="76">
        <f>Full_dataset!AA21</f>
        <v>4</v>
      </c>
      <c r="X80" s="146"/>
      <c r="Y80" s="21">
        <f t="shared" si="44"/>
        <v>0.84615384615384615</v>
      </c>
      <c r="Z80" s="21">
        <f t="shared" si="45"/>
        <v>0.38461538461538464</v>
      </c>
      <c r="AA80" s="21">
        <f t="shared" si="46"/>
        <v>0.80769230769230771</v>
      </c>
      <c r="AB80" s="21">
        <f t="shared" si="47"/>
        <v>0.42307692307692307</v>
      </c>
      <c r="AC80" s="21">
        <f t="shared" si="48"/>
        <v>0.48717948717948717</v>
      </c>
      <c r="AD80" s="21">
        <f t="shared" si="49"/>
        <v>0.98717948717948723</v>
      </c>
      <c r="AE80" s="21">
        <f t="shared" si="50"/>
        <v>6.4102564102564097E-2</v>
      </c>
      <c r="AF80" s="131">
        <f t="shared" si="51"/>
        <v>1</v>
      </c>
      <c r="AG80" s="146"/>
      <c r="AH80" s="21">
        <f t="shared" si="52"/>
        <v>0.91025641025641024</v>
      </c>
      <c r="AI80" s="131">
        <f t="shared" si="53"/>
        <v>0.9358974358974359</v>
      </c>
      <c r="AJ80" s="131">
        <f t="shared" si="54"/>
        <v>0.92307692307692302</v>
      </c>
      <c r="AK80" s="131">
        <f t="shared" si="55"/>
        <v>0.9358974358974359</v>
      </c>
      <c r="AL80" s="131">
        <f t="shared" si="56"/>
        <v>0.96153846153846156</v>
      </c>
      <c r="AM80" s="131">
        <f t="shared" si="57"/>
        <v>1</v>
      </c>
      <c r="AN80" s="21">
        <f t="shared" si="58"/>
        <v>6.4102564102564097E-2</v>
      </c>
      <c r="AO80" s="131">
        <f t="shared" si="59"/>
        <v>1</v>
      </c>
      <c r="AP80" s="146"/>
    </row>
    <row r="81" spans="1:42" ht="14.45" customHeight="1" x14ac:dyDescent="0.25">
      <c r="A81" s="60" t="s">
        <v>31</v>
      </c>
      <c r="B81" s="47">
        <v>14</v>
      </c>
      <c r="C81" s="46" t="s">
        <v>126</v>
      </c>
      <c r="D81" s="44" t="s">
        <v>57</v>
      </c>
      <c r="E81" s="45">
        <v>14</v>
      </c>
      <c r="F81" s="76">
        <f>Full_dataset!K58</f>
        <v>8</v>
      </c>
      <c r="G81" s="73">
        <f>Full_dataset!L58</f>
        <v>4</v>
      </c>
      <c r="H81" s="73">
        <f>Full_dataset!M58</f>
        <v>7</v>
      </c>
      <c r="I81" s="73">
        <f>Full_dataset!N58</f>
        <v>14</v>
      </c>
      <c r="J81" s="73">
        <f>Full_dataset!O58</f>
        <v>8</v>
      </c>
      <c r="K81" s="73">
        <f>Full_dataset!P58</f>
        <v>3</v>
      </c>
      <c r="L81" s="70">
        <f>Full_dataset!Q58</f>
        <v>9</v>
      </c>
      <c r="M81" s="80">
        <f t="shared" si="40"/>
        <v>1</v>
      </c>
      <c r="N81" s="78">
        <f t="shared" si="41"/>
        <v>6</v>
      </c>
      <c r="O81" s="71">
        <f t="shared" si="42"/>
        <v>5</v>
      </c>
      <c r="P81" s="76">
        <f>Full_dataset!U58</f>
        <v>5</v>
      </c>
      <c r="Q81" s="54">
        <f t="shared" si="43"/>
        <v>0</v>
      </c>
      <c r="R81" s="76">
        <f>Full_dataset!W58</f>
        <v>1</v>
      </c>
      <c r="S81" s="76">
        <f>Full_dataset!X58</f>
        <v>2</v>
      </c>
      <c r="T81" s="76">
        <f>Full_dataset!Y58</f>
        <v>5</v>
      </c>
      <c r="U81" s="76">
        <f>Full_dataset!Z58</f>
        <v>0</v>
      </c>
      <c r="V81" s="76">
        <f>Full_dataset!AA58</f>
        <v>0</v>
      </c>
      <c r="X81" s="5"/>
      <c r="Y81" s="6">
        <f t="shared" si="44"/>
        <v>0.5714285714285714</v>
      </c>
      <c r="Z81" s="6">
        <f t="shared" si="45"/>
        <v>0.2857142857142857</v>
      </c>
      <c r="AA81" s="6">
        <f t="shared" si="46"/>
        <v>0.5714285714285714</v>
      </c>
      <c r="AB81" s="6">
        <f t="shared" si="47"/>
        <v>0.5</v>
      </c>
      <c r="AC81" s="6">
        <f t="shared" si="48"/>
        <v>0.21428571428571427</v>
      </c>
      <c r="AD81" s="6">
        <f t="shared" si="49"/>
        <v>1</v>
      </c>
      <c r="AE81" s="6">
        <f t="shared" si="50"/>
        <v>7.1428571428571425E-2</v>
      </c>
      <c r="AF81" s="7">
        <f t="shared" si="51"/>
        <v>1</v>
      </c>
      <c r="AG81" s="5"/>
      <c r="AH81" s="6">
        <f t="shared" si="52"/>
        <v>0.6428571428571429</v>
      </c>
      <c r="AI81" s="7">
        <f t="shared" si="53"/>
        <v>0.7142857142857143</v>
      </c>
      <c r="AJ81" s="7">
        <f t="shared" si="54"/>
        <v>0.6428571428571429</v>
      </c>
      <c r="AK81" s="7">
        <f t="shared" si="55"/>
        <v>0.78571428571428581</v>
      </c>
      <c r="AL81" s="7">
        <f t="shared" si="56"/>
        <v>0.6428571428571429</v>
      </c>
      <c r="AM81" s="7">
        <f t="shared" si="57"/>
        <v>1</v>
      </c>
      <c r="AN81" s="6">
        <f t="shared" si="58"/>
        <v>7.1428571428571425E-2</v>
      </c>
      <c r="AO81" s="7">
        <f t="shared" si="59"/>
        <v>1</v>
      </c>
      <c r="AP81" s="5"/>
    </row>
    <row r="82" spans="1:42" ht="14.45" customHeight="1" x14ac:dyDescent="0.25">
      <c r="A82" s="60" t="s">
        <v>196</v>
      </c>
      <c r="B82" s="47">
        <v>15</v>
      </c>
      <c r="C82" s="46" t="s">
        <v>67</v>
      </c>
      <c r="D82" s="44" t="s">
        <v>57</v>
      </c>
      <c r="E82" s="45">
        <v>25</v>
      </c>
      <c r="F82" s="76">
        <f>Full_dataset!K24</f>
        <v>24</v>
      </c>
      <c r="G82" s="73">
        <f>Full_dataset!L24</f>
        <v>14</v>
      </c>
      <c r="H82" s="73">
        <f>Full_dataset!M24</f>
        <v>1</v>
      </c>
      <c r="I82" s="73">
        <f>Full_dataset!N24</f>
        <v>24</v>
      </c>
      <c r="J82" s="73">
        <f>Full_dataset!O24</f>
        <v>23</v>
      </c>
      <c r="K82" s="73">
        <f>Full_dataset!P24</f>
        <v>16</v>
      </c>
      <c r="L82" s="70">
        <f>Full_dataset!Q24</f>
        <v>24</v>
      </c>
      <c r="M82" s="80">
        <f t="shared" si="40"/>
        <v>0</v>
      </c>
      <c r="N82" s="78">
        <f t="shared" si="41"/>
        <v>1</v>
      </c>
      <c r="O82" s="71">
        <f t="shared" si="42"/>
        <v>1</v>
      </c>
      <c r="P82" s="76">
        <f>Full_dataset!U24</f>
        <v>1</v>
      </c>
      <c r="Q82" s="54">
        <f t="shared" si="43"/>
        <v>0</v>
      </c>
      <c r="R82" s="76">
        <f>Full_dataset!W24</f>
        <v>0</v>
      </c>
      <c r="S82" s="76">
        <f>Full_dataset!X24</f>
        <v>0</v>
      </c>
      <c r="T82" s="76">
        <f>Full_dataset!Y24</f>
        <v>1</v>
      </c>
      <c r="U82" s="76">
        <f>Full_dataset!Z24</f>
        <v>0</v>
      </c>
      <c r="V82" s="76">
        <f>Full_dataset!AA24</f>
        <v>0</v>
      </c>
      <c r="X82" s="5"/>
      <c r="Y82" s="6">
        <f t="shared" si="44"/>
        <v>0.96</v>
      </c>
      <c r="Z82" s="6">
        <f t="shared" si="45"/>
        <v>0.56000000000000005</v>
      </c>
      <c r="AA82" s="6">
        <f t="shared" si="46"/>
        <v>0.92</v>
      </c>
      <c r="AB82" s="6">
        <f t="shared" si="47"/>
        <v>0.04</v>
      </c>
      <c r="AC82" s="6">
        <f t="shared" si="48"/>
        <v>0.64</v>
      </c>
      <c r="AD82" s="6">
        <f t="shared" si="49"/>
        <v>0.96</v>
      </c>
      <c r="AE82" s="6">
        <f t="shared" si="50"/>
        <v>0</v>
      </c>
      <c r="AF82" s="7">
        <f t="shared" si="51"/>
        <v>1</v>
      </c>
      <c r="AG82" s="5"/>
      <c r="AH82" s="6">
        <f t="shared" si="52"/>
        <v>0.96</v>
      </c>
      <c r="AI82" s="7">
        <f t="shared" si="53"/>
        <v>0.96</v>
      </c>
      <c r="AJ82" s="7">
        <f t="shared" si="54"/>
        <v>0.96</v>
      </c>
      <c r="AK82" s="7">
        <f t="shared" si="55"/>
        <v>0.96</v>
      </c>
      <c r="AL82" s="7">
        <f t="shared" si="56"/>
        <v>0.96</v>
      </c>
      <c r="AM82" s="7">
        <f t="shared" si="57"/>
        <v>1</v>
      </c>
      <c r="AN82" s="6">
        <f t="shared" si="58"/>
        <v>0</v>
      </c>
      <c r="AO82" s="7">
        <f t="shared" si="59"/>
        <v>1</v>
      </c>
      <c r="AP82" s="5"/>
    </row>
    <row r="83" spans="1:42" ht="14.45" customHeight="1" x14ac:dyDescent="0.25">
      <c r="A83" s="60" t="s">
        <v>50</v>
      </c>
      <c r="B83" s="47">
        <v>16</v>
      </c>
      <c r="C83" s="46" t="s">
        <v>135</v>
      </c>
      <c r="D83" s="44" t="s">
        <v>57</v>
      </c>
      <c r="E83" s="45">
        <v>7</v>
      </c>
      <c r="F83" s="76">
        <f>Full_dataset!K83</f>
        <v>6</v>
      </c>
      <c r="G83" s="73">
        <f>Full_dataset!L83</f>
        <v>5</v>
      </c>
      <c r="H83" s="73">
        <f>Full_dataset!M83</f>
        <v>2</v>
      </c>
      <c r="I83" s="73">
        <f>Full_dataset!N83</f>
        <v>7</v>
      </c>
      <c r="J83" s="73">
        <f>Full_dataset!O83</f>
        <v>6</v>
      </c>
      <c r="K83" s="73">
        <f>Full_dataset!P83</f>
        <v>4</v>
      </c>
      <c r="L83" s="70">
        <f>Full_dataset!Q83</f>
        <v>6</v>
      </c>
      <c r="M83" s="80">
        <f t="shared" si="40"/>
        <v>0</v>
      </c>
      <c r="N83" s="78">
        <f t="shared" si="41"/>
        <v>1</v>
      </c>
      <c r="O83" s="71">
        <f t="shared" si="42"/>
        <v>1</v>
      </c>
      <c r="P83" s="76">
        <f>Full_dataset!U83</f>
        <v>1</v>
      </c>
      <c r="Q83" s="54">
        <f t="shared" si="43"/>
        <v>0</v>
      </c>
      <c r="R83" s="76">
        <f>Full_dataset!W83</f>
        <v>0</v>
      </c>
      <c r="S83" s="76">
        <f>Full_dataset!X83</f>
        <v>0</v>
      </c>
      <c r="T83" s="76">
        <f>Full_dataset!Y83</f>
        <v>1</v>
      </c>
      <c r="U83" s="76">
        <f>Full_dataset!Z83</f>
        <v>0</v>
      </c>
      <c r="V83" s="76">
        <f>Full_dataset!AA83</f>
        <v>1</v>
      </c>
      <c r="X83" s="146"/>
      <c r="Y83" s="21">
        <f t="shared" si="44"/>
        <v>0.8571428571428571</v>
      </c>
      <c r="Z83" s="21">
        <f t="shared" si="45"/>
        <v>0.7142857142857143</v>
      </c>
      <c r="AA83" s="21">
        <f t="shared" si="46"/>
        <v>0.8571428571428571</v>
      </c>
      <c r="AB83" s="21">
        <f t="shared" si="47"/>
        <v>0.2857142857142857</v>
      </c>
      <c r="AC83" s="21">
        <f t="shared" si="48"/>
        <v>0.5714285714285714</v>
      </c>
      <c r="AD83" s="21">
        <f t="shared" si="49"/>
        <v>1</v>
      </c>
      <c r="AE83" s="21">
        <f t="shared" si="50"/>
        <v>0</v>
      </c>
      <c r="AF83" s="131">
        <f t="shared" si="51"/>
        <v>1</v>
      </c>
      <c r="AG83" s="146"/>
      <c r="AH83" s="21">
        <f t="shared" si="52"/>
        <v>0.8571428571428571</v>
      </c>
      <c r="AI83" s="131">
        <f t="shared" si="53"/>
        <v>0.8571428571428571</v>
      </c>
      <c r="AJ83" s="131">
        <f t="shared" si="54"/>
        <v>0.8571428571428571</v>
      </c>
      <c r="AK83" s="131">
        <f t="shared" si="55"/>
        <v>0.8571428571428571</v>
      </c>
      <c r="AL83" s="131">
        <f t="shared" si="56"/>
        <v>1</v>
      </c>
      <c r="AM83" s="131">
        <f t="shared" si="57"/>
        <v>1</v>
      </c>
      <c r="AN83" s="21">
        <f t="shared" si="58"/>
        <v>0</v>
      </c>
      <c r="AO83" s="131">
        <f t="shared" si="59"/>
        <v>1</v>
      </c>
      <c r="AP83" s="146"/>
    </row>
    <row r="84" spans="1:42" ht="14.45" customHeight="1" x14ac:dyDescent="0.25">
      <c r="A84" s="60" t="s">
        <v>12</v>
      </c>
      <c r="B84" s="47">
        <v>17</v>
      </c>
      <c r="C84" s="46" t="s">
        <v>119</v>
      </c>
      <c r="D84" s="44" t="s">
        <v>58</v>
      </c>
      <c r="E84" s="45">
        <v>7</v>
      </c>
      <c r="F84" s="76">
        <f>Full_dataset!K34</f>
        <v>5</v>
      </c>
      <c r="G84" s="73">
        <f>Full_dataset!L34</f>
        <v>2</v>
      </c>
      <c r="H84" s="73">
        <f>Full_dataset!M34</f>
        <v>5</v>
      </c>
      <c r="I84" s="73">
        <f>Full_dataset!N34</f>
        <v>4</v>
      </c>
      <c r="J84" s="73">
        <f>Full_dataset!O34</f>
        <v>6</v>
      </c>
      <c r="K84" s="73">
        <f>Full_dataset!P34</f>
        <v>0</v>
      </c>
      <c r="L84" s="70">
        <f>Full_dataset!Q34</f>
        <v>7</v>
      </c>
      <c r="M84" s="80">
        <f t="shared" si="40"/>
        <v>2</v>
      </c>
      <c r="N84" s="78">
        <f t="shared" si="41"/>
        <v>2</v>
      </c>
      <c r="O84" s="71">
        <f t="shared" si="42"/>
        <v>0</v>
      </c>
      <c r="P84" s="76">
        <f>Full_dataset!U34</f>
        <v>0</v>
      </c>
      <c r="Q84" s="54">
        <f t="shared" si="43"/>
        <v>0</v>
      </c>
      <c r="R84" s="76">
        <f>Full_dataset!W34</f>
        <v>0</v>
      </c>
      <c r="S84" s="76">
        <f>Full_dataset!X34</f>
        <v>0</v>
      </c>
      <c r="T84" s="76">
        <f>Full_dataset!Y34</f>
        <v>0</v>
      </c>
      <c r="U84" s="76">
        <f>Full_dataset!Z34</f>
        <v>0</v>
      </c>
      <c r="V84" s="76">
        <f>Full_dataset!AA34</f>
        <v>0</v>
      </c>
      <c r="X84" s="5"/>
      <c r="Y84" s="6">
        <f t="shared" si="44"/>
        <v>0.7142857142857143</v>
      </c>
      <c r="Z84" s="6">
        <f t="shared" si="45"/>
        <v>0.2857142857142857</v>
      </c>
      <c r="AA84" s="6">
        <f t="shared" si="46"/>
        <v>0.8571428571428571</v>
      </c>
      <c r="AB84" s="6">
        <f t="shared" si="47"/>
        <v>0.7142857142857143</v>
      </c>
      <c r="AC84" s="6">
        <f t="shared" si="48"/>
        <v>0</v>
      </c>
      <c r="AD84" s="6">
        <f t="shared" si="49"/>
        <v>0.5714285714285714</v>
      </c>
      <c r="AE84" s="6">
        <f t="shared" si="50"/>
        <v>0.2857142857142857</v>
      </c>
      <c r="AF84" s="7">
        <f t="shared" si="51"/>
        <v>1</v>
      </c>
      <c r="AG84" s="5"/>
      <c r="AH84" s="6">
        <f t="shared" si="52"/>
        <v>1</v>
      </c>
      <c r="AI84" s="7">
        <f t="shared" si="53"/>
        <v>1</v>
      </c>
      <c r="AJ84" s="7">
        <f t="shared" si="54"/>
        <v>1</v>
      </c>
      <c r="AK84" s="7">
        <f t="shared" si="55"/>
        <v>1</v>
      </c>
      <c r="AL84" s="7">
        <f t="shared" si="56"/>
        <v>1</v>
      </c>
      <c r="AM84" s="7">
        <f t="shared" si="57"/>
        <v>1</v>
      </c>
      <c r="AN84" s="6">
        <f t="shared" si="58"/>
        <v>0.2857142857142857</v>
      </c>
      <c r="AO84" s="7">
        <f t="shared" si="59"/>
        <v>1</v>
      </c>
      <c r="AP84" s="5"/>
    </row>
    <row r="85" spans="1:42" ht="14.45" customHeight="1" x14ac:dyDescent="0.25">
      <c r="A85" s="60" t="s">
        <v>193</v>
      </c>
      <c r="B85" s="47">
        <v>21</v>
      </c>
      <c r="C85" s="46" t="s">
        <v>115</v>
      </c>
      <c r="D85" s="44" t="s">
        <v>57</v>
      </c>
      <c r="E85" s="45">
        <v>4</v>
      </c>
      <c r="F85" s="76">
        <f>Full_dataset!K18</f>
        <v>3</v>
      </c>
      <c r="G85" s="73">
        <f>Full_dataset!L18</f>
        <v>3</v>
      </c>
      <c r="H85" s="73">
        <f>Full_dataset!M18</f>
        <v>0</v>
      </c>
      <c r="I85" s="73">
        <f>Full_dataset!N18</f>
        <v>3</v>
      </c>
      <c r="J85" s="73">
        <f>Full_dataset!O18</f>
        <v>4</v>
      </c>
      <c r="K85" s="73">
        <f>Full_dataset!P18</f>
        <v>2</v>
      </c>
      <c r="L85" s="70">
        <f>Full_dataset!Q18</f>
        <v>3</v>
      </c>
      <c r="M85" s="80">
        <f t="shared" si="40"/>
        <v>0</v>
      </c>
      <c r="N85" s="78">
        <f t="shared" si="41"/>
        <v>1</v>
      </c>
      <c r="O85" s="71">
        <f t="shared" si="42"/>
        <v>1</v>
      </c>
      <c r="P85" s="76">
        <f>Full_dataset!U18</f>
        <v>1</v>
      </c>
      <c r="Q85" s="54">
        <f t="shared" si="43"/>
        <v>0</v>
      </c>
      <c r="R85" s="76">
        <f>Full_dataset!W18</f>
        <v>1</v>
      </c>
      <c r="S85" s="76">
        <f>Full_dataset!X18</f>
        <v>0</v>
      </c>
      <c r="T85" s="76">
        <f>Full_dataset!Y18</f>
        <v>0</v>
      </c>
      <c r="U85" s="76">
        <f>Full_dataset!Z18</f>
        <v>1</v>
      </c>
      <c r="V85" s="76">
        <f>Full_dataset!AA18</f>
        <v>0</v>
      </c>
      <c r="X85" s="5"/>
      <c r="Y85" s="6">
        <f t="shared" si="44"/>
        <v>0.75</v>
      </c>
      <c r="Z85" s="6">
        <f t="shared" si="45"/>
        <v>0.75</v>
      </c>
      <c r="AA85" s="6">
        <f t="shared" si="46"/>
        <v>1</v>
      </c>
      <c r="AB85" s="6">
        <f t="shared" si="47"/>
        <v>0</v>
      </c>
      <c r="AC85" s="6">
        <f t="shared" si="48"/>
        <v>0.5</v>
      </c>
      <c r="AD85" s="6">
        <f t="shared" si="49"/>
        <v>0.75</v>
      </c>
      <c r="AE85" s="6">
        <f t="shared" si="50"/>
        <v>0</v>
      </c>
      <c r="AF85" s="7">
        <f t="shared" si="51"/>
        <v>1</v>
      </c>
      <c r="AG85" s="5"/>
      <c r="AH85" s="6">
        <f t="shared" si="52"/>
        <v>0.75</v>
      </c>
      <c r="AI85" s="7">
        <f t="shared" si="53"/>
        <v>1</v>
      </c>
      <c r="AJ85" s="7">
        <f t="shared" si="54"/>
        <v>1</v>
      </c>
      <c r="AK85" s="7">
        <f t="shared" si="55"/>
        <v>0.75</v>
      </c>
      <c r="AL85" s="7">
        <f t="shared" si="56"/>
        <v>0.75</v>
      </c>
      <c r="AM85" s="7">
        <f t="shared" si="57"/>
        <v>0.75</v>
      </c>
      <c r="AN85" s="6">
        <f t="shared" si="58"/>
        <v>0</v>
      </c>
      <c r="AO85" s="7">
        <f t="shared" si="59"/>
        <v>1</v>
      </c>
      <c r="AP85" s="5"/>
    </row>
    <row r="86" spans="1:42" ht="14.45" customHeight="1" x14ac:dyDescent="0.25">
      <c r="A86" s="60" t="s">
        <v>220</v>
      </c>
      <c r="B86" s="47">
        <v>23</v>
      </c>
      <c r="C86" s="46" t="s">
        <v>116</v>
      </c>
      <c r="D86" s="44" t="s">
        <v>57</v>
      </c>
      <c r="E86" s="45">
        <v>7</v>
      </c>
      <c r="F86" s="76">
        <f>Full_dataset!K19</f>
        <v>7</v>
      </c>
      <c r="G86" s="73">
        <f>Full_dataset!L19</f>
        <v>5</v>
      </c>
      <c r="H86" s="73">
        <f>Full_dataset!M19</f>
        <v>0</v>
      </c>
      <c r="I86" s="73">
        <f>Full_dataset!N19</f>
        <v>7</v>
      </c>
      <c r="J86" s="73">
        <f>Full_dataset!O19</f>
        <v>6</v>
      </c>
      <c r="K86" s="73">
        <f>Full_dataset!P19</f>
        <v>7</v>
      </c>
      <c r="L86" s="70">
        <f>Full_dataset!Q19</f>
        <v>7</v>
      </c>
      <c r="M86" s="80">
        <f t="shared" si="40"/>
        <v>0</v>
      </c>
      <c r="N86" s="78">
        <f t="shared" si="41"/>
        <v>0</v>
      </c>
      <c r="O86" s="71">
        <f t="shared" si="42"/>
        <v>0</v>
      </c>
      <c r="P86" s="76">
        <f>Full_dataset!U19</f>
        <v>0</v>
      </c>
      <c r="Q86" s="54">
        <f t="shared" si="43"/>
        <v>0</v>
      </c>
      <c r="R86" s="76">
        <f>Full_dataset!W19</f>
        <v>0</v>
      </c>
      <c r="S86" s="76">
        <f>Full_dataset!X19</f>
        <v>0</v>
      </c>
      <c r="T86" s="76">
        <f>Full_dataset!Y19</f>
        <v>0</v>
      </c>
      <c r="U86" s="76">
        <f>Full_dataset!Z19</f>
        <v>0</v>
      </c>
      <c r="V86" s="76">
        <f>Full_dataset!AA19</f>
        <v>0</v>
      </c>
      <c r="X86" s="5"/>
      <c r="Y86" s="6">
        <f t="shared" si="44"/>
        <v>1</v>
      </c>
      <c r="Z86" s="6">
        <f t="shared" si="45"/>
        <v>0.7142857142857143</v>
      </c>
      <c r="AA86" s="6">
        <f t="shared" si="46"/>
        <v>0.8571428571428571</v>
      </c>
      <c r="AB86" s="6">
        <f t="shared" si="47"/>
        <v>0</v>
      </c>
      <c r="AC86" s="6">
        <f t="shared" si="48"/>
        <v>1</v>
      </c>
      <c r="AD86" s="6">
        <f t="shared" si="49"/>
        <v>1</v>
      </c>
      <c r="AE86" s="6">
        <f t="shared" si="50"/>
        <v>0</v>
      </c>
      <c r="AF86" s="7">
        <f t="shared" si="51"/>
        <v>1</v>
      </c>
      <c r="AG86" s="5"/>
      <c r="AH86" s="6">
        <f t="shared" si="52"/>
        <v>1</v>
      </c>
      <c r="AI86" s="7">
        <f t="shared" si="53"/>
        <v>1</v>
      </c>
      <c r="AJ86" s="7">
        <f t="shared" si="54"/>
        <v>1</v>
      </c>
      <c r="AK86" s="7">
        <f t="shared" si="55"/>
        <v>1</v>
      </c>
      <c r="AL86" s="7">
        <f t="shared" si="56"/>
        <v>1</v>
      </c>
      <c r="AM86" s="7">
        <f t="shared" si="57"/>
        <v>1</v>
      </c>
      <c r="AN86" s="6">
        <f t="shared" si="58"/>
        <v>0</v>
      </c>
      <c r="AO86" s="7">
        <f t="shared" si="59"/>
        <v>1</v>
      </c>
      <c r="AP86" s="5"/>
    </row>
    <row r="87" spans="1:42" ht="14.45" customHeight="1" x14ac:dyDescent="0.25">
      <c r="A87" s="60" t="s">
        <v>207</v>
      </c>
      <c r="B87" s="47">
        <v>23</v>
      </c>
      <c r="C87" s="46" t="s">
        <v>117</v>
      </c>
      <c r="D87" s="44" t="s">
        <v>57</v>
      </c>
      <c r="E87" s="45">
        <v>13</v>
      </c>
      <c r="F87" s="76">
        <f>Full_dataset!K20</f>
        <v>11</v>
      </c>
      <c r="G87" s="73">
        <f>Full_dataset!L20</f>
        <v>3</v>
      </c>
      <c r="H87" s="73">
        <f>Full_dataset!M20</f>
        <v>0</v>
      </c>
      <c r="I87" s="73">
        <f>Full_dataset!N20</f>
        <v>9</v>
      </c>
      <c r="J87" s="73">
        <f>Full_dataset!O20</f>
        <v>7</v>
      </c>
      <c r="K87" s="73">
        <f>Full_dataset!P20</f>
        <v>8</v>
      </c>
      <c r="L87" s="70">
        <f>Full_dataset!Q20</f>
        <v>11</v>
      </c>
      <c r="M87" s="80">
        <f t="shared" si="40"/>
        <v>0</v>
      </c>
      <c r="N87" s="78">
        <f t="shared" si="41"/>
        <v>2</v>
      </c>
      <c r="O87" s="71">
        <f t="shared" si="42"/>
        <v>2</v>
      </c>
      <c r="P87" s="76">
        <f>Full_dataset!U20</f>
        <v>1</v>
      </c>
      <c r="Q87" s="54">
        <f t="shared" si="43"/>
        <v>1</v>
      </c>
      <c r="R87" s="76">
        <f>Full_dataset!W20</f>
        <v>0</v>
      </c>
      <c r="S87" s="76">
        <f>Full_dataset!X20</f>
        <v>0</v>
      </c>
      <c r="T87" s="76">
        <f>Full_dataset!Y20</f>
        <v>1</v>
      </c>
      <c r="U87" s="76">
        <f>Full_dataset!Z20</f>
        <v>0</v>
      </c>
      <c r="V87" s="76">
        <f>Full_dataset!AA20</f>
        <v>1</v>
      </c>
      <c r="X87" s="5"/>
      <c r="Y87" s="6">
        <f t="shared" si="44"/>
        <v>0.84615384615384615</v>
      </c>
      <c r="Z87" s="6">
        <f t="shared" si="45"/>
        <v>0.23076923076923078</v>
      </c>
      <c r="AA87" s="6">
        <f t="shared" si="46"/>
        <v>0.53846153846153844</v>
      </c>
      <c r="AB87" s="6">
        <f t="shared" si="47"/>
        <v>0</v>
      </c>
      <c r="AC87" s="6">
        <f t="shared" si="48"/>
        <v>0.61538461538461542</v>
      </c>
      <c r="AD87" s="6">
        <f t="shared" si="49"/>
        <v>0.69230769230769229</v>
      </c>
      <c r="AE87" s="6">
        <f t="shared" si="50"/>
        <v>0</v>
      </c>
      <c r="AF87" s="7">
        <f t="shared" si="51"/>
        <v>0.92307692307692313</v>
      </c>
      <c r="AG87" s="5"/>
      <c r="AH87" s="6">
        <f t="shared" si="52"/>
        <v>0.84615384615384615</v>
      </c>
      <c r="AI87" s="7">
        <f t="shared" si="53"/>
        <v>0.84615384615384615</v>
      </c>
      <c r="AJ87" s="7">
        <f t="shared" si="54"/>
        <v>0.84615384615384615</v>
      </c>
      <c r="AK87" s="7">
        <f t="shared" si="55"/>
        <v>0.84615384615384615</v>
      </c>
      <c r="AL87" s="7">
        <f t="shared" si="56"/>
        <v>0.92307692307692313</v>
      </c>
      <c r="AM87" s="7">
        <f t="shared" si="57"/>
        <v>0.92307692307692313</v>
      </c>
      <c r="AN87" s="6">
        <f t="shared" si="58"/>
        <v>0</v>
      </c>
      <c r="AO87" s="7">
        <f t="shared" si="59"/>
        <v>0.92307692307692313</v>
      </c>
      <c r="AP87" s="5"/>
    </row>
    <row r="88" spans="1:42" ht="14.45" customHeight="1" x14ac:dyDescent="0.25">
      <c r="A88" s="60" t="s">
        <v>46</v>
      </c>
      <c r="B88" s="47">
        <v>25</v>
      </c>
      <c r="C88" s="46" t="s">
        <v>134</v>
      </c>
      <c r="D88" s="44" t="s">
        <v>57</v>
      </c>
      <c r="E88" s="45">
        <v>12</v>
      </c>
      <c r="F88" s="76">
        <f>Full_dataset!K77</f>
        <v>8</v>
      </c>
      <c r="G88" s="73">
        <f>Full_dataset!L77</f>
        <v>3</v>
      </c>
      <c r="H88" s="73">
        <f>Full_dataset!M77</f>
        <v>5</v>
      </c>
      <c r="I88" s="73">
        <f>Full_dataset!N77</f>
        <v>11</v>
      </c>
      <c r="J88" s="73">
        <f>Full_dataset!O77</f>
        <v>8</v>
      </c>
      <c r="K88" s="73">
        <f>Full_dataset!P77</f>
        <v>6</v>
      </c>
      <c r="L88" s="70">
        <f>Full_dataset!Q77</f>
        <v>10</v>
      </c>
      <c r="M88" s="80">
        <f t="shared" si="40"/>
        <v>2</v>
      </c>
      <c r="N88" s="78">
        <f t="shared" si="41"/>
        <v>4</v>
      </c>
      <c r="O88" s="71">
        <f t="shared" si="42"/>
        <v>2</v>
      </c>
      <c r="P88" s="76">
        <f>Full_dataset!U77</f>
        <v>2</v>
      </c>
      <c r="Q88" s="54">
        <f t="shared" si="43"/>
        <v>0</v>
      </c>
      <c r="R88" s="76">
        <f>Full_dataset!W77</f>
        <v>0</v>
      </c>
      <c r="S88" s="76">
        <f>Full_dataset!X77</f>
        <v>1</v>
      </c>
      <c r="T88" s="76">
        <f>Full_dataset!Y77</f>
        <v>2</v>
      </c>
      <c r="U88" s="76">
        <f>Full_dataset!Z77</f>
        <v>0</v>
      </c>
      <c r="V88" s="76">
        <f>Full_dataset!AA77</f>
        <v>1</v>
      </c>
      <c r="X88" s="5"/>
      <c r="Y88" s="6">
        <f t="shared" si="44"/>
        <v>0.66666666666666663</v>
      </c>
      <c r="Z88" s="6">
        <f t="shared" si="45"/>
        <v>0.25</v>
      </c>
      <c r="AA88" s="6">
        <f t="shared" si="46"/>
        <v>0.66666666666666663</v>
      </c>
      <c r="AB88" s="6">
        <f t="shared" si="47"/>
        <v>0.41666666666666669</v>
      </c>
      <c r="AC88" s="6">
        <f t="shared" si="48"/>
        <v>0.5</v>
      </c>
      <c r="AD88" s="6">
        <f t="shared" si="49"/>
        <v>0.91666666666666663</v>
      </c>
      <c r="AE88" s="6">
        <f t="shared" si="50"/>
        <v>0.16666666666666666</v>
      </c>
      <c r="AF88" s="7">
        <f t="shared" si="51"/>
        <v>1</v>
      </c>
      <c r="AG88" s="5"/>
      <c r="AH88" s="6">
        <f t="shared" si="52"/>
        <v>0.83333333333333337</v>
      </c>
      <c r="AI88" s="7">
        <f t="shared" si="53"/>
        <v>0.83333333333333337</v>
      </c>
      <c r="AJ88" s="7">
        <f t="shared" si="54"/>
        <v>0.83333333333333337</v>
      </c>
      <c r="AK88" s="7">
        <f t="shared" si="55"/>
        <v>0.91666666666666674</v>
      </c>
      <c r="AL88" s="7">
        <f t="shared" si="56"/>
        <v>0.91666666666666674</v>
      </c>
      <c r="AM88" s="7">
        <f t="shared" si="57"/>
        <v>1</v>
      </c>
      <c r="AN88" s="6">
        <f t="shared" si="58"/>
        <v>0.16666666666666666</v>
      </c>
      <c r="AO88" s="7">
        <f t="shared" si="59"/>
        <v>1</v>
      </c>
      <c r="AP88" s="5"/>
    </row>
    <row r="89" spans="1:42" x14ac:dyDescent="0.25">
      <c r="A89" s="61"/>
      <c r="B89" s="41"/>
      <c r="C89" s="83"/>
      <c r="D89" s="83"/>
      <c r="E89" s="42">
        <f t="shared" ref="E89:L89" si="60">SUM(E3:E88)</f>
        <v>1219</v>
      </c>
      <c r="F89" s="41">
        <f t="shared" si="60"/>
        <v>1093</v>
      </c>
      <c r="G89" s="83">
        <f t="shared" si="60"/>
        <v>545</v>
      </c>
      <c r="H89" s="83">
        <f t="shared" si="60"/>
        <v>299</v>
      </c>
      <c r="I89" s="83">
        <f t="shared" si="60"/>
        <v>1044</v>
      </c>
      <c r="J89" s="83">
        <f t="shared" si="60"/>
        <v>1020</v>
      </c>
      <c r="K89" s="83">
        <f t="shared" si="60"/>
        <v>641</v>
      </c>
      <c r="L89" s="84">
        <f t="shared" si="60"/>
        <v>1142</v>
      </c>
      <c r="M89" s="85">
        <f t="shared" si="40"/>
        <v>49</v>
      </c>
      <c r="N89" s="86">
        <f t="shared" si="41"/>
        <v>126</v>
      </c>
      <c r="O89" s="42">
        <f>SUM(O3:O88)</f>
        <v>77</v>
      </c>
      <c r="P89" s="41">
        <f>SUM(P3:P88)</f>
        <v>71</v>
      </c>
      <c r="Q89" s="8">
        <f>SUM(Q3:Q88)</f>
        <v>6</v>
      </c>
      <c r="R89" s="41">
        <f>SUM(R3:R88)</f>
        <v>11</v>
      </c>
      <c r="S89" s="41">
        <f>SUM(S3:S88)</f>
        <v>17</v>
      </c>
      <c r="T89" s="41">
        <f t="shared" ref="T89" si="61">SUM(T3:T88)</f>
        <v>67</v>
      </c>
      <c r="U89" s="41">
        <f>SUM(U3:U88)</f>
        <v>14</v>
      </c>
      <c r="V89" s="41">
        <f>SUM(V3:V88)</f>
        <v>32</v>
      </c>
      <c r="X89" s="5"/>
      <c r="Y89" s="33">
        <f t="shared" si="44"/>
        <v>0.89663658736669405</v>
      </c>
      <c r="Z89" s="33">
        <f t="shared" si="45"/>
        <v>0.44708777686628381</v>
      </c>
      <c r="AA89" s="33">
        <f t="shared" si="46"/>
        <v>0.83675143560295329</v>
      </c>
      <c r="AB89" s="33">
        <f t="shared" si="47"/>
        <v>0.24528301886792453</v>
      </c>
      <c r="AC89" s="33">
        <f t="shared" si="48"/>
        <v>0.52584085315832652</v>
      </c>
      <c r="AD89" s="33">
        <f t="shared" si="49"/>
        <v>0.85643970467596386</v>
      </c>
      <c r="AE89" s="33">
        <f t="shared" si="50"/>
        <v>4.0196882690730108E-2</v>
      </c>
      <c r="AF89" s="82">
        <f t="shared" si="51"/>
        <v>0.99507793273174738</v>
      </c>
      <c r="AG89" s="5"/>
      <c r="AH89" s="33">
        <f t="shared" si="52"/>
        <v>0.93683347005742412</v>
      </c>
      <c r="AI89" s="82">
        <f t="shared" si="53"/>
        <v>0.94585726004922066</v>
      </c>
      <c r="AJ89" s="82">
        <f t="shared" si="54"/>
        <v>0.94831829368334697</v>
      </c>
      <c r="AK89" s="82">
        <f t="shared" si="55"/>
        <v>0.95077932731747339</v>
      </c>
      <c r="AL89" s="82">
        <f t="shared" si="56"/>
        <v>0.96308449548810504</v>
      </c>
      <c r="AM89" s="82">
        <f t="shared" si="57"/>
        <v>0.99179655455291227</v>
      </c>
      <c r="AN89" s="33">
        <f t="shared" si="58"/>
        <v>4.0196882690730108E-2</v>
      </c>
      <c r="AO89" s="82">
        <f t="shared" si="59"/>
        <v>0.99507793273174738</v>
      </c>
      <c r="AP89" s="5"/>
    </row>
    <row r="90" spans="1:42" ht="15.75" thickBot="1" x14ac:dyDescent="0.3">
      <c r="X90" s="5" t="s">
        <v>360</v>
      </c>
    </row>
    <row r="91" spans="1:42" x14ac:dyDescent="0.25">
      <c r="D91" s="34"/>
      <c r="E91" s="35"/>
      <c r="F91" s="35"/>
      <c r="G91" s="36"/>
      <c r="H91" s="36"/>
      <c r="I91" s="36"/>
      <c r="J91" s="36"/>
      <c r="K91" s="36"/>
      <c r="L91" s="56"/>
      <c r="M91" s="36"/>
      <c r="N91" s="36"/>
      <c r="O91" s="36"/>
      <c r="Q91" s="36"/>
      <c r="T91" s="4">
        <f t="shared" ref="T91" si="62">AVERAGE(T3:T88)</f>
        <v>0.77906976744186052</v>
      </c>
      <c r="W91" s="182"/>
      <c r="X91" s="166" t="s">
        <v>140</v>
      </c>
      <c r="Y91" s="16">
        <f>SUMPRODUCT($E3:$E21,Y3:Y21)/SUM($E3:$E21)</f>
        <v>0.90273556231003038</v>
      </c>
      <c r="Z91" s="16">
        <f t="shared" ref="Z91:AO91" si="63">SUMPRODUCT($E3:$E21,Z3:Z21)/SUM($E3:$E21)</f>
        <v>0.46808510638297873</v>
      </c>
      <c r="AA91" s="16">
        <f t="shared" si="63"/>
        <v>0.85410334346504557</v>
      </c>
      <c r="AB91" s="16">
        <f t="shared" si="63"/>
        <v>0.22492401215805471</v>
      </c>
      <c r="AC91" s="16">
        <f t="shared" si="63"/>
        <v>0.48632218844984804</v>
      </c>
      <c r="AD91" s="16">
        <f t="shared" si="63"/>
        <v>0.84498480243161089</v>
      </c>
      <c r="AE91" s="18">
        <f t="shared" si="63"/>
        <v>4.2553191489361701E-2</v>
      </c>
      <c r="AF91" s="18">
        <f t="shared" si="63"/>
        <v>0.99392097264437695</v>
      </c>
      <c r="AH91" s="19">
        <f t="shared" si="63"/>
        <v>0.94528875379939215</v>
      </c>
      <c r="AI91" s="16">
        <f t="shared" si="63"/>
        <v>0.95136778115501519</v>
      </c>
      <c r="AJ91" s="16">
        <f t="shared" si="63"/>
        <v>0.95744680851063835</v>
      </c>
      <c r="AK91" s="16">
        <f t="shared" si="63"/>
        <v>0.95744680851063835</v>
      </c>
      <c r="AL91" s="16">
        <f t="shared" si="63"/>
        <v>0.96048632218844987</v>
      </c>
      <c r="AM91" s="17">
        <f t="shared" si="63"/>
        <v>0.9878419452887538</v>
      </c>
      <c r="AN91" s="17">
        <f t="shared" si="63"/>
        <v>4.2553191489361701E-2</v>
      </c>
      <c r="AO91" s="18">
        <f t="shared" si="63"/>
        <v>0.99392097264437695</v>
      </c>
    </row>
    <row r="92" spans="1:42" x14ac:dyDescent="0.25">
      <c r="D92" s="13"/>
      <c r="E92" s="104"/>
      <c r="F92" s="104"/>
      <c r="G92" s="104"/>
      <c r="H92" s="104"/>
      <c r="I92" s="104"/>
      <c r="J92" s="104"/>
      <c r="K92" s="104"/>
      <c r="L92" s="57"/>
      <c r="M92" s="104"/>
      <c r="N92" s="104"/>
      <c r="O92" s="104"/>
      <c r="Q92" s="104"/>
      <c r="X92" s="146" t="s">
        <v>141</v>
      </c>
      <c r="Y92" s="21">
        <f>SQRT(SUMPRODUCT($E3:$E21,(Y3:Y21)^2)/SUM($E3:$E21)-(SUMPRODUCT($E3:$E21,Y3:Y21)/SUM($E3:$E21))^2)</f>
        <v>0.11643155810746618</v>
      </c>
      <c r="Z92" s="21">
        <f t="shared" ref="Z92:AO92" si="64">SQRT(SUMPRODUCT($E3:$E21,(Z3:Z21)^2)/SUM($E3:$E21)-(SUMPRODUCT($E3:$E21,Z3:Z21)/SUM($E3:$E21))^2)</f>
        <v>0.16815329681529792</v>
      </c>
      <c r="AA92" s="21">
        <f t="shared" si="64"/>
        <v>0.10460187543357063</v>
      </c>
      <c r="AB92" s="21">
        <f t="shared" si="64"/>
        <v>0.27865278293828183</v>
      </c>
      <c r="AC92" s="21">
        <f t="shared" si="64"/>
        <v>0.26792808623127295</v>
      </c>
      <c r="AD92" s="21">
        <f t="shared" si="64"/>
        <v>0.15314364822182741</v>
      </c>
      <c r="AE92" s="23">
        <f t="shared" si="64"/>
        <v>6.7633791466731985E-2</v>
      </c>
      <c r="AF92" s="23">
        <f t="shared" si="64"/>
        <v>3.2149120781481876E-2</v>
      </c>
      <c r="AH92" s="24">
        <f t="shared" si="64"/>
        <v>6.3169024888820022E-2</v>
      </c>
      <c r="AI92" s="21">
        <f t="shared" si="64"/>
        <v>5.7377872173989618E-2</v>
      </c>
      <c r="AJ92" s="21">
        <f t="shared" si="64"/>
        <v>5.8645655864415655E-2</v>
      </c>
      <c r="AK92" s="21">
        <f t="shared" si="64"/>
        <v>5.2137523840111569E-2</v>
      </c>
      <c r="AL92" s="21">
        <f t="shared" si="64"/>
        <v>5.806979089277562E-2</v>
      </c>
      <c r="AM92" s="22">
        <f t="shared" si="64"/>
        <v>3.3911857444401977E-2</v>
      </c>
      <c r="AN92" s="22">
        <f t="shared" si="64"/>
        <v>6.7633791466731985E-2</v>
      </c>
      <c r="AO92" s="23">
        <f t="shared" si="64"/>
        <v>3.2149120781481876E-2</v>
      </c>
    </row>
    <row r="93" spans="1:42" x14ac:dyDescent="0.25">
      <c r="D93" s="31" t="s">
        <v>162</v>
      </c>
      <c r="E93" s="103">
        <f>AVERAGE(E3:E88)</f>
        <v>14.174418604651162</v>
      </c>
      <c r="F93" s="103">
        <f>AVERAGE(F3:F88)</f>
        <v>12.709302325581396</v>
      </c>
      <c r="G93" s="103"/>
      <c r="H93" s="103"/>
      <c r="I93" s="103"/>
      <c r="J93" s="103"/>
      <c r="K93" s="103"/>
      <c r="M93" s="103">
        <f>AVERAGE(M3:M88)</f>
        <v>0.56976744186046513</v>
      </c>
      <c r="N93" s="103">
        <f>AVERAGE(N3:N88)</f>
        <v>1.4651162790697674</v>
      </c>
      <c r="O93" s="103">
        <f>AVERAGE(O3:O88)</f>
        <v>0.89534883720930236</v>
      </c>
      <c r="P93" s="35"/>
      <c r="Q93" s="103">
        <f>AVERAGE(Q3:Q88)</f>
        <v>6.9767441860465115E-2</v>
      </c>
      <c r="R93" s="35">
        <f>AVERAGE(R3:R88)</f>
        <v>0.12790697674418605</v>
      </c>
      <c r="S93" s="35">
        <f>AVERAGE(S3:S88)</f>
        <v>0.19767441860465115</v>
      </c>
      <c r="T93" s="35"/>
      <c r="U93" s="35">
        <f>AVERAGE(U3:U88)</f>
        <v>0.16279069767441862</v>
      </c>
      <c r="V93" s="35">
        <f>AVERAGE(V3:V88)</f>
        <v>0.37209302325581395</v>
      </c>
      <c r="X93" s="146" t="s">
        <v>142</v>
      </c>
      <c r="Y93" s="21">
        <f t="shared" ref="Y93:AF93" si="65">Y91-CONFIDENCE(0.05,Y92,SUM($E3:$E21))</f>
        <v>0.89015439750539271</v>
      </c>
      <c r="Z93" s="21">
        <f t="shared" si="65"/>
        <v>0.44991508122773893</v>
      </c>
      <c r="AA93" s="21">
        <f t="shared" si="65"/>
        <v>0.84280045054584873</v>
      </c>
      <c r="AB93" s="21">
        <f t="shared" si="65"/>
        <v>0.19481382002112876</v>
      </c>
      <c r="AC93" s="21">
        <f t="shared" si="65"/>
        <v>0.45737086748963601</v>
      </c>
      <c r="AD93" s="21">
        <f t="shared" si="65"/>
        <v>0.82843666455232645</v>
      </c>
      <c r="AE93" s="23">
        <f t="shared" si="65"/>
        <v>3.5244933396482235E-2</v>
      </c>
      <c r="AF93" s="23">
        <f t="shared" si="65"/>
        <v>0.99044705720898707</v>
      </c>
      <c r="AH93" s="24">
        <f t="shared" ref="AH93:AO93" si="66">AH91-CONFIDENCE(0.05,AH92,SUM($E3:$E21))</f>
        <v>0.93846294191820989</v>
      </c>
      <c r="AI93" s="21">
        <f t="shared" si="66"/>
        <v>0.94516773988017366</v>
      </c>
      <c r="AJ93" s="21">
        <f t="shared" si="66"/>
        <v>0.95110977520541307</v>
      </c>
      <c r="AK93" s="21">
        <f t="shared" si="66"/>
        <v>0.95181301995193224</v>
      </c>
      <c r="AL93" s="21">
        <f t="shared" si="66"/>
        <v>0.95421151472844379</v>
      </c>
      <c r="AM93" s="22">
        <f t="shared" si="66"/>
        <v>0.9841775550300097</v>
      </c>
      <c r="AN93" s="22">
        <f t="shared" si="66"/>
        <v>3.5244933396482235E-2</v>
      </c>
      <c r="AO93" s="23">
        <f t="shared" si="66"/>
        <v>0.99044705720898707</v>
      </c>
    </row>
    <row r="94" spans="1:42" ht="15.75" thickBot="1" x14ac:dyDescent="0.3">
      <c r="D94" s="4" t="s">
        <v>144</v>
      </c>
      <c r="F94" s="6">
        <f t="shared" ref="F94:Q94" si="67">F89/$E$89</f>
        <v>0.89663658736669405</v>
      </c>
      <c r="G94" s="6">
        <f t="shared" si="67"/>
        <v>0.44708777686628381</v>
      </c>
      <c r="H94" s="6">
        <f t="shared" si="67"/>
        <v>0.24528301886792453</v>
      </c>
      <c r="I94" s="6">
        <f t="shared" si="67"/>
        <v>0.85643970467596386</v>
      </c>
      <c r="J94" s="6">
        <f t="shared" si="67"/>
        <v>0.83675143560295329</v>
      </c>
      <c r="K94" s="6">
        <f t="shared" si="67"/>
        <v>0.52584085315832652</v>
      </c>
      <c r="L94" s="58">
        <f t="shared" si="67"/>
        <v>0.93683347005742412</v>
      </c>
      <c r="M94" s="6">
        <f t="shared" si="67"/>
        <v>4.0196882690730108E-2</v>
      </c>
      <c r="N94" s="6">
        <f t="shared" si="67"/>
        <v>0.10336341263330599</v>
      </c>
      <c r="O94" s="6">
        <f>O89/$E$89</f>
        <v>6.3166529942575877E-2</v>
      </c>
      <c r="P94" s="4">
        <f t="shared" si="67"/>
        <v>5.8244462674323219E-2</v>
      </c>
      <c r="Q94" s="6">
        <f t="shared" si="67"/>
        <v>4.9220672682526662E-3</v>
      </c>
      <c r="X94" s="167" t="s">
        <v>143</v>
      </c>
      <c r="Y94" s="26">
        <f t="shared" ref="Y94:AF94" si="68">Y91+CONFIDENCE(0.05,Y92,SUM($E3:$E21))</f>
        <v>0.91531672711466805</v>
      </c>
      <c r="Z94" s="26">
        <f t="shared" si="68"/>
        <v>0.48625513153821853</v>
      </c>
      <c r="AA94" s="26">
        <f t="shared" si="68"/>
        <v>0.86540623638424241</v>
      </c>
      <c r="AB94" s="26">
        <f t="shared" si="68"/>
        <v>0.25503420429498069</v>
      </c>
      <c r="AC94" s="26">
        <f t="shared" si="68"/>
        <v>0.51527350941006012</v>
      </c>
      <c r="AD94" s="26">
        <f t="shared" si="68"/>
        <v>0.86153294031089533</v>
      </c>
      <c r="AE94" s="28">
        <f t="shared" si="68"/>
        <v>4.9861449582241167E-2</v>
      </c>
      <c r="AF94" s="28">
        <f t="shared" si="68"/>
        <v>0.99739488807976684</v>
      </c>
      <c r="AH94" s="29">
        <f t="shared" ref="AH94:AO94" si="69">AH91+CONFIDENCE(0.05,AH92,SUM($E3:$E21))</f>
        <v>0.9521145656805744</v>
      </c>
      <c r="AI94" s="26">
        <f t="shared" si="69"/>
        <v>0.95756782242985672</v>
      </c>
      <c r="AJ94" s="26">
        <f t="shared" si="69"/>
        <v>0.96378384181586363</v>
      </c>
      <c r="AK94" s="26">
        <f t="shared" si="69"/>
        <v>0.96308059706934446</v>
      </c>
      <c r="AL94" s="26">
        <f t="shared" si="69"/>
        <v>0.96676112964845595</v>
      </c>
      <c r="AM94" s="27">
        <f t="shared" si="69"/>
        <v>0.9915063355474979</v>
      </c>
      <c r="AN94" s="27">
        <f t="shared" si="69"/>
        <v>4.9861449582241167E-2</v>
      </c>
      <c r="AO94" s="28">
        <f t="shared" si="69"/>
        <v>0.99739488807976684</v>
      </c>
    </row>
    <row r="95" spans="1:42" x14ac:dyDescent="0.25">
      <c r="D95" s="4" t="s">
        <v>161</v>
      </c>
      <c r="I95" s="9"/>
      <c r="M95" s="59">
        <f>M89/N89</f>
        <v>0.3888888888888889</v>
      </c>
      <c r="O95" s="4">
        <f>O89/N89</f>
        <v>0.61111111111111116</v>
      </c>
      <c r="AM95" s="6"/>
    </row>
    <row r="96" spans="1:42" x14ac:dyDescent="0.25">
      <c r="I96" s="9"/>
      <c r="X96" s="4" t="s">
        <v>146</v>
      </c>
      <c r="Y96" s="6">
        <f t="shared" ref="Y96:AF96" si="70">CONFIDENCE(0.05,Y92,SUM($E3:$E21))</f>
        <v>1.2581164804637718E-2</v>
      </c>
      <c r="Z96" s="6">
        <f t="shared" si="70"/>
        <v>1.8170025155239806E-2</v>
      </c>
      <c r="AA96" s="6">
        <f t="shared" si="70"/>
        <v>1.1302892919196863E-2</v>
      </c>
      <c r="AB96" s="6">
        <f t="shared" si="70"/>
        <v>3.0110192136925951E-2</v>
      </c>
      <c r="AC96" s="6">
        <f t="shared" si="70"/>
        <v>2.8951320960212034E-2</v>
      </c>
      <c r="AD96" s="6">
        <f t="shared" si="70"/>
        <v>1.6548137879284493E-2</v>
      </c>
      <c r="AE96" s="6">
        <f t="shared" si="70"/>
        <v>7.3082580928794643E-3</v>
      </c>
      <c r="AF96" s="6">
        <f t="shared" si="70"/>
        <v>3.4739154353899343E-3</v>
      </c>
      <c r="AG96" s="6"/>
      <c r="AH96" s="6">
        <f t="shared" ref="AH96:AO96" si="71">CONFIDENCE(0.05,AH92,SUM($E3:$E21))</f>
        <v>6.8258118811822697E-3</v>
      </c>
      <c r="AI96" s="6">
        <f t="shared" si="71"/>
        <v>6.2000412748415279E-3</v>
      </c>
      <c r="AJ96" s="6">
        <f t="shared" si="71"/>
        <v>6.3370333052252467E-3</v>
      </c>
      <c r="AK96" s="6">
        <f t="shared" si="71"/>
        <v>5.6337885587061359E-3</v>
      </c>
      <c r="AL96" s="6">
        <f t="shared" si="71"/>
        <v>6.274807460006083E-3</v>
      </c>
      <c r="AM96" s="6">
        <f t="shared" si="71"/>
        <v>3.6643902587441433E-3</v>
      </c>
      <c r="AN96" s="6">
        <f t="shared" si="71"/>
        <v>7.3082580928794643E-3</v>
      </c>
      <c r="AO96" s="6">
        <f t="shared" si="71"/>
        <v>3.4739154353899343E-3</v>
      </c>
    </row>
    <row r="97" spans="1:41" ht="15.75" thickBot="1" x14ac:dyDescent="0.3">
      <c r="I97" s="9"/>
      <c r="X97" s="126" t="s">
        <v>367</v>
      </c>
    </row>
    <row r="98" spans="1:41" x14ac:dyDescent="0.25">
      <c r="I98" s="9"/>
      <c r="X98" s="166" t="s">
        <v>140</v>
      </c>
      <c r="Y98" s="16">
        <f>SUMPRODUCT($E22:$E88,Y22:Y88)/SUM($E22:$E88)</f>
        <v>0.89438202247191012</v>
      </c>
      <c r="Z98" s="16">
        <f t="shared" ref="Z98:AO98" si="72">SUMPRODUCT($E22:$E88,Z22:Z88)/SUM($E22:$E88)</f>
        <v>0.43932584269662922</v>
      </c>
      <c r="AA98" s="16">
        <f t="shared" si="72"/>
        <v>0.83033707865168538</v>
      </c>
      <c r="AB98" s="16">
        <f t="shared" si="72"/>
        <v>0.25280898876404495</v>
      </c>
      <c r="AC98" s="17">
        <f t="shared" si="72"/>
        <v>0.54044943820224722</v>
      </c>
      <c r="AD98" s="16">
        <f t="shared" si="72"/>
        <v>0.86067415730337082</v>
      </c>
      <c r="AE98" s="17">
        <f t="shared" si="72"/>
        <v>3.9325842696629212E-2</v>
      </c>
      <c r="AF98" s="18">
        <f t="shared" si="72"/>
        <v>0.99550561797752812</v>
      </c>
      <c r="AH98" s="19">
        <f t="shared" si="72"/>
        <v>0.93370786516853932</v>
      </c>
      <c r="AI98" s="16">
        <f t="shared" si="72"/>
        <v>0.9438202247191011</v>
      </c>
      <c r="AJ98" s="16">
        <f t="shared" si="72"/>
        <v>0.94494382022471912</v>
      </c>
      <c r="AK98" s="16">
        <f t="shared" si="72"/>
        <v>0.94831460674157309</v>
      </c>
      <c r="AL98" s="16">
        <f t="shared" si="72"/>
        <v>0.96404494382022476</v>
      </c>
      <c r="AM98" s="17">
        <f t="shared" si="72"/>
        <v>0.99325842696629218</v>
      </c>
      <c r="AN98" s="17">
        <f t="shared" si="72"/>
        <v>3.9325842696629212E-2</v>
      </c>
      <c r="AO98" s="18">
        <f t="shared" si="72"/>
        <v>0.99550561797752812</v>
      </c>
    </row>
    <row r="99" spans="1:41" x14ac:dyDescent="0.25">
      <c r="I99" s="9"/>
      <c r="X99" s="146" t="s">
        <v>141</v>
      </c>
      <c r="Y99" s="21">
        <f>SQRT(SUMPRODUCT($E22:$E88,(Y22:Y88)^2)/SUM($E22:$E88)-(SUMPRODUCT($E22:$E88,Y22:Y88)/SUM($E22:$E88))^2)</f>
        <v>0.11492141027683601</v>
      </c>
      <c r="Z99" s="21">
        <f t="shared" ref="Z99:AO99" si="73">SQRT(SUMPRODUCT($E22:$E88,(Z22:Z88)^2)/SUM($E22:$E88)-(SUMPRODUCT($E22:$E88,Z22:Z88)/SUM($E22:$E88))^2)</f>
        <v>0.18372473382983462</v>
      </c>
      <c r="AA99" s="21">
        <f t="shared" si="73"/>
        <v>0.15732674499961757</v>
      </c>
      <c r="AB99" s="21">
        <f t="shared" si="73"/>
        <v>0.24494756476415019</v>
      </c>
      <c r="AC99" s="22">
        <f t="shared" si="73"/>
        <v>0.27633229707209617</v>
      </c>
      <c r="AD99" s="21">
        <f t="shared" si="73"/>
        <v>0.16261672004715991</v>
      </c>
      <c r="AE99" s="22">
        <f t="shared" si="73"/>
        <v>6.5588296481242897E-2</v>
      </c>
      <c r="AF99" s="23">
        <f t="shared" si="73"/>
        <v>1.3807032392635908E-2</v>
      </c>
      <c r="AH99" s="24">
        <f t="shared" si="73"/>
        <v>9.1156266798547506E-2</v>
      </c>
      <c r="AI99" s="21">
        <f t="shared" si="73"/>
        <v>8.5907470838934491E-2</v>
      </c>
      <c r="AJ99" s="21">
        <f t="shared" si="73"/>
        <v>8.6478101489408071E-2</v>
      </c>
      <c r="AK99" s="21">
        <f t="shared" si="73"/>
        <v>7.984556383163019E-2</v>
      </c>
      <c r="AL99" s="21">
        <f t="shared" si="73"/>
        <v>6.9786041093113982E-2</v>
      </c>
      <c r="AM99" s="22">
        <f t="shared" si="73"/>
        <v>2.5170411206294121E-2</v>
      </c>
      <c r="AN99" s="22">
        <f t="shared" si="73"/>
        <v>6.5588296481242897E-2</v>
      </c>
      <c r="AO99" s="23">
        <f t="shared" si="73"/>
        <v>1.3807032392635908E-2</v>
      </c>
    </row>
    <row r="100" spans="1:41" x14ac:dyDescent="0.25">
      <c r="X100" s="146" t="s">
        <v>142</v>
      </c>
      <c r="Y100" s="21">
        <f t="shared" ref="Y100:AF100" si="74">Y98-CONFIDENCE(0.05,Y99,SUM($E22:$E88))</f>
        <v>0.88683189933746942</v>
      </c>
      <c r="Z100" s="21">
        <f t="shared" si="74"/>
        <v>0.42725546903939621</v>
      </c>
      <c r="AA100" s="21">
        <f t="shared" si="74"/>
        <v>0.82000100381387697</v>
      </c>
      <c r="AB100" s="21">
        <f t="shared" si="74"/>
        <v>0.23671638886472504</v>
      </c>
      <c r="AC100" s="22">
        <f t="shared" si="74"/>
        <v>0.52229491970224495</v>
      </c>
      <c r="AD100" s="21">
        <f t="shared" si="74"/>
        <v>0.84999054093356374</v>
      </c>
      <c r="AE100" s="22">
        <f t="shared" si="74"/>
        <v>3.5016813479021358E-2</v>
      </c>
      <c r="AF100" s="23">
        <f t="shared" si="74"/>
        <v>0.99459852160240969</v>
      </c>
      <c r="AH100" s="24">
        <f t="shared" ref="AH100:AO100" si="75">AH98-CONFIDENCE(0.05,AH99,SUM($E22:$E88))</f>
        <v>0.92771906780565416</v>
      </c>
      <c r="AI100" s="21">
        <f t="shared" si="75"/>
        <v>0.93817626349864724</v>
      </c>
      <c r="AJ100" s="21">
        <f t="shared" si="75"/>
        <v>0.93926236963074483</v>
      </c>
      <c r="AK100" s="21">
        <f t="shared" si="75"/>
        <v>0.94306890154864642</v>
      </c>
      <c r="AL100" s="21">
        <f t="shared" si="75"/>
        <v>0.9594601305809084</v>
      </c>
      <c r="AM100" s="22">
        <f t="shared" si="75"/>
        <v>0.99160477771595457</v>
      </c>
      <c r="AN100" s="22">
        <f t="shared" si="75"/>
        <v>3.5016813479021358E-2</v>
      </c>
      <c r="AO100" s="23">
        <f t="shared" si="75"/>
        <v>0.99459852160240969</v>
      </c>
    </row>
    <row r="101" spans="1:41" ht="15.75" thickBot="1" x14ac:dyDescent="0.3">
      <c r="X101" s="167" t="s">
        <v>143</v>
      </c>
      <c r="Y101" s="26">
        <f t="shared" ref="Y101:AF101" si="76">Y98+CONFIDENCE(0.05,Y99,SUM($E22:$E88))</f>
        <v>0.90193214560635082</v>
      </c>
      <c r="Z101" s="26">
        <f t="shared" si="76"/>
        <v>0.45139621635386223</v>
      </c>
      <c r="AA101" s="26">
        <f t="shared" si="76"/>
        <v>0.84067315348949379</v>
      </c>
      <c r="AB101" s="26">
        <f t="shared" si="76"/>
        <v>0.26890158866336489</v>
      </c>
      <c r="AC101" s="27">
        <f t="shared" si="76"/>
        <v>0.55860395670224949</v>
      </c>
      <c r="AD101" s="26">
        <f t="shared" si="76"/>
        <v>0.8713577736731779</v>
      </c>
      <c r="AE101" s="27">
        <f t="shared" si="76"/>
        <v>4.3634871914237067E-2</v>
      </c>
      <c r="AF101" s="28">
        <f t="shared" si="76"/>
        <v>0.99641271435264656</v>
      </c>
      <c r="AH101" s="29">
        <f t="shared" ref="AH101:AO101" si="77">AH98+CONFIDENCE(0.05,AH99,SUM($E22:$E88))</f>
        <v>0.93969666253142448</v>
      </c>
      <c r="AI101" s="26">
        <f t="shared" si="77"/>
        <v>0.94946418593955495</v>
      </c>
      <c r="AJ101" s="26">
        <f t="shared" si="77"/>
        <v>0.95062527081869341</v>
      </c>
      <c r="AK101" s="26">
        <f t="shared" si="77"/>
        <v>0.95356031193449975</v>
      </c>
      <c r="AL101" s="26">
        <f t="shared" si="77"/>
        <v>0.96862975705954113</v>
      </c>
      <c r="AM101" s="27">
        <f t="shared" si="77"/>
        <v>0.9949120762166298</v>
      </c>
      <c r="AN101" s="27">
        <f t="shared" si="77"/>
        <v>4.3634871914237067E-2</v>
      </c>
      <c r="AO101" s="28">
        <f t="shared" si="77"/>
        <v>0.99641271435264656</v>
      </c>
    </row>
    <row r="102" spans="1:41" x14ac:dyDescent="0.25">
      <c r="A102" s="87"/>
      <c r="B102" s="88"/>
      <c r="E102" s="88"/>
      <c r="AM102" s="6"/>
    </row>
    <row r="103" spans="1:41" x14ac:dyDescent="0.25">
      <c r="A103" s="87"/>
      <c r="B103" s="55"/>
      <c r="E103" s="55"/>
      <c r="X103" s="4" t="s">
        <v>146</v>
      </c>
      <c r="Y103" s="6">
        <f t="shared" ref="Y103:AF103" si="78">CONFIDENCE(0.05,Y99,SUM($E22:$E88))</f>
        <v>7.5501231344406684E-3</v>
      </c>
      <c r="Z103" s="6">
        <f t="shared" si="78"/>
        <v>1.2070373657233012E-2</v>
      </c>
      <c r="AA103" s="6">
        <f t="shared" si="78"/>
        <v>1.03360748378084E-2</v>
      </c>
      <c r="AB103" s="6">
        <f t="shared" si="78"/>
        <v>1.609259989931992E-2</v>
      </c>
      <c r="AC103" s="6">
        <f t="shared" si="78"/>
        <v>1.8154518500002218E-2</v>
      </c>
      <c r="AD103" s="6">
        <f t="shared" si="78"/>
        <v>1.0683616369807105E-2</v>
      </c>
      <c r="AE103" s="6">
        <f t="shared" si="78"/>
        <v>4.3090292176078508E-3</v>
      </c>
      <c r="AF103" s="6">
        <f t="shared" si="78"/>
        <v>9.070963751183972E-4</v>
      </c>
      <c r="AG103" s="6"/>
      <c r="AH103" s="6">
        <f t="shared" ref="AH103:AO103" si="79">CONFIDENCE(0.05,AH99,SUM($E22:$E88))</f>
        <v>5.9887973628851626E-3</v>
      </c>
      <c r="AI103" s="6">
        <f t="shared" si="79"/>
        <v>5.6439612204538274E-3</v>
      </c>
      <c r="AJ103" s="6">
        <f t="shared" si="79"/>
        <v>5.6814505939742459E-3</v>
      </c>
      <c r="AK103" s="6">
        <f t="shared" si="79"/>
        <v>5.2457051929266276E-3</v>
      </c>
      <c r="AL103" s="6">
        <f t="shared" si="79"/>
        <v>4.5848132393163776E-3</v>
      </c>
      <c r="AM103" s="6">
        <f t="shared" si="79"/>
        <v>1.6536492503375676E-3</v>
      </c>
      <c r="AN103" s="6">
        <f t="shared" si="79"/>
        <v>4.3090292176078508E-3</v>
      </c>
      <c r="AO103" s="6">
        <f t="shared" si="79"/>
        <v>9.070963751183972E-4</v>
      </c>
    </row>
    <row r="104" spans="1:41" x14ac:dyDescent="0.25">
      <c r="A104" s="87"/>
      <c r="B104" s="55"/>
      <c r="C104" s="55"/>
      <c r="D104" s="55"/>
      <c r="E104" s="55"/>
      <c r="F104" s="55"/>
      <c r="AG104" s="4" t="s">
        <v>359</v>
      </c>
      <c r="AH104" s="7">
        <f>AH91-AH98</f>
        <v>1.1580888630852826E-2</v>
      </c>
      <c r="AI104" s="7">
        <f t="shared" ref="AI104:AO104" si="80">AI91-AI98</f>
        <v>7.5475564359140934E-3</v>
      </c>
      <c r="AJ104" s="7">
        <f t="shared" si="80"/>
        <v>1.2502988285919225E-2</v>
      </c>
      <c r="AK104" s="7">
        <f t="shared" si="80"/>
        <v>9.1322017690652624E-3</v>
      </c>
      <c r="AL104" s="7">
        <f t="shared" si="80"/>
        <v>-3.5586216317748942E-3</v>
      </c>
      <c r="AM104" s="7">
        <f t="shared" si="80"/>
        <v>-5.4164816775383873E-3</v>
      </c>
      <c r="AN104" s="7">
        <f t="shared" si="80"/>
        <v>3.2273487927324887E-3</v>
      </c>
      <c r="AO104" s="7">
        <f t="shared" si="80"/>
        <v>-1.584645333151169E-3</v>
      </c>
    </row>
    <row r="105" spans="1:41" x14ac:dyDescent="0.25">
      <c r="A105" s="87"/>
      <c r="B105" s="55"/>
      <c r="C105" s="55"/>
      <c r="D105" s="55"/>
      <c r="E105" s="55"/>
      <c r="F105" s="55"/>
      <c r="Y105" s="37"/>
      <c r="Z105" s="37"/>
      <c r="AA105" s="37"/>
      <c r="AB105" s="37"/>
      <c r="AC105" s="37"/>
      <c r="AD105" s="37"/>
      <c r="AF105" s="55"/>
      <c r="AG105" s="55"/>
      <c r="AH105" s="120"/>
      <c r="AI105" s="120"/>
      <c r="AJ105" s="120"/>
      <c r="AK105" s="120"/>
      <c r="AL105" s="120"/>
      <c r="AM105" s="120"/>
      <c r="AN105" s="120"/>
      <c r="AO105" s="120"/>
    </row>
    <row r="106" spans="1:41" x14ac:dyDescent="0.25">
      <c r="A106" s="87"/>
      <c r="B106" s="55"/>
      <c r="C106" s="55"/>
      <c r="D106" s="55"/>
      <c r="E106" s="55"/>
      <c r="F106" s="55"/>
      <c r="Y106" s="37"/>
      <c r="AD106" s="37"/>
      <c r="AF106" s="55"/>
      <c r="AG106" s="55"/>
      <c r="AH106" s="120"/>
      <c r="AI106" s="120"/>
      <c r="AJ106" s="120"/>
      <c r="AK106" s="120"/>
      <c r="AL106" s="120"/>
      <c r="AM106" s="120"/>
      <c r="AN106" s="120"/>
      <c r="AO106" s="120"/>
    </row>
    <row r="107" spans="1:41" x14ac:dyDescent="0.25">
      <c r="A107" s="87"/>
      <c r="B107" s="55"/>
      <c r="C107" s="55"/>
      <c r="D107" s="55"/>
      <c r="E107" s="55"/>
      <c r="F107" s="55"/>
      <c r="Y107" s="37"/>
      <c r="AD107" s="37"/>
      <c r="AF107" s="55"/>
      <c r="AG107" s="55"/>
      <c r="AH107" s="120"/>
      <c r="AI107" s="120"/>
      <c r="AJ107" s="120"/>
      <c r="AK107" s="120"/>
      <c r="AL107" s="120"/>
      <c r="AM107" s="120"/>
      <c r="AN107" s="120"/>
      <c r="AO107" s="120"/>
    </row>
    <row r="108" spans="1:41" x14ac:dyDescent="0.25">
      <c r="A108" s="87"/>
      <c r="B108" s="55"/>
      <c r="C108" s="55"/>
      <c r="D108" s="55"/>
      <c r="E108" s="55"/>
      <c r="F108" s="55"/>
      <c r="AH108" s="120"/>
      <c r="AI108" s="120"/>
      <c r="AJ108" s="120"/>
      <c r="AK108" s="120"/>
      <c r="AL108" s="120"/>
      <c r="AM108" s="120"/>
      <c r="AN108" s="120"/>
      <c r="AO108" s="120"/>
    </row>
    <row r="109" spans="1:41" x14ac:dyDescent="0.25">
      <c r="A109" s="87"/>
      <c r="B109" s="55"/>
      <c r="C109" s="55"/>
      <c r="D109" s="55"/>
      <c r="E109" s="55"/>
      <c r="F109" s="55"/>
      <c r="Y109" s="21"/>
      <c r="Z109" s="21"/>
      <c r="AA109" s="21"/>
      <c r="AB109" s="21"/>
      <c r="AC109" s="21"/>
      <c r="AD109" s="21"/>
      <c r="AH109" s="120"/>
      <c r="AI109" s="120"/>
      <c r="AJ109" s="120"/>
      <c r="AK109" s="120"/>
      <c r="AL109" s="120"/>
      <c r="AM109" s="120"/>
      <c r="AN109" s="120"/>
      <c r="AO109" s="120"/>
    </row>
    <row r="110" spans="1:41" x14ac:dyDescent="0.25">
      <c r="A110" s="87"/>
      <c r="B110" s="88"/>
      <c r="C110" s="88"/>
      <c r="D110" s="55"/>
      <c r="E110" s="88"/>
      <c r="F110" s="55"/>
      <c r="AH110" s="120"/>
      <c r="AI110" s="120"/>
      <c r="AJ110" s="120"/>
      <c r="AK110" s="120"/>
      <c r="AL110" s="120"/>
      <c r="AM110" s="120"/>
      <c r="AN110" s="120"/>
      <c r="AO110" s="120"/>
    </row>
    <row r="111" spans="1:41" x14ac:dyDescent="0.25">
      <c r="A111" s="87"/>
      <c r="B111" s="55"/>
      <c r="C111" s="55"/>
      <c r="D111" s="55"/>
      <c r="E111" s="55"/>
      <c r="F111" s="55"/>
      <c r="AH111" s="120"/>
      <c r="AI111" s="120"/>
      <c r="AJ111" s="120"/>
      <c r="AK111" s="120"/>
      <c r="AL111" s="120"/>
      <c r="AM111" s="120"/>
      <c r="AN111" s="120"/>
      <c r="AO111" s="120"/>
    </row>
    <row r="112" spans="1:41" x14ac:dyDescent="0.25">
      <c r="A112" s="87"/>
      <c r="B112" s="55"/>
      <c r="C112" s="55"/>
      <c r="D112" s="55"/>
      <c r="E112" s="55"/>
      <c r="F112" s="55"/>
      <c r="AH112" s="120"/>
      <c r="AI112" s="120"/>
      <c r="AJ112" s="120"/>
      <c r="AK112" s="120"/>
      <c r="AL112" s="120"/>
      <c r="AM112" s="120"/>
      <c r="AN112" s="120"/>
      <c r="AO112" s="120"/>
    </row>
    <row r="113" spans="1:41" ht="23.25" x14ac:dyDescent="0.25">
      <c r="A113" s="87"/>
      <c r="B113" s="55"/>
      <c r="C113" s="55"/>
      <c r="D113" s="55"/>
      <c r="E113" s="55"/>
      <c r="F113" s="55"/>
      <c r="X113" s="105"/>
      <c r="AH113" s="120"/>
      <c r="AI113" s="120"/>
      <c r="AJ113" s="120"/>
      <c r="AK113" s="120"/>
      <c r="AL113" s="120"/>
      <c r="AM113" s="120"/>
      <c r="AN113" s="120"/>
      <c r="AO113" s="120"/>
    </row>
    <row r="114" spans="1:41" x14ac:dyDescent="0.25">
      <c r="A114" s="87"/>
      <c r="B114" s="55"/>
      <c r="C114" s="55"/>
      <c r="D114" s="55"/>
      <c r="E114" s="55"/>
      <c r="F114" s="55"/>
      <c r="AH114" s="120"/>
      <c r="AI114" s="120"/>
      <c r="AJ114" s="120"/>
      <c r="AK114" s="120"/>
      <c r="AL114" s="120"/>
      <c r="AM114" s="120"/>
      <c r="AN114" s="120"/>
      <c r="AO114" s="120"/>
    </row>
    <row r="115" spans="1:41" x14ac:dyDescent="0.25">
      <c r="A115" s="87"/>
      <c r="B115" s="88"/>
      <c r="C115" s="55"/>
      <c r="D115" s="55"/>
      <c r="E115" s="88"/>
      <c r="F115" s="55"/>
      <c r="AH115" s="120"/>
      <c r="AI115" s="120"/>
      <c r="AJ115" s="120"/>
      <c r="AK115" s="120"/>
      <c r="AL115" s="120"/>
      <c r="AM115" s="120"/>
      <c r="AN115" s="120"/>
      <c r="AO115" s="120"/>
    </row>
    <row r="116" spans="1:41" x14ac:dyDescent="0.25">
      <c r="A116" s="87"/>
      <c r="B116" s="55"/>
      <c r="C116" s="55"/>
      <c r="D116" s="55"/>
      <c r="E116" s="55"/>
      <c r="F116" s="55"/>
      <c r="AH116" s="120"/>
      <c r="AI116" s="120"/>
      <c r="AJ116" s="120"/>
      <c r="AK116" s="120"/>
      <c r="AL116" s="120"/>
      <c r="AM116" s="120"/>
      <c r="AN116" s="120"/>
      <c r="AO116" s="120"/>
    </row>
    <row r="117" spans="1:41" x14ac:dyDescent="0.25">
      <c r="A117" s="87"/>
      <c r="B117" s="55"/>
      <c r="C117" s="55"/>
      <c r="D117" s="55"/>
      <c r="E117" s="55"/>
      <c r="F117" s="55"/>
      <c r="AH117" s="120"/>
      <c r="AI117" s="120"/>
      <c r="AJ117" s="120"/>
      <c r="AK117" s="120"/>
      <c r="AL117" s="120"/>
      <c r="AM117" s="120"/>
      <c r="AN117" s="120"/>
      <c r="AO117" s="120"/>
    </row>
    <row r="118" spans="1:41" x14ac:dyDescent="0.25">
      <c r="A118" s="87"/>
      <c r="B118" s="55"/>
      <c r="C118" s="55"/>
      <c r="D118" s="55"/>
      <c r="E118" s="55"/>
      <c r="F118" s="55"/>
      <c r="AH118" s="120"/>
      <c r="AI118" s="120"/>
      <c r="AJ118" s="120"/>
      <c r="AK118" s="120"/>
      <c r="AL118" s="120"/>
      <c r="AM118" s="120"/>
      <c r="AN118" s="120"/>
      <c r="AO118" s="120"/>
    </row>
    <row r="119" spans="1:41" x14ac:dyDescent="0.25">
      <c r="A119" s="87"/>
      <c r="B119" s="87"/>
      <c r="C119" s="55"/>
      <c r="D119" s="55"/>
      <c r="E119" s="87"/>
      <c r="F119" s="55"/>
      <c r="AH119" s="120"/>
      <c r="AI119" s="120"/>
      <c r="AJ119" s="120"/>
      <c r="AK119" s="120"/>
      <c r="AL119" s="120"/>
      <c r="AM119" s="120"/>
      <c r="AN119" s="120"/>
      <c r="AO119" s="120"/>
    </row>
    <row r="120" spans="1:41" x14ac:dyDescent="0.25">
      <c r="A120" s="87"/>
      <c r="B120" s="55"/>
      <c r="C120" s="55"/>
      <c r="D120" s="55"/>
      <c r="E120" s="55"/>
      <c r="F120" s="55"/>
      <c r="AH120" s="120"/>
      <c r="AI120" s="120"/>
      <c r="AJ120" s="120"/>
      <c r="AK120" s="120"/>
      <c r="AL120" s="120"/>
      <c r="AM120" s="120"/>
      <c r="AN120" s="120"/>
      <c r="AO120" s="120"/>
    </row>
    <row r="121" spans="1:41" x14ac:dyDescent="0.25">
      <c r="A121" s="87"/>
      <c r="B121" s="55"/>
      <c r="C121" s="55"/>
      <c r="D121" s="55"/>
      <c r="E121" s="55"/>
      <c r="F121" s="55"/>
      <c r="AH121" s="120"/>
      <c r="AI121" s="120"/>
      <c r="AJ121" s="120"/>
      <c r="AK121" s="120"/>
      <c r="AL121" s="120"/>
      <c r="AM121" s="120"/>
      <c r="AN121" s="120"/>
      <c r="AO121" s="120"/>
    </row>
    <row r="122" spans="1:41" x14ac:dyDescent="0.25">
      <c r="A122" s="88"/>
      <c r="B122" s="55"/>
      <c r="C122" s="55"/>
      <c r="D122" s="55"/>
      <c r="E122" s="55"/>
      <c r="F122" s="55"/>
      <c r="AH122" s="120"/>
      <c r="AI122" s="120"/>
      <c r="AJ122" s="120"/>
      <c r="AK122" s="120"/>
      <c r="AL122" s="120"/>
      <c r="AM122" s="120"/>
      <c r="AN122" s="120"/>
      <c r="AO122" s="120"/>
    </row>
    <row r="123" spans="1:41" ht="15.75" x14ac:dyDescent="0.25">
      <c r="A123" s="40"/>
      <c r="C123" s="55"/>
    </row>
    <row r="124" spans="1:41" x14ac:dyDescent="0.25">
      <c r="C124" s="55"/>
    </row>
    <row r="125" spans="1:41" x14ac:dyDescent="0.25">
      <c r="C125" s="55"/>
    </row>
    <row r="126" spans="1:41" x14ac:dyDescent="0.25">
      <c r="C126" s="55"/>
    </row>
    <row r="127" spans="1:41" x14ac:dyDescent="0.25">
      <c r="C127" s="55"/>
    </row>
    <row r="128" spans="1:41" x14ac:dyDescent="0.25">
      <c r="C128" s="55"/>
    </row>
    <row r="129" spans="3:3" x14ac:dyDescent="0.25">
      <c r="C129" s="55"/>
    </row>
    <row r="130" spans="3:3" x14ac:dyDescent="0.25">
      <c r="C130" s="55"/>
    </row>
    <row r="131" spans="3:3" x14ac:dyDescent="0.25">
      <c r="C131" s="55"/>
    </row>
    <row r="132" spans="3:3" x14ac:dyDescent="0.25">
      <c r="C132" s="55"/>
    </row>
    <row r="133" spans="3:3" x14ac:dyDescent="0.25">
      <c r="C133" s="55"/>
    </row>
    <row r="134" spans="3:3" x14ac:dyDescent="0.25">
      <c r="C134" s="55"/>
    </row>
    <row r="135" spans="3:3" x14ac:dyDescent="0.25">
      <c r="C135" s="55"/>
    </row>
    <row r="136" spans="3:3" x14ac:dyDescent="0.25">
      <c r="C136" s="55"/>
    </row>
  </sheetData>
  <conditionalFormatting sqref="P3:P88 R3:V88">
    <cfRule type="cellIs" dxfId="4" priority="1" operator="equal">
      <formula>0</formula>
    </cfRule>
  </conditionalFormatting>
  <pageMargins left="0.7" right="0.7" top="0.78740157499999996" bottom="0.78740157499999996" header="0.3" footer="0.3"/>
  <pageSetup paperSize="9" scale="2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132"/>
  <sheetViews>
    <sheetView zoomScale="80" zoomScaleNormal="80" workbookViewId="0">
      <pane xSplit="1" ySplit="2" topLeftCell="B3" activePane="bottomRight" state="frozen"/>
      <selection activeCell="AR99" sqref="AR99"/>
      <selection pane="topRight" activeCell="AR99" sqref="AR99"/>
      <selection pane="bottomLeft" activeCell="AR99" sqref="AR99"/>
      <selection pane="bottomRight" activeCell="B3" sqref="B3"/>
    </sheetView>
  </sheetViews>
  <sheetFormatPr baseColWidth="10" defaultColWidth="11.42578125" defaultRowHeight="15" x14ac:dyDescent="0.25"/>
  <cols>
    <col min="1" max="1" width="15.140625" style="53" customWidth="1"/>
    <col min="2" max="2" width="8.7109375" style="4" customWidth="1"/>
    <col min="3" max="3" width="52.28515625" style="4" customWidth="1"/>
    <col min="4" max="4" width="9" style="4" customWidth="1"/>
    <col min="5" max="5" width="10" style="4" customWidth="1"/>
    <col min="6" max="11" width="10.140625" style="4" customWidth="1"/>
    <col min="12" max="12" width="10.140625" style="55" customWidth="1"/>
    <col min="13" max="13" width="11.28515625" style="55" customWidth="1"/>
    <col min="14" max="14" width="12.140625" style="4" customWidth="1"/>
    <col min="15" max="15" width="13.28515625" style="4" customWidth="1"/>
    <col min="16" max="16" width="8.7109375" style="4" customWidth="1"/>
    <col min="17" max="17" width="10.7109375" style="4" customWidth="1"/>
    <col min="18" max="22" width="8.7109375" style="4" customWidth="1"/>
    <col min="23" max="23" width="5.42578125" style="4" customWidth="1"/>
    <col min="24" max="24" width="16.85546875" style="4" customWidth="1"/>
    <col min="25" max="30" width="8" style="6" customWidth="1"/>
    <col min="31" max="32" width="8" style="4" customWidth="1"/>
    <col min="33" max="33" width="3.5703125" style="4" customWidth="1"/>
    <col min="34" max="38" width="8" style="4" customWidth="1"/>
    <col min="39" max="39" width="14.7109375" style="4" bestFit="1" customWidth="1"/>
    <col min="40" max="41" width="8" style="4" customWidth="1"/>
    <col min="42" max="42" width="3.7109375" style="4" customWidth="1"/>
    <col min="43" max="16384" width="11.42578125" style="4"/>
  </cols>
  <sheetData>
    <row r="1" spans="1:42" ht="15.75" x14ac:dyDescent="0.25">
      <c r="B1" s="43" t="s">
        <v>538</v>
      </c>
      <c r="C1" s="44"/>
      <c r="D1" s="44"/>
      <c r="E1" s="45"/>
      <c r="F1" s="72" t="s">
        <v>537</v>
      </c>
      <c r="G1" s="73"/>
      <c r="H1" s="73"/>
      <c r="I1" s="73"/>
      <c r="J1" s="73"/>
      <c r="K1" s="73"/>
      <c r="L1" s="70"/>
      <c r="M1" s="77" t="s">
        <v>549</v>
      </c>
      <c r="N1" s="78"/>
      <c r="O1" s="71"/>
      <c r="P1" s="72"/>
      <c r="Q1" s="34"/>
      <c r="R1" s="72" t="s">
        <v>552</v>
      </c>
      <c r="S1" s="72"/>
      <c r="T1" s="72"/>
      <c r="U1" s="72"/>
      <c r="V1" s="72"/>
      <c r="X1" s="89" t="s">
        <v>553</v>
      </c>
      <c r="Y1" s="81" t="s">
        <v>554</v>
      </c>
      <c r="Z1" s="33"/>
      <c r="AA1" s="33"/>
      <c r="AB1" s="33"/>
      <c r="AC1" s="33"/>
      <c r="AD1" s="33"/>
      <c r="AE1" s="5"/>
      <c r="AF1" s="5"/>
      <c r="AG1" s="5"/>
      <c r="AH1" s="5"/>
      <c r="AI1" s="5"/>
      <c r="AJ1" s="5"/>
      <c r="AK1" s="5"/>
      <c r="AL1" s="5"/>
      <c r="AM1" s="5"/>
      <c r="AN1" s="5"/>
      <c r="AO1" s="5"/>
      <c r="AP1" s="5"/>
    </row>
    <row r="2" spans="1:42" s="1" customFormat="1" ht="45" customHeight="1" x14ac:dyDescent="0.25">
      <c r="A2" s="60" t="s">
        <v>0</v>
      </c>
      <c r="B2" s="63" t="s">
        <v>181</v>
      </c>
      <c r="C2" s="64" t="s">
        <v>182</v>
      </c>
      <c r="D2" s="64" t="s">
        <v>180</v>
      </c>
      <c r="E2" s="65" t="s">
        <v>174</v>
      </c>
      <c r="F2" s="74" t="s">
        <v>539</v>
      </c>
      <c r="G2" s="75" t="s">
        <v>540</v>
      </c>
      <c r="H2" s="75" t="s">
        <v>541</v>
      </c>
      <c r="I2" s="75" t="s">
        <v>542</v>
      </c>
      <c r="J2" s="75" t="s">
        <v>543</v>
      </c>
      <c r="K2" s="75" t="s">
        <v>544</v>
      </c>
      <c r="L2" s="115" t="s">
        <v>545</v>
      </c>
      <c r="M2" s="116" t="s">
        <v>546</v>
      </c>
      <c r="N2" s="79" t="s">
        <v>547</v>
      </c>
      <c r="O2" s="117" t="s">
        <v>548</v>
      </c>
      <c r="P2" s="66" t="s">
        <v>550</v>
      </c>
      <c r="Q2" s="118" t="s">
        <v>551</v>
      </c>
      <c r="R2" s="74" t="s">
        <v>175</v>
      </c>
      <c r="S2" s="74" t="s">
        <v>176</v>
      </c>
      <c r="T2" s="74" t="s">
        <v>177</v>
      </c>
      <c r="U2" s="74" t="s">
        <v>178</v>
      </c>
      <c r="V2" s="74" t="s">
        <v>179</v>
      </c>
      <c r="X2" s="90"/>
      <c r="Y2" s="68" t="s">
        <v>153</v>
      </c>
      <c r="Z2" s="68" t="s">
        <v>154</v>
      </c>
      <c r="AA2" s="68" t="s">
        <v>150</v>
      </c>
      <c r="AB2" s="68" t="s">
        <v>155</v>
      </c>
      <c r="AC2" s="68" t="s">
        <v>151</v>
      </c>
      <c r="AD2" s="68" t="s">
        <v>156</v>
      </c>
      <c r="AE2" s="2" t="s">
        <v>160</v>
      </c>
      <c r="AF2" s="2" t="s">
        <v>145</v>
      </c>
      <c r="AG2" s="2"/>
      <c r="AH2" s="2" t="s">
        <v>147</v>
      </c>
      <c r="AI2" s="2" t="s">
        <v>157</v>
      </c>
      <c r="AJ2" s="2" t="s">
        <v>149</v>
      </c>
      <c r="AK2" s="2" t="s">
        <v>158</v>
      </c>
      <c r="AL2" s="2" t="s">
        <v>152</v>
      </c>
      <c r="AM2" s="2" t="s">
        <v>159</v>
      </c>
      <c r="AN2" s="2" t="s">
        <v>160</v>
      </c>
      <c r="AO2" s="2" t="s">
        <v>145</v>
      </c>
      <c r="AP2" s="2"/>
    </row>
    <row r="3" spans="1:42" x14ac:dyDescent="0.25">
      <c r="A3" s="60" t="s">
        <v>1</v>
      </c>
      <c r="B3" s="47">
        <v>4</v>
      </c>
      <c r="C3" s="44" t="s">
        <v>59</v>
      </c>
      <c r="D3" s="44" t="s">
        <v>57</v>
      </c>
      <c r="E3" s="45">
        <v>17</v>
      </c>
      <c r="F3" s="76">
        <f>Full_dataset!K3</f>
        <v>15</v>
      </c>
      <c r="G3" s="73">
        <f>Full_dataset!L3</f>
        <v>11</v>
      </c>
      <c r="H3" s="73">
        <f>Full_dataset!M3</f>
        <v>5</v>
      </c>
      <c r="I3" s="73">
        <f>Full_dataset!N3</f>
        <v>17</v>
      </c>
      <c r="J3" s="73">
        <f>Full_dataset!O3</f>
        <v>14</v>
      </c>
      <c r="K3" s="73">
        <f>Full_dataset!P3</f>
        <v>3</v>
      </c>
      <c r="L3" s="70">
        <f>Full_dataset!Q3</f>
        <v>16</v>
      </c>
      <c r="M3" s="80">
        <f t="shared" ref="M3:M34" si="0">L3-F3</f>
        <v>1</v>
      </c>
      <c r="N3" s="78">
        <f t="shared" ref="N3:N34" si="1">E3-F3</f>
        <v>2</v>
      </c>
      <c r="O3" s="71">
        <f t="shared" ref="O3:O34" si="2">E3-L3</f>
        <v>1</v>
      </c>
      <c r="P3" s="76">
        <f>Full_dataset!U3</f>
        <v>1</v>
      </c>
      <c r="Q3" s="54">
        <f t="shared" ref="Q3:Q34" si="3">E3-(L3+P3)</f>
        <v>0</v>
      </c>
      <c r="R3" s="76">
        <f>Full_dataset!W3</f>
        <v>0</v>
      </c>
      <c r="S3" s="76">
        <f>Full_dataset!X3</f>
        <v>0</v>
      </c>
      <c r="T3" s="76">
        <f>Full_dataset!Y3</f>
        <v>1</v>
      </c>
      <c r="U3" s="76">
        <f>Full_dataset!Z3</f>
        <v>0</v>
      </c>
      <c r="V3" s="76">
        <f>Full_dataset!AA3</f>
        <v>0</v>
      </c>
      <c r="X3" s="5"/>
      <c r="Y3" s="6">
        <f t="shared" ref="Y3:Y34" si="4">F3/$E3</f>
        <v>0.88235294117647056</v>
      </c>
      <c r="Z3" s="6">
        <f t="shared" ref="Z3:Z34" si="5">G3/$E3</f>
        <v>0.6470588235294118</v>
      </c>
      <c r="AA3" s="6">
        <f t="shared" ref="AA3:AA34" si="6">J3/$E3</f>
        <v>0.82352941176470584</v>
      </c>
      <c r="AB3" s="6">
        <f t="shared" ref="AB3:AB34" si="7">H3/$E3</f>
        <v>0.29411764705882354</v>
      </c>
      <c r="AC3" s="6">
        <f t="shared" ref="AC3:AC34" si="8">K3/$E3</f>
        <v>0.17647058823529413</v>
      </c>
      <c r="AD3" s="6">
        <f t="shared" ref="AD3:AD34" si="9">I3/$E3</f>
        <v>1</v>
      </c>
      <c r="AE3" s="6">
        <f t="shared" ref="AE3:AE34" si="10">M3/$E3</f>
        <v>5.8823529411764705E-2</v>
      </c>
      <c r="AF3" s="7">
        <f t="shared" ref="AF3:AF34" si="11">($E3-Q3)/$E3</f>
        <v>1</v>
      </c>
      <c r="AG3" s="5"/>
      <c r="AH3" s="6">
        <f t="shared" ref="AH3:AH34" si="12">L3/$E3</f>
        <v>0.94117647058823528</v>
      </c>
      <c r="AI3" s="7">
        <f t="shared" ref="AI3:AI34" si="13">$AH3+R3/$E3</f>
        <v>0.94117647058823528</v>
      </c>
      <c r="AJ3" s="7">
        <f t="shared" ref="AJ3:AJ34" si="14">$AH3+U3/$E3</f>
        <v>0.94117647058823528</v>
      </c>
      <c r="AK3" s="7">
        <f t="shared" ref="AK3:AK34" si="15">$AH3+S3/$E3</f>
        <v>0.94117647058823528</v>
      </c>
      <c r="AL3" s="7">
        <f t="shared" ref="AL3:AL34" si="16">$AH3+V3/$E3</f>
        <v>0.94117647058823528</v>
      </c>
      <c r="AM3" s="7">
        <f t="shared" ref="AM3:AM34" si="17">$AH3+T3/$E3</f>
        <v>1</v>
      </c>
      <c r="AN3" s="6">
        <f t="shared" ref="AN3:AN34" si="18">AE3</f>
        <v>5.8823529411764705E-2</v>
      </c>
      <c r="AO3" s="6">
        <f t="shared" ref="AO3:AO34" si="19">AF3</f>
        <v>1</v>
      </c>
      <c r="AP3" s="5"/>
    </row>
    <row r="4" spans="1:42" ht="45" x14ac:dyDescent="0.25">
      <c r="A4" s="60" t="s">
        <v>216</v>
      </c>
      <c r="B4" s="47">
        <v>8</v>
      </c>
      <c r="C4" s="46" t="s">
        <v>123</v>
      </c>
      <c r="D4" s="44" t="s">
        <v>57</v>
      </c>
      <c r="E4" s="45">
        <v>6</v>
      </c>
      <c r="F4" s="76">
        <f>Full_dataset!K4</f>
        <v>5</v>
      </c>
      <c r="G4" s="73">
        <f>Full_dataset!L4</f>
        <v>1</v>
      </c>
      <c r="H4" s="73">
        <f>Full_dataset!M4</f>
        <v>0</v>
      </c>
      <c r="I4" s="73">
        <f>Full_dataset!N4</f>
        <v>5</v>
      </c>
      <c r="J4" s="73">
        <f>Full_dataset!O4</f>
        <v>3</v>
      </c>
      <c r="K4" s="73">
        <f>Full_dataset!P4</f>
        <v>5</v>
      </c>
      <c r="L4" s="70">
        <f>Full_dataset!Q4</f>
        <v>6</v>
      </c>
      <c r="M4" s="80">
        <f t="shared" si="0"/>
        <v>1</v>
      </c>
      <c r="N4" s="78">
        <f t="shared" si="1"/>
        <v>1</v>
      </c>
      <c r="O4" s="71">
        <f t="shared" si="2"/>
        <v>0</v>
      </c>
      <c r="P4" s="76">
        <f>Full_dataset!U4</f>
        <v>0</v>
      </c>
      <c r="Q4" s="54">
        <f t="shared" si="3"/>
        <v>0</v>
      </c>
      <c r="R4" s="76">
        <f>Full_dataset!W4</f>
        <v>0</v>
      </c>
      <c r="S4" s="76">
        <f>Full_dataset!X4</f>
        <v>0</v>
      </c>
      <c r="T4" s="76">
        <f>Full_dataset!Y4</f>
        <v>0</v>
      </c>
      <c r="U4" s="76">
        <f>Full_dataset!Z4</f>
        <v>0</v>
      </c>
      <c r="V4" s="76">
        <f>Full_dataset!AA4</f>
        <v>0</v>
      </c>
      <c r="X4" s="5"/>
      <c r="Y4" s="6">
        <f t="shared" si="4"/>
        <v>0.83333333333333337</v>
      </c>
      <c r="Z4" s="6">
        <f t="shared" si="5"/>
        <v>0.16666666666666666</v>
      </c>
      <c r="AA4" s="6">
        <f t="shared" si="6"/>
        <v>0.5</v>
      </c>
      <c r="AB4" s="6">
        <f t="shared" si="7"/>
        <v>0</v>
      </c>
      <c r="AC4" s="6">
        <f t="shared" si="8"/>
        <v>0.83333333333333337</v>
      </c>
      <c r="AD4" s="6">
        <f t="shared" si="9"/>
        <v>0.83333333333333337</v>
      </c>
      <c r="AE4" s="6">
        <f t="shared" si="10"/>
        <v>0.16666666666666666</v>
      </c>
      <c r="AF4" s="7">
        <f t="shared" si="11"/>
        <v>1</v>
      </c>
      <c r="AG4" s="5"/>
      <c r="AH4" s="6">
        <f t="shared" si="12"/>
        <v>1</v>
      </c>
      <c r="AI4" s="7">
        <f t="shared" si="13"/>
        <v>1</v>
      </c>
      <c r="AJ4" s="7">
        <f t="shared" si="14"/>
        <v>1</v>
      </c>
      <c r="AK4" s="7">
        <f t="shared" si="15"/>
        <v>1</v>
      </c>
      <c r="AL4" s="7">
        <f t="shared" si="16"/>
        <v>1</v>
      </c>
      <c r="AM4" s="7">
        <f t="shared" si="17"/>
        <v>1</v>
      </c>
      <c r="AN4" s="6">
        <f t="shared" si="18"/>
        <v>0.16666666666666666</v>
      </c>
      <c r="AO4" s="7">
        <f t="shared" si="19"/>
        <v>1</v>
      </c>
      <c r="AP4" s="5"/>
    </row>
    <row r="5" spans="1:42" ht="30" x14ac:dyDescent="0.25">
      <c r="A5" s="62" t="s">
        <v>215</v>
      </c>
      <c r="B5" s="48">
        <v>8</v>
      </c>
      <c r="C5" s="50" t="s">
        <v>114</v>
      </c>
      <c r="D5" s="49" t="s">
        <v>57</v>
      </c>
      <c r="E5" s="51">
        <v>4</v>
      </c>
      <c r="F5" s="76">
        <f>Full_dataset!K5</f>
        <v>2</v>
      </c>
      <c r="G5" s="73">
        <f>Full_dataset!L5</f>
        <v>1</v>
      </c>
      <c r="H5" s="73">
        <f>Full_dataset!M5</f>
        <v>0</v>
      </c>
      <c r="I5" s="73">
        <f>Full_dataset!N5</f>
        <v>3</v>
      </c>
      <c r="J5" s="73">
        <f>Full_dataset!O5</f>
        <v>2</v>
      </c>
      <c r="K5" s="73">
        <f>Full_dataset!P5</f>
        <v>2</v>
      </c>
      <c r="L5" s="70">
        <f>Full_dataset!Q5</f>
        <v>2</v>
      </c>
      <c r="M5" s="80">
        <f t="shared" si="0"/>
        <v>0</v>
      </c>
      <c r="N5" s="78">
        <f t="shared" si="1"/>
        <v>2</v>
      </c>
      <c r="O5" s="71">
        <f t="shared" si="2"/>
        <v>2</v>
      </c>
      <c r="P5" s="76">
        <f>Full_dataset!U5</f>
        <v>2</v>
      </c>
      <c r="Q5" s="54">
        <f t="shared" si="3"/>
        <v>0</v>
      </c>
      <c r="R5" s="76">
        <f>Full_dataset!W5</f>
        <v>0</v>
      </c>
      <c r="S5" s="76">
        <f>Full_dataset!X5</f>
        <v>0</v>
      </c>
      <c r="T5" s="76">
        <f>Full_dataset!Y5</f>
        <v>2</v>
      </c>
      <c r="U5" s="76">
        <f>Full_dataset!Z5</f>
        <v>0</v>
      </c>
      <c r="V5" s="76">
        <f>Full_dataset!AA5</f>
        <v>1</v>
      </c>
      <c r="X5" s="5"/>
      <c r="Y5" s="6">
        <f t="shared" si="4"/>
        <v>0.5</v>
      </c>
      <c r="Z5" s="6">
        <f t="shared" si="5"/>
        <v>0.25</v>
      </c>
      <c r="AA5" s="6">
        <f t="shared" si="6"/>
        <v>0.5</v>
      </c>
      <c r="AB5" s="6">
        <f t="shared" si="7"/>
        <v>0</v>
      </c>
      <c r="AC5" s="6">
        <f t="shared" si="8"/>
        <v>0.5</v>
      </c>
      <c r="AD5" s="6">
        <f t="shared" si="9"/>
        <v>0.75</v>
      </c>
      <c r="AE5" s="6">
        <f t="shared" si="10"/>
        <v>0</v>
      </c>
      <c r="AF5" s="7">
        <f t="shared" si="11"/>
        <v>1</v>
      </c>
      <c r="AG5" s="5"/>
      <c r="AH5" s="6">
        <f t="shared" si="12"/>
        <v>0.5</v>
      </c>
      <c r="AI5" s="7">
        <f t="shared" si="13"/>
        <v>0.5</v>
      </c>
      <c r="AJ5" s="7">
        <f t="shared" si="14"/>
        <v>0.5</v>
      </c>
      <c r="AK5" s="7">
        <f t="shared" si="15"/>
        <v>0.5</v>
      </c>
      <c r="AL5" s="7">
        <f t="shared" si="16"/>
        <v>0.75</v>
      </c>
      <c r="AM5" s="7">
        <f t="shared" si="17"/>
        <v>1</v>
      </c>
      <c r="AN5" s="6">
        <f t="shared" si="18"/>
        <v>0</v>
      </c>
      <c r="AO5" s="7">
        <f t="shared" si="19"/>
        <v>1</v>
      </c>
      <c r="AP5" s="5"/>
    </row>
    <row r="6" spans="1:42" ht="45" x14ac:dyDescent="0.25">
      <c r="A6" s="132" t="s">
        <v>217</v>
      </c>
      <c r="B6" s="133">
        <v>8</v>
      </c>
      <c r="C6" s="134" t="s">
        <v>123</v>
      </c>
      <c r="D6" s="135" t="s">
        <v>57</v>
      </c>
      <c r="E6" s="136">
        <v>4</v>
      </c>
      <c r="F6" s="76">
        <f>Full_dataset!K6</f>
        <v>3</v>
      </c>
      <c r="G6" s="73">
        <f>Full_dataset!L6</f>
        <v>0</v>
      </c>
      <c r="H6" s="73">
        <f>Full_dataset!M6</f>
        <v>0</v>
      </c>
      <c r="I6" s="73">
        <f>Full_dataset!N6</f>
        <v>4</v>
      </c>
      <c r="J6" s="73">
        <f>Full_dataset!O6</f>
        <v>2</v>
      </c>
      <c r="K6" s="73">
        <f>Full_dataset!P6</f>
        <v>4</v>
      </c>
      <c r="L6" s="70">
        <f>Full_dataset!Q6</f>
        <v>3</v>
      </c>
      <c r="M6" s="137">
        <f t="shared" si="0"/>
        <v>0</v>
      </c>
      <c r="N6" s="138">
        <f t="shared" si="1"/>
        <v>1</v>
      </c>
      <c r="O6" s="139">
        <f t="shared" si="2"/>
        <v>1</v>
      </c>
      <c r="P6" s="76">
        <f>Full_dataset!U6</f>
        <v>1</v>
      </c>
      <c r="Q6" s="140">
        <f t="shared" si="3"/>
        <v>0</v>
      </c>
      <c r="R6" s="76">
        <f>Full_dataset!W6</f>
        <v>0</v>
      </c>
      <c r="S6" s="76">
        <f>Full_dataset!X6</f>
        <v>0</v>
      </c>
      <c r="T6" s="76">
        <f>Full_dataset!Y6</f>
        <v>1</v>
      </c>
      <c r="U6" s="76">
        <f>Full_dataset!Z6</f>
        <v>0</v>
      </c>
      <c r="V6" s="76">
        <f>Full_dataset!AA6</f>
        <v>1</v>
      </c>
      <c r="X6" s="5"/>
      <c r="Y6" s="6">
        <f t="shared" si="4"/>
        <v>0.75</v>
      </c>
      <c r="Z6" s="6">
        <f t="shared" si="5"/>
        <v>0</v>
      </c>
      <c r="AA6" s="6">
        <f t="shared" si="6"/>
        <v>0.5</v>
      </c>
      <c r="AB6" s="6">
        <f t="shared" si="7"/>
        <v>0</v>
      </c>
      <c r="AC6" s="6">
        <f t="shared" si="8"/>
        <v>1</v>
      </c>
      <c r="AD6" s="6">
        <f t="shared" si="9"/>
        <v>1</v>
      </c>
      <c r="AE6" s="6">
        <f t="shared" si="10"/>
        <v>0</v>
      </c>
      <c r="AF6" s="7">
        <f t="shared" si="11"/>
        <v>1</v>
      </c>
      <c r="AG6" s="5"/>
      <c r="AH6" s="6">
        <f t="shared" si="12"/>
        <v>0.75</v>
      </c>
      <c r="AI6" s="7">
        <f t="shared" si="13"/>
        <v>0.75</v>
      </c>
      <c r="AJ6" s="7">
        <f t="shared" si="14"/>
        <v>0.75</v>
      </c>
      <c r="AK6" s="7">
        <f t="shared" si="15"/>
        <v>0.75</v>
      </c>
      <c r="AL6" s="7">
        <f t="shared" si="16"/>
        <v>1</v>
      </c>
      <c r="AM6" s="7">
        <f t="shared" si="17"/>
        <v>1</v>
      </c>
      <c r="AN6" s="6">
        <f t="shared" si="18"/>
        <v>0</v>
      </c>
      <c r="AO6" s="7">
        <f t="shared" si="19"/>
        <v>1</v>
      </c>
      <c r="AP6" s="5"/>
    </row>
    <row r="7" spans="1:42" ht="45" x14ac:dyDescent="0.25">
      <c r="A7" s="62" t="s">
        <v>219</v>
      </c>
      <c r="B7" s="48">
        <v>8</v>
      </c>
      <c r="C7" s="50" t="s">
        <v>123</v>
      </c>
      <c r="D7" s="49" t="s">
        <v>57</v>
      </c>
      <c r="E7" s="51">
        <v>3</v>
      </c>
      <c r="F7" s="76">
        <f>Full_dataset!K7</f>
        <v>2</v>
      </c>
      <c r="G7" s="73">
        <f>Full_dataset!L7</f>
        <v>0</v>
      </c>
      <c r="H7" s="73">
        <f>Full_dataset!M7</f>
        <v>0</v>
      </c>
      <c r="I7" s="73">
        <f>Full_dataset!N7</f>
        <v>3</v>
      </c>
      <c r="J7" s="73">
        <f>Full_dataset!O7</f>
        <v>0</v>
      </c>
      <c r="K7" s="73">
        <f>Full_dataset!P7</f>
        <v>3</v>
      </c>
      <c r="L7" s="70">
        <f>Full_dataset!Q7</f>
        <v>2</v>
      </c>
      <c r="M7" s="80">
        <f t="shared" si="0"/>
        <v>0</v>
      </c>
      <c r="N7" s="78">
        <f t="shared" si="1"/>
        <v>1</v>
      </c>
      <c r="O7" s="71">
        <f t="shared" si="2"/>
        <v>1</v>
      </c>
      <c r="P7" s="76">
        <f>Full_dataset!U7</f>
        <v>1</v>
      </c>
      <c r="Q7" s="54">
        <f t="shared" si="3"/>
        <v>0</v>
      </c>
      <c r="R7" s="76">
        <f>Full_dataset!W7</f>
        <v>0</v>
      </c>
      <c r="S7" s="76">
        <f>Full_dataset!X7</f>
        <v>0</v>
      </c>
      <c r="T7" s="76">
        <f>Full_dataset!Y7</f>
        <v>1</v>
      </c>
      <c r="U7" s="76">
        <f>Full_dataset!Z7</f>
        <v>0</v>
      </c>
      <c r="V7" s="76">
        <f>Full_dataset!AA7</f>
        <v>1</v>
      </c>
      <c r="X7" s="5"/>
      <c r="Y7" s="6">
        <f t="shared" si="4"/>
        <v>0.66666666666666663</v>
      </c>
      <c r="Z7" s="6">
        <f t="shared" si="5"/>
        <v>0</v>
      </c>
      <c r="AA7" s="6">
        <f t="shared" si="6"/>
        <v>0</v>
      </c>
      <c r="AB7" s="6">
        <f t="shared" si="7"/>
        <v>0</v>
      </c>
      <c r="AC7" s="6">
        <f t="shared" si="8"/>
        <v>1</v>
      </c>
      <c r="AD7" s="6">
        <f t="shared" si="9"/>
        <v>1</v>
      </c>
      <c r="AE7" s="6">
        <f t="shared" si="10"/>
        <v>0</v>
      </c>
      <c r="AF7" s="7">
        <f t="shared" si="11"/>
        <v>1</v>
      </c>
      <c r="AG7" s="5"/>
      <c r="AH7" s="6">
        <f t="shared" si="12"/>
        <v>0.66666666666666663</v>
      </c>
      <c r="AI7" s="7">
        <f t="shared" si="13"/>
        <v>0.66666666666666663</v>
      </c>
      <c r="AJ7" s="7">
        <f t="shared" si="14"/>
        <v>0.66666666666666663</v>
      </c>
      <c r="AK7" s="7">
        <f t="shared" si="15"/>
        <v>0.66666666666666663</v>
      </c>
      <c r="AL7" s="7">
        <f t="shared" si="16"/>
        <v>1</v>
      </c>
      <c r="AM7" s="7">
        <f t="shared" si="17"/>
        <v>1</v>
      </c>
      <c r="AN7" s="6">
        <f t="shared" si="18"/>
        <v>0</v>
      </c>
      <c r="AO7" s="7">
        <f t="shared" si="19"/>
        <v>1</v>
      </c>
      <c r="AP7" s="5"/>
    </row>
    <row r="8" spans="1:42" ht="45" x14ac:dyDescent="0.25">
      <c r="A8" s="62" t="s">
        <v>218</v>
      </c>
      <c r="B8" s="47">
        <v>8</v>
      </c>
      <c r="C8" s="46" t="s">
        <v>123</v>
      </c>
      <c r="D8" s="44" t="s">
        <v>57</v>
      </c>
      <c r="E8" s="45">
        <v>6</v>
      </c>
      <c r="F8" s="76">
        <f>Full_dataset!K8</f>
        <v>3</v>
      </c>
      <c r="G8" s="73">
        <f>Full_dataset!L8</f>
        <v>0</v>
      </c>
      <c r="H8" s="73">
        <f>Full_dataset!M8</f>
        <v>0</v>
      </c>
      <c r="I8" s="73">
        <f>Full_dataset!N8</f>
        <v>4</v>
      </c>
      <c r="J8" s="73">
        <f>Full_dataset!O8</f>
        <v>2</v>
      </c>
      <c r="K8" s="73">
        <f>Full_dataset!P8</f>
        <v>3</v>
      </c>
      <c r="L8" s="70">
        <f>Full_dataset!Q8</f>
        <v>3</v>
      </c>
      <c r="M8" s="80">
        <f t="shared" si="0"/>
        <v>0</v>
      </c>
      <c r="N8" s="78">
        <f t="shared" si="1"/>
        <v>3</v>
      </c>
      <c r="O8" s="71">
        <f t="shared" si="2"/>
        <v>3</v>
      </c>
      <c r="P8" s="76">
        <f>Full_dataset!U8</f>
        <v>3</v>
      </c>
      <c r="Q8" s="54">
        <f t="shared" si="3"/>
        <v>0</v>
      </c>
      <c r="R8" s="76">
        <f>Full_dataset!W8</f>
        <v>0</v>
      </c>
      <c r="S8" s="76">
        <f>Full_dataset!X8</f>
        <v>0</v>
      </c>
      <c r="T8" s="76">
        <f>Full_dataset!Y8</f>
        <v>3</v>
      </c>
      <c r="U8" s="76">
        <f>Full_dataset!Z8</f>
        <v>0</v>
      </c>
      <c r="V8" s="76">
        <f>Full_dataset!AA8</f>
        <v>3</v>
      </c>
      <c r="X8" s="5"/>
      <c r="Y8" s="6">
        <f t="shared" si="4"/>
        <v>0.5</v>
      </c>
      <c r="Z8" s="6">
        <f t="shared" si="5"/>
        <v>0</v>
      </c>
      <c r="AA8" s="6">
        <f t="shared" si="6"/>
        <v>0.33333333333333331</v>
      </c>
      <c r="AB8" s="6">
        <f t="shared" si="7"/>
        <v>0</v>
      </c>
      <c r="AC8" s="6">
        <f t="shared" si="8"/>
        <v>0.5</v>
      </c>
      <c r="AD8" s="6">
        <f t="shared" si="9"/>
        <v>0.66666666666666663</v>
      </c>
      <c r="AE8" s="6">
        <f t="shared" si="10"/>
        <v>0</v>
      </c>
      <c r="AF8" s="7">
        <f t="shared" si="11"/>
        <v>1</v>
      </c>
      <c r="AG8" s="5"/>
      <c r="AH8" s="6">
        <f t="shared" si="12"/>
        <v>0.5</v>
      </c>
      <c r="AI8" s="7">
        <f t="shared" si="13"/>
        <v>0.5</v>
      </c>
      <c r="AJ8" s="7">
        <f t="shared" si="14"/>
        <v>0.5</v>
      </c>
      <c r="AK8" s="7">
        <f t="shared" si="15"/>
        <v>0.5</v>
      </c>
      <c r="AL8" s="7">
        <f t="shared" si="16"/>
        <v>1</v>
      </c>
      <c r="AM8" s="7">
        <f t="shared" si="17"/>
        <v>1</v>
      </c>
      <c r="AN8" s="6">
        <f t="shared" si="18"/>
        <v>0</v>
      </c>
      <c r="AO8" s="7">
        <f t="shared" si="19"/>
        <v>1</v>
      </c>
      <c r="AP8" s="5"/>
    </row>
    <row r="9" spans="1:42" ht="30" x14ac:dyDescent="0.25">
      <c r="A9" s="62" t="s">
        <v>53</v>
      </c>
      <c r="B9" s="48">
        <v>9</v>
      </c>
      <c r="C9" s="50" t="s">
        <v>108</v>
      </c>
      <c r="D9" s="49" t="s">
        <v>57</v>
      </c>
      <c r="E9" s="51">
        <v>5</v>
      </c>
      <c r="F9" s="76">
        <f>Full_dataset!K9</f>
        <v>5</v>
      </c>
      <c r="G9" s="73">
        <f>Full_dataset!L9</f>
        <v>3</v>
      </c>
      <c r="H9" s="73">
        <f>Full_dataset!M9</f>
        <v>0</v>
      </c>
      <c r="I9" s="73">
        <f>Full_dataset!N9</f>
        <v>4</v>
      </c>
      <c r="J9" s="73">
        <f>Full_dataset!O9</f>
        <v>4</v>
      </c>
      <c r="K9" s="73">
        <f>Full_dataset!P9</f>
        <v>4</v>
      </c>
      <c r="L9" s="70">
        <f>Full_dataset!Q9</f>
        <v>5</v>
      </c>
      <c r="M9" s="80">
        <f t="shared" si="0"/>
        <v>0</v>
      </c>
      <c r="N9" s="78">
        <f t="shared" si="1"/>
        <v>0</v>
      </c>
      <c r="O9" s="71">
        <f t="shared" si="2"/>
        <v>0</v>
      </c>
      <c r="P9" s="76">
        <f>Full_dataset!U9</f>
        <v>0</v>
      </c>
      <c r="Q9" s="54">
        <f t="shared" si="3"/>
        <v>0</v>
      </c>
      <c r="R9" s="76">
        <f>Full_dataset!W9</f>
        <v>0</v>
      </c>
      <c r="S9" s="76">
        <f>Full_dataset!X9</f>
        <v>0</v>
      </c>
      <c r="T9" s="76">
        <f>Full_dataset!Y9</f>
        <v>0</v>
      </c>
      <c r="U9" s="76">
        <f>Full_dataset!Z9</f>
        <v>0</v>
      </c>
      <c r="V9" s="76">
        <f>Full_dataset!AA9</f>
        <v>0</v>
      </c>
      <c r="X9" s="5"/>
      <c r="Y9" s="6">
        <f t="shared" si="4"/>
        <v>1</v>
      </c>
      <c r="Z9" s="6">
        <f t="shared" si="5"/>
        <v>0.6</v>
      </c>
      <c r="AA9" s="6">
        <f t="shared" si="6"/>
        <v>0.8</v>
      </c>
      <c r="AB9" s="6">
        <f t="shared" si="7"/>
        <v>0</v>
      </c>
      <c r="AC9" s="6">
        <f t="shared" si="8"/>
        <v>0.8</v>
      </c>
      <c r="AD9" s="6">
        <f t="shared" si="9"/>
        <v>0.8</v>
      </c>
      <c r="AE9" s="6">
        <f t="shared" si="10"/>
        <v>0</v>
      </c>
      <c r="AF9" s="7">
        <f t="shared" si="11"/>
        <v>1</v>
      </c>
      <c r="AG9" s="5"/>
      <c r="AH9" s="6">
        <f t="shared" si="12"/>
        <v>1</v>
      </c>
      <c r="AI9" s="7">
        <f t="shared" si="13"/>
        <v>1</v>
      </c>
      <c r="AJ9" s="7">
        <f t="shared" si="14"/>
        <v>1</v>
      </c>
      <c r="AK9" s="7">
        <f t="shared" si="15"/>
        <v>1</v>
      </c>
      <c r="AL9" s="7">
        <f t="shared" si="16"/>
        <v>1</v>
      </c>
      <c r="AM9" s="7">
        <f t="shared" si="17"/>
        <v>1</v>
      </c>
      <c r="AN9" s="6">
        <f t="shared" si="18"/>
        <v>0</v>
      </c>
      <c r="AO9" s="7">
        <f t="shared" si="19"/>
        <v>1</v>
      </c>
      <c r="AP9" s="5"/>
    </row>
    <row r="10" spans="1:42" x14ac:dyDescent="0.25">
      <c r="A10" s="60" t="s">
        <v>3</v>
      </c>
      <c r="B10" s="47">
        <v>3</v>
      </c>
      <c r="C10" s="46" t="s">
        <v>61</v>
      </c>
      <c r="D10" s="44" t="s">
        <v>57</v>
      </c>
      <c r="E10" s="45">
        <v>53</v>
      </c>
      <c r="F10" s="76">
        <f>Full_dataset!K11</f>
        <v>46</v>
      </c>
      <c r="G10" s="73">
        <f>Full_dataset!L11</f>
        <v>22</v>
      </c>
      <c r="H10" s="73">
        <f>Full_dataset!M11</f>
        <v>7</v>
      </c>
      <c r="I10" s="73">
        <f>Full_dataset!N11</f>
        <v>51</v>
      </c>
      <c r="J10" s="73">
        <f>Full_dataset!O11</f>
        <v>44</v>
      </c>
      <c r="K10" s="73">
        <f>Full_dataset!P11</f>
        <v>29</v>
      </c>
      <c r="L10" s="70">
        <f>Full_dataset!Q11</f>
        <v>47</v>
      </c>
      <c r="M10" s="80">
        <f t="shared" si="0"/>
        <v>1</v>
      </c>
      <c r="N10" s="78">
        <f t="shared" si="1"/>
        <v>7</v>
      </c>
      <c r="O10" s="71">
        <f t="shared" si="2"/>
        <v>6</v>
      </c>
      <c r="P10" s="76">
        <f>Full_dataset!U11</f>
        <v>5</v>
      </c>
      <c r="Q10" s="54">
        <f t="shared" si="3"/>
        <v>1</v>
      </c>
      <c r="R10" s="76">
        <f>Full_dataset!W11</f>
        <v>0</v>
      </c>
      <c r="S10" s="76">
        <f>Full_dataset!X11</f>
        <v>1</v>
      </c>
      <c r="T10" s="76">
        <f>Full_dataset!Y11</f>
        <v>4</v>
      </c>
      <c r="U10" s="76">
        <f>Full_dataset!Z11</f>
        <v>2</v>
      </c>
      <c r="V10" s="76">
        <f>Full_dataset!AA11</f>
        <v>2</v>
      </c>
      <c r="X10" s="5"/>
      <c r="Y10" s="6">
        <f t="shared" si="4"/>
        <v>0.86792452830188682</v>
      </c>
      <c r="Z10" s="6">
        <f t="shared" si="5"/>
        <v>0.41509433962264153</v>
      </c>
      <c r="AA10" s="6">
        <f t="shared" si="6"/>
        <v>0.83018867924528306</v>
      </c>
      <c r="AB10" s="6">
        <f t="shared" si="7"/>
        <v>0.13207547169811321</v>
      </c>
      <c r="AC10" s="6">
        <f t="shared" si="8"/>
        <v>0.54716981132075471</v>
      </c>
      <c r="AD10" s="6">
        <f t="shared" si="9"/>
        <v>0.96226415094339623</v>
      </c>
      <c r="AE10" s="6">
        <f t="shared" si="10"/>
        <v>1.8867924528301886E-2</v>
      </c>
      <c r="AF10" s="7">
        <f t="shared" si="11"/>
        <v>0.98113207547169812</v>
      </c>
      <c r="AG10" s="5"/>
      <c r="AH10" s="6">
        <f t="shared" si="12"/>
        <v>0.8867924528301887</v>
      </c>
      <c r="AI10" s="7">
        <f t="shared" si="13"/>
        <v>0.8867924528301887</v>
      </c>
      <c r="AJ10" s="7">
        <f t="shared" si="14"/>
        <v>0.92452830188679247</v>
      </c>
      <c r="AK10" s="7">
        <f t="shared" si="15"/>
        <v>0.90566037735849059</v>
      </c>
      <c r="AL10" s="7">
        <f t="shared" si="16"/>
        <v>0.92452830188679247</v>
      </c>
      <c r="AM10" s="7">
        <f t="shared" si="17"/>
        <v>0.96226415094339623</v>
      </c>
      <c r="AN10" s="6">
        <f t="shared" si="18"/>
        <v>1.8867924528301886E-2</v>
      </c>
      <c r="AO10" s="7">
        <f t="shared" si="19"/>
        <v>0.98113207547169812</v>
      </c>
      <c r="AP10" s="5"/>
    </row>
    <row r="11" spans="1:42" x14ac:dyDescent="0.25">
      <c r="A11" s="60" t="s">
        <v>191</v>
      </c>
      <c r="B11" s="47">
        <v>5</v>
      </c>
      <c r="C11" s="46" t="s">
        <v>77</v>
      </c>
      <c r="D11" s="44" t="s">
        <v>57</v>
      </c>
      <c r="E11" s="45">
        <v>12</v>
      </c>
      <c r="F11" s="76">
        <f>Full_dataset!K13</f>
        <v>10</v>
      </c>
      <c r="G11" s="73">
        <f>Full_dataset!L13</f>
        <v>7</v>
      </c>
      <c r="H11" s="73">
        <f>Full_dataset!M13</f>
        <v>0</v>
      </c>
      <c r="I11" s="73">
        <f>Full_dataset!N13</f>
        <v>11</v>
      </c>
      <c r="J11" s="73">
        <f>Full_dataset!O13</f>
        <v>8</v>
      </c>
      <c r="K11" s="73">
        <f>Full_dataset!P13</f>
        <v>9</v>
      </c>
      <c r="L11" s="70">
        <f>Full_dataset!Q13</f>
        <v>11</v>
      </c>
      <c r="M11" s="80">
        <f t="shared" si="0"/>
        <v>1</v>
      </c>
      <c r="N11" s="78">
        <f t="shared" si="1"/>
        <v>2</v>
      </c>
      <c r="O11" s="71">
        <f t="shared" si="2"/>
        <v>1</v>
      </c>
      <c r="P11" s="76">
        <f>Full_dataset!U13</f>
        <v>1</v>
      </c>
      <c r="Q11" s="54">
        <f t="shared" si="3"/>
        <v>0</v>
      </c>
      <c r="R11" s="76">
        <f>Full_dataset!W13</f>
        <v>1</v>
      </c>
      <c r="S11" s="76">
        <f>Full_dataset!X13</f>
        <v>0</v>
      </c>
      <c r="T11" s="76">
        <f>Full_dataset!Y13</f>
        <v>1</v>
      </c>
      <c r="U11" s="76">
        <f>Full_dataset!Z13</f>
        <v>1</v>
      </c>
      <c r="V11" s="76">
        <f>Full_dataset!AA13</f>
        <v>1</v>
      </c>
      <c r="X11" s="5"/>
      <c r="Y11" s="6">
        <f t="shared" si="4"/>
        <v>0.83333333333333337</v>
      </c>
      <c r="Z11" s="6">
        <f t="shared" si="5"/>
        <v>0.58333333333333337</v>
      </c>
      <c r="AA11" s="6">
        <f t="shared" si="6"/>
        <v>0.66666666666666663</v>
      </c>
      <c r="AB11" s="6">
        <f t="shared" si="7"/>
        <v>0</v>
      </c>
      <c r="AC11" s="6">
        <f t="shared" si="8"/>
        <v>0.75</v>
      </c>
      <c r="AD11" s="6">
        <f t="shared" si="9"/>
        <v>0.91666666666666663</v>
      </c>
      <c r="AE11" s="6">
        <f t="shared" si="10"/>
        <v>8.3333333333333329E-2</v>
      </c>
      <c r="AF11" s="7">
        <f t="shared" si="11"/>
        <v>1</v>
      </c>
      <c r="AG11" s="5"/>
      <c r="AH11" s="6">
        <f t="shared" si="12"/>
        <v>0.91666666666666663</v>
      </c>
      <c r="AI11" s="7">
        <f t="shared" si="13"/>
        <v>1</v>
      </c>
      <c r="AJ11" s="7">
        <f t="shared" si="14"/>
        <v>1</v>
      </c>
      <c r="AK11" s="7">
        <f t="shared" si="15"/>
        <v>0.91666666666666663</v>
      </c>
      <c r="AL11" s="7">
        <f t="shared" si="16"/>
        <v>1</v>
      </c>
      <c r="AM11" s="7">
        <f t="shared" si="17"/>
        <v>1</v>
      </c>
      <c r="AN11" s="6">
        <f t="shared" si="18"/>
        <v>8.3333333333333329E-2</v>
      </c>
      <c r="AO11" s="7">
        <f t="shared" si="19"/>
        <v>1</v>
      </c>
      <c r="AP11" s="5"/>
    </row>
    <row r="12" spans="1:42" x14ac:dyDescent="0.25">
      <c r="A12" s="60" t="s">
        <v>55</v>
      </c>
      <c r="B12" s="47">
        <v>4</v>
      </c>
      <c r="C12" s="46" t="s">
        <v>110</v>
      </c>
      <c r="D12" s="44" t="s">
        <v>57</v>
      </c>
      <c r="E12" s="45">
        <v>31</v>
      </c>
      <c r="F12" s="76">
        <f>Full_dataset!K14</f>
        <v>31</v>
      </c>
      <c r="G12" s="73">
        <f>Full_dataset!L14</f>
        <v>11</v>
      </c>
      <c r="H12" s="73">
        <f>Full_dataset!M14</f>
        <v>0</v>
      </c>
      <c r="I12" s="73">
        <f>Full_dataset!N14</f>
        <v>21</v>
      </c>
      <c r="J12" s="73">
        <f>Full_dataset!O14</f>
        <v>30</v>
      </c>
      <c r="K12" s="73">
        <f>Full_dataset!P14</f>
        <v>3</v>
      </c>
      <c r="L12" s="70">
        <f>Full_dataset!Q14</f>
        <v>31</v>
      </c>
      <c r="M12" s="80">
        <f t="shared" si="0"/>
        <v>0</v>
      </c>
      <c r="N12" s="78">
        <f t="shared" si="1"/>
        <v>0</v>
      </c>
      <c r="O12" s="71">
        <f t="shared" si="2"/>
        <v>0</v>
      </c>
      <c r="P12" s="76">
        <f>Full_dataset!U14</f>
        <v>0</v>
      </c>
      <c r="Q12" s="54">
        <f t="shared" si="3"/>
        <v>0</v>
      </c>
      <c r="R12" s="76">
        <f>Full_dataset!W14</f>
        <v>0</v>
      </c>
      <c r="S12" s="76">
        <f>Full_dataset!X14</f>
        <v>0</v>
      </c>
      <c r="T12" s="76">
        <f>Full_dataset!Y14</f>
        <v>0</v>
      </c>
      <c r="U12" s="76">
        <f>Full_dataset!Z14</f>
        <v>0</v>
      </c>
      <c r="V12" s="76">
        <f>Full_dataset!AA14</f>
        <v>0</v>
      </c>
      <c r="X12" s="5"/>
      <c r="Y12" s="6">
        <f t="shared" si="4"/>
        <v>1</v>
      </c>
      <c r="Z12" s="6">
        <f t="shared" si="5"/>
        <v>0.35483870967741937</v>
      </c>
      <c r="AA12" s="6">
        <f t="shared" si="6"/>
        <v>0.967741935483871</v>
      </c>
      <c r="AB12" s="6">
        <f t="shared" si="7"/>
        <v>0</v>
      </c>
      <c r="AC12" s="6">
        <f t="shared" si="8"/>
        <v>9.6774193548387094E-2</v>
      </c>
      <c r="AD12" s="6">
        <f t="shared" si="9"/>
        <v>0.67741935483870963</v>
      </c>
      <c r="AE12" s="6">
        <f t="shared" si="10"/>
        <v>0</v>
      </c>
      <c r="AF12" s="7">
        <f t="shared" si="11"/>
        <v>1</v>
      </c>
      <c r="AG12" s="5"/>
      <c r="AH12" s="6">
        <f t="shared" si="12"/>
        <v>1</v>
      </c>
      <c r="AI12" s="7">
        <f t="shared" si="13"/>
        <v>1</v>
      </c>
      <c r="AJ12" s="7">
        <f t="shared" si="14"/>
        <v>1</v>
      </c>
      <c r="AK12" s="7">
        <f t="shared" si="15"/>
        <v>1</v>
      </c>
      <c r="AL12" s="7">
        <f t="shared" si="16"/>
        <v>1</v>
      </c>
      <c r="AM12" s="7">
        <f t="shared" si="17"/>
        <v>1</v>
      </c>
      <c r="AN12" s="6">
        <f t="shared" si="18"/>
        <v>0</v>
      </c>
      <c r="AO12" s="7">
        <f t="shared" si="19"/>
        <v>1</v>
      </c>
      <c r="AP12" s="5"/>
    </row>
    <row r="13" spans="1:42" ht="75" x14ac:dyDescent="0.25">
      <c r="A13" s="60" t="s">
        <v>193</v>
      </c>
      <c r="B13" s="47">
        <v>21</v>
      </c>
      <c r="C13" s="46" t="s">
        <v>115</v>
      </c>
      <c r="D13" s="44" t="s">
        <v>57</v>
      </c>
      <c r="E13" s="45">
        <v>4</v>
      </c>
      <c r="F13" s="76">
        <f>Full_dataset!K18</f>
        <v>3</v>
      </c>
      <c r="G13" s="73">
        <f>Full_dataset!L18</f>
        <v>3</v>
      </c>
      <c r="H13" s="73">
        <f>Full_dataset!M18</f>
        <v>0</v>
      </c>
      <c r="I13" s="73">
        <f>Full_dataset!N18</f>
        <v>3</v>
      </c>
      <c r="J13" s="73">
        <f>Full_dataset!O18</f>
        <v>4</v>
      </c>
      <c r="K13" s="73">
        <f>Full_dataset!P18</f>
        <v>2</v>
      </c>
      <c r="L13" s="70">
        <f>Full_dataset!Q18</f>
        <v>3</v>
      </c>
      <c r="M13" s="80">
        <f t="shared" si="0"/>
        <v>0</v>
      </c>
      <c r="N13" s="78">
        <f t="shared" si="1"/>
        <v>1</v>
      </c>
      <c r="O13" s="71">
        <f t="shared" si="2"/>
        <v>1</v>
      </c>
      <c r="P13" s="76">
        <f>Full_dataset!U18</f>
        <v>1</v>
      </c>
      <c r="Q13" s="54">
        <f t="shared" si="3"/>
        <v>0</v>
      </c>
      <c r="R13" s="76">
        <f>Full_dataset!W18</f>
        <v>1</v>
      </c>
      <c r="S13" s="76">
        <f>Full_dataset!X18</f>
        <v>0</v>
      </c>
      <c r="T13" s="76">
        <f>Full_dataset!Y18</f>
        <v>0</v>
      </c>
      <c r="U13" s="76">
        <f>Full_dataset!Z18</f>
        <v>1</v>
      </c>
      <c r="V13" s="76">
        <f>Full_dataset!AA18</f>
        <v>0</v>
      </c>
      <c r="X13" s="5"/>
      <c r="Y13" s="6">
        <f t="shared" si="4"/>
        <v>0.75</v>
      </c>
      <c r="Z13" s="6">
        <f t="shared" si="5"/>
        <v>0.75</v>
      </c>
      <c r="AA13" s="6">
        <f t="shared" si="6"/>
        <v>1</v>
      </c>
      <c r="AB13" s="6">
        <f t="shared" si="7"/>
        <v>0</v>
      </c>
      <c r="AC13" s="6">
        <f t="shared" si="8"/>
        <v>0.5</v>
      </c>
      <c r="AD13" s="6">
        <f t="shared" si="9"/>
        <v>0.75</v>
      </c>
      <c r="AE13" s="6">
        <f t="shared" si="10"/>
        <v>0</v>
      </c>
      <c r="AF13" s="7">
        <f t="shared" si="11"/>
        <v>1</v>
      </c>
      <c r="AG13" s="5"/>
      <c r="AH13" s="6">
        <f t="shared" si="12"/>
        <v>0.75</v>
      </c>
      <c r="AI13" s="7">
        <f t="shared" si="13"/>
        <v>1</v>
      </c>
      <c r="AJ13" s="7">
        <f t="shared" si="14"/>
        <v>1</v>
      </c>
      <c r="AK13" s="7">
        <f t="shared" si="15"/>
        <v>0.75</v>
      </c>
      <c r="AL13" s="7">
        <f t="shared" si="16"/>
        <v>0.75</v>
      </c>
      <c r="AM13" s="7">
        <f t="shared" si="17"/>
        <v>0.75</v>
      </c>
      <c r="AN13" s="6">
        <f t="shared" si="18"/>
        <v>0</v>
      </c>
      <c r="AO13" s="7">
        <f t="shared" si="19"/>
        <v>1</v>
      </c>
      <c r="AP13" s="5"/>
    </row>
    <row r="14" spans="1:42" ht="75" x14ac:dyDescent="0.25">
      <c r="A14" s="60" t="s">
        <v>220</v>
      </c>
      <c r="B14" s="47">
        <v>23</v>
      </c>
      <c r="C14" s="46" t="s">
        <v>116</v>
      </c>
      <c r="D14" s="44" t="s">
        <v>57</v>
      </c>
      <c r="E14" s="45">
        <v>7</v>
      </c>
      <c r="F14" s="76">
        <f>Full_dataset!K19</f>
        <v>7</v>
      </c>
      <c r="G14" s="73">
        <f>Full_dataset!L19</f>
        <v>5</v>
      </c>
      <c r="H14" s="73">
        <f>Full_dataset!M19</f>
        <v>0</v>
      </c>
      <c r="I14" s="73">
        <f>Full_dataset!N19</f>
        <v>7</v>
      </c>
      <c r="J14" s="73">
        <f>Full_dataset!O19</f>
        <v>6</v>
      </c>
      <c r="K14" s="73">
        <f>Full_dataset!P19</f>
        <v>7</v>
      </c>
      <c r="L14" s="70">
        <f>Full_dataset!Q19</f>
        <v>7</v>
      </c>
      <c r="M14" s="80">
        <f t="shared" si="0"/>
        <v>0</v>
      </c>
      <c r="N14" s="78">
        <f t="shared" si="1"/>
        <v>0</v>
      </c>
      <c r="O14" s="71">
        <f t="shared" si="2"/>
        <v>0</v>
      </c>
      <c r="P14" s="76">
        <f>Full_dataset!U19</f>
        <v>0</v>
      </c>
      <c r="Q14" s="54">
        <f t="shared" si="3"/>
        <v>0</v>
      </c>
      <c r="R14" s="76">
        <f>Full_dataset!W19</f>
        <v>0</v>
      </c>
      <c r="S14" s="76">
        <f>Full_dataset!X19</f>
        <v>0</v>
      </c>
      <c r="T14" s="76">
        <f>Full_dataset!Y19</f>
        <v>0</v>
      </c>
      <c r="U14" s="76">
        <f>Full_dataset!Z19</f>
        <v>0</v>
      </c>
      <c r="V14" s="76">
        <f>Full_dataset!AA19</f>
        <v>0</v>
      </c>
      <c r="X14" s="5"/>
      <c r="Y14" s="6">
        <f t="shared" si="4"/>
        <v>1</v>
      </c>
      <c r="Z14" s="6">
        <f t="shared" si="5"/>
        <v>0.7142857142857143</v>
      </c>
      <c r="AA14" s="6">
        <f t="shared" si="6"/>
        <v>0.8571428571428571</v>
      </c>
      <c r="AB14" s="6">
        <f t="shared" si="7"/>
        <v>0</v>
      </c>
      <c r="AC14" s="6">
        <f t="shared" si="8"/>
        <v>1</v>
      </c>
      <c r="AD14" s="6">
        <f t="shared" si="9"/>
        <v>1</v>
      </c>
      <c r="AE14" s="6">
        <f t="shared" si="10"/>
        <v>0</v>
      </c>
      <c r="AF14" s="7">
        <f t="shared" si="11"/>
        <v>1</v>
      </c>
      <c r="AG14" s="5"/>
      <c r="AH14" s="6">
        <f t="shared" si="12"/>
        <v>1</v>
      </c>
      <c r="AI14" s="7">
        <f t="shared" si="13"/>
        <v>1</v>
      </c>
      <c r="AJ14" s="7">
        <f t="shared" si="14"/>
        <v>1</v>
      </c>
      <c r="AK14" s="7">
        <f t="shared" si="15"/>
        <v>1</v>
      </c>
      <c r="AL14" s="7">
        <f t="shared" si="16"/>
        <v>1</v>
      </c>
      <c r="AM14" s="7">
        <f t="shared" si="17"/>
        <v>1</v>
      </c>
      <c r="AN14" s="6">
        <f t="shared" si="18"/>
        <v>0</v>
      </c>
      <c r="AO14" s="7">
        <f t="shared" si="19"/>
        <v>1</v>
      </c>
      <c r="AP14" s="5"/>
    </row>
    <row r="15" spans="1:42" ht="75" x14ac:dyDescent="0.25">
      <c r="A15" s="60" t="s">
        <v>207</v>
      </c>
      <c r="B15" s="47">
        <v>23</v>
      </c>
      <c r="C15" s="46" t="s">
        <v>117</v>
      </c>
      <c r="D15" s="44" t="s">
        <v>57</v>
      </c>
      <c r="E15" s="45">
        <v>13</v>
      </c>
      <c r="F15" s="76">
        <f>Full_dataset!K20</f>
        <v>11</v>
      </c>
      <c r="G15" s="73">
        <f>Full_dataset!L20</f>
        <v>3</v>
      </c>
      <c r="H15" s="73">
        <f>Full_dataset!M20</f>
        <v>0</v>
      </c>
      <c r="I15" s="73">
        <f>Full_dataset!N20</f>
        <v>9</v>
      </c>
      <c r="J15" s="73">
        <f>Full_dataset!O20</f>
        <v>7</v>
      </c>
      <c r="K15" s="73">
        <f>Full_dataset!P20</f>
        <v>8</v>
      </c>
      <c r="L15" s="70">
        <f>Full_dataset!Q20</f>
        <v>11</v>
      </c>
      <c r="M15" s="80">
        <f t="shared" si="0"/>
        <v>0</v>
      </c>
      <c r="N15" s="78">
        <f t="shared" si="1"/>
        <v>2</v>
      </c>
      <c r="O15" s="71">
        <f t="shared" si="2"/>
        <v>2</v>
      </c>
      <c r="P15" s="76">
        <f>Full_dataset!U20</f>
        <v>1</v>
      </c>
      <c r="Q15" s="54">
        <f t="shared" si="3"/>
        <v>1</v>
      </c>
      <c r="R15" s="76">
        <f>Full_dataset!W20</f>
        <v>0</v>
      </c>
      <c r="S15" s="76">
        <f>Full_dataset!X20</f>
        <v>0</v>
      </c>
      <c r="T15" s="76">
        <f>Full_dataset!Y20</f>
        <v>1</v>
      </c>
      <c r="U15" s="76">
        <f>Full_dataset!Z20</f>
        <v>0</v>
      </c>
      <c r="V15" s="76">
        <f>Full_dataset!AA20</f>
        <v>1</v>
      </c>
      <c r="X15" s="5"/>
      <c r="Y15" s="6">
        <f t="shared" si="4"/>
        <v>0.84615384615384615</v>
      </c>
      <c r="Z15" s="6">
        <f t="shared" si="5"/>
        <v>0.23076923076923078</v>
      </c>
      <c r="AA15" s="6">
        <f t="shared" si="6"/>
        <v>0.53846153846153844</v>
      </c>
      <c r="AB15" s="6">
        <f t="shared" si="7"/>
        <v>0</v>
      </c>
      <c r="AC15" s="6">
        <f t="shared" si="8"/>
        <v>0.61538461538461542</v>
      </c>
      <c r="AD15" s="6">
        <f t="shared" si="9"/>
        <v>0.69230769230769229</v>
      </c>
      <c r="AE15" s="6">
        <f t="shared" si="10"/>
        <v>0</v>
      </c>
      <c r="AF15" s="7">
        <f t="shared" si="11"/>
        <v>0.92307692307692313</v>
      </c>
      <c r="AG15" s="5"/>
      <c r="AH15" s="6">
        <f t="shared" si="12"/>
        <v>0.84615384615384615</v>
      </c>
      <c r="AI15" s="7">
        <f t="shared" si="13"/>
        <v>0.84615384615384615</v>
      </c>
      <c r="AJ15" s="7">
        <f t="shared" si="14"/>
        <v>0.84615384615384615</v>
      </c>
      <c r="AK15" s="7">
        <f t="shared" si="15"/>
        <v>0.84615384615384615</v>
      </c>
      <c r="AL15" s="7">
        <f t="shared" si="16"/>
        <v>0.92307692307692313</v>
      </c>
      <c r="AM15" s="7">
        <f t="shared" si="17"/>
        <v>0.92307692307692313</v>
      </c>
      <c r="AN15" s="6">
        <f t="shared" si="18"/>
        <v>0</v>
      </c>
      <c r="AO15" s="7">
        <f t="shared" si="19"/>
        <v>0.92307692307692313</v>
      </c>
      <c r="AP15" s="5"/>
    </row>
    <row r="16" spans="1:42" ht="30" x14ac:dyDescent="0.25">
      <c r="A16" s="60" t="s">
        <v>194</v>
      </c>
      <c r="B16" s="47">
        <v>12</v>
      </c>
      <c r="C16" s="44" t="s">
        <v>68</v>
      </c>
      <c r="D16" s="44" t="s">
        <v>57</v>
      </c>
      <c r="E16" s="45">
        <v>5</v>
      </c>
      <c r="F16" s="76">
        <f>Full_dataset!K22</f>
        <v>5</v>
      </c>
      <c r="G16" s="73">
        <f>Full_dataset!L22</f>
        <v>4</v>
      </c>
      <c r="H16" s="73">
        <f>Full_dataset!M22</f>
        <v>1</v>
      </c>
      <c r="I16" s="73">
        <f>Full_dataset!N22</f>
        <v>5</v>
      </c>
      <c r="J16" s="73">
        <f>Full_dataset!O22</f>
        <v>5</v>
      </c>
      <c r="K16" s="73">
        <f>Full_dataset!P22</f>
        <v>5</v>
      </c>
      <c r="L16" s="70">
        <f>Full_dataset!Q22</f>
        <v>5</v>
      </c>
      <c r="M16" s="80">
        <f t="shared" si="0"/>
        <v>0</v>
      </c>
      <c r="N16" s="78">
        <f t="shared" si="1"/>
        <v>0</v>
      </c>
      <c r="O16" s="71">
        <f t="shared" si="2"/>
        <v>0</v>
      </c>
      <c r="P16" s="76">
        <f>Full_dataset!U22</f>
        <v>0</v>
      </c>
      <c r="Q16" s="54">
        <f t="shared" si="3"/>
        <v>0</v>
      </c>
      <c r="R16" s="76">
        <f>Full_dataset!W22</f>
        <v>0</v>
      </c>
      <c r="S16" s="76">
        <f>Full_dataset!X22</f>
        <v>0</v>
      </c>
      <c r="T16" s="76">
        <f>Full_dataset!Y22</f>
        <v>0</v>
      </c>
      <c r="U16" s="76">
        <f>Full_dataset!Z22</f>
        <v>0</v>
      </c>
      <c r="V16" s="76">
        <f>Full_dataset!AA22</f>
        <v>0</v>
      </c>
      <c r="X16" s="5"/>
      <c r="Y16" s="6">
        <f t="shared" si="4"/>
        <v>1</v>
      </c>
      <c r="Z16" s="6">
        <f t="shared" si="5"/>
        <v>0.8</v>
      </c>
      <c r="AA16" s="6">
        <f t="shared" si="6"/>
        <v>1</v>
      </c>
      <c r="AB16" s="6">
        <f t="shared" si="7"/>
        <v>0.2</v>
      </c>
      <c r="AC16" s="6">
        <f t="shared" si="8"/>
        <v>1</v>
      </c>
      <c r="AD16" s="6">
        <f t="shared" si="9"/>
        <v>1</v>
      </c>
      <c r="AE16" s="6">
        <f t="shared" si="10"/>
        <v>0</v>
      </c>
      <c r="AF16" s="7">
        <f t="shared" si="11"/>
        <v>1</v>
      </c>
      <c r="AG16" s="5"/>
      <c r="AH16" s="6">
        <f t="shared" si="12"/>
        <v>1</v>
      </c>
      <c r="AI16" s="7">
        <f t="shared" si="13"/>
        <v>1</v>
      </c>
      <c r="AJ16" s="7">
        <f t="shared" si="14"/>
        <v>1</v>
      </c>
      <c r="AK16" s="7">
        <f t="shared" si="15"/>
        <v>1</v>
      </c>
      <c r="AL16" s="7">
        <f t="shared" si="16"/>
        <v>1</v>
      </c>
      <c r="AM16" s="7">
        <f t="shared" si="17"/>
        <v>1</v>
      </c>
      <c r="AN16" s="6">
        <f t="shared" si="18"/>
        <v>0</v>
      </c>
      <c r="AO16" s="7">
        <f t="shared" si="19"/>
        <v>1</v>
      </c>
      <c r="AP16" s="5"/>
    </row>
    <row r="17" spans="1:42" ht="45" x14ac:dyDescent="0.25">
      <c r="A17" s="60" t="s">
        <v>196</v>
      </c>
      <c r="B17" s="47">
        <v>15</v>
      </c>
      <c r="C17" s="44" t="s">
        <v>67</v>
      </c>
      <c r="D17" s="44" t="s">
        <v>57</v>
      </c>
      <c r="E17" s="45">
        <v>25</v>
      </c>
      <c r="F17" s="76">
        <f>Full_dataset!K24</f>
        <v>24</v>
      </c>
      <c r="G17" s="73">
        <f>Full_dataset!L24</f>
        <v>14</v>
      </c>
      <c r="H17" s="73">
        <f>Full_dataset!M24</f>
        <v>1</v>
      </c>
      <c r="I17" s="73">
        <f>Full_dataset!N24</f>
        <v>24</v>
      </c>
      <c r="J17" s="73">
        <f>Full_dataset!O24</f>
        <v>23</v>
      </c>
      <c r="K17" s="73">
        <f>Full_dataset!P24</f>
        <v>16</v>
      </c>
      <c r="L17" s="70">
        <f>Full_dataset!Q24</f>
        <v>24</v>
      </c>
      <c r="M17" s="80">
        <f t="shared" si="0"/>
        <v>0</v>
      </c>
      <c r="N17" s="78">
        <f t="shared" si="1"/>
        <v>1</v>
      </c>
      <c r="O17" s="71">
        <f t="shared" si="2"/>
        <v>1</v>
      </c>
      <c r="P17" s="76">
        <f>Full_dataset!U24</f>
        <v>1</v>
      </c>
      <c r="Q17" s="54">
        <f t="shared" si="3"/>
        <v>0</v>
      </c>
      <c r="R17" s="76">
        <f>Full_dataset!W24</f>
        <v>0</v>
      </c>
      <c r="S17" s="76">
        <f>Full_dataset!X24</f>
        <v>0</v>
      </c>
      <c r="T17" s="76">
        <f>Full_dataset!Y24</f>
        <v>1</v>
      </c>
      <c r="U17" s="76">
        <f>Full_dataset!Z24</f>
        <v>0</v>
      </c>
      <c r="V17" s="76">
        <f>Full_dataset!AA24</f>
        <v>0</v>
      </c>
      <c r="X17" s="5"/>
      <c r="Y17" s="6">
        <f t="shared" si="4"/>
        <v>0.96</v>
      </c>
      <c r="Z17" s="6">
        <f t="shared" si="5"/>
        <v>0.56000000000000005</v>
      </c>
      <c r="AA17" s="6">
        <f t="shared" si="6"/>
        <v>0.92</v>
      </c>
      <c r="AB17" s="6">
        <f t="shared" si="7"/>
        <v>0.04</v>
      </c>
      <c r="AC17" s="6">
        <f t="shared" si="8"/>
        <v>0.64</v>
      </c>
      <c r="AD17" s="6">
        <f t="shared" si="9"/>
        <v>0.96</v>
      </c>
      <c r="AE17" s="6">
        <f t="shared" si="10"/>
        <v>0</v>
      </c>
      <c r="AF17" s="7">
        <f t="shared" si="11"/>
        <v>1</v>
      </c>
      <c r="AG17" s="5"/>
      <c r="AH17" s="6">
        <f t="shared" si="12"/>
        <v>0.96</v>
      </c>
      <c r="AI17" s="7">
        <f t="shared" si="13"/>
        <v>0.96</v>
      </c>
      <c r="AJ17" s="7">
        <f t="shared" si="14"/>
        <v>0.96</v>
      </c>
      <c r="AK17" s="7">
        <f t="shared" si="15"/>
        <v>0.96</v>
      </c>
      <c r="AL17" s="7">
        <f t="shared" si="16"/>
        <v>0.96</v>
      </c>
      <c r="AM17" s="7">
        <f t="shared" si="17"/>
        <v>1</v>
      </c>
      <c r="AN17" s="6">
        <f t="shared" si="18"/>
        <v>0</v>
      </c>
      <c r="AO17" s="7">
        <f t="shared" si="19"/>
        <v>1</v>
      </c>
      <c r="AP17" s="5"/>
    </row>
    <row r="18" spans="1:42" ht="30" x14ac:dyDescent="0.25">
      <c r="A18" s="60" t="s">
        <v>221</v>
      </c>
      <c r="B18" s="47">
        <v>12</v>
      </c>
      <c r="C18" s="46" t="s">
        <v>69</v>
      </c>
      <c r="D18" s="44" t="s">
        <v>57</v>
      </c>
      <c r="E18" s="45">
        <v>18</v>
      </c>
      <c r="F18" s="76">
        <f>Full_dataset!K25</f>
        <v>16</v>
      </c>
      <c r="G18" s="73">
        <f>Full_dataset!L25</f>
        <v>9</v>
      </c>
      <c r="H18" s="73">
        <f>Full_dataset!M25</f>
        <v>6</v>
      </c>
      <c r="I18" s="73">
        <f>Full_dataset!N25</f>
        <v>11</v>
      </c>
      <c r="J18" s="73">
        <f>Full_dataset!O25</f>
        <v>16</v>
      </c>
      <c r="K18" s="73">
        <f>Full_dataset!P25</f>
        <v>7</v>
      </c>
      <c r="L18" s="70">
        <f>Full_dataset!Q25</f>
        <v>16</v>
      </c>
      <c r="M18" s="80">
        <f t="shared" si="0"/>
        <v>0</v>
      </c>
      <c r="N18" s="78">
        <f t="shared" si="1"/>
        <v>2</v>
      </c>
      <c r="O18" s="71">
        <f t="shared" si="2"/>
        <v>2</v>
      </c>
      <c r="P18" s="76">
        <f>Full_dataset!U25</f>
        <v>1</v>
      </c>
      <c r="Q18" s="54">
        <f t="shared" si="3"/>
        <v>1</v>
      </c>
      <c r="R18" s="76">
        <f>Full_dataset!W25</f>
        <v>0</v>
      </c>
      <c r="S18" s="76">
        <f>Full_dataset!X25</f>
        <v>1</v>
      </c>
      <c r="T18" s="76">
        <f>Full_dataset!Y25</f>
        <v>0</v>
      </c>
      <c r="U18" s="76">
        <f>Full_dataset!Z25</f>
        <v>1</v>
      </c>
      <c r="V18" s="76">
        <f>Full_dataset!AA25</f>
        <v>0</v>
      </c>
      <c r="X18" s="5"/>
      <c r="Y18" s="6">
        <f t="shared" si="4"/>
        <v>0.88888888888888884</v>
      </c>
      <c r="Z18" s="6">
        <f t="shared" si="5"/>
        <v>0.5</v>
      </c>
      <c r="AA18" s="6">
        <f t="shared" si="6"/>
        <v>0.88888888888888884</v>
      </c>
      <c r="AB18" s="6">
        <f t="shared" si="7"/>
        <v>0.33333333333333331</v>
      </c>
      <c r="AC18" s="6">
        <f t="shared" si="8"/>
        <v>0.3888888888888889</v>
      </c>
      <c r="AD18" s="6">
        <f t="shared" si="9"/>
        <v>0.61111111111111116</v>
      </c>
      <c r="AE18" s="6">
        <f t="shared" si="10"/>
        <v>0</v>
      </c>
      <c r="AF18" s="7">
        <f t="shared" si="11"/>
        <v>0.94444444444444442</v>
      </c>
      <c r="AG18" s="5"/>
      <c r="AH18" s="6">
        <f t="shared" si="12"/>
        <v>0.88888888888888884</v>
      </c>
      <c r="AI18" s="7">
        <f t="shared" si="13"/>
        <v>0.88888888888888884</v>
      </c>
      <c r="AJ18" s="7">
        <f t="shared" si="14"/>
        <v>0.94444444444444442</v>
      </c>
      <c r="AK18" s="7">
        <f t="shared" si="15"/>
        <v>0.94444444444444442</v>
      </c>
      <c r="AL18" s="7">
        <f t="shared" si="16"/>
        <v>0.88888888888888884</v>
      </c>
      <c r="AM18" s="7">
        <f t="shared" si="17"/>
        <v>0.88888888888888884</v>
      </c>
      <c r="AN18" s="6">
        <f t="shared" si="18"/>
        <v>0</v>
      </c>
      <c r="AO18" s="7">
        <f t="shared" si="19"/>
        <v>0.94444444444444442</v>
      </c>
      <c r="AP18" s="5"/>
    </row>
    <row r="19" spans="1:42" s="99" customFormat="1" ht="45" x14ac:dyDescent="0.25">
      <c r="A19" s="62" t="s">
        <v>212</v>
      </c>
      <c r="B19" s="48">
        <v>13</v>
      </c>
      <c r="C19" s="50" t="s">
        <v>340</v>
      </c>
      <c r="D19" s="49" t="s">
        <v>57</v>
      </c>
      <c r="E19" s="51">
        <v>9</v>
      </c>
      <c r="F19" s="91">
        <f>Full_dataset!K26</f>
        <v>6</v>
      </c>
      <c r="G19" s="92">
        <f>Full_dataset!L26</f>
        <v>2</v>
      </c>
      <c r="H19" s="92">
        <f>Full_dataset!M26</f>
        <v>4</v>
      </c>
      <c r="I19" s="92">
        <f>Full_dataset!N26</f>
        <v>9</v>
      </c>
      <c r="J19" s="92">
        <f>Full_dataset!O26</f>
        <v>8</v>
      </c>
      <c r="K19" s="92">
        <f>Full_dataset!P26</f>
        <v>3</v>
      </c>
      <c r="L19" s="93">
        <f>Full_dataset!Q26</f>
        <v>6</v>
      </c>
      <c r="M19" s="94">
        <f t="shared" si="0"/>
        <v>0</v>
      </c>
      <c r="N19" s="95">
        <f t="shared" si="1"/>
        <v>3</v>
      </c>
      <c r="O19" s="96">
        <f t="shared" si="2"/>
        <v>3</v>
      </c>
      <c r="P19" s="91">
        <f>Full_dataset!U26</f>
        <v>3</v>
      </c>
      <c r="Q19" s="98">
        <f t="shared" si="3"/>
        <v>0</v>
      </c>
      <c r="R19" s="91">
        <f>Full_dataset!W26</f>
        <v>0</v>
      </c>
      <c r="S19" s="91">
        <f>Full_dataset!X26</f>
        <v>1</v>
      </c>
      <c r="T19" s="91">
        <f>Full_dataset!Y26</f>
        <v>3</v>
      </c>
      <c r="U19" s="91">
        <f>Full_dataset!Z26</f>
        <v>2</v>
      </c>
      <c r="V19" s="91">
        <f>Full_dataset!AA26</f>
        <v>0</v>
      </c>
      <c r="X19" s="100"/>
      <c r="Y19" s="101">
        <f t="shared" si="4"/>
        <v>0.66666666666666663</v>
      </c>
      <c r="Z19" s="101">
        <f t="shared" si="5"/>
        <v>0.22222222222222221</v>
      </c>
      <c r="AA19" s="101">
        <f t="shared" si="6"/>
        <v>0.88888888888888884</v>
      </c>
      <c r="AB19" s="101">
        <f t="shared" si="7"/>
        <v>0.44444444444444442</v>
      </c>
      <c r="AC19" s="101">
        <f t="shared" si="8"/>
        <v>0.33333333333333331</v>
      </c>
      <c r="AD19" s="101">
        <f t="shared" si="9"/>
        <v>1</v>
      </c>
      <c r="AE19" s="101">
        <f t="shared" si="10"/>
        <v>0</v>
      </c>
      <c r="AF19" s="102">
        <f t="shared" si="11"/>
        <v>1</v>
      </c>
      <c r="AG19" s="100"/>
      <c r="AH19" s="101">
        <f t="shared" si="12"/>
        <v>0.66666666666666663</v>
      </c>
      <c r="AI19" s="102">
        <f t="shared" si="13"/>
        <v>0.66666666666666663</v>
      </c>
      <c r="AJ19" s="102">
        <f t="shared" si="14"/>
        <v>0.88888888888888884</v>
      </c>
      <c r="AK19" s="102">
        <f t="shared" si="15"/>
        <v>0.77777777777777768</v>
      </c>
      <c r="AL19" s="102">
        <f t="shared" si="16"/>
        <v>0.66666666666666663</v>
      </c>
      <c r="AM19" s="102">
        <f t="shared" si="17"/>
        <v>1</v>
      </c>
      <c r="AN19" s="101">
        <f t="shared" si="18"/>
        <v>0</v>
      </c>
      <c r="AO19" s="102">
        <f t="shared" si="19"/>
        <v>1</v>
      </c>
      <c r="AP19" s="100"/>
    </row>
    <row r="20" spans="1:42" ht="30" x14ac:dyDescent="0.25">
      <c r="A20" s="60" t="s">
        <v>211</v>
      </c>
      <c r="B20" s="47">
        <v>13</v>
      </c>
      <c r="C20" s="44" t="s">
        <v>72</v>
      </c>
      <c r="D20" s="44" t="s">
        <v>57</v>
      </c>
      <c r="E20" s="45">
        <v>8</v>
      </c>
      <c r="F20" s="76">
        <f>Full_dataset!K27</f>
        <v>8</v>
      </c>
      <c r="G20" s="73">
        <f>Full_dataset!L27</f>
        <v>5</v>
      </c>
      <c r="H20" s="73">
        <f>Full_dataset!M27</f>
        <v>3</v>
      </c>
      <c r="I20" s="73">
        <f>Full_dataset!N27</f>
        <v>8</v>
      </c>
      <c r="J20" s="73">
        <f>Full_dataset!O27</f>
        <v>5</v>
      </c>
      <c r="K20" s="73">
        <f>Full_dataset!P27</f>
        <v>8</v>
      </c>
      <c r="L20" s="70">
        <f>Full_dataset!Q27</f>
        <v>8</v>
      </c>
      <c r="M20" s="80">
        <f t="shared" si="0"/>
        <v>0</v>
      </c>
      <c r="N20" s="78">
        <f t="shared" si="1"/>
        <v>0</v>
      </c>
      <c r="O20" s="71">
        <f t="shared" si="2"/>
        <v>0</v>
      </c>
      <c r="P20" s="76">
        <f>Full_dataset!U27</f>
        <v>0</v>
      </c>
      <c r="Q20" s="54">
        <f t="shared" si="3"/>
        <v>0</v>
      </c>
      <c r="R20" s="76">
        <f>Full_dataset!W27</f>
        <v>0</v>
      </c>
      <c r="S20" s="76">
        <f>Full_dataset!X27</f>
        <v>0</v>
      </c>
      <c r="T20" s="76">
        <f>Full_dataset!Y27</f>
        <v>0</v>
      </c>
      <c r="U20" s="76">
        <f>Full_dataset!Z27</f>
        <v>0</v>
      </c>
      <c r="V20" s="76">
        <f>Full_dataset!AA27</f>
        <v>0</v>
      </c>
      <c r="X20" s="5"/>
      <c r="Y20" s="6">
        <f t="shared" si="4"/>
        <v>1</v>
      </c>
      <c r="Z20" s="6">
        <f t="shared" si="5"/>
        <v>0.625</v>
      </c>
      <c r="AA20" s="6">
        <f t="shared" si="6"/>
        <v>0.625</v>
      </c>
      <c r="AB20" s="6">
        <f t="shared" si="7"/>
        <v>0.375</v>
      </c>
      <c r="AC20" s="6">
        <f t="shared" si="8"/>
        <v>1</v>
      </c>
      <c r="AD20" s="6">
        <f t="shared" si="9"/>
        <v>1</v>
      </c>
      <c r="AE20" s="6">
        <f t="shared" si="10"/>
        <v>0</v>
      </c>
      <c r="AF20" s="7">
        <f t="shared" si="11"/>
        <v>1</v>
      </c>
      <c r="AG20" s="5"/>
      <c r="AH20" s="6">
        <f t="shared" si="12"/>
        <v>1</v>
      </c>
      <c r="AI20" s="7">
        <f t="shared" si="13"/>
        <v>1</v>
      </c>
      <c r="AJ20" s="7">
        <f t="shared" si="14"/>
        <v>1</v>
      </c>
      <c r="AK20" s="7">
        <f t="shared" si="15"/>
        <v>1</v>
      </c>
      <c r="AL20" s="7">
        <f t="shared" si="16"/>
        <v>1</v>
      </c>
      <c r="AM20" s="7">
        <f t="shared" si="17"/>
        <v>1</v>
      </c>
      <c r="AN20" s="6">
        <f t="shared" si="18"/>
        <v>0</v>
      </c>
      <c r="AO20" s="7">
        <f t="shared" si="19"/>
        <v>1</v>
      </c>
      <c r="AP20" s="5"/>
    </row>
    <row r="21" spans="1:42" ht="30" x14ac:dyDescent="0.25">
      <c r="A21" s="60" t="s">
        <v>213</v>
      </c>
      <c r="B21" s="47">
        <v>4</v>
      </c>
      <c r="C21" s="46" t="s">
        <v>70</v>
      </c>
      <c r="D21" s="44" t="s">
        <v>57</v>
      </c>
      <c r="E21" s="45">
        <v>5</v>
      </c>
      <c r="F21" s="76">
        <f>Full_dataset!K28</f>
        <v>5</v>
      </c>
      <c r="G21" s="73">
        <f>Full_dataset!L28</f>
        <v>2</v>
      </c>
      <c r="H21" s="73">
        <f>Full_dataset!M28</f>
        <v>0</v>
      </c>
      <c r="I21" s="73">
        <f>Full_dataset!N28</f>
        <v>5</v>
      </c>
      <c r="J21" s="73">
        <f>Full_dataset!O28</f>
        <v>5</v>
      </c>
      <c r="K21" s="73">
        <f>Full_dataset!P28</f>
        <v>1</v>
      </c>
      <c r="L21" s="70">
        <f>Full_dataset!Q28</f>
        <v>5</v>
      </c>
      <c r="M21" s="80">
        <f t="shared" si="0"/>
        <v>0</v>
      </c>
      <c r="N21" s="78">
        <f t="shared" si="1"/>
        <v>0</v>
      </c>
      <c r="O21" s="71">
        <f t="shared" si="2"/>
        <v>0</v>
      </c>
      <c r="P21" s="76">
        <f>Full_dataset!U28</f>
        <v>0</v>
      </c>
      <c r="Q21" s="54">
        <f t="shared" si="3"/>
        <v>0</v>
      </c>
      <c r="R21" s="76">
        <f>Full_dataset!W28</f>
        <v>0</v>
      </c>
      <c r="S21" s="76">
        <f>Full_dataset!X28</f>
        <v>0</v>
      </c>
      <c r="T21" s="76">
        <f>Full_dataset!Y28</f>
        <v>0</v>
      </c>
      <c r="U21" s="76">
        <f>Full_dataset!Z28</f>
        <v>0</v>
      </c>
      <c r="V21" s="76">
        <f>Full_dataset!AA28</f>
        <v>0</v>
      </c>
      <c r="X21" s="5"/>
      <c r="Y21" s="6">
        <f t="shared" si="4"/>
        <v>1</v>
      </c>
      <c r="Z21" s="6">
        <f t="shared" si="5"/>
        <v>0.4</v>
      </c>
      <c r="AA21" s="6">
        <f t="shared" si="6"/>
        <v>1</v>
      </c>
      <c r="AB21" s="6">
        <f t="shared" si="7"/>
        <v>0</v>
      </c>
      <c r="AC21" s="6">
        <f t="shared" si="8"/>
        <v>0.2</v>
      </c>
      <c r="AD21" s="6">
        <f t="shared" si="9"/>
        <v>1</v>
      </c>
      <c r="AE21" s="6">
        <f t="shared" si="10"/>
        <v>0</v>
      </c>
      <c r="AF21" s="7">
        <f t="shared" si="11"/>
        <v>1</v>
      </c>
      <c r="AG21" s="5"/>
      <c r="AH21" s="6">
        <f t="shared" si="12"/>
        <v>1</v>
      </c>
      <c r="AI21" s="7">
        <f t="shared" si="13"/>
        <v>1</v>
      </c>
      <c r="AJ21" s="7">
        <f t="shared" si="14"/>
        <v>1</v>
      </c>
      <c r="AK21" s="7">
        <f t="shared" si="15"/>
        <v>1</v>
      </c>
      <c r="AL21" s="7">
        <f t="shared" si="16"/>
        <v>1</v>
      </c>
      <c r="AM21" s="7">
        <f t="shared" si="17"/>
        <v>1</v>
      </c>
      <c r="AN21" s="6">
        <f t="shared" si="18"/>
        <v>0</v>
      </c>
      <c r="AO21" s="7">
        <f t="shared" si="19"/>
        <v>1</v>
      </c>
      <c r="AP21" s="5"/>
    </row>
    <row r="22" spans="1:42" ht="30" x14ac:dyDescent="0.25">
      <c r="A22" s="60" t="s">
        <v>214</v>
      </c>
      <c r="B22" s="47">
        <v>6</v>
      </c>
      <c r="C22" s="44" t="s">
        <v>71</v>
      </c>
      <c r="D22" s="44" t="s">
        <v>57</v>
      </c>
      <c r="E22" s="45">
        <v>4</v>
      </c>
      <c r="F22" s="76">
        <f>Full_dataset!K29</f>
        <v>4</v>
      </c>
      <c r="G22" s="73">
        <f>Full_dataset!L29</f>
        <v>0</v>
      </c>
      <c r="H22" s="73">
        <f>Full_dataset!M29</f>
        <v>0</v>
      </c>
      <c r="I22" s="73">
        <f>Full_dataset!N29</f>
        <v>4</v>
      </c>
      <c r="J22" s="73">
        <f>Full_dataset!O29</f>
        <v>4</v>
      </c>
      <c r="K22" s="73">
        <f>Full_dataset!P29</f>
        <v>3</v>
      </c>
      <c r="L22" s="70">
        <f>Full_dataset!Q29</f>
        <v>4</v>
      </c>
      <c r="M22" s="80">
        <f t="shared" si="0"/>
        <v>0</v>
      </c>
      <c r="N22" s="78">
        <f t="shared" si="1"/>
        <v>0</v>
      </c>
      <c r="O22" s="71">
        <f t="shared" si="2"/>
        <v>0</v>
      </c>
      <c r="P22" s="76">
        <f>Full_dataset!U29</f>
        <v>0</v>
      </c>
      <c r="Q22" s="54">
        <f t="shared" si="3"/>
        <v>0</v>
      </c>
      <c r="R22" s="76">
        <f>Full_dataset!W29</f>
        <v>0</v>
      </c>
      <c r="S22" s="76">
        <f>Full_dataset!X29</f>
        <v>0</v>
      </c>
      <c r="T22" s="76">
        <f>Full_dataset!Y29</f>
        <v>0</v>
      </c>
      <c r="U22" s="76">
        <f>Full_dataset!Z29</f>
        <v>0</v>
      </c>
      <c r="V22" s="76">
        <f>Full_dataset!AA29</f>
        <v>0</v>
      </c>
      <c r="X22" s="5"/>
      <c r="Y22" s="6">
        <f t="shared" si="4"/>
        <v>1</v>
      </c>
      <c r="Z22" s="6">
        <f t="shared" si="5"/>
        <v>0</v>
      </c>
      <c r="AA22" s="6">
        <f t="shared" si="6"/>
        <v>1</v>
      </c>
      <c r="AB22" s="6">
        <f t="shared" si="7"/>
        <v>0</v>
      </c>
      <c r="AC22" s="6">
        <f t="shared" si="8"/>
        <v>0.75</v>
      </c>
      <c r="AD22" s="6">
        <f t="shared" si="9"/>
        <v>1</v>
      </c>
      <c r="AE22" s="6">
        <f t="shared" si="10"/>
        <v>0</v>
      </c>
      <c r="AF22" s="7">
        <f t="shared" si="11"/>
        <v>1</v>
      </c>
      <c r="AG22" s="5"/>
      <c r="AH22" s="6">
        <f t="shared" si="12"/>
        <v>1</v>
      </c>
      <c r="AI22" s="7">
        <f t="shared" si="13"/>
        <v>1</v>
      </c>
      <c r="AJ22" s="7">
        <f t="shared" si="14"/>
        <v>1</v>
      </c>
      <c r="AK22" s="7">
        <f t="shared" si="15"/>
        <v>1</v>
      </c>
      <c r="AL22" s="7">
        <f t="shared" si="16"/>
        <v>1</v>
      </c>
      <c r="AM22" s="7">
        <f t="shared" si="17"/>
        <v>1</v>
      </c>
      <c r="AN22" s="6">
        <f t="shared" si="18"/>
        <v>0</v>
      </c>
      <c r="AO22" s="7">
        <f t="shared" si="19"/>
        <v>1</v>
      </c>
      <c r="AP22" s="5"/>
    </row>
    <row r="23" spans="1:42" x14ac:dyDescent="0.25">
      <c r="A23" s="60" t="s">
        <v>8</v>
      </c>
      <c r="B23" s="47">
        <v>11</v>
      </c>
      <c r="C23" s="44" t="s">
        <v>73</v>
      </c>
      <c r="D23" s="44" t="s">
        <v>57</v>
      </c>
      <c r="E23" s="45">
        <v>4</v>
      </c>
      <c r="F23" s="76">
        <f>Full_dataset!K30</f>
        <v>4</v>
      </c>
      <c r="G23" s="73">
        <f>Full_dataset!L30</f>
        <v>3</v>
      </c>
      <c r="H23" s="73">
        <f>Full_dataset!M30</f>
        <v>0</v>
      </c>
      <c r="I23" s="73">
        <f>Full_dataset!N30</f>
        <v>3</v>
      </c>
      <c r="J23" s="73">
        <f>Full_dataset!O30</f>
        <v>3</v>
      </c>
      <c r="K23" s="73">
        <f>Full_dataset!P30</f>
        <v>3</v>
      </c>
      <c r="L23" s="70">
        <f>Full_dataset!Q30</f>
        <v>4</v>
      </c>
      <c r="M23" s="80">
        <f t="shared" si="0"/>
        <v>0</v>
      </c>
      <c r="N23" s="78">
        <f t="shared" si="1"/>
        <v>0</v>
      </c>
      <c r="O23" s="71">
        <f t="shared" si="2"/>
        <v>0</v>
      </c>
      <c r="P23" s="76">
        <f>Full_dataset!U30</f>
        <v>0</v>
      </c>
      <c r="Q23" s="54">
        <f t="shared" si="3"/>
        <v>0</v>
      </c>
      <c r="R23" s="76">
        <f>Full_dataset!W30</f>
        <v>0</v>
      </c>
      <c r="S23" s="76">
        <f>Full_dataset!X30</f>
        <v>0</v>
      </c>
      <c r="T23" s="76">
        <f>Full_dataset!Y30</f>
        <v>0</v>
      </c>
      <c r="U23" s="76">
        <f>Full_dataset!Z30</f>
        <v>0</v>
      </c>
      <c r="V23" s="76">
        <f>Full_dataset!AA30</f>
        <v>0</v>
      </c>
      <c r="X23" s="5"/>
      <c r="Y23" s="6">
        <f t="shared" si="4"/>
        <v>1</v>
      </c>
      <c r="Z23" s="6">
        <f t="shared" si="5"/>
        <v>0.75</v>
      </c>
      <c r="AA23" s="6">
        <f t="shared" si="6"/>
        <v>0.75</v>
      </c>
      <c r="AB23" s="6">
        <f t="shared" si="7"/>
        <v>0</v>
      </c>
      <c r="AC23" s="6">
        <f t="shared" si="8"/>
        <v>0.75</v>
      </c>
      <c r="AD23" s="6">
        <f t="shared" si="9"/>
        <v>0.75</v>
      </c>
      <c r="AE23" s="6">
        <f t="shared" si="10"/>
        <v>0</v>
      </c>
      <c r="AF23" s="7">
        <f t="shared" si="11"/>
        <v>1</v>
      </c>
      <c r="AG23" s="5"/>
      <c r="AH23" s="6">
        <f t="shared" si="12"/>
        <v>1</v>
      </c>
      <c r="AI23" s="7">
        <f t="shared" si="13"/>
        <v>1</v>
      </c>
      <c r="AJ23" s="7">
        <f t="shared" si="14"/>
        <v>1</v>
      </c>
      <c r="AK23" s="7">
        <f t="shared" si="15"/>
        <v>1</v>
      </c>
      <c r="AL23" s="7">
        <f t="shared" si="16"/>
        <v>1</v>
      </c>
      <c r="AM23" s="7">
        <f t="shared" si="17"/>
        <v>1</v>
      </c>
      <c r="AN23" s="6">
        <f t="shared" si="18"/>
        <v>0</v>
      </c>
      <c r="AO23" s="7">
        <f t="shared" si="19"/>
        <v>1</v>
      </c>
      <c r="AP23" s="5"/>
    </row>
    <row r="24" spans="1:42" ht="60" x14ac:dyDescent="0.25">
      <c r="A24" s="60" t="s">
        <v>9</v>
      </c>
      <c r="B24" s="47">
        <v>6</v>
      </c>
      <c r="C24" s="46" t="s">
        <v>118</v>
      </c>
      <c r="D24" s="44" t="s">
        <v>57</v>
      </c>
      <c r="E24" s="45">
        <v>5</v>
      </c>
      <c r="F24" s="76">
        <f>Full_dataset!K31</f>
        <v>4</v>
      </c>
      <c r="G24" s="73">
        <f>Full_dataset!L31</f>
        <v>3</v>
      </c>
      <c r="H24" s="73">
        <f>Full_dataset!M31</f>
        <v>2</v>
      </c>
      <c r="I24" s="73">
        <f>Full_dataset!N31</f>
        <v>5</v>
      </c>
      <c r="J24" s="73">
        <f>Full_dataset!O31</f>
        <v>4</v>
      </c>
      <c r="K24" s="73">
        <f>Full_dataset!P31</f>
        <v>3</v>
      </c>
      <c r="L24" s="70">
        <f>Full_dataset!Q31</f>
        <v>4</v>
      </c>
      <c r="M24" s="80">
        <f t="shared" si="0"/>
        <v>0</v>
      </c>
      <c r="N24" s="78">
        <f t="shared" si="1"/>
        <v>1</v>
      </c>
      <c r="O24" s="71">
        <f t="shared" si="2"/>
        <v>1</v>
      </c>
      <c r="P24" s="76">
        <f>Full_dataset!U31</f>
        <v>1</v>
      </c>
      <c r="Q24" s="54">
        <f t="shared" si="3"/>
        <v>0</v>
      </c>
      <c r="R24" s="76">
        <f>Full_dataset!W31</f>
        <v>0</v>
      </c>
      <c r="S24" s="76">
        <f>Full_dataset!X31</f>
        <v>0</v>
      </c>
      <c r="T24" s="76">
        <f>Full_dataset!Y31</f>
        <v>1</v>
      </c>
      <c r="U24" s="76">
        <f>Full_dataset!Z31</f>
        <v>0</v>
      </c>
      <c r="V24" s="76">
        <f>Full_dataset!AA31</f>
        <v>0</v>
      </c>
      <c r="X24" s="5"/>
      <c r="Y24" s="6">
        <f t="shared" si="4"/>
        <v>0.8</v>
      </c>
      <c r="Z24" s="6">
        <f t="shared" si="5"/>
        <v>0.6</v>
      </c>
      <c r="AA24" s="6">
        <f t="shared" si="6"/>
        <v>0.8</v>
      </c>
      <c r="AB24" s="6">
        <f t="shared" si="7"/>
        <v>0.4</v>
      </c>
      <c r="AC24" s="6">
        <f t="shared" si="8"/>
        <v>0.6</v>
      </c>
      <c r="AD24" s="6">
        <f t="shared" si="9"/>
        <v>1</v>
      </c>
      <c r="AE24" s="6">
        <f t="shared" si="10"/>
        <v>0</v>
      </c>
      <c r="AF24" s="7">
        <f t="shared" si="11"/>
        <v>1</v>
      </c>
      <c r="AG24" s="5"/>
      <c r="AH24" s="6">
        <f t="shared" si="12"/>
        <v>0.8</v>
      </c>
      <c r="AI24" s="7">
        <f t="shared" si="13"/>
        <v>0.8</v>
      </c>
      <c r="AJ24" s="7">
        <f t="shared" si="14"/>
        <v>0.8</v>
      </c>
      <c r="AK24" s="7">
        <f t="shared" si="15"/>
        <v>0.8</v>
      </c>
      <c r="AL24" s="7">
        <f t="shared" si="16"/>
        <v>0.8</v>
      </c>
      <c r="AM24" s="7">
        <f t="shared" si="17"/>
        <v>1</v>
      </c>
      <c r="AN24" s="6">
        <f t="shared" si="18"/>
        <v>0</v>
      </c>
      <c r="AO24" s="7">
        <f t="shared" si="19"/>
        <v>1</v>
      </c>
      <c r="AP24" s="5"/>
    </row>
    <row r="25" spans="1:42" x14ac:dyDescent="0.25">
      <c r="A25" s="60" t="s">
        <v>10</v>
      </c>
      <c r="B25" s="47">
        <v>5</v>
      </c>
      <c r="C25" s="46" t="s">
        <v>74</v>
      </c>
      <c r="D25" s="44" t="s">
        <v>57</v>
      </c>
      <c r="E25" s="45">
        <v>29</v>
      </c>
      <c r="F25" s="76">
        <f>Full_dataset!K32</f>
        <v>29</v>
      </c>
      <c r="G25" s="73">
        <f>Full_dataset!L32</f>
        <v>18</v>
      </c>
      <c r="H25" s="73">
        <f>Full_dataset!M32</f>
        <v>10</v>
      </c>
      <c r="I25" s="73">
        <f>Full_dataset!N32</f>
        <v>28</v>
      </c>
      <c r="J25" s="73">
        <f>Full_dataset!O32</f>
        <v>27</v>
      </c>
      <c r="K25" s="73">
        <f>Full_dataset!P32</f>
        <v>23</v>
      </c>
      <c r="L25" s="70">
        <f>Full_dataset!Q32</f>
        <v>29</v>
      </c>
      <c r="M25" s="80">
        <f t="shared" si="0"/>
        <v>0</v>
      </c>
      <c r="N25" s="78">
        <f t="shared" si="1"/>
        <v>0</v>
      </c>
      <c r="O25" s="71">
        <f t="shared" si="2"/>
        <v>0</v>
      </c>
      <c r="P25" s="76">
        <f>Full_dataset!U32</f>
        <v>0</v>
      </c>
      <c r="Q25" s="54">
        <f t="shared" si="3"/>
        <v>0</v>
      </c>
      <c r="R25" s="76">
        <f>Full_dataset!W32</f>
        <v>0</v>
      </c>
      <c r="S25" s="76">
        <f>Full_dataset!X32</f>
        <v>0</v>
      </c>
      <c r="T25" s="76">
        <f>Full_dataset!Y32</f>
        <v>0</v>
      </c>
      <c r="U25" s="76">
        <f>Full_dataset!Z32</f>
        <v>0</v>
      </c>
      <c r="V25" s="76">
        <f>Full_dataset!AA32</f>
        <v>0</v>
      </c>
      <c r="X25" s="5"/>
      <c r="Y25" s="6">
        <f t="shared" si="4"/>
        <v>1</v>
      </c>
      <c r="Z25" s="6">
        <f t="shared" si="5"/>
        <v>0.62068965517241381</v>
      </c>
      <c r="AA25" s="6">
        <f t="shared" si="6"/>
        <v>0.93103448275862066</v>
      </c>
      <c r="AB25" s="6">
        <f t="shared" si="7"/>
        <v>0.34482758620689657</v>
      </c>
      <c r="AC25" s="6">
        <f t="shared" si="8"/>
        <v>0.7931034482758621</v>
      </c>
      <c r="AD25" s="6">
        <f t="shared" si="9"/>
        <v>0.96551724137931039</v>
      </c>
      <c r="AE25" s="6">
        <f t="shared" si="10"/>
        <v>0</v>
      </c>
      <c r="AF25" s="7">
        <f t="shared" si="11"/>
        <v>1</v>
      </c>
      <c r="AG25" s="5"/>
      <c r="AH25" s="6">
        <f t="shared" si="12"/>
        <v>1</v>
      </c>
      <c r="AI25" s="7">
        <f t="shared" si="13"/>
        <v>1</v>
      </c>
      <c r="AJ25" s="7">
        <f t="shared" si="14"/>
        <v>1</v>
      </c>
      <c r="AK25" s="7">
        <f t="shared" si="15"/>
        <v>1</v>
      </c>
      <c r="AL25" s="7">
        <f t="shared" si="16"/>
        <v>1</v>
      </c>
      <c r="AM25" s="7">
        <f t="shared" si="17"/>
        <v>1</v>
      </c>
      <c r="AN25" s="6">
        <f t="shared" si="18"/>
        <v>0</v>
      </c>
      <c r="AO25" s="7">
        <f t="shared" si="19"/>
        <v>1</v>
      </c>
      <c r="AP25" s="5"/>
    </row>
    <row r="26" spans="1:42" x14ac:dyDescent="0.25">
      <c r="A26" s="60" t="s">
        <v>11</v>
      </c>
      <c r="B26" s="47">
        <v>2</v>
      </c>
      <c r="C26" s="46" t="s">
        <v>75</v>
      </c>
      <c r="D26" s="44" t="s">
        <v>57</v>
      </c>
      <c r="E26" s="45">
        <v>5</v>
      </c>
      <c r="F26" s="76">
        <f>Full_dataset!K33</f>
        <v>5</v>
      </c>
      <c r="G26" s="73">
        <f>Full_dataset!L33</f>
        <v>4</v>
      </c>
      <c r="H26" s="73">
        <f>Full_dataset!M33</f>
        <v>0</v>
      </c>
      <c r="I26" s="73">
        <f>Full_dataset!N33</f>
        <v>5</v>
      </c>
      <c r="J26" s="73">
        <f>Full_dataset!O33</f>
        <v>5</v>
      </c>
      <c r="K26" s="73">
        <f>Full_dataset!P33</f>
        <v>5</v>
      </c>
      <c r="L26" s="70">
        <f>Full_dataset!Q33</f>
        <v>5</v>
      </c>
      <c r="M26" s="80">
        <f t="shared" si="0"/>
        <v>0</v>
      </c>
      <c r="N26" s="78">
        <f t="shared" si="1"/>
        <v>0</v>
      </c>
      <c r="O26" s="71">
        <f t="shared" si="2"/>
        <v>0</v>
      </c>
      <c r="P26" s="76">
        <f>Full_dataset!U33</f>
        <v>0</v>
      </c>
      <c r="Q26" s="54">
        <f t="shared" si="3"/>
        <v>0</v>
      </c>
      <c r="R26" s="76">
        <f>Full_dataset!W33</f>
        <v>0</v>
      </c>
      <c r="S26" s="76">
        <f>Full_dataset!X33</f>
        <v>0</v>
      </c>
      <c r="T26" s="76">
        <f>Full_dataset!Y33</f>
        <v>0</v>
      </c>
      <c r="U26" s="76">
        <f>Full_dataset!Z33</f>
        <v>0</v>
      </c>
      <c r="V26" s="76">
        <f>Full_dataset!AA33</f>
        <v>0</v>
      </c>
      <c r="X26" s="5"/>
      <c r="Y26" s="6">
        <f t="shared" si="4"/>
        <v>1</v>
      </c>
      <c r="Z26" s="6">
        <f t="shared" si="5"/>
        <v>0.8</v>
      </c>
      <c r="AA26" s="6">
        <f t="shared" si="6"/>
        <v>1</v>
      </c>
      <c r="AB26" s="6">
        <f t="shared" si="7"/>
        <v>0</v>
      </c>
      <c r="AC26" s="6">
        <f t="shared" si="8"/>
        <v>1</v>
      </c>
      <c r="AD26" s="6">
        <f t="shared" si="9"/>
        <v>1</v>
      </c>
      <c r="AE26" s="6">
        <f t="shared" si="10"/>
        <v>0</v>
      </c>
      <c r="AF26" s="7">
        <f t="shared" si="11"/>
        <v>1</v>
      </c>
      <c r="AG26" s="5"/>
      <c r="AH26" s="6">
        <f t="shared" si="12"/>
        <v>1</v>
      </c>
      <c r="AI26" s="7">
        <f t="shared" si="13"/>
        <v>1</v>
      </c>
      <c r="AJ26" s="7">
        <f t="shared" si="14"/>
        <v>1</v>
      </c>
      <c r="AK26" s="7">
        <f t="shared" si="15"/>
        <v>1</v>
      </c>
      <c r="AL26" s="7">
        <f t="shared" si="16"/>
        <v>1</v>
      </c>
      <c r="AM26" s="7">
        <f t="shared" si="17"/>
        <v>1</v>
      </c>
      <c r="AN26" s="6">
        <f t="shared" si="18"/>
        <v>0</v>
      </c>
      <c r="AO26" s="7">
        <f t="shared" si="19"/>
        <v>1</v>
      </c>
      <c r="AP26" s="5"/>
    </row>
    <row r="27" spans="1:42" ht="30" x14ac:dyDescent="0.25">
      <c r="A27" s="60" t="s">
        <v>13</v>
      </c>
      <c r="B27" s="47">
        <v>4</v>
      </c>
      <c r="C27" s="46" t="s">
        <v>76</v>
      </c>
      <c r="D27" s="44" t="s">
        <v>57</v>
      </c>
      <c r="E27" s="45">
        <v>8</v>
      </c>
      <c r="F27" s="76">
        <f>Full_dataset!K35</f>
        <v>8</v>
      </c>
      <c r="G27" s="73">
        <f>Full_dataset!L35</f>
        <v>4</v>
      </c>
      <c r="H27" s="73">
        <f>Full_dataset!M35</f>
        <v>2</v>
      </c>
      <c r="I27" s="73">
        <f>Full_dataset!N35</f>
        <v>8</v>
      </c>
      <c r="J27" s="73">
        <f>Full_dataset!O35</f>
        <v>7</v>
      </c>
      <c r="K27" s="73">
        <f>Full_dataset!P35</f>
        <v>6</v>
      </c>
      <c r="L27" s="70">
        <f>Full_dataset!Q35</f>
        <v>8</v>
      </c>
      <c r="M27" s="80">
        <f t="shared" si="0"/>
        <v>0</v>
      </c>
      <c r="N27" s="78">
        <f t="shared" si="1"/>
        <v>0</v>
      </c>
      <c r="O27" s="71">
        <f t="shared" si="2"/>
        <v>0</v>
      </c>
      <c r="P27" s="76">
        <f>Full_dataset!U35</f>
        <v>0</v>
      </c>
      <c r="Q27" s="54">
        <f t="shared" si="3"/>
        <v>0</v>
      </c>
      <c r="R27" s="76">
        <f>Full_dataset!W35</f>
        <v>0</v>
      </c>
      <c r="S27" s="76">
        <f>Full_dataset!X35</f>
        <v>0</v>
      </c>
      <c r="T27" s="76">
        <f>Full_dataset!Y35</f>
        <v>0</v>
      </c>
      <c r="U27" s="76">
        <f>Full_dataset!Z35</f>
        <v>0</v>
      </c>
      <c r="V27" s="76">
        <f>Full_dataset!AA35</f>
        <v>0</v>
      </c>
      <c r="X27" s="5"/>
      <c r="Y27" s="6">
        <f t="shared" si="4"/>
        <v>1</v>
      </c>
      <c r="Z27" s="6">
        <f t="shared" si="5"/>
        <v>0.5</v>
      </c>
      <c r="AA27" s="6">
        <f t="shared" si="6"/>
        <v>0.875</v>
      </c>
      <c r="AB27" s="6">
        <f t="shared" si="7"/>
        <v>0.25</v>
      </c>
      <c r="AC27" s="6">
        <f t="shared" si="8"/>
        <v>0.75</v>
      </c>
      <c r="AD27" s="6">
        <f t="shared" si="9"/>
        <v>1</v>
      </c>
      <c r="AE27" s="6">
        <f t="shared" si="10"/>
        <v>0</v>
      </c>
      <c r="AF27" s="7">
        <f t="shared" si="11"/>
        <v>1</v>
      </c>
      <c r="AG27" s="5"/>
      <c r="AH27" s="6">
        <f t="shared" si="12"/>
        <v>1</v>
      </c>
      <c r="AI27" s="7">
        <f t="shared" si="13"/>
        <v>1</v>
      </c>
      <c r="AJ27" s="7">
        <f t="shared" si="14"/>
        <v>1</v>
      </c>
      <c r="AK27" s="7">
        <f t="shared" si="15"/>
        <v>1</v>
      </c>
      <c r="AL27" s="7">
        <f t="shared" si="16"/>
        <v>1</v>
      </c>
      <c r="AM27" s="7">
        <f t="shared" si="17"/>
        <v>1</v>
      </c>
      <c r="AN27" s="6">
        <f t="shared" si="18"/>
        <v>0</v>
      </c>
      <c r="AO27" s="7">
        <f t="shared" si="19"/>
        <v>1</v>
      </c>
      <c r="AP27" s="5"/>
    </row>
    <row r="28" spans="1:42" x14ac:dyDescent="0.25">
      <c r="A28" s="62" t="s">
        <v>14</v>
      </c>
      <c r="B28" s="48">
        <v>1</v>
      </c>
      <c r="C28" s="50" t="s">
        <v>78</v>
      </c>
      <c r="D28" s="49" t="s">
        <v>57</v>
      </c>
      <c r="E28" s="51">
        <v>2</v>
      </c>
      <c r="F28" s="76">
        <f>Full_dataset!K36</f>
        <v>2</v>
      </c>
      <c r="G28" s="73">
        <f>Full_dataset!L36</f>
        <v>0</v>
      </c>
      <c r="H28" s="73">
        <f>Full_dataset!M36</f>
        <v>0</v>
      </c>
      <c r="I28" s="73">
        <f>Full_dataset!N36</f>
        <v>1</v>
      </c>
      <c r="J28" s="73">
        <f>Full_dataset!O36</f>
        <v>2</v>
      </c>
      <c r="K28" s="73">
        <f>Full_dataset!P36</f>
        <v>2</v>
      </c>
      <c r="L28" s="70">
        <f>Full_dataset!Q36</f>
        <v>2</v>
      </c>
      <c r="M28" s="80">
        <f t="shared" si="0"/>
        <v>0</v>
      </c>
      <c r="N28" s="78">
        <f t="shared" si="1"/>
        <v>0</v>
      </c>
      <c r="O28" s="71">
        <f t="shared" si="2"/>
        <v>0</v>
      </c>
      <c r="P28" s="76">
        <f>Full_dataset!U36</f>
        <v>0</v>
      </c>
      <c r="Q28" s="54">
        <f t="shared" si="3"/>
        <v>0</v>
      </c>
      <c r="R28" s="76">
        <f>Full_dataset!W36</f>
        <v>0</v>
      </c>
      <c r="S28" s="76">
        <f>Full_dataset!X36</f>
        <v>0</v>
      </c>
      <c r="T28" s="76">
        <f>Full_dataset!Y36</f>
        <v>0</v>
      </c>
      <c r="U28" s="76">
        <f>Full_dataset!Z36</f>
        <v>0</v>
      </c>
      <c r="V28" s="76">
        <f>Full_dataset!AA36</f>
        <v>0</v>
      </c>
      <c r="X28" s="5"/>
      <c r="Y28" s="6">
        <f t="shared" si="4"/>
        <v>1</v>
      </c>
      <c r="Z28" s="6">
        <f t="shared" si="5"/>
        <v>0</v>
      </c>
      <c r="AA28" s="6">
        <f t="shared" si="6"/>
        <v>1</v>
      </c>
      <c r="AB28" s="6">
        <f t="shared" si="7"/>
        <v>0</v>
      </c>
      <c r="AC28" s="6">
        <f t="shared" si="8"/>
        <v>1</v>
      </c>
      <c r="AD28" s="6">
        <f t="shared" si="9"/>
        <v>0.5</v>
      </c>
      <c r="AE28" s="6">
        <f t="shared" si="10"/>
        <v>0</v>
      </c>
      <c r="AF28" s="7">
        <f t="shared" si="11"/>
        <v>1</v>
      </c>
      <c r="AG28" s="5"/>
      <c r="AH28" s="6">
        <f t="shared" si="12"/>
        <v>1</v>
      </c>
      <c r="AI28" s="7">
        <f t="shared" si="13"/>
        <v>1</v>
      </c>
      <c r="AJ28" s="7">
        <f t="shared" si="14"/>
        <v>1</v>
      </c>
      <c r="AK28" s="7">
        <f t="shared" si="15"/>
        <v>1</v>
      </c>
      <c r="AL28" s="7">
        <f t="shared" si="16"/>
        <v>1</v>
      </c>
      <c r="AM28" s="7">
        <f t="shared" si="17"/>
        <v>1</v>
      </c>
      <c r="AN28" s="6">
        <f t="shared" si="18"/>
        <v>0</v>
      </c>
      <c r="AO28" s="7">
        <f t="shared" si="19"/>
        <v>1</v>
      </c>
      <c r="AP28" s="5"/>
    </row>
    <row r="29" spans="1:42" ht="30" x14ac:dyDescent="0.25">
      <c r="A29" s="60" t="s">
        <v>198</v>
      </c>
      <c r="B29" s="47">
        <v>5</v>
      </c>
      <c r="C29" s="46" t="s">
        <v>120</v>
      </c>
      <c r="D29" s="44" t="s">
        <v>57</v>
      </c>
      <c r="E29" s="45">
        <v>7</v>
      </c>
      <c r="F29" s="76">
        <f>Full_dataset!K37</f>
        <v>7</v>
      </c>
      <c r="G29" s="73">
        <f>Full_dataset!L37</f>
        <v>3</v>
      </c>
      <c r="H29" s="73">
        <f>Full_dataset!M37</f>
        <v>0</v>
      </c>
      <c r="I29" s="73">
        <f>Full_dataset!N37</f>
        <v>4</v>
      </c>
      <c r="J29" s="73">
        <f>Full_dataset!O37</f>
        <v>7</v>
      </c>
      <c r="K29" s="73">
        <f>Full_dataset!P37</f>
        <v>4</v>
      </c>
      <c r="L29" s="70">
        <f>Full_dataset!Q37</f>
        <v>7</v>
      </c>
      <c r="M29" s="80">
        <f t="shared" si="0"/>
        <v>0</v>
      </c>
      <c r="N29" s="78">
        <f t="shared" si="1"/>
        <v>0</v>
      </c>
      <c r="O29" s="71">
        <f t="shared" si="2"/>
        <v>0</v>
      </c>
      <c r="P29" s="76">
        <f>Full_dataset!U37</f>
        <v>0</v>
      </c>
      <c r="Q29" s="54">
        <f t="shared" si="3"/>
        <v>0</v>
      </c>
      <c r="R29" s="76">
        <f>Full_dataset!W37</f>
        <v>0</v>
      </c>
      <c r="S29" s="76">
        <f>Full_dataset!X37</f>
        <v>0</v>
      </c>
      <c r="T29" s="76">
        <f>Full_dataset!Y37</f>
        <v>0</v>
      </c>
      <c r="U29" s="76">
        <f>Full_dataset!Z37</f>
        <v>0</v>
      </c>
      <c r="V29" s="76">
        <f>Full_dataset!AA37</f>
        <v>0</v>
      </c>
      <c r="X29" s="5"/>
      <c r="Y29" s="6">
        <f t="shared" si="4"/>
        <v>1</v>
      </c>
      <c r="Z29" s="6">
        <f t="shared" si="5"/>
        <v>0.42857142857142855</v>
      </c>
      <c r="AA29" s="6">
        <f t="shared" si="6"/>
        <v>1</v>
      </c>
      <c r="AB29" s="6">
        <f t="shared" si="7"/>
        <v>0</v>
      </c>
      <c r="AC29" s="6">
        <f t="shared" si="8"/>
        <v>0.5714285714285714</v>
      </c>
      <c r="AD29" s="6">
        <f t="shared" si="9"/>
        <v>0.5714285714285714</v>
      </c>
      <c r="AE29" s="6">
        <f t="shared" si="10"/>
        <v>0</v>
      </c>
      <c r="AF29" s="7">
        <f t="shared" si="11"/>
        <v>1</v>
      </c>
      <c r="AG29" s="5"/>
      <c r="AH29" s="6">
        <f t="shared" si="12"/>
        <v>1</v>
      </c>
      <c r="AI29" s="7">
        <f t="shared" si="13"/>
        <v>1</v>
      </c>
      <c r="AJ29" s="7">
        <f t="shared" si="14"/>
        <v>1</v>
      </c>
      <c r="AK29" s="7">
        <f t="shared" si="15"/>
        <v>1</v>
      </c>
      <c r="AL29" s="7">
        <f t="shared" si="16"/>
        <v>1</v>
      </c>
      <c r="AM29" s="7">
        <f t="shared" si="17"/>
        <v>1</v>
      </c>
      <c r="AN29" s="6">
        <f t="shared" si="18"/>
        <v>0</v>
      </c>
      <c r="AO29" s="7">
        <f t="shared" si="19"/>
        <v>1</v>
      </c>
      <c r="AP29" s="5"/>
    </row>
    <row r="30" spans="1:42" ht="30" x14ac:dyDescent="0.25">
      <c r="A30" s="60" t="s">
        <v>199</v>
      </c>
      <c r="B30" s="47">
        <v>12</v>
      </c>
      <c r="C30" s="46" t="s">
        <v>121</v>
      </c>
      <c r="D30" s="44" t="s">
        <v>57</v>
      </c>
      <c r="E30" s="45">
        <v>11</v>
      </c>
      <c r="F30" s="76">
        <f>Full_dataset!K38</f>
        <v>5</v>
      </c>
      <c r="G30" s="73">
        <f>Full_dataset!L38</f>
        <v>1</v>
      </c>
      <c r="H30" s="73">
        <f>Full_dataset!M38</f>
        <v>0</v>
      </c>
      <c r="I30" s="73">
        <f>Full_dataset!N38</f>
        <v>9</v>
      </c>
      <c r="J30" s="73">
        <f>Full_dataset!O38</f>
        <v>3</v>
      </c>
      <c r="K30" s="73">
        <f>Full_dataset!P38</f>
        <v>10</v>
      </c>
      <c r="L30" s="70">
        <f>Full_dataset!Q38</f>
        <v>9</v>
      </c>
      <c r="M30" s="80">
        <f t="shared" si="0"/>
        <v>4</v>
      </c>
      <c r="N30" s="78">
        <f t="shared" si="1"/>
        <v>6</v>
      </c>
      <c r="O30" s="71">
        <f t="shared" si="2"/>
        <v>2</v>
      </c>
      <c r="P30" s="76">
        <f>Full_dataset!U38</f>
        <v>2</v>
      </c>
      <c r="Q30" s="54">
        <f t="shared" si="3"/>
        <v>0</v>
      </c>
      <c r="R30" s="76">
        <f>Full_dataset!W38</f>
        <v>0</v>
      </c>
      <c r="S30" s="76">
        <f>Full_dataset!X38</f>
        <v>0</v>
      </c>
      <c r="T30" s="76">
        <f>Full_dataset!Y38</f>
        <v>2</v>
      </c>
      <c r="U30" s="76">
        <f>Full_dataset!Z38</f>
        <v>0</v>
      </c>
      <c r="V30" s="76">
        <f>Full_dataset!AA38</f>
        <v>2</v>
      </c>
      <c r="X30" s="5"/>
      <c r="Y30" s="6">
        <f t="shared" si="4"/>
        <v>0.45454545454545453</v>
      </c>
      <c r="Z30" s="6">
        <f t="shared" si="5"/>
        <v>9.0909090909090912E-2</v>
      </c>
      <c r="AA30" s="6">
        <f t="shared" si="6"/>
        <v>0.27272727272727271</v>
      </c>
      <c r="AB30" s="6">
        <f t="shared" si="7"/>
        <v>0</v>
      </c>
      <c r="AC30" s="6">
        <f t="shared" si="8"/>
        <v>0.90909090909090906</v>
      </c>
      <c r="AD30" s="6">
        <f t="shared" si="9"/>
        <v>0.81818181818181823</v>
      </c>
      <c r="AE30" s="6">
        <f t="shared" si="10"/>
        <v>0.36363636363636365</v>
      </c>
      <c r="AF30" s="7">
        <f t="shared" si="11"/>
        <v>1</v>
      </c>
      <c r="AG30" s="5"/>
      <c r="AH30" s="6">
        <f t="shared" si="12"/>
        <v>0.81818181818181823</v>
      </c>
      <c r="AI30" s="7">
        <f t="shared" si="13"/>
        <v>0.81818181818181823</v>
      </c>
      <c r="AJ30" s="7">
        <f t="shared" si="14"/>
        <v>0.81818181818181823</v>
      </c>
      <c r="AK30" s="7">
        <f t="shared" si="15"/>
        <v>0.81818181818181823</v>
      </c>
      <c r="AL30" s="7">
        <f t="shared" si="16"/>
        <v>1</v>
      </c>
      <c r="AM30" s="7">
        <f t="shared" si="17"/>
        <v>1</v>
      </c>
      <c r="AN30" s="6">
        <f t="shared" si="18"/>
        <v>0.36363636363636365</v>
      </c>
      <c r="AO30" s="7">
        <f t="shared" si="19"/>
        <v>1</v>
      </c>
      <c r="AP30" s="5"/>
    </row>
    <row r="31" spans="1:42" ht="30" x14ac:dyDescent="0.25">
      <c r="A31" s="60" t="s">
        <v>200</v>
      </c>
      <c r="B31" s="47">
        <v>6</v>
      </c>
      <c r="C31" s="46" t="s">
        <v>122</v>
      </c>
      <c r="D31" s="44" t="s">
        <v>57</v>
      </c>
      <c r="E31" s="45">
        <v>2</v>
      </c>
      <c r="F31" s="76">
        <f>Full_dataset!K39</f>
        <v>2</v>
      </c>
      <c r="G31" s="73">
        <f>Full_dataset!L39</f>
        <v>0</v>
      </c>
      <c r="H31" s="73">
        <f>Full_dataset!M39</f>
        <v>0</v>
      </c>
      <c r="I31" s="73">
        <f>Full_dataset!N39</f>
        <v>2</v>
      </c>
      <c r="J31" s="73">
        <f>Full_dataset!O39</f>
        <v>1</v>
      </c>
      <c r="K31" s="73">
        <f>Full_dataset!P39</f>
        <v>2</v>
      </c>
      <c r="L31" s="70">
        <f>Full_dataset!Q39</f>
        <v>2</v>
      </c>
      <c r="M31" s="80">
        <f t="shared" si="0"/>
        <v>0</v>
      </c>
      <c r="N31" s="78">
        <f t="shared" si="1"/>
        <v>0</v>
      </c>
      <c r="O31" s="71">
        <f t="shared" si="2"/>
        <v>0</v>
      </c>
      <c r="P31" s="76">
        <f>Full_dataset!U39</f>
        <v>0</v>
      </c>
      <c r="Q31" s="54">
        <f t="shared" si="3"/>
        <v>0</v>
      </c>
      <c r="R31" s="76">
        <f>Full_dataset!W39</f>
        <v>0</v>
      </c>
      <c r="S31" s="76">
        <f>Full_dataset!X39</f>
        <v>0</v>
      </c>
      <c r="T31" s="76">
        <f>Full_dataset!Y39</f>
        <v>0</v>
      </c>
      <c r="U31" s="76">
        <f>Full_dataset!Z39</f>
        <v>0</v>
      </c>
      <c r="V31" s="76">
        <f>Full_dataset!AA39</f>
        <v>0</v>
      </c>
      <c r="X31" s="5"/>
      <c r="Y31" s="6">
        <f t="shared" si="4"/>
        <v>1</v>
      </c>
      <c r="Z31" s="6">
        <f t="shared" si="5"/>
        <v>0</v>
      </c>
      <c r="AA31" s="6">
        <f t="shared" si="6"/>
        <v>0.5</v>
      </c>
      <c r="AB31" s="6">
        <f t="shared" si="7"/>
        <v>0</v>
      </c>
      <c r="AC31" s="6">
        <f t="shared" si="8"/>
        <v>1</v>
      </c>
      <c r="AD31" s="6">
        <f t="shared" si="9"/>
        <v>1</v>
      </c>
      <c r="AE31" s="6">
        <f t="shared" si="10"/>
        <v>0</v>
      </c>
      <c r="AF31" s="7">
        <f t="shared" si="11"/>
        <v>1</v>
      </c>
      <c r="AG31" s="5"/>
      <c r="AH31" s="6">
        <f t="shared" si="12"/>
        <v>1</v>
      </c>
      <c r="AI31" s="7">
        <f t="shared" si="13"/>
        <v>1</v>
      </c>
      <c r="AJ31" s="7">
        <f t="shared" si="14"/>
        <v>1</v>
      </c>
      <c r="AK31" s="7">
        <f t="shared" si="15"/>
        <v>1</v>
      </c>
      <c r="AL31" s="7">
        <f t="shared" si="16"/>
        <v>1</v>
      </c>
      <c r="AM31" s="7">
        <f t="shared" si="17"/>
        <v>1</v>
      </c>
      <c r="AN31" s="6">
        <f t="shared" si="18"/>
        <v>0</v>
      </c>
      <c r="AO31" s="7">
        <f t="shared" si="19"/>
        <v>1</v>
      </c>
      <c r="AP31" s="5"/>
    </row>
    <row r="32" spans="1:42" ht="45" x14ac:dyDescent="0.25">
      <c r="A32" s="60" t="s">
        <v>201</v>
      </c>
      <c r="B32" s="47">
        <v>6</v>
      </c>
      <c r="C32" s="46" t="s">
        <v>122</v>
      </c>
      <c r="D32" s="44" t="s">
        <v>57</v>
      </c>
      <c r="E32" s="45">
        <v>2</v>
      </c>
      <c r="F32" s="76">
        <f>Full_dataset!K40</f>
        <v>2</v>
      </c>
      <c r="G32" s="73">
        <f>Full_dataset!L40</f>
        <v>0</v>
      </c>
      <c r="H32" s="73">
        <f>Full_dataset!M40</f>
        <v>0</v>
      </c>
      <c r="I32" s="73">
        <f>Full_dataset!N40</f>
        <v>2</v>
      </c>
      <c r="J32" s="73">
        <f>Full_dataset!O40</f>
        <v>1</v>
      </c>
      <c r="K32" s="73">
        <f>Full_dataset!P40</f>
        <v>2</v>
      </c>
      <c r="L32" s="70">
        <f>Full_dataset!Q40</f>
        <v>2</v>
      </c>
      <c r="M32" s="80">
        <f t="shared" si="0"/>
        <v>0</v>
      </c>
      <c r="N32" s="78">
        <f t="shared" si="1"/>
        <v>0</v>
      </c>
      <c r="O32" s="71">
        <f t="shared" si="2"/>
        <v>0</v>
      </c>
      <c r="P32" s="76">
        <f>Full_dataset!U40</f>
        <v>0</v>
      </c>
      <c r="Q32" s="54">
        <f t="shared" si="3"/>
        <v>0</v>
      </c>
      <c r="R32" s="76">
        <f>Full_dataset!W40</f>
        <v>0</v>
      </c>
      <c r="S32" s="76">
        <f>Full_dataset!X40</f>
        <v>0</v>
      </c>
      <c r="T32" s="76">
        <f>Full_dataset!Y40</f>
        <v>0</v>
      </c>
      <c r="U32" s="76">
        <f>Full_dataset!Z40</f>
        <v>0</v>
      </c>
      <c r="V32" s="76">
        <f>Full_dataset!AA40</f>
        <v>0</v>
      </c>
      <c r="X32" s="5"/>
      <c r="Y32" s="6">
        <f t="shared" si="4"/>
        <v>1</v>
      </c>
      <c r="Z32" s="6">
        <f t="shared" si="5"/>
        <v>0</v>
      </c>
      <c r="AA32" s="6">
        <f t="shared" si="6"/>
        <v>0.5</v>
      </c>
      <c r="AB32" s="6">
        <f t="shared" si="7"/>
        <v>0</v>
      </c>
      <c r="AC32" s="6">
        <f t="shared" si="8"/>
        <v>1</v>
      </c>
      <c r="AD32" s="6">
        <f t="shared" si="9"/>
        <v>1</v>
      </c>
      <c r="AE32" s="6">
        <f t="shared" si="10"/>
        <v>0</v>
      </c>
      <c r="AF32" s="7">
        <f t="shared" si="11"/>
        <v>1</v>
      </c>
      <c r="AG32" s="5"/>
      <c r="AH32" s="6">
        <f t="shared" si="12"/>
        <v>1</v>
      </c>
      <c r="AI32" s="7">
        <f t="shared" si="13"/>
        <v>1</v>
      </c>
      <c r="AJ32" s="7">
        <f t="shared" si="14"/>
        <v>1</v>
      </c>
      <c r="AK32" s="7">
        <f t="shared" si="15"/>
        <v>1</v>
      </c>
      <c r="AL32" s="7">
        <f t="shared" si="16"/>
        <v>1</v>
      </c>
      <c r="AM32" s="7">
        <f t="shared" si="17"/>
        <v>1</v>
      </c>
      <c r="AN32" s="6">
        <f t="shared" si="18"/>
        <v>0</v>
      </c>
      <c r="AO32" s="7">
        <f t="shared" si="19"/>
        <v>1</v>
      </c>
      <c r="AP32" s="5"/>
    </row>
    <row r="33" spans="1:42" x14ac:dyDescent="0.25">
      <c r="A33" s="62" t="s">
        <v>17</v>
      </c>
      <c r="B33" s="48">
        <v>6</v>
      </c>
      <c r="C33" s="50" t="s">
        <v>80</v>
      </c>
      <c r="D33" s="49" t="s">
        <v>57</v>
      </c>
      <c r="E33" s="51">
        <v>16</v>
      </c>
      <c r="F33" s="76">
        <f>Full_dataset!K43</f>
        <v>16</v>
      </c>
      <c r="G33" s="73">
        <f>Full_dataset!L43</f>
        <v>7</v>
      </c>
      <c r="H33" s="73">
        <f>Full_dataset!M43</f>
        <v>0</v>
      </c>
      <c r="I33" s="73">
        <f>Full_dataset!N43</f>
        <v>16</v>
      </c>
      <c r="J33" s="73">
        <f>Full_dataset!O43</f>
        <v>9</v>
      </c>
      <c r="K33" s="73">
        <f>Full_dataset!P43</f>
        <v>9</v>
      </c>
      <c r="L33" s="70">
        <f>Full_dataset!Q43</f>
        <v>16</v>
      </c>
      <c r="M33" s="80">
        <f t="shared" si="0"/>
        <v>0</v>
      </c>
      <c r="N33" s="78">
        <f t="shared" si="1"/>
        <v>0</v>
      </c>
      <c r="O33" s="71">
        <f t="shared" si="2"/>
        <v>0</v>
      </c>
      <c r="P33" s="76">
        <f>Full_dataset!U43</f>
        <v>0</v>
      </c>
      <c r="Q33" s="54">
        <f t="shared" si="3"/>
        <v>0</v>
      </c>
      <c r="R33" s="76">
        <f>Full_dataset!W43</f>
        <v>0</v>
      </c>
      <c r="S33" s="76">
        <f>Full_dataset!X43</f>
        <v>0</v>
      </c>
      <c r="T33" s="76">
        <f>Full_dataset!Y43</f>
        <v>0</v>
      </c>
      <c r="U33" s="76">
        <f>Full_dataset!Z43</f>
        <v>0</v>
      </c>
      <c r="V33" s="76">
        <f>Full_dataset!AA43</f>
        <v>0</v>
      </c>
      <c r="X33" s="5"/>
      <c r="Y33" s="6">
        <f t="shared" si="4"/>
        <v>1</v>
      </c>
      <c r="Z33" s="6">
        <f t="shared" si="5"/>
        <v>0.4375</v>
      </c>
      <c r="AA33" s="6">
        <f t="shared" si="6"/>
        <v>0.5625</v>
      </c>
      <c r="AB33" s="6">
        <f t="shared" si="7"/>
        <v>0</v>
      </c>
      <c r="AC33" s="6">
        <f t="shared" si="8"/>
        <v>0.5625</v>
      </c>
      <c r="AD33" s="6">
        <f t="shared" si="9"/>
        <v>1</v>
      </c>
      <c r="AE33" s="6">
        <f t="shared" si="10"/>
        <v>0</v>
      </c>
      <c r="AF33" s="7">
        <f t="shared" si="11"/>
        <v>1</v>
      </c>
      <c r="AG33" s="5"/>
      <c r="AH33" s="6">
        <f t="shared" si="12"/>
        <v>1</v>
      </c>
      <c r="AI33" s="7">
        <f t="shared" si="13"/>
        <v>1</v>
      </c>
      <c r="AJ33" s="7">
        <f t="shared" si="14"/>
        <v>1</v>
      </c>
      <c r="AK33" s="7">
        <f t="shared" si="15"/>
        <v>1</v>
      </c>
      <c r="AL33" s="7">
        <f t="shared" si="16"/>
        <v>1</v>
      </c>
      <c r="AM33" s="7">
        <f t="shared" si="17"/>
        <v>1</v>
      </c>
      <c r="AN33" s="6">
        <f t="shared" si="18"/>
        <v>0</v>
      </c>
      <c r="AO33" s="7">
        <f t="shared" si="19"/>
        <v>1</v>
      </c>
      <c r="AP33" s="5"/>
    </row>
    <row r="34" spans="1:42" x14ac:dyDescent="0.25">
      <c r="A34" s="62" t="s">
        <v>19</v>
      </c>
      <c r="B34" s="48">
        <v>5</v>
      </c>
      <c r="C34" s="50" t="s">
        <v>82</v>
      </c>
      <c r="D34" s="49" t="s">
        <v>57</v>
      </c>
      <c r="E34" s="51">
        <v>8</v>
      </c>
      <c r="F34" s="76">
        <f>Full_dataset!K45</f>
        <v>7</v>
      </c>
      <c r="G34" s="73">
        <f>Full_dataset!L45</f>
        <v>2</v>
      </c>
      <c r="H34" s="73">
        <f>Full_dataset!M45</f>
        <v>4</v>
      </c>
      <c r="I34" s="73">
        <f>Full_dataset!N45</f>
        <v>8</v>
      </c>
      <c r="J34" s="73">
        <f>Full_dataset!O45</f>
        <v>7</v>
      </c>
      <c r="K34" s="73">
        <f>Full_dataset!P45</f>
        <v>4</v>
      </c>
      <c r="L34" s="70">
        <f>Full_dataset!Q45</f>
        <v>7</v>
      </c>
      <c r="M34" s="80">
        <f t="shared" si="0"/>
        <v>0</v>
      </c>
      <c r="N34" s="78">
        <f t="shared" si="1"/>
        <v>1</v>
      </c>
      <c r="O34" s="71">
        <f t="shared" si="2"/>
        <v>1</v>
      </c>
      <c r="P34" s="76">
        <f>Full_dataset!U45</f>
        <v>1</v>
      </c>
      <c r="Q34" s="54">
        <f t="shared" si="3"/>
        <v>0</v>
      </c>
      <c r="R34" s="76">
        <f>Full_dataset!W45</f>
        <v>0</v>
      </c>
      <c r="S34" s="76">
        <f>Full_dataset!X45</f>
        <v>1</v>
      </c>
      <c r="T34" s="76">
        <f>Full_dataset!Y45</f>
        <v>1</v>
      </c>
      <c r="U34" s="76">
        <f>Full_dataset!Z45</f>
        <v>0</v>
      </c>
      <c r="V34" s="76">
        <f>Full_dataset!AA45</f>
        <v>1</v>
      </c>
      <c r="X34" s="5"/>
      <c r="Y34" s="6">
        <f t="shared" si="4"/>
        <v>0.875</v>
      </c>
      <c r="Z34" s="6">
        <f t="shared" si="5"/>
        <v>0.25</v>
      </c>
      <c r="AA34" s="6">
        <f t="shared" si="6"/>
        <v>0.875</v>
      </c>
      <c r="AB34" s="6">
        <f t="shared" si="7"/>
        <v>0.5</v>
      </c>
      <c r="AC34" s="6">
        <f t="shared" si="8"/>
        <v>0.5</v>
      </c>
      <c r="AD34" s="6">
        <f t="shared" si="9"/>
        <v>1</v>
      </c>
      <c r="AE34" s="6">
        <f t="shared" si="10"/>
        <v>0</v>
      </c>
      <c r="AF34" s="7">
        <f t="shared" si="11"/>
        <v>1</v>
      </c>
      <c r="AG34" s="5"/>
      <c r="AH34" s="6">
        <f t="shared" si="12"/>
        <v>0.875</v>
      </c>
      <c r="AI34" s="7">
        <f t="shared" si="13"/>
        <v>0.875</v>
      </c>
      <c r="AJ34" s="7">
        <f t="shared" si="14"/>
        <v>0.875</v>
      </c>
      <c r="AK34" s="7">
        <f t="shared" si="15"/>
        <v>1</v>
      </c>
      <c r="AL34" s="7">
        <f t="shared" si="16"/>
        <v>1</v>
      </c>
      <c r="AM34" s="7">
        <f t="shared" si="17"/>
        <v>1</v>
      </c>
      <c r="AN34" s="6">
        <f t="shared" si="18"/>
        <v>0</v>
      </c>
      <c r="AO34" s="7">
        <f t="shared" si="19"/>
        <v>1</v>
      </c>
      <c r="AP34" s="5"/>
    </row>
    <row r="35" spans="1:42" x14ac:dyDescent="0.25">
      <c r="A35" s="62" t="s">
        <v>21</v>
      </c>
      <c r="B35" s="48">
        <v>4</v>
      </c>
      <c r="C35" s="50" t="s">
        <v>84</v>
      </c>
      <c r="D35" s="49" t="s">
        <v>57</v>
      </c>
      <c r="E35" s="51">
        <v>9</v>
      </c>
      <c r="F35" s="76">
        <f>Full_dataset!K47</f>
        <v>9</v>
      </c>
      <c r="G35" s="73">
        <f>Full_dataset!L47</f>
        <v>5</v>
      </c>
      <c r="H35" s="73">
        <f>Full_dataset!M47</f>
        <v>2</v>
      </c>
      <c r="I35" s="73">
        <f>Full_dataset!N47</f>
        <v>6</v>
      </c>
      <c r="J35" s="73">
        <f>Full_dataset!O47</f>
        <v>9</v>
      </c>
      <c r="K35" s="73">
        <f>Full_dataset!P47</f>
        <v>0</v>
      </c>
      <c r="L35" s="70">
        <f>Full_dataset!Q47</f>
        <v>9</v>
      </c>
      <c r="M35" s="80">
        <f t="shared" ref="M35:M66" si="20">L35-F35</f>
        <v>0</v>
      </c>
      <c r="N35" s="78">
        <f t="shared" ref="N35:N66" si="21">E35-F35</f>
        <v>0</v>
      </c>
      <c r="O35" s="71">
        <f t="shared" ref="O35:O66" si="22">E35-L35</f>
        <v>0</v>
      </c>
      <c r="P35" s="76">
        <f>Full_dataset!U47</f>
        <v>0</v>
      </c>
      <c r="Q35" s="54">
        <f t="shared" ref="Q35:Q66" si="23">E35-(L35+P35)</f>
        <v>0</v>
      </c>
      <c r="R35" s="76">
        <f>Full_dataset!W47</f>
        <v>0</v>
      </c>
      <c r="S35" s="76">
        <f>Full_dataset!X47</f>
        <v>0</v>
      </c>
      <c r="T35" s="76">
        <f>Full_dataset!Y47</f>
        <v>0</v>
      </c>
      <c r="U35" s="76">
        <f>Full_dataset!Z47</f>
        <v>0</v>
      </c>
      <c r="V35" s="76">
        <f>Full_dataset!AA47</f>
        <v>0</v>
      </c>
      <c r="X35" s="5"/>
      <c r="Y35" s="6">
        <f t="shared" ref="Y35:Y66" si="24">F35/$E35</f>
        <v>1</v>
      </c>
      <c r="Z35" s="6">
        <f t="shared" ref="Z35:Z66" si="25">G35/$E35</f>
        <v>0.55555555555555558</v>
      </c>
      <c r="AA35" s="6">
        <f t="shared" ref="AA35:AA66" si="26">J35/$E35</f>
        <v>1</v>
      </c>
      <c r="AB35" s="6">
        <f t="shared" ref="AB35:AB66" si="27">H35/$E35</f>
        <v>0.22222222222222221</v>
      </c>
      <c r="AC35" s="6">
        <f t="shared" ref="AC35:AC66" si="28">K35/$E35</f>
        <v>0</v>
      </c>
      <c r="AD35" s="6">
        <f t="shared" ref="AD35:AD66" si="29">I35/$E35</f>
        <v>0.66666666666666663</v>
      </c>
      <c r="AE35" s="6">
        <f t="shared" ref="AE35:AE66" si="30">M35/$E35</f>
        <v>0</v>
      </c>
      <c r="AF35" s="7">
        <f t="shared" ref="AF35:AF66" si="31">($E35-Q35)/$E35</f>
        <v>1</v>
      </c>
      <c r="AG35" s="5"/>
      <c r="AH35" s="6">
        <f t="shared" ref="AH35:AH66" si="32">L35/$E35</f>
        <v>1</v>
      </c>
      <c r="AI35" s="7">
        <f t="shared" ref="AI35:AI66" si="33">$AH35+R35/$E35</f>
        <v>1</v>
      </c>
      <c r="AJ35" s="7">
        <f t="shared" ref="AJ35:AJ66" si="34">$AH35+U35/$E35</f>
        <v>1</v>
      </c>
      <c r="AK35" s="7">
        <f t="shared" ref="AK35:AK66" si="35">$AH35+S35/$E35</f>
        <v>1</v>
      </c>
      <c r="AL35" s="7">
        <f t="shared" ref="AL35:AL66" si="36">$AH35+V35/$E35</f>
        <v>1</v>
      </c>
      <c r="AM35" s="7">
        <f t="shared" ref="AM35:AM66" si="37">$AH35+T35/$E35</f>
        <v>1</v>
      </c>
      <c r="AN35" s="6">
        <f t="shared" ref="AN35:AN66" si="38">AE35</f>
        <v>0</v>
      </c>
      <c r="AO35" s="7">
        <f t="shared" ref="AO35:AO66" si="39">AF35</f>
        <v>1</v>
      </c>
      <c r="AP35" s="5"/>
    </row>
    <row r="36" spans="1:42" x14ac:dyDescent="0.25">
      <c r="A36" s="60" t="s">
        <v>197</v>
      </c>
      <c r="B36" s="47">
        <v>3</v>
      </c>
      <c r="C36" s="46" t="s">
        <v>113</v>
      </c>
      <c r="D36" s="44" t="s">
        <v>57</v>
      </c>
      <c r="E36" s="45">
        <v>6</v>
      </c>
      <c r="F36" s="76">
        <f>Full_dataset!K48</f>
        <v>4</v>
      </c>
      <c r="G36" s="73">
        <f>Full_dataset!L48</f>
        <v>0</v>
      </c>
      <c r="H36" s="73">
        <f>Full_dataset!M48</f>
        <v>0</v>
      </c>
      <c r="I36" s="73">
        <f>Full_dataset!N48</f>
        <v>4</v>
      </c>
      <c r="J36" s="73">
        <f>Full_dataset!O48</f>
        <v>4</v>
      </c>
      <c r="K36" s="73">
        <f>Full_dataset!P48</f>
        <v>2</v>
      </c>
      <c r="L36" s="70">
        <f>Full_dataset!Q48</f>
        <v>5</v>
      </c>
      <c r="M36" s="80">
        <f t="shared" si="20"/>
        <v>1</v>
      </c>
      <c r="N36" s="78">
        <f t="shared" si="21"/>
        <v>2</v>
      </c>
      <c r="O36" s="71">
        <f t="shared" si="22"/>
        <v>1</v>
      </c>
      <c r="P36" s="76">
        <f>Full_dataset!U48</f>
        <v>1</v>
      </c>
      <c r="Q36" s="54">
        <f t="shared" si="23"/>
        <v>0</v>
      </c>
      <c r="R36" s="76">
        <f>Full_dataset!W48</f>
        <v>0</v>
      </c>
      <c r="S36" s="76">
        <f>Full_dataset!X48</f>
        <v>0</v>
      </c>
      <c r="T36" s="76">
        <f>Full_dataset!Y48</f>
        <v>1</v>
      </c>
      <c r="U36" s="76">
        <f>Full_dataset!Z48</f>
        <v>0</v>
      </c>
      <c r="V36" s="76">
        <f>Full_dataset!AA48</f>
        <v>0</v>
      </c>
      <c r="X36" s="5"/>
      <c r="Y36" s="6">
        <f t="shared" si="24"/>
        <v>0.66666666666666663</v>
      </c>
      <c r="Z36" s="6">
        <f t="shared" si="25"/>
        <v>0</v>
      </c>
      <c r="AA36" s="6">
        <f t="shared" si="26"/>
        <v>0.66666666666666663</v>
      </c>
      <c r="AB36" s="6">
        <f t="shared" si="27"/>
        <v>0</v>
      </c>
      <c r="AC36" s="6">
        <f t="shared" si="28"/>
        <v>0.33333333333333331</v>
      </c>
      <c r="AD36" s="6">
        <f t="shared" si="29"/>
        <v>0.66666666666666663</v>
      </c>
      <c r="AE36" s="6">
        <f t="shared" si="30"/>
        <v>0.16666666666666666</v>
      </c>
      <c r="AF36" s="7">
        <f t="shared" si="31"/>
        <v>1</v>
      </c>
      <c r="AG36" s="5"/>
      <c r="AH36" s="6">
        <f t="shared" si="32"/>
        <v>0.83333333333333337</v>
      </c>
      <c r="AI36" s="7">
        <f t="shared" si="33"/>
        <v>0.83333333333333337</v>
      </c>
      <c r="AJ36" s="7">
        <f t="shared" si="34"/>
        <v>0.83333333333333337</v>
      </c>
      <c r="AK36" s="7">
        <f t="shared" si="35"/>
        <v>0.83333333333333337</v>
      </c>
      <c r="AL36" s="7">
        <f t="shared" si="36"/>
        <v>0.83333333333333337</v>
      </c>
      <c r="AM36" s="7">
        <f t="shared" si="37"/>
        <v>1</v>
      </c>
      <c r="AN36" s="6">
        <f t="shared" si="38"/>
        <v>0.16666666666666666</v>
      </c>
      <c r="AO36" s="7">
        <f t="shared" si="39"/>
        <v>1</v>
      </c>
      <c r="AP36" s="5"/>
    </row>
    <row r="37" spans="1:42" ht="30" x14ac:dyDescent="0.25">
      <c r="A37" s="62" t="s">
        <v>22</v>
      </c>
      <c r="B37" s="48">
        <v>13</v>
      </c>
      <c r="C37" s="50" t="s">
        <v>85</v>
      </c>
      <c r="D37" s="49" t="s">
        <v>57</v>
      </c>
      <c r="E37" s="51">
        <v>5</v>
      </c>
      <c r="F37" s="76">
        <f>Full_dataset!K49</f>
        <v>4</v>
      </c>
      <c r="G37" s="73">
        <f>Full_dataset!L49</f>
        <v>1</v>
      </c>
      <c r="H37" s="73">
        <f>Full_dataset!M49</f>
        <v>1</v>
      </c>
      <c r="I37" s="73">
        <f>Full_dataset!N49</f>
        <v>4</v>
      </c>
      <c r="J37" s="73">
        <f>Full_dataset!O49</f>
        <v>4</v>
      </c>
      <c r="K37" s="73">
        <f>Full_dataset!P49</f>
        <v>1</v>
      </c>
      <c r="L37" s="70">
        <f>Full_dataset!Q49</f>
        <v>5</v>
      </c>
      <c r="M37" s="80">
        <f t="shared" si="20"/>
        <v>1</v>
      </c>
      <c r="N37" s="78">
        <f t="shared" si="21"/>
        <v>1</v>
      </c>
      <c r="O37" s="71">
        <f t="shared" si="22"/>
        <v>0</v>
      </c>
      <c r="P37" s="76">
        <f>Full_dataset!U49</f>
        <v>0</v>
      </c>
      <c r="Q37" s="54">
        <f t="shared" si="23"/>
        <v>0</v>
      </c>
      <c r="R37" s="76">
        <f>Full_dataset!W49</f>
        <v>0</v>
      </c>
      <c r="S37" s="76">
        <f>Full_dataset!X49</f>
        <v>0</v>
      </c>
      <c r="T37" s="76">
        <f>Full_dataset!Y49</f>
        <v>0</v>
      </c>
      <c r="U37" s="76">
        <f>Full_dataset!Z49</f>
        <v>0</v>
      </c>
      <c r="V37" s="76">
        <f>Full_dataset!AA49</f>
        <v>0</v>
      </c>
      <c r="X37" s="5"/>
      <c r="Y37" s="6">
        <f t="shared" si="24"/>
        <v>0.8</v>
      </c>
      <c r="Z37" s="6">
        <f t="shared" si="25"/>
        <v>0.2</v>
      </c>
      <c r="AA37" s="6">
        <f t="shared" si="26"/>
        <v>0.8</v>
      </c>
      <c r="AB37" s="6">
        <f t="shared" si="27"/>
        <v>0.2</v>
      </c>
      <c r="AC37" s="6">
        <f t="shared" si="28"/>
        <v>0.2</v>
      </c>
      <c r="AD37" s="6">
        <f t="shared" si="29"/>
        <v>0.8</v>
      </c>
      <c r="AE37" s="6">
        <f t="shared" si="30"/>
        <v>0.2</v>
      </c>
      <c r="AF37" s="7">
        <f t="shared" si="31"/>
        <v>1</v>
      </c>
      <c r="AG37" s="5"/>
      <c r="AH37" s="6">
        <f t="shared" si="32"/>
        <v>1</v>
      </c>
      <c r="AI37" s="7">
        <f t="shared" si="33"/>
        <v>1</v>
      </c>
      <c r="AJ37" s="7">
        <f t="shared" si="34"/>
        <v>1</v>
      </c>
      <c r="AK37" s="7">
        <f t="shared" si="35"/>
        <v>1</v>
      </c>
      <c r="AL37" s="7">
        <f t="shared" si="36"/>
        <v>1</v>
      </c>
      <c r="AM37" s="7">
        <f t="shared" si="37"/>
        <v>1</v>
      </c>
      <c r="AN37" s="6">
        <f t="shared" si="38"/>
        <v>0.2</v>
      </c>
      <c r="AO37" s="7">
        <f t="shared" si="39"/>
        <v>1</v>
      </c>
      <c r="AP37" s="5"/>
    </row>
    <row r="38" spans="1:42" x14ac:dyDescent="0.25">
      <c r="A38" s="62" t="s">
        <v>23</v>
      </c>
      <c r="B38" s="48">
        <v>3</v>
      </c>
      <c r="C38" s="50" t="s">
        <v>124</v>
      </c>
      <c r="D38" s="49" t="s">
        <v>57</v>
      </c>
      <c r="E38" s="51">
        <v>27</v>
      </c>
      <c r="F38" s="76">
        <f>Full_dataset!K50</f>
        <v>27</v>
      </c>
      <c r="G38" s="73">
        <f>Full_dataset!L50</f>
        <v>9</v>
      </c>
      <c r="H38" s="73">
        <f>Full_dataset!M50</f>
        <v>1</v>
      </c>
      <c r="I38" s="73">
        <f>Full_dataset!N50</f>
        <v>17</v>
      </c>
      <c r="J38" s="73">
        <f>Full_dataset!O50</f>
        <v>27</v>
      </c>
      <c r="K38" s="73">
        <f>Full_dataset!P50</f>
        <v>1</v>
      </c>
      <c r="L38" s="70">
        <f>Full_dataset!Q50</f>
        <v>27</v>
      </c>
      <c r="M38" s="80">
        <f t="shared" si="20"/>
        <v>0</v>
      </c>
      <c r="N38" s="78">
        <f t="shared" si="21"/>
        <v>0</v>
      </c>
      <c r="O38" s="71">
        <f t="shared" si="22"/>
        <v>0</v>
      </c>
      <c r="P38" s="76">
        <f>Full_dataset!U50</f>
        <v>0</v>
      </c>
      <c r="Q38" s="54">
        <f t="shared" si="23"/>
        <v>0</v>
      </c>
      <c r="R38" s="76">
        <f>Full_dataset!W50</f>
        <v>0</v>
      </c>
      <c r="S38" s="76">
        <f>Full_dataset!X50</f>
        <v>0</v>
      </c>
      <c r="T38" s="76">
        <f>Full_dataset!Y50</f>
        <v>0</v>
      </c>
      <c r="U38" s="76">
        <f>Full_dataset!Z50</f>
        <v>0</v>
      </c>
      <c r="V38" s="76">
        <f>Full_dataset!AA50</f>
        <v>0</v>
      </c>
      <c r="X38" s="5"/>
      <c r="Y38" s="6">
        <f t="shared" si="24"/>
        <v>1</v>
      </c>
      <c r="Z38" s="6">
        <f t="shared" si="25"/>
        <v>0.33333333333333331</v>
      </c>
      <c r="AA38" s="6">
        <f t="shared" si="26"/>
        <v>1</v>
      </c>
      <c r="AB38" s="6">
        <f t="shared" si="27"/>
        <v>3.7037037037037035E-2</v>
      </c>
      <c r="AC38" s="6">
        <f t="shared" si="28"/>
        <v>3.7037037037037035E-2</v>
      </c>
      <c r="AD38" s="6">
        <f t="shared" si="29"/>
        <v>0.62962962962962965</v>
      </c>
      <c r="AE38" s="6">
        <f t="shared" si="30"/>
        <v>0</v>
      </c>
      <c r="AF38" s="7">
        <f t="shared" si="31"/>
        <v>1</v>
      </c>
      <c r="AG38" s="5"/>
      <c r="AH38" s="6">
        <f t="shared" si="32"/>
        <v>1</v>
      </c>
      <c r="AI38" s="7">
        <f t="shared" si="33"/>
        <v>1</v>
      </c>
      <c r="AJ38" s="7">
        <f t="shared" si="34"/>
        <v>1</v>
      </c>
      <c r="AK38" s="7">
        <f t="shared" si="35"/>
        <v>1</v>
      </c>
      <c r="AL38" s="7">
        <f t="shared" si="36"/>
        <v>1</v>
      </c>
      <c r="AM38" s="7">
        <f t="shared" si="37"/>
        <v>1</v>
      </c>
      <c r="AN38" s="6">
        <f t="shared" si="38"/>
        <v>0</v>
      </c>
      <c r="AO38" s="7">
        <f t="shared" si="39"/>
        <v>1</v>
      </c>
      <c r="AP38" s="5"/>
    </row>
    <row r="39" spans="1:42" x14ac:dyDescent="0.25">
      <c r="A39" s="62" t="s">
        <v>24</v>
      </c>
      <c r="B39" s="48">
        <v>3</v>
      </c>
      <c r="C39" s="50" t="s">
        <v>86</v>
      </c>
      <c r="D39" s="49" t="s">
        <v>57</v>
      </c>
      <c r="E39" s="51">
        <v>29</v>
      </c>
      <c r="F39" s="76">
        <f>Full_dataset!K51</f>
        <v>27</v>
      </c>
      <c r="G39" s="73">
        <f>Full_dataset!L51</f>
        <v>14</v>
      </c>
      <c r="H39" s="73">
        <f>Full_dataset!M51</f>
        <v>1</v>
      </c>
      <c r="I39" s="73">
        <f>Full_dataset!N51</f>
        <v>18</v>
      </c>
      <c r="J39" s="73">
        <f>Full_dataset!O51</f>
        <v>22</v>
      </c>
      <c r="K39" s="73">
        <f>Full_dataset!P51</f>
        <v>13</v>
      </c>
      <c r="L39" s="70">
        <f>Full_dataset!Q51</f>
        <v>28</v>
      </c>
      <c r="M39" s="80">
        <f t="shared" si="20"/>
        <v>1</v>
      </c>
      <c r="N39" s="78">
        <f t="shared" si="21"/>
        <v>2</v>
      </c>
      <c r="O39" s="71">
        <f t="shared" si="22"/>
        <v>1</v>
      </c>
      <c r="P39" s="76">
        <f>Full_dataset!U51</f>
        <v>1</v>
      </c>
      <c r="Q39" s="54">
        <f t="shared" si="23"/>
        <v>0</v>
      </c>
      <c r="R39" s="76">
        <f>Full_dataset!W51</f>
        <v>0</v>
      </c>
      <c r="S39" s="76">
        <f>Full_dataset!X51</f>
        <v>0</v>
      </c>
      <c r="T39" s="76">
        <f>Full_dataset!Y51</f>
        <v>1</v>
      </c>
      <c r="U39" s="76">
        <f>Full_dataset!Z51</f>
        <v>0</v>
      </c>
      <c r="V39" s="76">
        <f>Full_dataset!AA51</f>
        <v>1</v>
      </c>
      <c r="X39" s="5"/>
      <c r="Y39" s="6">
        <f t="shared" si="24"/>
        <v>0.93103448275862066</v>
      </c>
      <c r="Z39" s="6">
        <f t="shared" si="25"/>
        <v>0.48275862068965519</v>
      </c>
      <c r="AA39" s="6">
        <f t="shared" si="26"/>
        <v>0.75862068965517238</v>
      </c>
      <c r="AB39" s="6">
        <f t="shared" si="27"/>
        <v>3.4482758620689655E-2</v>
      </c>
      <c r="AC39" s="6">
        <f t="shared" si="28"/>
        <v>0.44827586206896552</v>
      </c>
      <c r="AD39" s="6">
        <f t="shared" si="29"/>
        <v>0.62068965517241381</v>
      </c>
      <c r="AE39" s="6">
        <f t="shared" si="30"/>
        <v>3.4482758620689655E-2</v>
      </c>
      <c r="AF39" s="7">
        <f t="shared" si="31"/>
        <v>1</v>
      </c>
      <c r="AG39" s="5"/>
      <c r="AH39" s="6">
        <f t="shared" si="32"/>
        <v>0.96551724137931039</v>
      </c>
      <c r="AI39" s="7">
        <f t="shared" si="33"/>
        <v>0.96551724137931039</v>
      </c>
      <c r="AJ39" s="7">
        <f t="shared" si="34"/>
        <v>0.96551724137931039</v>
      </c>
      <c r="AK39" s="7">
        <f t="shared" si="35"/>
        <v>0.96551724137931039</v>
      </c>
      <c r="AL39" s="7">
        <f t="shared" si="36"/>
        <v>1</v>
      </c>
      <c r="AM39" s="7">
        <f t="shared" si="37"/>
        <v>1</v>
      </c>
      <c r="AN39" s="6">
        <f t="shared" si="38"/>
        <v>3.4482758620689655E-2</v>
      </c>
      <c r="AO39" s="7">
        <f t="shared" si="39"/>
        <v>1</v>
      </c>
      <c r="AP39" s="5"/>
    </row>
    <row r="40" spans="1:42" ht="30" x14ac:dyDescent="0.25">
      <c r="A40" s="62" t="s">
        <v>25</v>
      </c>
      <c r="B40" s="48">
        <v>7</v>
      </c>
      <c r="C40" s="50" t="s">
        <v>87</v>
      </c>
      <c r="D40" s="49" t="s">
        <v>57</v>
      </c>
      <c r="E40" s="51">
        <v>14</v>
      </c>
      <c r="F40" s="76">
        <f>Full_dataset!K52</f>
        <v>12</v>
      </c>
      <c r="G40" s="73">
        <f>Full_dataset!L52</f>
        <v>4</v>
      </c>
      <c r="H40" s="73">
        <f>Full_dataset!M52</f>
        <v>12</v>
      </c>
      <c r="I40" s="73">
        <f>Full_dataset!N52</f>
        <v>10</v>
      </c>
      <c r="J40" s="73">
        <f>Full_dataset!O52</f>
        <v>12</v>
      </c>
      <c r="K40" s="73">
        <f>Full_dataset!P52</f>
        <v>2</v>
      </c>
      <c r="L40" s="70">
        <f>Full_dataset!Q52</f>
        <v>14</v>
      </c>
      <c r="M40" s="80">
        <f t="shared" si="20"/>
        <v>2</v>
      </c>
      <c r="N40" s="78">
        <f t="shared" si="21"/>
        <v>2</v>
      </c>
      <c r="O40" s="71">
        <f t="shared" si="22"/>
        <v>0</v>
      </c>
      <c r="P40" s="76">
        <f>Full_dataset!U52</f>
        <v>0</v>
      </c>
      <c r="Q40" s="54">
        <f t="shared" si="23"/>
        <v>0</v>
      </c>
      <c r="R40" s="76">
        <f>Full_dataset!W52</f>
        <v>0</v>
      </c>
      <c r="S40" s="76">
        <f>Full_dataset!X52</f>
        <v>0</v>
      </c>
      <c r="T40" s="76">
        <f>Full_dataset!Y52</f>
        <v>0</v>
      </c>
      <c r="U40" s="76">
        <f>Full_dataset!Z52</f>
        <v>0</v>
      </c>
      <c r="V40" s="76">
        <f>Full_dataset!AA52</f>
        <v>0</v>
      </c>
      <c r="X40" s="5"/>
      <c r="Y40" s="6">
        <f t="shared" si="24"/>
        <v>0.8571428571428571</v>
      </c>
      <c r="Z40" s="6">
        <f t="shared" si="25"/>
        <v>0.2857142857142857</v>
      </c>
      <c r="AA40" s="6">
        <f t="shared" si="26"/>
        <v>0.8571428571428571</v>
      </c>
      <c r="AB40" s="6">
        <f t="shared" si="27"/>
        <v>0.8571428571428571</v>
      </c>
      <c r="AC40" s="6">
        <f t="shared" si="28"/>
        <v>0.14285714285714285</v>
      </c>
      <c r="AD40" s="6">
        <f t="shared" si="29"/>
        <v>0.7142857142857143</v>
      </c>
      <c r="AE40" s="6">
        <f t="shared" si="30"/>
        <v>0.14285714285714285</v>
      </c>
      <c r="AF40" s="7">
        <f t="shared" si="31"/>
        <v>1</v>
      </c>
      <c r="AG40" s="5"/>
      <c r="AH40" s="6">
        <f t="shared" si="32"/>
        <v>1</v>
      </c>
      <c r="AI40" s="7">
        <f t="shared" si="33"/>
        <v>1</v>
      </c>
      <c r="AJ40" s="7">
        <f t="shared" si="34"/>
        <v>1</v>
      </c>
      <c r="AK40" s="7">
        <f t="shared" si="35"/>
        <v>1</v>
      </c>
      <c r="AL40" s="7">
        <f t="shared" si="36"/>
        <v>1</v>
      </c>
      <c r="AM40" s="7">
        <f t="shared" si="37"/>
        <v>1</v>
      </c>
      <c r="AN40" s="6">
        <f t="shared" si="38"/>
        <v>0.14285714285714285</v>
      </c>
      <c r="AO40" s="7">
        <f t="shared" si="39"/>
        <v>1</v>
      </c>
      <c r="AP40" s="5"/>
    </row>
    <row r="41" spans="1:42" ht="30" x14ac:dyDescent="0.25">
      <c r="A41" s="60" t="s">
        <v>26</v>
      </c>
      <c r="B41" s="47">
        <v>7</v>
      </c>
      <c r="C41" s="46" t="s">
        <v>87</v>
      </c>
      <c r="D41" s="44" t="s">
        <v>57</v>
      </c>
      <c r="E41" s="45">
        <v>4</v>
      </c>
      <c r="F41" s="76">
        <f>Full_dataset!K53</f>
        <v>3</v>
      </c>
      <c r="G41" s="73">
        <f>Full_dataset!L53</f>
        <v>1</v>
      </c>
      <c r="H41" s="73">
        <f>Full_dataset!M53</f>
        <v>3</v>
      </c>
      <c r="I41" s="73">
        <f>Full_dataset!N53</f>
        <v>2</v>
      </c>
      <c r="J41" s="73">
        <f>Full_dataset!O53</f>
        <v>3</v>
      </c>
      <c r="K41" s="73">
        <f>Full_dataset!P53</f>
        <v>0</v>
      </c>
      <c r="L41" s="70">
        <f>Full_dataset!Q53</f>
        <v>4</v>
      </c>
      <c r="M41" s="80">
        <f t="shared" si="20"/>
        <v>1</v>
      </c>
      <c r="N41" s="78">
        <f t="shared" si="21"/>
        <v>1</v>
      </c>
      <c r="O41" s="71">
        <f t="shared" si="22"/>
        <v>0</v>
      </c>
      <c r="P41" s="76">
        <f>Full_dataset!U53</f>
        <v>0</v>
      </c>
      <c r="Q41" s="54">
        <f t="shared" si="23"/>
        <v>0</v>
      </c>
      <c r="R41" s="76">
        <f>Full_dataset!W53</f>
        <v>0</v>
      </c>
      <c r="S41" s="76">
        <f>Full_dataset!X53</f>
        <v>0</v>
      </c>
      <c r="T41" s="76">
        <f>Full_dataset!Y53</f>
        <v>0</v>
      </c>
      <c r="U41" s="76">
        <f>Full_dataset!Z53</f>
        <v>0</v>
      </c>
      <c r="V41" s="76">
        <f>Full_dataset!AA53</f>
        <v>0</v>
      </c>
      <c r="X41" s="5"/>
      <c r="Y41" s="6">
        <f t="shared" si="24"/>
        <v>0.75</v>
      </c>
      <c r="Z41" s="6">
        <f t="shared" si="25"/>
        <v>0.25</v>
      </c>
      <c r="AA41" s="6">
        <f t="shared" si="26"/>
        <v>0.75</v>
      </c>
      <c r="AB41" s="6">
        <f t="shared" si="27"/>
        <v>0.75</v>
      </c>
      <c r="AC41" s="6">
        <f t="shared" si="28"/>
        <v>0</v>
      </c>
      <c r="AD41" s="6">
        <f t="shared" si="29"/>
        <v>0.5</v>
      </c>
      <c r="AE41" s="6">
        <f t="shared" si="30"/>
        <v>0.25</v>
      </c>
      <c r="AF41" s="7">
        <f t="shared" si="31"/>
        <v>1</v>
      </c>
      <c r="AG41" s="5"/>
      <c r="AH41" s="6">
        <f t="shared" si="32"/>
        <v>1</v>
      </c>
      <c r="AI41" s="7">
        <f t="shared" si="33"/>
        <v>1</v>
      </c>
      <c r="AJ41" s="7">
        <f t="shared" si="34"/>
        <v>1</v>
      </c>
      <c r="AK41" s="7">
        <f t="shared" si="35"/>
        <v>1</v>
      </c>
      <c r="AL41" s="7">
        <f t="shared" si="36"/>
        <v>1</v>
      </c>
      <c r="AM41" s="7">
        <f t="shared" si="37"/>
        <v>1</v>
      </c>
      <c r="AN41" s="6">
        <f t="shared" si="38"/>
        <v>0.25</v>
      </c>
      <c r="AO41" s="7">
        <f t="shared" si="39"/>
        <v>1</v>
      </c>
      <c r="AP41" s="5"/>
    </row>
    <row r="42" spans="1:42" s="99" customFormat="1" ht="30" x14ac:dyDescent="0.25">
      <c r="A42" s="62" t="s">
        <v>27</v>
      </c>
      <c r="B42" s="48">
        <v>6</v>
      </c>
      <c r="C42" s="50" t="s">
        <v>89</v>
      </c>
      <c r="D42" s="49" t="s">
        <v>57</v>
      </c>
      <c r="E42" s="51">
        <v>5</v>
      </c>
      <c r="F42" s="76">
        <f>Full_dataset!K54</f>
        <v>5</v>
      </c>
      <c r="G42" s="73">
        <f>Full_dataset!L54</f>
        <v>1</v>
      </c>
      <c r="H42" s="73">
        <f>Full_dataset!M54</f>
        <v>2</v>
      </c>
      <c r="I42" s="73">
        <f>Full_dataset!N54</f>
        <v>5</v>
      </c>
      <c r="J42" s="73">
        <f>Full_dataset!O54</f>
        <v>5</v>
      </c>
      <c r="K42" s="73">
        <f>Full_dataset!P54</f>
        <v>4</v>
      </c>
      <c r="L42" s="70">
        <f>Full_dataset!Q54</f>
        <v>5</v>
      </c>
      <c r="M42" s="80">
        <f t="shared" si="20"/>
        <v>0</v>
      </c>
      <c r="N42" s="78">
        <f t="shared" si="21"/>
        <v>0</v>
      </c>
      <c r="O42" s="71">
        <f t="shared" si="22"/>
        <v>0</v>
      </c>
      <c r="P42" s="76">
        <f>Full_dataset!U54</f>
        <v>0</v>
      </c>
      <c r="Q42" s="54">
        <f t="shared" si="23"/>
        <v>0</v>
      </c>
      <c r="R42" s="76">
        <f>Full_dataset!W54</f>
        <v>0</v>
      </c>
      <c r="S42" s="76">
        <f>Full_dataset!X54</f>
        <v>0</v>
      </c>
      <c r="T42" s="76">
        <f>Full_dataset!Y54</f>
        <v>0</v>
      </c>
      <c r="U42" s="76">
        <f>Full_dataset!Z54</f>
        <v>0</v>
      </c>
      <c r="V42" s="76">
        <f>Full_dataset!AA54</f>
        <v>0</v>
      </c>
      <c r="W42" s="4"/>
      <c r="X42" s="5"/>
      <c r="Y42" s="6">
        <f t="shared" si="24"/>
        <v>1</v>
      </c>
      <c r="Z42" s="6">
        <f t="shared" si="25"/>
        <v>0.2</v>
      </c>
      <c r="AA42" s="6">
        <f t="shared" si="26"/>
        <v>1</v>
      </c>
      <c r="AB42" s="6">
        <f t="shared" si="27"/>
        <v>0.4</v>
      </c>
      <c r="AC42" s="6">
        <f t="shared" si="28"/>
        <v>0.8</v>
      </c>
      <c r="AD42" s="6">
        <f t="shared" si="29"/>
        <v>1</v>
      </c>
      <c r="AE42" s="6">
        <f t="shared" si="30"/>
        <v>0</v>
      </c>
      <c r="AF42" s="7">
        <f t="shared" si="31"/>
        <v>1</v>
      </c>
      <c r="AG42" s="5"/>
      <c r="AH42" s="6">
        <f t="shared" si="32"/>
        <v>1</v>
      </c>
      <c r="AI42" s="7">
        <f t="shared" si="33"/>
        <v>1</v>
      </c>
      <c r="AJ42" s="7">
        <f t="shared" si="34"/>
        <v>1</v>
      </c>
      <c r="AK42" s="7">
        <f t="shared" si="35"/>
        <v>1</v>
      </c>
      <c r="AL42" s="7">
        <f t="shared" si="36"/>
        <v>1</v>
      </c>
      <c r="AM42" s="7">
        <f t="shared" si="37"/>
        <v>1</v>
      </c>
      <c r="AN42" s="6">
        <f t="shared" si="38"/>
        <v>0</v>
      </c>
      <c r="AO42" s="7">
        <f t="shared" si="39"/>
        <v>1</v>
      </c>
      <c r="AP42" s="5"/>
    </row>
    <row r="43" spans="1:42" x14ac:dyDescent="0.25">
      <c r="A43" s="62" t="s">
        <v>28</v>
      </c>
      <c r="B43" s="48">
        <v>5</v>
      </c>
      <c r="C43" s="50" t="s">
        <v>88</v>
      </c>
      <c r="D43" s="49" t="s">
        <v>57</v>
      </c>
      <c r="E43" s="51">
        <v>24</v>
      </c>
      <c r="F43" s="76">
        <f>Full_dataset!K55</f>
        <v>24</v>
      </c>
      <c r="G43" s="73">
        <f>Full_dataset!L55</f>
        <v>5</v>
      </c>
      <c r="H43" s="73">
        <f>Full_dataset!M55</f>
        <v>18</v>
      </c>
      <c r="I43" s="73">
        <f>Full_dataset!N55</f>
        <v>16</v>
      </c>
      <c r="J43" s="73">
        <f>Full_dataset!O55</f>
        <v>21</v>
      </c>
      <c r="K43" s="73">
        <f>Full_dataset!P55</f>
        <v>1</v>
      </c>
      <c r="L43" s="70">
        <f>Full_dataset!Q55</f>
        <v>24</v>
      </c>
      <c r="M43" s="80">
        <f t="shared" si="20"/>
        <v>0</v>
      </c>
      <c r="N43" s="78">
        <f t="shared" si="21"/>
        <v>0</v>
      </c>
      <c r="O43" s="71">
        <f t="shared" si="22"/>
        <v>0</v>
      </c>
      <c r="P43" s="76">
        <f>Full_dataset!U55</f>
        <v>0</v>
      </c>
      <c r="Q43" s="54">
        <f t="shared" si="23"/>
        <v>0</v>
      </c>
      <c r="R43" s="76">
        <f>Full_dataset!W55</f>
        <v>0</v>
      </c>
      <c r="S43" s="76">
        <f>Full_dataset!X55</f>
        <v>0</v>
      </c>
      <c r="T43" s="76">
        <f>Full_dataset!Y55</f>
        <v>0</v>
      </c>
      <c r="U43" s="76">
        <f>Full_dataset!Z55</f>
        <v>0</v>
      </c>
      <c r="V43" s="76">
        <f>Full_dataset!AA55</f>
        <v>0</v>
      </c>
      <c r="X43" s="5"/>
      <c r="Y43" s="6">
        <f t="shared" si="24"/>
        <v>1</v>
      </c>
      <c r="Z43" s="6">
        <f t="shared" si="25"/>
        <v>0.20833333333333334</v>
      </c>
      <c r="AA43" s="6">
        <f t="shared" si="26"/>
        <v>0.875</v>
      </c>
      <c r="AB43" s="6">
        <f t="shared" si="27"/>
        <v>0.75</v>
      </c>
      <c r="AC43" s="6">
        <f t="shared" si="28"/>
        <v>4.1666666666666664E-2</v>
      </c>
      <c r="AD43" s="6">
        <f t="shared" si="29"/>
        <v>0.66666666666666663</v>
      </c>
      <c r="AE43" s="6">
        <f t="shared" si="30"/>
        <v>0</v>
      </c>
      <c r="AF43" s="7">
        <f t="shared" si="31"/>
        <v>1</v>
      </c>
      <c r="AG43" s="5"/>
      <c r="AH43" s="6">
        <f t="shared" si="32"/>
        <v>1</v>
      </c>
      <c r="AI43" s="7">
        <f t="shared" si="33"/>
        <v>1</v>
      </c>
      <c r="AJ43" s="7">
        <f t="shared" si="34"/>
        <v>1</v>
      </c>
      <c r="AK43" s="7">
        <f t="shared" si="35"/>
        <v>1</v>
      </c>
      <c r="AL43" s="7">
        <f t="shared" si="36"/>
        <v>1</v>
      </c>
      <c r="AM43" s="7">
        <f t="shared" si="37"/>
        <v>1</v>
      </c>
      <c r="AN43" s="101">
        <f t="shared" si="38"/>
        <v>0</v>
      </c>
      <c r="AO43" s="102">
        <f t="shared" si="39"/>
        <v>1</v>
      </c>
      <c r="AP43" s="5"/>
    </row>
    <row r="44" spans="1:42" x14ac:dyDescent="0.25">
      <c r="A44" s="62" t="s">
        <v>30</v>
      </c>
      <c r="B44" s="48">
        <v>4</v>
      </c>
      <c r="C44" s="50" t="s">
        <v>90</v>
      </c>
      <c r="D44" s="49" t="s">
        <v>57</v>
      </c>
      <c r="E44" s="51">
        <v>7</v>
      </c>
      <c r="F44" s="76">
        <f>Full_dataset!K57</f>
        <v>7</v>
      </c>
      <c r="G44" s="73">
        <f>Full_dataset!L57</f>
        <v>7</v>
      </c>
      <c r="H44" s="73">
        <f>Full_dataset!M57</f>
        <v>1</v>
      </c>
      <c r="I44" s="73">
        <f>Full_dataset!N57</f>
        <v>6</v>
      </c>
      <c r="J44" s="73">
        <f>Full_dataset!O57</f>
        <v>7</v>
      </c>
      <c r="K44" s="73">
        <f>Full_dataset!P57</f>
        <v>5</v>
      </c>
      <c r="L44" s="70">
        <f>Full_dataset!Q57</f>
        <v>7</v>
      </c>
      <c r="M44" s="94">
        <f t="shared" si="20"/>
        <v>0</v>
      </c>
      <c r="N44" s="95">
        <f t="shared" si="21"/>
        <v>0</v>
      </c>
      <c r="O44" s="96">
        <f t="shared" si="22"/>
        <v>0</v>
      </c>
      <c r="P44" s="76">
        <f>Full_dataset!U57</f>
        <v>0</v>
      </c>
      <c r="Q44" s="98">
        <f t="shared" si="23"/>
        <v>0</v>
      </c>
      <c r="R44" s="76">
        <f>Full_dataset!W57</f>
        <v>0</v>
      </c>
      <c r="S44" s="76">
        <f>Full_dataset!X57</f>
        <v>0</v>
      </c>
      <c r="T44" s="76">
        <f>Full_dataset!Y57</f>
        <v>0</v>
      </c>
      <c r="U44" s="76">
        <f>Full_dataset!Z57</f>
        <v>0</v>
      </c>
      <c r="V44" s="76">
        <f>Full_dataset!AA57</f>
        <v>0</v>
      </c>
      <c r="W44" s="99"/>
      <c r="X44" s="100"/>
      <c r="Y44" s="101">
        <f t="shared" si="24"/>
        <v>1</v>
      </c>
      <c r="Z44" s="101">
        <f t="shared" si="25"/>
        <v>1</v>
      </c>
      <c r="AA44" s="101">
        <f t="shared" si="26"/>
        <v>1</v>
      </c>
      <c r="AB44" s="101">
        <f t="shared" si="27"/>
        <v>0.14285714285714285</v>
      </c>
      <c r="AC44" s="101">
        <f t="shared" si="28"/>
        <v>0.7142857142857143</v>
      </c>
      <c r="AD44" s="101">
        <f t="shared" si="29"/>
        <v>0.8571428571428571</v>
      </c>
      <c r="AE44" s="101">
        <f t="shared" si="30"/>
        <v>0</v>
      </c>
      <c r="AF44" s="102">
        <f t="shared" si="31"/>
        <v>1</v>
      </c>
      <c r="AG44" s="100"/>
      <c r="AH44" s="101">
        <f t="shared" si="32"/>
        <v>1</v>
      </c>
      <c r="AI44" s="102">
        <f t="shared" si="33"/>
        <v>1</v>
      </c>
      <c r="AJ44" s="102">
        <f t="shared" si="34"/>
        <v>1</v>
      </c>
      <c r="AK44" s="102">
        <f t="shared" si="35"/>
        <v>1</v>
      </c>
      <c r="AL44" s="102">
        <f t="shared" si="36"/>
        <v>1</v>
      </c>
      <c r="AM44" s="102">
        <f t="shared" si="37"/>
        <v>1</v>
      </c>
      <c r="AN44" s="6">
        <f t="shared" si="38"/>
        <v>0</v>
      </c>
      <c r="AO44" s="7">
        <f t="shared" si="39"/>
        <v>1</v>
      </c>
      <c r="AP44" s="100"/>
    </row>
    <row r="45" spans="1:42" ht="60" x14ac:dyDescent="0.25">
      <c r="A45" s="60" t="s">
        <v>31</v>
      </c>
      <c r="B45" s="47">
        <v>14</v>
      </c>
      <c r="C45" s="46" t="s">
        <v>126</v>
      </c>
      <c r="D45" s="44" t="s">
        <v>57</v>
      </c>
      <c r="E45" s="45">
        <v>14</v>
      </c>
      <c r="F45" s="76">
        <f>Full_dataset!K58</f>
        <v>8</v>
      </c>
      <c r="G45" s="73">
        <f>Full_dataset!L58</f>
        <v>4</v>
      </c>
      <c r="H45" s="73">
        <f>Full_dataset!M58</f>
        <v>7</v>
      </c>
      <c r="I45" s="73">
        <f>Full_dataset!N58</f>
        <v>14</v>
      </c>
      <c r="J45" s="73">
        <f>Full_dataset!O58</f>
        <v>8</v>
      </c>
      <c r="K45" s="73">
        <f>Full_dataset!P58</f>
        <v>3</v>
      </c>
      <c r="L45" s="70">
        <f>Full_dataset!Q58</f>
        <v>9</v>
      </c>
      <c r="M45" s="80">
        <f t="shared" si="20"/>
        <v>1</v>
      </c>
      <c r="N45" s="78">
        <f t="shared" si="21"/>
        <v>6</v>
      </c>
      <c r="O45" s="71">
        <f t="shared" si="22"/>
        <v>5</v>
      </c>
      <c r="P45" s="76">
        <f>Full_dataset!U58</f>
        <v>5</v>
      </c>
      <c r="Q45" s="54">
        <f t="shared" si="23"/>
        <v>0</v>
      </c>
      <c r="R45" s="76">
        <f>Full_dataset!W58</f>
        <v>1</v>
      </c>
      <c r="S45" s="76">
        <f>Full_dataset!X58</f>
        <v>2</v>
      </c>
      <c r="T45" s="76">
        <f>Full_dataset!Y58</f>
        <v>5</v>
      </c>
      <c r="U45" s="76">
        <f>Full_dataset!Z58</f>
        <v>0</v>
      </c>
      <c r="V45" s="76">
        <f>Full_dataset!AA58</f>
        <v>0</v>
      </c>
      <c r="X45" s="5"/>
      <c r="Y45" s="6">
        <f t="shared" si="24"/>
        <v>0.5714285714285714</v>
      </c>
      <c r="Z45" s="6">
        <f t="shared" si="25"/>
        <v>0.2857142857142857</v>
      </c>
      <c r="AA45" s="6">
        <f t="shared" si="26"/>
        <v>0.5714285714285714</v>
      </c>
      <c r="AB45" s="6">
        <f t="shared" si="27"/>
        <v>0.5</v>
      </c>
      <c r="AC45" s="6">
        <f t="shared" si="28"/>
        <v>0.21428571428571427</v>
      </c>
      <c r="AD45" s="6">
        <f t="shared" si="29"/>
        <v>1</v>
      </c>
      <c r="AE45" s="6">
        <f t="shared" si="30"/>
        <v>7.1428571428571425E-2</v>
      </c>
      <c r="AF45" s="7">
        <f t="shared" si="31"/>
        <v>1</v>
      </c>
      <c r="AG45" s="5"/>
      <c r="AH45" s="6">
        <f t="shared" si="32"/>
        <v>0.6428571428571429</v>
      </c>
      <c r="AI45" s="7">
        <f t="shared" si="33"/>
        <v>0.7142857142857143</v>
      </c>
      <c r="AJ45" s="7">
        <f t="shared" si="34"/>
        <v>0.6428571428571429</v>
      </c>
      <c r="AK45" s="7">
        <f t="shared" si="35"/>
        <v>0.78571428571428581</v>
      </c>
      <c r="AL45" s="7">
        <f t="shared" si="36"/>
        <v>0.6428571428571429</v>
      </c>
      <c r="AM45" s="7">
        <f t="shared" si="37"/>
        <v>1</v>
      </c>
      <c r="AN45" s="6">
        <f t="shared" si="38"/>
        <v>7.1428571428571425E-2</v>
      </c>
      <c r="AO45" s="7">
        <f t="shared" si="39"/>
        <v>1</v>
      </c>
      <c r="AP45" s="5"/>
    </row>
    <row r="46" spans="1:42" x14ac:dyDescent="0.25">
      <c r="A46" s="60" t="s">
        <v>32</v>
      </c>
      <c r="B46" s="47">
        <v>3</v>
      </c>
      <c r="C46" s="46" t="s">
        <v>91</v>
      </c>
      <c r="D46" s="44" t="s">
        <v>57</v>
      </c>
      <c r="E46" s="45">
        <v>5</v>
      </c>
      <c r="F46" s="76">
        <f>Full_dataset!K59</f>
        <v>5</v>
      </c>
      <c r="G46" s="73">
        <f>Full_dataset!L59</f>
        <v>2</v>
      </c>
      <c r="H46" s="73">
        <f>Full_dataset!M59</f>
        <v>3</v>
      </c>
      <c r="I46" s="73">
        <f>Full_dataset!N59</f>
        <v>5</v>
      </c>
      <c r="J46" s="73">
        <f>Full_dataset!O59</f>
        <v>4</v>
      </c>
      <c r="K46" s="73">
        <f>Full_dataset!P59</f>
        <v>1</v>
      </c>
      <c r="L46" s="70">
        <f>Full_dataset!Q59</f>
        <v>5</v>
      </c>
      <c r="M46" s="80">
        <f t="shared" si="20"/>
        <v>0</v>
      </c>
      <c r="N46" s="78">
        <f t="shared" si="21"/>
        <v>0</v>
      </c>
      <c r="O46" s="71">
        <f t="shared" si="22"/>
        <v>0</v>
      </c>
      <c r="P46" s="76">
        <f>Full_dataset!U59</f>
        <v>0</v>
      </c>
      <c r="Q46" s="54">
        <f t="shared" si="23"/>
        <v>0</v>
      </c>
      <c r="R46" s="76">
        <f>Full_dataset!W59</f>
        <v>0</v>
      </c>
      <c r="S46" s="76">
        <f>Full_dataset!X59</f>
        <v>0</v>
      </c>
      <c r="T46" s="76">
        <f>Full_dataset!Y59</f>
        <v>0</v>
      </c>
      <c r="U46" s="76">
        <f>Full_dataset!Z59</f>
        <v>0</v>
      </c>
      <c r="V46" s="76">
        <f>Full_dataset!AA59</f>
        <v>0</v>
      </c>
      <c r="X46" s="5"/>
      <c r="Y46" s="6">
        <f t="shared" si="24"/>
        <v>1</v>
      </c>
      <c r="Z46" s="6">
        <f t="shared" si="25"/>
        <v>0.4</v>
      </c>
      <c r="AA46" s="6">
        <f t="shared" si="26"/>
        <v>0.8</v>
      </c>
      <c r="AB46" s="6">
        <f t="shared" si="27"/>
        <v>0.6</v>
      </c>
      <c r="AC46" s="6">
        <f t="shared" si="28"/>
        <v>0.2</v>
      </c>
      <c r="AD46" s="6">
        <f t="shared" si="29"/>
        <v>1</v>
      </c>
      <c r="AE46" s="6">
        <f t="shared" si="30"/>
        <v>0</v>
      </c>
      <c r="AF46" s="7">
        <f t="shared" si="31"/>
        <v>1</v>
      </c>
      <c r="AG46" s="5"/>
      <c r="AH46" s="6">
        <f t="shared" si="32"/>
        <v>1</v>
      </c>
      <c r="AI46" s="7">
        <f t="shared" si="33"/>
        <v>1</v>
      </c>
      <c r="AJ46" s="7">
        <f t="shared" si="34"/>
        <v>1</v>
      </c>
      <c r="AK46" s="7">
        <f t="shared" si="35"/>
        <v>1</v>
      </c>
      <c r="AL46" s="7">
        <f t="shared" si="36"/>
        <v>1</v>
      </c>
      <c r="AM46" s="7">
        <f t="shared" si="37"/>
        <v>1</v>
      </c>
      <c r="AN46" s="6">
        <f t="shared" si="38"/>
        <v>0</v>
      </c>
      <c r="AO46" s="7">
        <f t="shared" si="39"/>
        <v>1</v>
      </c>
      <c r="AP46" s="5"/>
    </row>
    <row r="47" spans="1:42" ht="30" x14ac:dyDescent="0.25">
      <c r="A47" s="60" t="s">
        <v>33</v>
      </c>
      <c r="B47" s="47">
        <v>7</v>
      </c>
      <c r="C47" s="46" t="s">
        <v>127</v>
      </c>
      <c r="D47" s="44" t="s">
        <v>57</v>
      </c>
      <c r="E47" s="45">
        <v>4</v>
      </c>
      <c r="F47" s="76">
        <f>Full_dataset!K60</f>
        <v>4</v>
      </c>
      <c r="G47" s="73">
        <f>Full_dataset!L60</f>
        <v>1</v>
      </c>
      <c r="H47" s="73">
        <f>Full_dataset!M60</f>
        <v>4</v>
      </c>
      <c r="I47" s="73">
        <f>Full_dataset!N60</f>
        <v>4</v>
      </c>
      <c r="J47" s="73">
        <f>Full_dataset!O60</f>
        <v>4</v>
      </c>
      <c r="K47" s="73">
        <f>Full_dataset!P60</f>
        <v>4</v>
      </c>
      <c r="L47" s="70">
        <f>Full_dataset!Q60</f>
        <v>4</v>
      </c>
      <c r="M47" s="80">
        <f t="shared" si="20"/>
        <v>0</v>
      </c>
      <c r="N47" s="78">
        <f t="shared" si="21"/>
        <v>0</v>
      </c>
      <c r="O47" s="71">
        <f t="shared" si="22"/>
        <v>0</v>
      </c>
      <c r="P47" s="76">
        <f>Full_dataset!U60</f>
        <v>0</v>
      </c>
      <c r="Q47" s="54">
        <f t="shared" si="23"/>
        <v>0</v>
      </c>
      <c r="R47" s="76">
        <f>Full_dataset!W60</f>
        <v>0</v>
      </c>
      <c r="S47" s="76">
        <f>Full_dataset!X60</f>
        <v>0</v>
      </c>
      <c r="T47" s="76">
        <f>Full_dataset!Y60</f>
        <v>0</v>
      </c>
      <c r="U47" s="76">
        <f>Full_dataset!Z60</f>
        <v>0</v>
      </c>
      <c r="V47" s="76">
        <f>Full_dataset!AA60</f>
        <v>0</v>
      </c>
      <c r="X47" s="5"/>
      <c r="Y47" s="6">
        <f t="shared" si="24"/>
        <v>1</v>
      </c>
      <c r="Z47" s="6">
        <f t="shared" si="25"/>
        <v>0.25</v>
      </c>
      <c r="AA47" s="6">
        <f t="shared" si="26"/>
        <v>1</v>
      </c>
      <c r="AB47" s="6">
        <f t="shared" si="27"/>
        <v>1</v>
      </c>
      <c r="AC47" s="6">
        <f t="shared" si="28"/>
        <v>1</v>
      </c>
      <c r="AD47" s="6">
        <f t="shared" si="29"/>
        <v>1</v>
      </c>
      <c r="AE47" s="6">
        <f t="shared" si="30"/>
        <v>0</v>
      </c>
      <c r="AF47" s="7">
        <f t="shared" si="31"/>
        <v>1</v>
      </c>
      <c r="AG47" s="5"/>
      <c r="AH47" s="6">
        <f t="shared" si="32"/>
        <v>1</v>
      </c>
      <c r="AI47" s="7">
        <f t="shared" si="33"/>
        <v>1</v>
      </c>
      <c r="AJ47" s="7">
        <f t="shared" si="34"/>
        <v>1</v>
      </c>
      <c r="AK47" s="7">
        <f t="shared" si="35"/>
        <v>1</v>
      </c>
      <c r="AL47" s="7">
        <f t="shared" si="36"/>
        <v>1</v>
      </c>
      <c r="AM47" s="7">
        <f t="shared" si="37"/>
        <v>1</v>
      </c>
      <c r="AN47" s="6">
        <f t="shared" si="38"/>
        <v>0</v>
      </c>
      <c r="AO47" s="7">
        <f t="shared" si="39"/>
        <v>1</v>
      </c>
      <c r="AP47" s="5"/>
    </row>
    <row r="48" spans="1:42" ht="30" x14ac:dyDescent="0.25">
      <c r="A48" s="60" t="s">
        <v>35</v>
      </c>
      <c r="B48" s="47">
        <v>4</v>
      </c>
      <c r="C48" s="46" t="s">
        <v>92</v>
      </c>
      <c r="D48" s="44" t="s">
        <v>57</v>
      </c>
      <c r="E48" s="45">
        <v>2</v>
      </c>
      <c r="F48" s="76">
        <f>Full_dataset!K62</f>
        <v>2</v>
      </c>
      <c r="G48" s="73">
        <f>Full_dataset!L62</f>
        <v>1</v>
      </c>
      <c r="H48" s="73">
        <f>Full_dataset!M62</f>
        <v>2</v>
      </c>
      <c r="I48" s="73">
        <f>Full_dataset!N62</f>
        <v>2</v>
      </c>
      <c r="J48" s="73">
        <f>Full_dataset!O62</f>
        <v>2</v>
      </c>
      <c r="K48" s="73">
        <f>Full_dataset!P62</f>
        <v>2</v>
      </c>
      <c r="L48" s="70">
        <f>Full_dataset!Q62</f>
        <v>2</v>
      </c>
      <c r="M48" s="80">
        <f t="shared" si="20"/>
        <v>0</v>
      </c>
      <c r="N48" s="78">
        <f t="shared" si="21"/>
        <v>0</v>
      </c>
      <c r="O48" s="71">
        <f t="shared" si="22"/>
        <v>0</v>
      </c>
      <c r="P48" s="76">
        <f>Full_dataset!U62</f>
        <v>0</v>
      </c>
      <c r="Q48" s="54">
        <f t="shared" si="23"/>
        <v>0</v>
      </c>
      <c r="R48" s="76">
        <f>Full_dataset!W62</f>
        <v>0</v>
      </c>
      <c r="S48" s="76">
        <f>Full_dataset!X62</f>
        <v>0</v>
      </c>
      <c r="T48" s="76">
        <f>Full_dataset!Y62</f>
        <v>0</v>
      </c>
      <c r="U48" s="76">
        <f>Full_dataset!Z62</f>
        <v>0</v>
      </c>
      <c r="V48" s="76">
        <f>Full_dataset!AA62</f>
        <v>0</v>
      </c>
      <c r="X48" s="5"/>
      <c r="Y48" s="6">
        <f t="shared" si="24"/>
        <v>1</v>
      </c>
      <c r="Z48" s="6">
        <f t="shared" si="25"/>
        <v>0.5</v>
      </c>
      <c r="AA48" s="6">
        <f t="shared" si="26"/>
        <v>1</v>
      </c>
      <c r="AB48" s="6">
        <f t="shared" si="27"/>
        <v>1</v>
      </c>
      <c r="AC48" s="6">
        <f t="shared" si="28"/>
        <v>1</v>
      </c>
      <c r="AD48" s="6">
        <f t="shared" si="29"/>
        <v>1</v>
      </c>
      <c r="AE48" s="6">
        <f t="shared" si="30"/>
        <v>0</v>
      </c>
      <c r="AF48" s="7">
        <f t="shared" si="31"/>
        <v>1</v>
      </c>
      <c r="AG48" s="5"/>
      <c r="AH48" s="6">
        <f t="shared" si="32"/>
        <v>1</v>
      </c>
      <c r="AI48" s="7">
        <f t="shared" si="33"/>
        <v>1</v>
      </c>
      <c r="AJ48" s="7">
        <f t="shared" si="34"/>
        <v>1</v>
      </c>
      <c r="AK48" s="7">
        <f t="shared" si="35"/>
        <v>1</v>
      </c>
      <c r="AL48" s="7">
        <f t="shared" si="36"/>
        <v>1</v>
      </c>
      <c r="AM48" s="7">
        <f t="shared" si="37"/>
        <v>1</v>
      </c>
      <c r="AN48" s="6">
        <f t="shared" si="38"/>
        <v>0</v>
      </c>
      <c r="AO48" s="7">
        <f t="shared" si="39"/>
        <v>1</v>
      </c>
      <c r="AP48" s="5"/>
    </row>
    <row r="49" spans="1:42" x14ac:dyDescent="0.25">
      <c r="A49" s="60" t="s">
        <v>36</v>
      </c>
      <c r="B49" s="47">
        <v>5</v>
      </c>
      <c r="C49" s="46" t="s">
        <v>129</v>
      </c>
      <c r="D49" s="44" t="s">
        <v>57</v>
      </c>
      <c r="E49" s="45">
        <v>28</v>
      </c>
      <c r="F49" s="76">
        <f>Full_dataset!K63</f>
        <v>23</v>
      </c>
      <c r="G49" s="73">
        <f>Full_dataset!L63</f>
        <v>7</v>
      </c>
      <c r="H49" s="73">
        <f>Full_dataset!M63</f>
        <v>20</v>
      </c>
      <c r="I49" s="73">
        <f>Full_dataset!N63</f>
        <v>13</v>
      </c>
      <c r="J49" s="73">
        <f>Full_dataset!O63</f>
        <v>23</v>
      </c>
      <c r="K49" s="73">
        <f>Full_dataset!P63</f>
        <v>8</v>
      </c>
      <c r="L49" s="70">
        <f>Full_dataset!Q63</f>
        <v>27</v>
      </c>
      <c r="M49" s="80">
        <f t="shared" si="20"/>
        <v>4</v>
      </c>
      <c r="N49" s="78">
        <f t="shared" si="21"/>
        <v>5</v>
      </c>
      <c r="O49" s="71">
        <f t="shared" si="22"/>
        <v>1</v>
      </c>
      <c r="P49" s="76">
        <f>Full_dataset!U63</f>
        <v>1</v>
      </c>
      <c r="Q49" s="54">
        <f t="shared" si="23"/>
        <v>0</v>
      </c>
      <c r="R49" s="76">
        <f>Full_dataset!W63</f>
        <v>0</v>
      </c>
      <c r="S49" s="76">
        <f>Full_dataset!X63</f>
        <v>1</v>
      </c>
      <c r="T49" s="76">
        <f>Full_dataset!Y63</f>
        <v>1</v>
      </c>
      <c r="U49" s="76">
        <f>Full_dataset!Z63</f>
        <v>1</v>
      </c>
      <c r="V49" s="76">
        <f>Full_dataset!AA63</f>
        <v>0</v>
      </c>
      <c r="X49" s="5"/>
      <c r="Y49" s="6">
        <f t="shared" si="24"/>
        <v>0.8214285714285714</v>
      </c>
      <c r="Z49" s="6">
        <f t="shared" si="25"/>
        <v>0.25</v>
      </c>
      <c r="AA49" s="6">
        <f t="shared" si="26"/>
        <v>0.8214285714285714</v>
      </c>
      <c r="AB49" s="6">
        <f t="shared" si="27"/>
        <v>0.7142857142857143</v>
      </c>
      <c r="AC49" s="6">
        <f t="shared" si="28"/>
        <v>0.2857142857142857</v>
      </c>
      <c r="AD49" s="6">
        <f t="shared" si="29"/>
        <v>0.4642857142857143</v>
      </c>
      <c r="AE49" s="6">
        <f t="shared" si="30"/>
        <v>0.14285714285714285</v>
      </c>
      <c r="AF49" s="7">
        <f t="shared" si="31"/>
        <v>1</v>
      </c>
      <c r="AG49" s="5"/>
      <c r="AH49" s="6">
        <f t="shared" si="32"/>
        <v>0.9642857142857143</v>
      </c>
      <c r="AI49" s="7">
        <f t="shared" si="33"/>
        <v>0.9642857142857143</v>
      </c>
      <c r="AJ49" s="7">
        <f t="shared" si="34"/>
        <v>1</v>
      </c>
      <c r="AK49" s="7">
        <f t="shared" si="35"/>
        <v>1</v>
      </c>
      <c r="AL49" s="7">
        <f t="shared" si="36"/>
        <v>0.9642857142857143</v>
      </c>
      <c r="AM49" s="7">
        <f t="shared" si="37"/>
        <v>1</v>
      </c>
      <c r="AN49" s="6">
        <f t="shared" si="38"/>
        <v>0.14285714285714285</v>
      </c>
      <c r="AO49" s="7">
        <f t="shared" si="39"/>
        <v>1</v>
      </c>
      <c r="AP49" s="5"/>
    </row>
    <row r="50" spans="1:42" ht="30" x14ac:dyDescent="0.25">
      <c r="A50" s="60" t="s">
        <v>37</v>
      </c>
      <c r="B50" s="47">
        <v>6</v>
      </c>
      <c r="C50" s="46" t="s">
        <v>93</v>
      </c>
      <c r="D50" s="44" t="s">
        <v>57</v>
      </c>
      <c r="E50" s="45">
        <v>19</v>
      </c>
      <c r="F50" s="76">
        <f>Full_dataset!K64</f>
        <v>18</v>
      </c>
      <c r="G50" s="73">
        <f>Full_dataset!L64</f>
        <v>5</v>
      </c>
      <c r="H50" s="73">
        <f>Full_dataset!M64</f>
        <v>12</v>
      </c>
      <c r="I50" s="73">
        <f>Full_dataset!N64</f>
        <v>11</v>
      </c>
      <c r="J50" s="73">
        <f>Full_dataset!O64</f>
        <v>15</v>
      </c>
      <c r="K50" s="73">
        <f>Full_dataset!P64</f>
        <v>9</v>
      </c>
      <c r="L50" s="70">
        <f>Full_dataset!Q64</f>
        <v>19</v>
      </c>
      <c r="M50" s="80">
        <f t="shared" si="20"/>
        <v>1</v>
      </c>
      <c r="N50" s="78">
        <f t="shared" si="21"/>
        <v>1</v>
      </c>
      <c r="O50" s="71">
        <f t="shared" si="22"/>
        <v>0</v>
      </c>
      <c r="P50" s="76">
        <f>Full_dataset!U64</f>
        <v>0</v>
      </c>
      <c r="Q50" s="54">
        <f t="shared" si="23"/>
        <v>0</v>
      </c>
      <c r="R50" s="76">
        <f>Full_dataset!W64</f>
        <v>0</v>
      </c>
      <c r="S50" s="76">
        <f>Full_dataset!X64</f>
        <v>0</v>
      </c>
      <c r="T50" s="76">
        <f>Full_dataset!Y64</f>
        <v>0</v>
      </c>
      <c r="U50" s="76">
        <f>Full_dataset!Z64</f>
        <v>0</v>
      </c>
      <c r="V50" s="76">
        <f>Full_dataset!AA64</f>
        <v>0</v>
      </c>
      <c r="X50" s="5"/>
      <c r="Y50" s="6">
        <f t="shared" si="24"/>
        <v>0.94736842105263153</v>
      </c>
      <c r="Z50" s="6">
        <f t="shared" si="25"/>
        <v>0.26315789473684209</v>
      </c>
      <c r="AA50" s="6">
        <f t="shared" si="26"/>
        <v>0.78947368421052633</v>
      </c>
      <c r="AB50" s="6">
        <f t="shared" si="27"/>
        <v>0.63157894736842102</v>
      </c>
      <c r="AC50" s="6">
        <f t="shared" si="28"/>
        <v>0.47368421052631576</v>
      </c>
      <c r="AD50" s="6">
        <f t="shared" si="29"/>
        <v>0.57894736842105265</v>
      </c>
      <c r="AE50" s="6">
        <f t="shared" si="30"/>
        <v>5.2631578947368418E-2</v>
      </c>
      <c r="AF50" s="7">
        <f t="shared" si="31"/>
        <v>1</v>
      </c>
      <c r="AG50" s="5"/>
      <c r="AH50" s="6">
        <f t="shared" si="32"/>
        <v>1</v>
      </c>
      <c r="AI50" s="7">
        <f t="shared" si="33"/>
        <v>1</v>
      </c>
      <c r="AJ50" s="7">
        <f t="shared" si="34"/>
        <v>1</v>
      </c>
      <c r="AK50" s="7">
        <f t="shared" si="35"/>
        <v>1</v>
      </c>
      <c r="AL50" s="7">
        <f t="shared" si="36"/>
        <v>1</v>
      </c>
      <c r="AM50" s="7">
        <f t="shared" si="37"/>
        <v>1</v>
      </c>
      <c r="AN50" s="6">
        <f t="shared" si="38"/>
        <v>5.2631578947368418E-2</v>
      </c>
      <c r="AO50" s="7">
        <f t="shared" si="39"/>
        <v>1</v>
      </c>
      <c r="AP50" s="5"/>
    </row>
    <row r="51" spans="1:42" x14ac:dyDescent="0.25">
      <c r="A51" s="60" t="s">
        <v>38</v>
      </c>
      <c r="B51" s="47">
        <v>5</v>
      </c>
      <c r="C51" s="46" t="s">
        <v>94</v>
      </c>
      <c r="D51" s="44" t="s">
        <v>57</v>
      </c>
      <c r="E51" s="45">
        <v>9</v>
      </c>
      <c r="F51" s="76">
        <f>Full_dataset!K65</f>
        <v>9</v>
      </c>
      <c r="G51" s="73">
        <f>Full_dataset!L65</f>
        <v>5</v>
      </c>
      <c r="H51" s="73">
        <f>Full_dataset!M65</f>
        <v>0</v>
      </c>
      <c r="I51" s="73">
        <f>Full_dataset!N65</f>
        <v>7</v>
      </c>
      <c r="J51" s="73">
        <f>Full_dataset!O65</f>
        <v>8</v>
      </c>
      <c r="K51" s="73">
        <f>Full_dataset!P65</f>
        <v>5</v>
      </c>
      <c r="L51" s="70">
        <f>Full_dataset!Q65</f>
        <v>9</v>
      </c>
      <c r="M51" s="80">
        <f t="shared" si="20"/>
        <v>0</v>
      </c>
      <c r="N51" s="78">
        <f t="shared" si="21"/>
        <v>0</v>
      </c>
      <c r="O51" s="71">
        <f t="shared" si="22"/>
        <v>0</v>
      </c>
      <c r="P51" s="76">
        <f>Full_dataset!U65</f>
        <v>0</v>
      </c>
      <c r="Q51" s="54">
        <f t="shared" si="23"/>
        <v>0</v>
      </c>
      <c r="R51" s="76">
        <f>Full_dataset!W65</f>
        <v>0</v>
      </c>
      <c r="S51" s="76">
        <f>Full_dataset!X65</f>
        <v>0</v>
      </c>
      <c r="T51" s="76">
        <f>Full_dataset!Y65</f>
        <v>0</v>
      </c>
      <c r="U51" s="76">
        <f>Full_dataset!Z65</f>
        <v>0</v>
      </c>
      <c r="V51" s="76">
        <f>Full_dataset!AA65</f>
        <v>0</v>
      </c>
      <c r="W51" s="130"/>
      <c r="X51" s="146"/>
      <c r="Y51" s="21">
        <f t="shared" si="24"/>
        <v>1</v>
      </c>
      <c r="Z51" s="21">
        <f t="shared" si="25"/>
        <v>0.55555555555555558</v>
      </c>
      <c r="AA51" s="21">
        <f t="shared" si="26"/>
        <v>0.88888888888888884</v>
      </c>
      <c r="AB51" s="21">
        <f t="shared" si="27"/>
        <v>0</v>
      </c>
      <c r="AC51" s="21">
        <f t="shared" si="28"/>
        <v>0.55555555555555558</v>
      </c>
      <c r="AD51" s="21">
        <f t="shared" si="29"/>
        <v>0.77777777777777779</v>
      </c>
      <c r="AE51" s="21">
        <f t="shared" si="30"/>
        <v>0</v>
      </c>
      <c r="AF51" s="131">
        <f t="shared" si="31"/>
        <v>1</v>
      </c>
      <c r="AG51" s="146"/>
      <c r="AH51" s="21">
        <f t="shared" si="32"/>
        <v>1</v>
      </c>
      <c r="AI51" s="131">
        <f t="shared" si="33"/>
        <v>1</v>
      </c>
      <c r="AJ51" s="131">
        <f t="shared" si="34"/>
        <v>1</v>
      </c>
      <c r="AK51" s="131">
        <f t="shared" si="35"/>
        <v>1</v>
      </c>
      <c r="AL51" s="131">
        <f t="shared" si="36"/>
        <v>1</v>
      </c>
      <c r="AM51" s="131">
        <f t="shared" si="37"/>
        <v>1</v>
      </c>
      <c r="AN51" s="21">
        <f t="shared" si="38"/>
        <v>0</v>
      </c>
      <c r="AO51" s="131">
        <f t="shared" si="39"/>
        <v>1</v>
      </c>
      <c r="AP51" s="146"/>
    </row>
    <row r="52" spans="1:42" x14ac:dyDescent="0.25">
      <c r="A52" s="60" t="s">
        <v>39</v>
      </c>
      <c r="B52" s="47">
        <v>5</v>
      </c>
      <c r="C52" s="46" t="s">
        <v>130</v>
      </c>
      <c r="D52" s="44" t="s">
        <v>57</v>
      </c>
      <c r="E52" s="45">
        <v>13</v>
      </c>
      <c r="F52" s="76">
        <f>Full_dataset!K66</f>
        <v>12</v>
      </c>
      <c r="G52" s="73">
        <f>Full_dataset!L66</f>
        <v>6</v>
      </c>
      <c r="H52" s="73">
        <f>Full_dataset!M66</f>
        <v>2</v>
      </c>
      <c r="I52" s="73">
        <f>Full_dataset!N66</f>
        <v>12</v>
      </c>
      <c r="J52" s="73">
        <f>Full_dataset!O66</f>
        <v>11</v>
      </c>
      <c r="K52" s="73">
        <f>Full_dataset!P66</f>
        <v>6</v>
      </c>
      <c r="L52" s="70">
        <f>Full_dataset!Q66</f>
        <v>12</v>
      </c>
      <c r="M52" s="80">
        <f t="shared" si="20"/>
        <v>0</v>
      </c>
      <c r="N52" s="78">
        <f t="shared" si="21"/>
        <v>1</v>
      </c>
      <c r="O52" s="71">
        <f t="shared" si="22"/>
        <v>1</v>
      </c>
      <c r="P52" s="76">
        <f>Full_dataset!U66</f>
        <v>1</v>
      </c>
      <c r="Q52" s="54">
        <f t="shared" si="23"/>
        <v>0</v>
      </c>
      <c r="R52" s="76">
        <f>Full_dataset!W66</f>
        <v>0</v>
      </c>
      <c r="S52" s="76">
        <f>Full_dataset!X66</f>
        <v>0</v>
      </c>
      <c r="T52" s="76">
        <f>Full_dataset!Y66</f>
        <v>1</v>
      </c>
      <c r="U52" s="76">
        <f>Full_dataset!Z66</f>
        <v>0</v>
      </c>
      <c r="V52" s="76">
        <f>Full_dataset!AA66</f>
        <v>1</v>
      </c>
      <c r="W52" s="130"/>
      <c r="X52" s="146"/>
      <c r="Y52" s="21">
        <f t="shared" si="24"/>
        <v>0.92307692307692313</v>
      </c>
      <c r="Z52" s="21">
        <f t="shared" si="25"/>
        <v>0.46153846153846156</v>
      </c>
      <c r="AA52" s="21">
        <f t="shared" si="26"/>
        <v>0.84615384615384615</v>
      </c>
      <c r="AB52" s="21">
        <f t="shared" si="27"/>
        <v>0.15384615384615385</v>
      </c>
      <c r="AC52" s="21">
        <f t="shared" si="28"/>
        <v>0.46153846153846156</v>
      </c>
      <c r="AD52" s="21">
        <f t="shared" si="29"/>
        <v>0.92307692307692313</v>
      </c>
      <c r="AE52" s="21">
        <f t="shared" si="30"/>
        <v>0</v>
      </c>
      <c r="AF52" s="131">
        <f t="shared" si="31"/>
        <v>1</v>
      </c>
      <c r="AG52" s="146"/>
      <c r="AH52" s="21">
        <f t="shared" si="32"/>
        <v>0.92307692307692313</v>
      </c>
      <c r="AI52" s="131">
        <f t="shared" si="33"/>
        <v>0.92307692307692313</v>
      </c>
      <c r="AJ52" s="131">
        <f t="shared" si="34"/>
        <v>0.92307692307692313</v>
      </c>
      <c r="AK52" s="131">
        <f t="shared" si="35"/>
        <v>0.92307692307692313</v>
      </c>
      <c r="AL52" s="131">
        <f t="shared" si="36"/>
        <v>1</v>
      </c>
      <c r="AM52" s="131">
        <f t="shared" si="37"/>
        <v>1</v>
      </c>
      <c r="AN52" s="21">
        <f t="shared" si="38"/>
        <v>0</v>
      </c>
      <c r="AO52" s="131">
        <f t="shared" si="39"/>
        <v>1</v>
      </c>
      <c r="AP52" s="146"/>
    </row>
    <row r="53" spans="1:42" x14ac:dyDescent="0.25">
      <c r="A53" s="60" t="s">
        <v>40</v>
      </c>
      <c r="B53" s="47">
        <v>6</v>
      </c>
      <c r="C53" s="46" t="s">
        <v>95</v>
      </c>
      <c r="D53" s="44" t="s">
        <v>57</v>
      </c>
      <c r="E53" s="45">
        <v>5</v>
      </c>
      <c r="F53" s="76">
        <f>Full_dataset!K67</f>
        <v>3</v>
      </c>
      <c r="G53" s="73">
        <f>Full_dataset!L67</f>
        <v>0</v>
      </c>
      <c r="H53" s="73">
        <f>Full_dataset!M67</f>
        <v>2</v>
      </c>
      <c r="I53" s="73">
        <f>Full_dataset!N67</f>
        <v>3</v>
      </c>
      <c r="J53" s="73">
        <f>Full_dataset!O67</f>
        <v>3</v>
      </c>
      <c r="K53" s="73">
        <f>Full_dataset!P67</f>
        <v>2</v>
      </c>
      <c r="L53" s="70">
        <f>Full_dataset!Q67</f>
        <v>3</v>
      </c>
      <c r="M53" s="80">
        <f t="shared" si="20"/>
        <v>0</v>
      </c>
      <c r="N53" s="78">
        <f t="shared" si="21"/>
        <v>2</v>
      </c>
      <c r="O53" s="71">
        <f t="shared" si="22"/>
        <v>2</v>
      </c>
      <c r="P53" s="76">
        <f>Full_dataset!U67</f>
        <v>2</v>
      </c>
      <c r="Q53" s="54">
        <f t="shared" si="23"/>
        <v>0</v>
      </c>
      <c r="R53" s="76">
        <f>Full_dataset!W67</f>
        <v>0</v>
      </c>
      <c r="S53" s="76">
        <f>Full_dataset!X67</f>
        <v>0</v>
      </c>
      <c r="T53" s="76">
        <f>Full_dataset!Y67</f>
        <v>2</v>
      </c>
      <c r="U53" s="76">
        <f>Full_dataset!Z67</f>
        <v>0</v>
      </c>
      <c r="V53" s="76">
        <f>Full_dataset!AA67</f>
        <v>0</v>
      </c>
      <c r="X53" s="5"/>
      <c r="Y53" s="6">
        <f t="shared" si="24"/>
        <v>0.6</v>
      </c>
      <c r="Z53" s="6">
        <f t="shared" si="25"/>
        <v>0</v>
      </c>
      <c r="AA53" s="6">
        <f t="shared" si="26"/>
        <v>0.6</v>
      </c>
      <c r="AB53" s="6">
        <f t="shared" si="27"/>
        <v>0.4</v>
      </c>
      <c r="AC53" s="6">
        <f t="shared" si="28"/>
        <v>0.4</v>
      </c>
      <c r="AD53" s="6">
        <f t="shared" si="29"/>
        <v>0.6</v>
      </c>
      <c r="AE53" s="6">
        <f t="shared" si="30"/>
        <v>0</v>
      </c>
      <c r="AF53" s="7">
        <f t="shared" si="31"/>
        <v>1</v>
      </c>
      <c r="AG53" s="5"/>
      <c r="AH53" s="6">
        <f t="shared" si="32"/>
        <v>0.6</v>
      </c>
      <c r="AI53" s="7">
        <f t="shared" si="33"/>
        <v>0.6</v>
      </c>
      <c r="AJ53" s="7">
        <f t="shared" si="34"/>
        <v>0.6</v>
      </c>
      <c r="AK53" s="7">
        <f t="shared" si="35"/>
        <v>0.6</v>
      </c>
      <c r="AL53" s="7">
        <f t="shared" si="36"/>
        <v>0.6</v>
      </c>
      <c r="AM53" s="7">
        <f t="shared" si="37"/>
        <v>1</v>
      </c>
      <c r="AN53" s="6">
        <f t="shared" si="38"/>
        <v>0</v>
      </c>
      <c r="AO53" s="7">
        <f t="shared" si="39"/>
        <v>1</v>
      </c>
      <c r="AP53" s="5"/>
    </row>
    <row r="54" spans="1:42" x14ac:dyDescent="0.25">
      <c r="A54" s="60" t="s">
        <v>41</v>
      </c>
      <c r="B54" s="47">
        <v>3</v>
      </c>
      <c r="C54" s="46" t="s">
        <v>96</v>
      </c>
      <c r="D54" s="44" t="s">
        <v>57</v>
      </c>
      <c r="E54" s="45">
        <v>55</v>
      </c>
      <c r="F54" s="76">
        <f>Full_dataset!K68</f>
        <v>38</v>
      </c>
      <c r="G54" s="73">
        <f>Full_dataset!L68</f>
        <v>25</v>
      </c>
      <c r="H54" s="73">
        <f>Full_dataset!M68</f>
        <v>40</v>
      </c>
      <c r="I54" s="73">
        <f>Full_dataset!N68</f>
        <v>52</v>
      </c>
      <c r="J54" s="73">
        <f>Full_dataset!O68</f>
        <v>42</v>
      </c>
      <c r="K54" s="73">
        <f>Full_dataset!P68</f>
        <v>16</v>
      </c>
      <c r="L54" s="70">
        <f>Full_dataset!Q68</f>
        <v>48</v>
      </c>
      <c r="M54" s="80">
        <f t="shared" si="20"/>
        <v>10</v>
      </c>
      <c r="N54" s="78">
        <f t="shared" si="21"/>
        <v>17</v>
      </c>
      <c r="O54" s="71">
        <f t="shared" si="22"/>
        <v>7</v>
      </c>
      <c r="P54" s="76">
        <f>Full_dataset!U68</f>
        <v>7</v>
      </c>
      <c r="Q54" s="54">
        <f t="shared" si="23"/>
        <v>0</v>
      </c>
      <c r="R54" s="76">
        <f>Full_dataset!W68</f>
        <v>2</v>
      </c>
      <c r="S54" s="76">
        <f>Full_dataset!X68</f>
        <v>3</v>
      </c>
      <c r="T54" s="76">
        <f>Full_dataset!Y68</f>
        <v>6</v>
      </c>
      <c r="U54" s="76">
        <f>Full_dataset!Z68</f>
        <v>0</v>
      </c>
      <c r="V54" s="76">
        <f>Full_dataset!AA68</f>
        <v>1</v>
      </c>
      <c r="X54" s="5"/>
      <c r="Y54" s="6">
        <f t="shared" si="24"/>
        <v>0.69090909090909092</v>
      </c>
      <c r="Z54" s="6">
        <f t="shared" si="25"/>
        <v>0.45454545454545453</v>
      </c>
      <c r="AA54" s="6">
        <f t="shared" si="26"/>
        <v>0.76363636363636367</v>
      </c>
      <c r="AB54" s="6">
        <f t="shared" si="27"/>
        <v>0.72727272727272729</v>
      </c>
      <c r="AC54" s="6">
        <f t="shared" si="28"/>
        <v>0.29090909090909089</v>
      </c>
      <c r="AD54" s="6">
        <f t="shared" si="29"/>
        <v>0.94545454545454544</v>
      </c>
      <c r="AE54" s="6">
        <f t="shared" si="30"/>
        <v>0.18181818181818182</v>
      </c>
      <c r="AF54" s="7">
        <f t="shared" si="31"/>
        <v>1</v>
      </c>
      <c r="AG54" s="5"/>
      <c r="AH54" s="6">
        <f t="shared" si="32"/>
        <v>0.87272727272727268</v>
      </c>
      <c r="AI54" s="7">
        <f t="shared" si="33"/>
        <v>0.90909090909090906</v>
      </c>
      <c r="AJ54" s="7">
        <f t="shared" si="34"/>
        <v>0.87272727272727268</v>
      </c>
      <c r="AK54" s="7">
        <f t="shared" si="35"/>
        <v>0.92727272727272725</v>
      </c>
      <c r="AL54" s="7">
        <f t="shared" si="36"/>
        <v>0.89090909090909087</v>
      </c>
      <c r="AM54" s="7">
        <f t="shared" si="37"/>
        <v>0.98181818181818181</v>
      </c>
      <c r="AN54" s="6">
        <f t="shared" si="38"/>
        <v>0.18181818181818182</v>
      </c>
      <c r="AO54" s="7">
        <f t="shared" si="39"/>
        <v>1</v>
      </c>
      <c r="AP54" s="5"/>
    </row>
    <row r="55" spans="1:42" ht="30" x14ac:dyDescent="0.25">
      <c r="A55" s="60" t="s">
        <v>204</v>
      </c>
      <c r="B55" s="47">
        <v>6</v>
      </c>
      <c r="C55" s="46" t="s">
        <v>111</v>
      </c>
      <c r="D55" s="44" t="s">
        <v>57</v>
      </c>
      <c r="E55" s="45">
        <v>6</v>
      </c>
      <c r="F55" s="76">
        <f>Full_dataset!K70</f>
        <v>6</v>
      </c>
      <c r="G55" s="73">
        <f>Full_dataset!L70</f>
        <v>4</v>
      </c>
      <c r="H55" s="73">
        <f>Full_dataset!M70</f>
        <v>0</v>
      </c>
      <c r="I55" s="73">
        <f>Full_dataset!N70</f>
        <v>6</v>
      </c>
      <c r="J55" s="73">
        <f>Full_dataset!O70</f>
        <v>5</v>
      </c>
      <c r="K55" s="73">
        <f>Full_dataset!P70</f>
        <v>5</v>
      </c>
      <c r="L55" s="70">
        <f>Full_dataset!Q70</f>
        <v>6</v>
      </c>
      <c r="M55" s="80">
        <f t="shared" si="20"/>
        <v>0</v>
      </c>
      <c r="N55" s="78">
        <f t="shared" si="21"/>
        <v>0</v>
      </c>
      <c r="O55" s="71">
        <f t="shared" si="22"/>
        <v>0</v>
      </c>
      <c r="P55" s="76">
        <f>Full_dataset!U70</f>
        <v>0</v>
      </c>
      <c r="Q55" s="54">
        <f t="shared" si="23"/>
        <v>0</v>
      </c>
      <c r="R55" s="76">
        <f>Full_dataset!W70</f>
        <v>0</v>
      </c>
      <c r="S55" s="76">
        <f>Full_dataset!X70</f>
        <v>0</v>
      </c>
      <c r="T55" s="76">
        <f>Full_dataset!Y70</f>
        <v>0</v>
      </c>
      <c r="U55" s="76">
        <f>Full_dataset!Z70</f>
        <v>0</v>
      </c>
      <c r="V55" s="76">
        <f>Full_dataset!AA70</f>
        <v>0</v>
      </c>
      <c r="X55" s="5"/>
      <c r="Y55" s="6">
        <f t="shared" si="24"/>
        <v>1</v>
      </c>
      <c r="Z55" s="6">
        <f t="shared" si="25"/>
        <v>0.66666666666666663</v>
      </c>
      <c r="AA55" s="6">
        <f t="shared" si="26"/>
        <v>0.83333333333333337</v>
      </c>
      <c r="AB55" s="6">
        <f t="shared" si="27"/>
        <v>0</v>
      </c>
      <c r="AC55" s="6">
        <f t="shared" si="28"/>
        <v>0.83333333333333337</v>
      </c>
      <c r="AD55" s="6">
        <f t="shared" si="29"/>
        <v>1</v>
      </c>
      <c r="AE55" s="6">
        <f t="shared" si="30"/>
        <v>0</v>
      </c>
      <c r="AF55" s="7">
        <f t="shared" si="31"/>
        <v>1</v>
      </c>
      <c r="AG55" s="5"/>
      <c r="AH55" s="6">
        <f t="shared" si="32"/>
        <v>1</v>
      </c>
      <c r="AI55" s="7">
        <f t="shared" si="33"/>
        <v>1</v>
      </c>
      <c r="AJ55" s="7">
        <f t="shared" si="34"/>
        <v>1</v>
      </c>
      <c r="AK55" s="7">
        <f t="shared" si="35"/>
        <v>1</v>
      </c>
      <c r="AL55" s="7">
        <f t="shared" si="36"/>
        <v>1</v>
      </c>
      <c r="AM55" s="7">
        <f t="shared" si="37"/>
        <v>1</v>
      </c>
      <c r="AN55" s="6">
        <f t="shared" si="38"/>
        <v>0</v>
      </c>
      <c r="AO55" s="7">
        <f t="shared" si="39"/>
        <v>1</v>
      </c>
      <c r="AP55" s="5"/>
    </row>
    <row r="56" spans="1:42" ht="45" x14ac:dyDescent="0.25">
      <c r="A56" s="60" t="s">
        <v>206</v>
      </c>
      <c r="B56" s="47">
        <v>7</v>
      </c>
      <c r="C56" s="46" t="s">
        <v>98</v>
      </c>
      <c r="D56" s="44" t="s">
        <v>57</v>
      </c>
      <c r="E56" s="45">
        <v>8</v>
      </c>
      <c r="F56" s="76">
        <f>Full_dataset!K72</f>
        <v>8</v>
      </c>
      <c r="G56" s="73">
        <f>Full_dataset!L72</f>
        <v>5</v>
      </c>
      <c r="H56" s="73">
        <f>Full_dataset!M72</f>
        <v>1</v>
      </c>
      <c r="I56" s="73">
        <f>Full_dataset!N72</f>
        <v>8</v>
      </c>
      <c r="J56" s="73">
        <f>Full_dataset!O72</f>
        <v>7</v>
      </c>
      <c r="K56" s="73">
        <f>Full_dataset!P72</f>
        <v>1</v>
      </c>
      <c r="L56" s="70">
        <f>Full_dataset!Q72</f>
        <v>8</v>
      </c>
      <c r="M56" s="80">
        <f t="shared" si="20"/>
        <v>0</v>
      </c>
      <c r="N56" s="78">
        <f t="shared" si="21"/>
        <v>0</v>
      </c>
      <c r="O56" s="71">
        <f t="shared" si="22"/>
        <v>0</v>
      </c>
      <c r="P56" s="76">
        <f>Full_dataset!U72</f>
        <v>0</v>
      </c>
      <c r="Q56" s="54">
        <f t="shared" si="23"/>
        <v>0</v>
      </c>
      <c r="R56" s="76">
        <f>Full_dataset!W72</f>
        <v>0</v>
      </c>
      <c r="S56" s="76">
        <f>Full_dataset!X72</f>
        <v>0</v>
      </c>
      <c r="T56" s="76">
        <f>Full_dataset!Y72</f>
        <v>0</v>
      </c>
      <c r="U56" s="76">
        <f>Full_dataset!Z72</f>
        <v>0</v>
      </c>
      <c r="V56" s="76">
        <f>Full_dataset!AA72</f>
        <v>0</v>
      </c>
      <c r="X56" s="5"/>
      <c r="Y56" s="6">
        <f t="shared" si="24"/>
        <v>1</v>
      </c>
      <c r="Z56" s="6">
        <f t="shared" si="25"/>
        <v>0.625</v>
      </c>
      <c r="AA56" s="6">
        <f t="shared" si="26"/>
        <v>0.875</v>
      </c>
      <c r="AB56" s="6">
        <f t="shared" si="27"/>
        <v>0.125</v>
      </c>
      <c r="AC56" s="6">
        <f t="shared" si="28"/>
        <v>0.125</v>
      </c>
      <c r="AD56" s="6">
        <f t="shared" si="29"/>
        <v>1</v>
      </c>
      <c r="AE56" s="6">
        <f t="shared" si="30"/>
        <v>0</v>
      </c>
      <c r="AF56" s="7">
        <f t="shared" si="31"/>
        <v>1</v>
      </c>
      <c r="AG56" s="5"/>
      <c r="AH56" s="6">
        <f t="shared" si="32"/>
        <v>1</v>
      </c>
      <c r="AI56" s="7">
        <f t="shared" si="33"/>
        <v>1</v>
      </c>
      <c r="AJ56" s="7">
        <f t="shared" si="34"/>
        <v>1</v>
      </c>
      <c r="AK56" s="7">
        <f t="shared" si="35"/>
        <v>1</v>
      </c>
      <c r="AL56" s="7">
        <f t="shared" si="36"/>
        <v>1</v>
      </c>
      <c r="AM56" s="7">
        <f t="shared" si="37"/>
        <v>1</v>
      </c>
      <c r="AN56" s="6">
        <f t="shared" si="38"/>
        <v>0</v>
      </c>
      <c r="AO56" s="7">
        <f t="shared" si="39"/>
        <v>1</v>
      </c>
      <c r="AP56" s="5"/>
    </row>
    <row r="57" spans="1:42" ht="45" x14ac:dyDescent="0.25">
      <c r="A57" s="60" t="s">
        <v>205</v>
      </c>
      <c r="B57" s="47">
        <v>7</v>
      </c>
      <c r="C57" s="46" t="s">
        <v>98</v>
      </c>
      <c r="D57" s="44" t="s">
        <v>57</v>
      </c>
      <c r="E57" s="45">
        <v>17</v>
      </c>
      <c r="F57" s="76">
        <f>Full_dataset!K73</f>
        <v>15</v>
      </c>
      <c r="G57" s="73">
        <f>Full_dataset!L73</f>
        <v>6</v>
      </c>
      <c r="H57" s="73">
        <f>Full_dataset!M73</f>
        <v>8</v>
      </c>
      <c r="I57" s="73">
        <f>Full_dataset!N73</f>
        <v>17</v>
      </c>
      <c r="J57" s="73">
        <f>Full_dataset!O73</f>
        <v>15</v>
      </c>
      <c r="K57" s="73">
        <f>Full_dataset!P73</f>
        <v>10</v>
      </c>
      <c r="L57" s="70">
        <f>Full_dataset!Q73</f>
        <v>15</v>
      </c>
      <c r="M57" s="80">
        <f t="shared" si="20"/>
        <v>0</v>
      </c>
      <c r="N57" s="78">
        <f t="shared" si="21"/>
        <v>2</v>
      </c>
      <c r="O57" s="71">
        <f t="shared" si="22"/>
        <v>2</v>
      </c>
      <c r="P57" s="76">
        <f>Full_dataset!U73</f>
        <v>2</v>
      </c>
      <c r="Q57" s="54">
        <f t="shared" si="23"/>
        <v>0</v>
      </c>
      <c r="R57" s="76">
        <f>Full_dataset!W73</f>
        <v>0</v>
      </c>
      <c r="S57" s="76">
        <f>Full_dataset!X73</f>
        <v>1</v>
      </c>
      <c r="T57" s="76">
        <f>Full_dataset!Y73</f>
        <v>2</v>
      </c>
      <c r="U57" s="76">
        <f>Full_dataset!Z73</f>
        <v>0</v>
      </c>
      <c r="V57" s="76">
        <f>Full_dataset!AA73</f>
        <v>1</v>
      </c>
      <c r="X57" s="5"/>
      <c r="Y57" s="6">
        <f t="shared" si="24"/>
        <v>0.88235294117647056</v>
      </c>
      <c r="Z57" s="6">
        <f t="shared" si="25"/>
        <v>0.35294117647058826</v>
      </c>
      <c r="AA57" s="6">
        <f t="shared" si="26"/>
        <v>0.88235294117647056</v>
      </c>
      <c r="AB57" s="6">
        <f t="shared" si="27"/>
        <v>0.47058823529411764</v>
      </c>
      <c r="AC57" s="6">
        <f t="shared" si="28"/>
        <v>0.58823529411764708</v>
      </c>
      <c r="AD57" s="6">
        <f t="shared" si="29"/>
        <v>1</v>
      </c>
      <c r="AE57" s="6">
        <f t="shared" si="30"/>
        <v>0</v>
      </c>
      <c r="AF57" s="7">
        <f t="shared" si="31"/>
        <v>1</v>
      </c>
      <c r="AG57" s="5"/>
      <c r="AH57" s="6">
        <f t="shared" si="32"/>
        <v>0.88235294117647056</v>
      </c>
      <c r="AI57" s="7">
        <f t="shared" si="33"/>
        <v>0.88235294117647056</v>
      </c>
      <c r="AJ57" s="7">
        <f t="shared" si="34"/>
        <v>0.88235294117647056</v>
      </c>
      <c r="AK57" s="7">
        <f t="shared" si="35"/>
        <v>0.94117647058823528</v>
      </c>
      <c r="AL57" s="7">
        <f t="shared" si="36"/>
        <v>0.94117647058823528</v>
      </c>
      <c r="AM57" s="7">
        <f t="shared" si="37"/>
        <v>1</v>
      </c>
      <c r="AN57" s="6">
        <f t="shared" si="38"/>
        <v>0</v>
      </c>
      <c r="AO57" s="7">
        <f t="shared" si="39"/>
        <v>1</v>
      </c>
      <c r="AP57" s="5"/>
    </row>
    <row r="58" spans="1:42" ht="30" x14ac:dyDescent="0.25">
      <c r="A58" s="60" t="s">
        <v>44</v>
      </c>
      <c r="B58" s="47">
        <v>11</v>
      </c>
      <c r="C58" s="46" t="s">
        <v>99</v>
      </c>
      <c r="D58" s="44" t="s">
        <v>57</v>
      </c>
      <c r="E58" s="45">
        <v>15</v>
      </c>
      <c r="F58" s="76">
        <f>Full_dataset!K75</f>
        <v>15</v>
      </c>
      <c r="G58" s="73">
        <f>Full_dataset!L75</f>
        <v>7</v>
      </c>
      <c r="H58" s="73">
        <f>Full_dataset!M75</f>
        <v>1</v>
      </c>
      <c r="I58" s="73">
        <f>Full_dataset!N75</f>
        <v>15</v>
      </c>
      <c r="J58" s="73">
        <f>Full_dataset!O75</f>
        <v>14</v>
      </c>
      <c r="K58" s="73">
        <f>Full_dataset!P75</f>
        <v>13</v>
      </c>
      <c r="L58" s="70">
        <f>Full_dataset!Q75</f>
        <v>15</v>
      </c>
      <c r="M58" s="80">
        <f t="shared" si="20"/>
        <v>0</v>
      </c>
      <c r="N58" s="78">
        <f t="shared" si="21"/>
        <v>0</v>
      </c>
      <c r="O58" s="71">
        <f t="shared" si="22"/>
        <v>0</v>
      </c>
      <c r="P58" s="76">
        <f>Full_dataset!U75</f>
        <v>0</v>
      </c>
      <c r="Q58" s="54">
        <f t="shared" si="23"/>
        <v>0</v>
      </c>
      <c r="R58" s="76">
        <f>Full_dataset!W75</f>
        <v>0</v>
      </c>
      <c r="S58" s="76">
        <f>Full_dataset!X75</f>
        <v>0</v>
      </c>
      <c r="T58" s="76">
        <f>Full_dataset!Y75</f>
        <v>0</v>
      </c>
      <c r="U58" s="76">
        <f>Full_dataset!Z75</f>
        <v>0</v>
      </c>
      <c r="V58" s="76">
        <f>Full_dataset!AA75</f>
        <v>0</v>
      </c>
      <c r="X58" s="5"/>
      <c r="Y58" s="6">
        <f t="shared" si="24"/>
        <v>1</v>
      </c>
      <c r="Z58" s="6">
        <f t="shared" si="25"/>
        <v>0.46666666666666667</v>
      </c>
      <c r="AA58" s="6">
        <f t="shared" si="26"/>
        <v>0.93333333333333335</v>
      </c>
      <c r="AB58" s="6">
        <f t="shared" si="27"/>
        <v>6.6666666666666666E-2</v>
      </c>
      <c r="AC58" s="6">
        <f t="shared" si="28"/>
        <v>0.8666666666666667</v>
      </c>
      <c r="AD58" s="6">
        <f t="shared" si="29"/>
        <v>1</v>
      </c>
      <c r="AE58" s="6">
        <f t="shared" si="30"/>
        <v>0</v>
      </c>
      <c r="AF58" s="7">
        <f t="shared" si="31"/>
        <v>1</v>
      </c>
      <c r="AG58" s="5"/>
      <c r="AH58" s="6">
        <f t="shared" si="32"/>
        <v>1</v>
      </c>
      <c r="AI58" s="7">
        <f t="shared" si="33"/>
        <v>1</v>
      </c>
      <c r="AJ58" s="7">
        <f t="shared" si="34"/>
        <v>1</v>
      </c>
      <c r="AK58" s="7">
        <f t="shared" si="35"/>
        <v>1</v>
      </c>
      <c r="AL58" s="7">
        <f t="shared" si="36"/>
        <v>1</v>
      </c>
      <c r="AM58" s="7">
        <f t="shared" si="37"/>
        <v>1</v>
      </c>
      <c r="AN58" s="6">
        <f t="shared" si="38"/>
        <v>0</v>
      </c>
      <c r="AO58" s="7">
        <f t="shared" si="39"/>
        <v>1</v>
      </c>
      <c r="AP58" s="5"/>
    </row>
    <row r="59" spans="1:42" ht="150" x14ac:dyDescent="0.25">
      <c r="A59" s="60" t="s">
        <v>46</v>
      </c>
      <c r="B59" s="47">
        <v>25</v>
      </c>
      <c r="C59" s="46" t="s">
        <v>134</v>
      </c>
      <c r="D59" s="44" t="s">
        <v>57</v>
      </c>
      <c r="E59" s="45">
        <v>12</v>
      </c>
      <c r="F59" s="76">
        <f>Full_dataset!K77</f>
        <v>8</v>
      </c>
      <c r="G59" s="73">
        <f>Full_dataset!L77</f>
        <v>3</v>
      </c>
      <c r="H59" s="73">
        <f>Full_dataset!M77</f>
        <v>5</v>
      </c>
      <c r="I59" s="73">
        <f>Full_dataset!N77</f>
        <v>11</v>
      </c>
      <c r="J59" s="73">
        <f>Full_dataset!O77</f>
        <v>8</v>
      </c>
      <c r="K59" s="73">
        <f>Full_dataset!P77</f>
        <v>6</v>
      </c>
      <c r="L59" s="70">
        <f>Full_dataset!Q77</f>
        <v>10</v>
      </c>
      <c r="M59" s="80">
        <f t="shared" si="20"/>
        <v>2</v>
      </c>
      <c r="N59" s="78">
        <f t="shared" si="21"/>
        <v>4</v>
      </c>
      <c r="O59" s="71">
        <f t="shared" si="22"/>
        <v>2</v>
      </c>
      <c r="P59" s="76">
        <f>Full_dataset!U77</f>
        <v>2</v>
      </c>
      <c r="Q59" s="54">
        <f t="shared" si="23"/>
        <v>0</v>
      </c>
      <c r="R59" s="76">
        <f>Full_dataset!W77</f>
        <v>0</v>
      </c>
      <c r="S59" s="76">
        <f>Full_dataset!X77</f>
        <v>1</v>
      </c>
      <c r="T59" s="76">
        <f>Full_dataset!Y77</f>
        <v>2</v>
      </c>
      <c r="U59" s="76">
        <f>Full_dataset!Z77</f>
        <v>0</v>
      </c>
      <c r="V59" s="76">
        <f>Full_dataset!AA77</f>
        <v>1</v>
      </c>
      <c r="X59" s="5"/>
      <c r="Y59" s="6">
        <f t="shared" si="24"/>
        <v>0.66666666666666663</v>
      </c>
      <c r="Z59" s="6">
        <f t="shared" si="25"/>
        <v>0.25</v>
      </c>
      <c r="AA59" s="6">
        <f t="shared" si="26"/>
        <v>0.66666666666666663</v>
      </c>
      <c r="AB59" s="6">
        <f t="shared" si="27"/>
        <v>0.41666666666666669</v>
      </c>
      <c r="AC59" s="6">
        <f t="shared" si="28"/>
        <v>0.5</v>
      </c>
      <c r="AD59" s="6">
        <f t="shared" si="29"/>
        <v>0.91666666666666663</v>
      </c>
      <c r="AE59" s="6">
        <f t="shared" si="30"/>
        <v>0.16666666666666666</v>
      </c>
      <c r="AF59" s="7">
        <f t="shared" si="31"/>
        <v>1</v>
      </c>
      <c r="AG59" s="5"/>
      <c r="AH59" s="6">
        <f t="shared" si="32"/>
        <v>0.83333333333333337</v>
      </c>
      <c r="AI59" s="7">
        <f t="shared" si="33"/>
        <v>0.83333333333333337</v>
      </c>
      <c r="AJ59" s="7">
        <f t="shared" si="34"/>
        <v>0.83333333333333337</v>
      </c>
      <c r="AK59" s="7">
        <f t="shared" si="35"/>
        <v>0.91666666666666674</v>
      </c>
      <c r="AL59" s="7">
        <f t="shared" si="36"/>
        <v>0.91666666666666674</v>
      </c>
      <c r="AM59" s="7">
        <f t="shared" si="37"/>
        <v>1</v>
      </c>
      <c r="AN59" s="6">
        <f t="shared" si="38"/>
        <v>0.16666666666666666</v>
      </c>
      <c r="AO59" s="7">
        <f t="shared" si="39"/>
        <v>1</v>
      </c>
      <c r="AP59" s="5"/>
    </row>
    <row r="60" spans="1:42" ht="30" x14ac:dyDescent="0.25">
      <c r="A60" s="60" t="s">
        <v>209</v>
      </c>
      <c r="B60" s="47">
        <v>5</v>
      </c>
      <c r="C60" s="46" t="s">
        <v>101</v>
      </c>
      <c r="D60" s="44" t="s">
        <v>57</v>
      </c>
      <c r="E60" s="45">
        <v>22</v>
      </c>
      <c r="F60" s="76">
        <f>Full_dataset!K79</f>
        <v>22</v>
      </c>
      <c r="G60" s="73">
        <f>Full_dataset!L79</f>
        <v>7</v>
      </c>
      <c r="H60" s="73">
        <f>Full_dataset!M79</f>
        <v>0</v>
      </c>
      <c r="I60" s="73">
        <f>Full_dataset!N79</f>
        <v>20</v>
      </c>
      <c r="J60" s="73">
        <f>Full_dataset!O79</f>
        <v>22</v>
      </c>
      <c r="K60" s="73">
        <f>Full_dataset!P79</f>
        <v>17</v>
      </c>
      <c r="L60" s="70">
        <f>Full_dataset!Q79</f>
        <v>22</v>
      </c>
      <c r="M60" s="80">
        <f t="shared" si="20"/>
        <v>0</v>
      </c>
      <c r="N60" s="78">
        <f t="shared" si="21"/>
        <v>0</v>
      </c>
      <c r="O60" s="71">
        <f t="shared" si="22"/>
        <v>0</v>
      </c>
      <c r="P60" s="76">
        <f>Full_dataset!U79</f>
        <v>0</v>
      </c>
      <c r="Q60" s="54">
        <f t="shared" si="23"/>
        <v>0</v>
      </c>
      <c r="R60" s="76">
        <f>Full_dataset!W79</f>
        <v>0</v>
      </c>
      <c r="S60" s="76">
        <f>Full_dataset!X79</f>
        <v>0</v>
      </c>
      <c r="T60" s="76">
        <f>Full_dataset!Y79</f>
        <v>0</v>
      </c>
      <c r="U60" s="76">
        <f>Full_dataset!Z79</f>
        <v>0</v>
      </c>
      <c r="V60" s="76">
        <f>Full_dataset!AA79</f>
        <v>0</v>
      </c>
      <c r="X60" s="5"/>
      <c r="Y60" s="6">
        <f t="shared" si="24"/>
        <v>1</v>
      </c>
      <c r="Z60" s="6">
        <f t="shared" si="25"/>
        <v>0.31818181818181818</v>
      </c>
      <c r="AA60" s="6">
        <f t="shared" si="26"/>
        <v>1</v>
      </c>
      <c r="AB60" s="6">
        <f t="shared" si="27"/>
        <v>0</v>
      </c>
      <c r="AC60" s="6">
        <f t="shared" si="28"/>
        <v>0.77272727272727271</v>
      </c>
      <c r="AD60" s="6">
        <f t="shared" si="29"/>
        <v>0.90909090909090906</v>
      </c>
      <c r="AE60" s="6">
        <f t="shared" si="30"/>
        <v>0</v>
      </c>
      <c r="AF60" s="7">
        <f t="shared" si="31"/>
        <v>1</v>
      </c>
      <c r="AG60" s="5"/>
      <c r="AH60" s="6">
        <f t="shared" si="32"/>
        <v>1</v>
      </c>
      <c r="AI60" s="7">
        <f t="shared" si="33"/>
        <v>1</v>
      </c>
      <c r="AJ60" s="7">
        <f t="shared" si="34"/>
        <v>1</v>
      </c>
      <c r="AK60" s="7">
        <f t="shared" si="35"/>
        <v>1</v>
      </c>
      <c r="AL60" s="7">
        <f t="shared" si="36"/>
        <v>1</v>
      </c>
      <c r="AM60" s="7">
        <f t="shared" si="37"/>
        <v>1</v>
      </c>
      <c r="AN60" s="6">
        <f t="shared" si="38"/>
        <v>0</v>
      </c>
      <c r="AO60" s="7">
        <f t="shared" si="39"/>
        <v>1</v>
      </c>
      <c r="AP60" s="5"/>
    </row>
    <row r="61" spans="1:42" ht="30" x14ac:dyDescent="0.25">
      <c r="A61" s="60" t="s">
        <v>48</v>
      </c>
      <c r="B61" s="47">
        <v>10</v>
      </c>
      <c r="C61" s="46" t="s">
        <v>103</v>
      </c>
      <c r="D61" s="44" t="s">
        <v>57</v>
      </c>
      <c r="E61" s="45">
        <v>11</v>
      </c>
      <c r="F61" s="76">
        <f>Full_dataset!K81</f>
        <v>11</v>
      </c>
      <c r="G61" s="73">
        <f>Full_dataset!L81</f>
        <v>6</v>
      </c>
      <c r="H61" s="73">
        <f>Full_dataset!M81</f>
        <v>1</v>
      </c>
      <c r="I61" s="73">
        <f>Full_dataset!N81</f>
        <v>10</v>
      </c>
      <c r="J61" s="73">
        <f>Full_dataset!O81</f>
        <v>11</v>
      </c>
      <c r="K61" s="73">
        <f>Full_dataset!P81</f>
        <v>2</v>
      </c>
      <c r="L61" s="70">
        <f>Full_dataset!Q81</f>
        <v>11</v>
      </c>
      <c r="M61" s="80">
        <f t="shared" si="20"/>
        <v>0</v>
      </c>
      <c r="N61" s="78">
        <f t="shared" si="21"/>
        <v>0</v>
      </c>
      <c r="O61" s="71">
        <f t="shared" si="22"/>
        <v>0</v>
      </c>
      <c r="P61" s="76">
        <f>Full_dataset!U81</f>
        <v>0</v>
      </c>
      <c r="Q61" s="54">
        <f t="shared" si="23"/>
        <v>0</v>
      </c>
      <c r="R61" s="76">
        <f>Full_dataset!W81</f>
        <v>0</v>
      </c>
      <c r="S61" s="76">
        <f>Full_dataset!X81</f>
        <v>0</v>
      </c>
      <c r="T61" s="76">
        <f>Full_dataset!Y81</f>
        <v>0</v>
      </c>
      <c r="U61" s="76">
        <f>Full_dataset!Z81</f>
        <v>0</v>
      </c>
      <c r="V61" s="76">
        <f>Full_dataset!AA81</f>
        <v>0</v>
      </c>
      <c r="X61" s="5"/>
      <c r="Y61" s="6">
        <f t="shared" si="24"/>
        <v>1</v>
      </c>
      <c r="Z61" s="6">
        <f t="shared" si="25"/>
        <v>0.54545454545454541</v>
      </c>
      <c r="AA61" s="6">
        <f t="shared" si="26"/>
        <v>1</v>
      </c>
      <c r="AB61" s="6">
        <f t="shared" si="27"/>
        <v>9.0909090909090912E-2</v>
      </c>
      <c r="AC61" s="6">
        <f t="shared" si="28"/>
        <v>0.18181818181818182</v>
      </c>
      <c r="AD61" s="6">
        <f t="shared" si="29"/>
        <v>0.90909090909090906</v>
      </c>
      <c r="AE61" s="6">
        <f t="shared" si="30"/>
        <v>0</v>
      </c>
      <c r="AF61" s="7">
        <f t="shared" si="31"/>
        <v>1</v>
      </c>
      <c r="AG61" s="5"/>
      <c r="AH61" s="6">
        <f t="shared" si="32"/>
        <v>1</v>
      </c>
      <c r="AI61" s="7">
        <f t="shared" si="33"/>
        <v>1</v>
      </c>
      <c r="AJ61" s="7">
        <f t="shared" si="34"/>
        <v>1</v>
      </c>
      <c r="AK61" s="7">
        <f t="shared" si="35"/>
        <v>1</v>
      </c>
      <c r="AL61" s="7">
        <f t="shared" si="36"/>
        <v>1</v>
      </c>
      <c r="AM61" s="7">
        <f t="shared" si="37"/>
        <v>1</v>
      </c>
      <c r="AN61" s="6">
        <f t="shared" si="38"/>
        <v>0</v>
      </c>
      <c r="AO61" s="7">
        <f t="shared" si="39"/>
        <v>1</v>
      </c>
      <c r="AP61" s="5"/>
    </row>
    <row r="62" spans="1:42" ht="30" x14ac:dyDescent="0.25">
      <c r="A62" s="60" t="s">
        <v>49</v>
      </c>
      <c r="B62" s="47">
        <v>8</v>
      </c>
      <c r="C62" s="46" t="s">
        <v>104</v>
      </c>
      <c r="D62" s="44" t="s">
        <v>57</v>
      </c>
      <c r="E62" s="45">
        <v>4</v>
      </c>
      <c r="F62" s="76">
        <f>Full_dataset!K82</f>
        <v>3</v>
      </c>
      <c r="G62" s="73">
        <f>Full_dataset!L82</f>
        <v>4</v>
      </c>
      <c r="H62" s="73">
        <f>Full_dataset!M82</f>
        <v>0</v>
      </c>
      <c r="I62" s="73">
        <f>Full_dataset!N82</f>
        <v>4</v>
      </c>
      <c r="J62" s="73">
        <f>Full_dataset!O82</f>
        <v>2</v>
      </c>
      <c r="K62" s="73">
        <f>Full_dataset!P82</f>
        <v>1</v>
      </c>
      <c r="L62" s="70">
        <f>Full_dataset!Q82</f>
        <v>3</v>
      </c>
      <c r="M62" s="80">
        <f t="shared" si="20"/>
        <v>0</v>
      </c>
      <c r="N62" s="78">
        <f t="shared" si="21"/>
        <v>1</v>
      </c>
      <c r="O62" s="71">
        <f t="shared" si="22"/>
        <v>1</v>
      </c>
      <c r="P62" s="76">
        <f>Full_dataset!U82</f>
        <v>1</v>
      </c>
      <c r="Q62" s="54">
        <f t="shared" si="23"/>
        <v>0</v>
      </c>
      <c r="R62" s="76">
        <f>Full_dataset!W82</f>
        <v>1</v>
      </c>
      <c r="S62" s="76">
        <f>Full_dataset!X82</f>
        <v>0</v>
      </c>
      <c r="T62" s="76">
        <f>Full_dataset!Y82</f>
        <v>1</v>
      </c>
      <c r="U62" s="76">
        <f>Full_dataset!Z82</f>
        <v>0</v>
      </c>
      <c r="V62" s="76">
        <f>Full_dataset!AA82</f>
        <v>0</v>
      </c>
      <c r="X62" s="5"/>
      <c r="Y62" s="6">
        <f t="shared" si="24"/>
        <v>0.75</v>
      </c>
      <c r="Z62" s="6">
        <f t="shared" si="25"/>
        <v>1</v>
      </c>
      <c r="AA62" s="6">
        <f t="shared" si="26"/>
        <v>0.5</v>
      </c>
      <c r="AB62" s="6">
        <f t="shared" si="27"/>
        <v>0</v>
      </c>
      <c r="AC62" s="6">
        <f t="shared" si="28"/>
        <v>0.25</v>
      </c>
      <c r="AD62" s="6">
        <f t="shared" si="29"/>
        <v>1</v>
      </c>
      <c r="AE62" s="6">
        <f t="shared" si="30"/>
        <v>0</v>
      </c>
      <c r="AF62" s="7">
        <f t="shared" si="31"/>
        <v>1</v>
      </c>
      <c r="AG62" s="5"/>
      <c r="AH62" s="6">
        <f t="shared" si="32"/>
        <v>0.75</v>
      </c>
      <c r="AI62" s="7">
        <f t="shared" si="33"/>
        <v>1</v>
      </c>
      <c r="AJ62" s="7">
        <f t="shared" si="34"/>
        <v>0.75</v>
      </c>
      <c r="AK62" s="7">
        <f t="shared" si="35"/>
        <v>0.75</v>
      </c>
      <c r="AL62" s="7">
        <f t="shared" si="36"/>
        <v>0.75</v>
      </c>
      <c r="AM62" s="7">
        <f t="shared" si="37"/>
        <v>1</v>
      </c>
      <c r="AN62" s="6">
        <f t="shared" si="38"/>
        <v>0</v>
      </c>
      <c r="AO62" s="7">
        <f t="shared" si="39"/>
        <v>1</v>
      </c>
      <c r="AP62" s="5"/>
    </row>
    <row r="63" spans="1:42" ht="60" x14ac:dyDescent="0.25">
      <c r="A63" s="60" t="s">
        <v>50</v>
      </c>
      <c r="B63" s="47">
        <v>16</v>
      </c>
      <c r="C63" s="46" t="s">
        <v>135</v>
      </c>
      <c r="D63" s="44" t="s">
        <v>57</v>
      </c>
      <c r="E63" s="45">
        <v>7</v>
      </c>
      <c r="F63" s="76">
        <f>Full_dataset!K83</f>
        <v>6</v>
      </c>
      <c r="G63" s="73">
        <f>Full_dataset!L83</f>
        <v>5</v>
      </c>
      <c r="H63" s="73">
        <f>Full_dataset!M83</f>
        <v>2</v>
      </c>
      <c r="I63" s="73">
        <f>Full_dataset!N83</f>
        <v>7</v>
      </c>
      <c r="J63" s="73">
        <f>Full_dataset!O83</f>
        <v>6</v>
      </c>
      <c r="K63" s="73">
        <f>Full_dataset!P83</f>
        <v>4</v>
      </c>
      <c r="L63" s="70">
        <f>Full_dataset!Q83</f>
        <v>6</v>
      </c>
      <c r="M63" s="80">
        <f t="shared" si="20"/>
        <v>0</v>
      </c>
      <c r="N63" s="78">
        <f t="shared" si="21"/>
        <v>1</v>
      </c>
      <c r="O63" s="71">
        <f t="shared" si="22"/>
        <v>1</v>
      </c>
      <c r="P63" s="76">
        <f>Full_dataset!U83</f>
        <v>1</v>
      </c>
      <c r="Q63" s="54">
        <f t="shared" si="23"/>
        <v>0</v>
      </c>
      <c r="R63" s="76">
        <f>Full_dataset!W83</f>
        <v>0</v>
      </c>
      <c r="S63" s="76">
        <f>Full_dataset!X83</f>
        <v>0</v>
      </c>
      <c r="T63" s="76">
        <f>Full_dataset!Y83</f>
        <v>1</v>
      </c>
      <c r="U63" s="76">
        <f>Full_dataset!Z83</f>
        <v>0</v>
      </c>
      <c r="V63" s="76">
        <f>Full_dataset!AA83</f>
        <v>1</v>
      </c>
      <c r="X63" s="5"/>
      <c r="Y63" s="6">
        <f t="shared" si="24"/>
        <v>0.8571428571428571</v>
      </c>
      <c r="Z63" s="6">
        <f t="shared" si="25"/>
        <v>0.7142857142857143</v>
      </c>
      <c r="AA63" s="6">
        <f t="shared" si="26"/>
        <v>0.8571428571428571</v>
      </c>
      <c r="AB63" s="6">
        <f t="shared" si="27"/>
        <v>0.2857142857142857</v>
      </c>
      <c r="AC63" s="6">
        <f t="shared" si="28"/>
        <v>0.5714285714285714</v>
      </c>
      <c r="AD63" s="6">
        <f t="shared" si="29"/>
        <v>1</v>
      </c>
      <c r="AE63" s="6">
        <f t="shared" si="30"/>
        <v>0</v>
      </c>
      <c r="AF63" s="7">
        <f t="shared" si="31"/>
        <v>1</v>
      </c>
      <c r="AG63" s="5"/>
      <c r="AH63" s="6">
        <f t="shared" si="32"/>
        <v>0.8571428571428571</v>
      </c>
      <c r="AI63" s="7">
        <f t="shared" si="33"/>
        <v>0.8571428571428571</v>
      </c>
      <c r="AJ63" s="7">
        <f t="shared" si="34"/>
        <v>0.8571428571428571</v>
      </c>
      <c r="AK63" s="7">
        <f t="shared" si="35"/>
        <v>0.8571428571428571</v>
      </c>
      <c r="AL63" s="7">
        <f t="shared" si="36"/>
        <v>1</v>
      </c>
      <c r="AM63" s="7">
        <f t="shared" si="37"/>
        <v>1</v>
      </c>
      <c r="AN63" s="6">
        <f t="shared" si="38"/>
        <v>0</v>
      </c>
      <c r="AO63" s="7">
        <f t="shared" si="39"/>
        <v>1</v>
      </c>
      <c r="AP63" s="5"/>
    </row>
    <row r="64" spans="1:42" ht="30" x14ac:dyDescent="0.25">
      <c r="A64" s="60" t="s">
        <v>51</v>
      </c>
      <c r="B64" s="47">
        <v>7</v>
      </c>
      <c r="C64" s="46" t="s">
        <v>105</v>
      </c>
      <c r="D64" s="44" t="s">
        <v>57</v>
      </c>
      <c r="E64" s="45">
        <v>5</v>
      </c>
      <c r="F64" s="76">
        <f>Full_dataset!K84</f>
        <v>5</v>
      </c>
      <c r="G64" s="73">
        <f>Full_dataset!L84</f>
        <v>0</v>
      </c>
      <c r="H64" s="73">
        <f>Full_dataset!M84</f>
        <v>0</v>
      </c>
      <c r="I64" s="73">
        <f>Full_dataset!N84</f>
        <v>5</v>
      </c>
      <c r="J64" s="73">
        <f>Full_dataset!O84</f>
        <v>4</v>
      </c>
      <c r="K64" s="73">
        <f>Full_dataset!P84</f>
        <v>2</v>
      </c>
      <c r="L64" s="70">
        <f>Full_dataset!Q84</f>
        <v>5</v>
      </c>
      <c r="M64" s="80">
        <f t="shared" si="20"/>
        <v>0</v>
      </c>
      <c r="N64" s="78">
        <f t="shared" si="21"/>
        <v>0</v>
      </c>
      <c r="O64" s="71">
        <f t="shared" si="22"/>
        <v>0</v>
      </c>
      <c r="P64" s="76">
        <f>Full_dataset!U84</f>
        <v>0</v>
      </c>
      <c r="Q64" s="54">
        <f t="shared" si="23"/>
        <v>0</v>
      </c>
      <c r="R64" s="76">
        <f>Full_dataset!W84</f>
        <v>0</v>
      </c>
      <c r="S64" s="76">
        <f>Full_dataset!X84</f>
        <v>0</v>
      </c>
      <c r="T64" s="76">
        <f>Full_dataset!Y84</f>
        <v>0</v>
      </c>
      <c r="U64" s="76">
        <f>Full_dataset!Z84</f>
        <v>0</v>
      </c>
      <c r="V64" s="76">
        <f>Full_dataset!AA84</f>
        <v>0</v>
      </c>
      <c r="X64" s="5"/>
      <c r="Y64" s="6">
        <f t="shared" si="24"/>
        <v>1</v>
      </c>
      <c r="Z64" s="6">
        <f t="shared" si="25"/>
        <v>0</v>
      </c>
      <c r="AA64" s="6">
        <f t="shared" si="26"/>
        <v>0.8</v>
      </c>
      <c r="AB64" s="6">
        <f t="shared" si="27"/>
        <v>0</v>
      </c>
      <c r="AC64" s="6">
        <f t="shared" si="28"/>
        <v>0.4</v>
      </c>
      <c r="AD64" s="6">
        <f t="shared" si="29"/>
        <v>1</v>
      </c>
      <c r="AE64" s="6">
        <f t="shared" si="30"/>
        <v>0</v>
      </c>
      <c r="AF64" s="7">
        <f t="shared" si="31"/>
        <v>1</v>
      </c>
      <c r="AG64" s="5"/>
      <c r="AH64" s="6">
        <f t="shared" si="32"/>
        <v>1</v>
      </c>
      <c r="AI64" s="7">
        <f t="shared" si="33"/>
        <v>1</v>
      </c>
      <c r="AJ64" s="7">
        <f t="shared" si="34"/>
        <v>1</v>
      </c>
      <c r="AK64" s="7">
        <f t="shared" si="35"/>
        <v>1</v>
      </c>
      <c r="AL64" s="7">
        <f t="shared" si="36"/>
        <v>1</v>
      </c>
      <c r="AM64" s="7">
        <f t="shared" si="37"/>
        <v>1</v>
      </c>
      <c r="AN64" s="6">
        <f t="shared" si="38"/>
        <v>0</v>
      </c>
      <c r="AO64" s="7">
        <f t="shared" si="39"/>
        <v>1</v>
      </c>
      <c r="AP64" s="5"/>
    </row>
    <row r="65" spans="1:42" x14ac:dyDescent="0.25">
      <c r="A65" s="60" t="s">
        <v>56</v>
      </c>
      <c r="B65" s="47">
        <v>2</v>
      </c>
      <c r="C65" s="46" t="s">
        <v>75</v>
      </c>
      <c r="D65" s="44" t="s">
        <v>57</v>
      </c>
      <c r="E65" s="45">
        <v>3</v>
      </c>
      <c r="F65" s="76">
        <f>Full_dataset!K85</f>
        <v>2</v>
      </c>
      <c r="G65" s="73">
        <f>Full_dataset!L85</f>
        <v>2</v>
      </c>
      <c r="H65" s="73">
        <f>Full_dataset!M85</f>
        <v>0</v>
      </c>
      <c r="I65" s="73">
        <f>Full_dataset!N85</f>
        <v>0</v>
      </c>
      <c r="J65" s="73">
        <f>Full_dataset!O85</f>
        <v>2</v>
      </c>
      <c r="K65" s="73">
        <f>Full_dataset!P85</f>
        <v>0</v>
      </c>
      <c r="L65" s="70">
        <f>Full_dataset!Q85</f>
        <v>2</v>
      </c>
      <c r="M65" s="80">
        <f t="shared" si="20"/>
        <v>0</v>
      </c>
      <c r="N65" s="78">
        <f t="shared" si="21"/>
        <v>1</v>
      </c>
      <c r="O65" s="71">
        <f t="shared" si="22"/>
        <v>1</v>
      </c>
      <c r="P65" s="76">
        <f>Full_dataset!U85</f>
        <v>0</v>
      </c>
      <c r="Q65" s="54">
        <f t="shared" si="23"/>
        <v>1</v>
      </c>
      <c r="R65" s="76">
        <f>Full_dataset!W85</f>
        <v>0</v>
      </c>
      <c r="S65" s="76">
        <f>Full_dataset!X85</f>
        <v>0</v>
      </c>
      <c r="T65" s="76">
        <f>Full_dataset!Y85</f>
        <v>0</v>
      </c>
      <c r="U65" s="76">
        <f>Full_dataset!Z85</f>
        <v>0</v>
      </c>
      <c r="V65" s="76">
        <f>Full_dataset!AA85</f>
        <v>0</v>
      </c>
      <c r="X65" s="5"/>
      <c r="Y65" s="6">
        <f t="shared" si="24"/>
        <v>0.66666666666666663</v>
      </c>
      <c r="Z65" s="6">
        <f t="shared" si="25"/>
        <v>0.66666666666666663</v>
      </c>
      <c r="AA65" s="6">
        <f t="shared" si="26"/>
        <v>0.66666666666666663</v>
      </c>
      <c r="AB65" s="6">
        <f t="shared" si="27"/>
        <v>0</v>
      </c>
      <c r="AC65" s="6">
        <f t="shared" si="28"/>
        <v>0</v>
      </c>
      <c r="AD65" s="6">
        <f t="shared" si="29"/>
        <v>0</v>
      </c>
      <c r="AE65" s="6">
        <f t="shared" si="30"/>
        <v>0</v>
      </c>
      <c r="AF65" s="7">
        <f t="shared" si="31"/>
        <v>0.66666666666666663</v>
      </c>
      <c r="AG65" s="5"/>
      <c r="AH65" s="6">
        <f t="shared" si="32"/>
        <v>0.66666666666666663</v>
      </c>
      <c r="AI65" s="7">
        <f t="shared" si="33"/>
        <v>0.66666666666666663</v>
      </c>
      <c r="AJ65" s="7">
        <f t="shared" si="34"/>
        <v>0.66666666666666663</v>
      </c>
      <c r="AK65" s="7">
        <f t="shared" si="35"/>
        <v>0.66666666666666663</v>
      </c>
      <c r="AL65" s="7">
        <f t="shared" si="36"/>
        <v>0.66666666666666663</v>
      </c>
      <c r="AM65" s="7">
        <f t="shared" si="37"/>
        <v>0.66666666666666663</v>
      </c>
      <c r="AN65" s="6">
        <f t="shared" si="38"/>
        <v>0</v>
      </c>
      <c r="AO65" s="7">
        <f t="shared" si="39"/>
        <v>0.66666666666666663</v>
      </c>
      <c r="AP65" s="5"/>
    </row>
    <row r="66" spans="1:42" s="141" customFormat="1" ht="30" x14ac:dyDescent="0.25">
      <c r="A66" s="60" t="s">
        <v>210</v>
      </c>
      <c r="B66" s="47">
        <v>3</v>
      </c>
      <c r="C66" s="46" t="s">
        <v>112</v>
      </c>
      <c r="D66" s="44" t="s">
        <v>57</v>
      </c>
      <c r="E66" s="45">
        <v>6</v>
      </c>
      <c r="F66" s="76">
        <f>Full_dataset!K87</f>
        <v>5</v>
      </c>
      <c r="G66" s="73">
        <f>Full_dataset!L87</f>
        <v>5</v>
      </c>
      <c r="H66" s="73">
        <f>Full_dataset!M87</f>
        <v>0</v>
      </c>
      <c r="I66" s="73">
        <f>Full_dataset!N87</f>
        <v>6</v>
      </c>
      <c r="J66" s="73">
        <f>Full_dataset!O87</f>
        <v>6</v>
      </c>
      <c r="K66" s="73">
        <f>Full_dataset!P87</f>
        <v>2</v>
      </c>
      <c r="L66" s="70">
        <f>Full_dataset!Q87</f>
        <v>5</v>
      </c>
      <c r="M66" s="80">
        <f t="shared" si="20"/>
        <v>0</v>
      </c>
      <c r="N66" s="78">
        <f t="shared" si="21"/>
        <v>1</v>
      </c>
      <c r="O66" s="71">
        <f t="shared" si="22"/>
        <v>1</v>
      </c>
      <c r="P66" s="76">
        <f>Full_dataset!U87</f>
        <v>1</v>
      </c>
      <c r="Q66" s="54">
        <f t="shared" si="23"/>
        <v>0</v>
      </c>
      <c r="R66" s="76">
        <f>Full_dataset!W87</f>
        <v>0</v>
      </c>
      <c r="S66" s="76">
        <f>Full_dataset!X87</f>
        <v>0</v>
      </c>
      <c r="T66" s="76">
        <f>Full_dataset!Y87</f>
        <v>1</v>
      </c>
      <c r="U66" s="76">
        <f>Full_dataset!Z87</f>
        <v>1</v>
      </c>
      <c r="V66" s="76">
        <f>Full_dataset!AA87</f>
        <v>0</v>
      </c>
      <c r="X66" s="142"/>
      <c r="Y66" s="143">
        <f t="shared" si="24"/>
        <v>0.83333333333333337</v>
      </c>
      <c r="Z66" s="143">
        <f t="shared" si="25"/>
        <v>0.83333333333333337</v>
      </c>
      <c r="AA66" s="143">
        <f t="shared" si="26"/>
        <v>1</v>
      </c>
      <c r="AB66" s="143">
        <f t="shared" si="27"/>
        <v>0</v>
      </c>
      <c r="AC66" s="143">
        <f t="shared" si="28"/>
        <v>0.33333333333333331</v>
      </c>
      <c r="AD66" s="143">
        <f t="shared" si="29"/>
        <v>1</v>
      </c>
      <c r="AE66" s="143">
        <f t="shared" si="30"/>
        <v>0</v>
      </c>
      <c r="AF66" s="144">
        <f t="shared" si="31"/>
        <v>1</v>
      </c>
      <c r="AG66" s="142"/>
      <c r="AH66" s="143">
        <f t="shared" si="32"/>
        <v>0.83333333333333337</v>
      </c>
      <c r="AI66" s="144">
        <f t="shared" si="33"/>
        <v>0.83333333333333337</v>
      </c>
      <c r="AJ66" s="144">
        <f t="shared" si="34"/>
        <v>1</v>
      </c>
      <c r="AK66" s="144">
        <f t="shared" si="35"/>
        <v>0.83333333333333337</v>
      </c>
      <c r="AL66" s="144">
        <f t="shared" si="36"/>
        <v>0.83333333333333337</v>
      </c>
      <c r="AM66" s="144">
        <f t="shared" si="37"/>
        <v>1</v>
      </c>
      <c r="AN66" s="143">
        <f t="shared" si="38"/>
        <v>0</v>
      </c>
      <c r="AO66" s="144">
        <f t="shared" si="39"/>
        <v>1</v>
      </c>
      <c r="AP66" s="142"/>
    </row>
    <row r="67" spans="1:42" x14ac:dyDescent="0.25">
      <c r="A67" s="60" t="s">
        <v>2</v>
      </c>
      <c r="B67" s="47">
        <v>4</v>
      </c>
      <c r="C67" s="46" t="s">
        <v>60</v>
      </c>
      <c r="D67" s="44" t="s">
        <v>58</v>
      </c>
      <c r="E67" s="45">
        <v>11</v>
      </c>
      <c r="F67" s="76">
        <f>Full_dataset!K10</f>
        <v>9</v>
      </c>
      <c r="G67" s="73">
        <f>Full_dataset!L10</f>
        <v>4</v>
      </c>
      <c r="H67" s="73">
        <f>Full_dataset!M10</f>
        <v>5</v>
      </c>
      <c r="I67" s="73">
        <f>Full_dataset!N10</f>
        <v>8</v>
      </c>
      <c r="J67" s="73">
        <f>Full_dataset!O10</f>
        <v>4</v>
      </c>
      <c r="K67" s="73">
        <f>Full_dataset!P10</f>
        <v>4</v>
      </c>
      <c r="L67" s="70">
        <f>Full_dataset!Q10</f>
        <v>11</v>
      </c>
      <c r="M67" s="80">
        <f t="shared" ref="M67:M89" si="40">L67-F67</f>
        <v>2</v>
      </c>
      <c r="N67" s="78">
        <f t="shared" ref="N67:N89" si="41">E67-F67</f>
        <v>2</v>
      </c>
      <c r="O67" s="71">
        <f t="shared" ref="O67:O88" si="42">E67-L67</f>
        <v>0</v>
      </c>
      <c r="P67" s="76">
        <f>Full_dataset!U10</f>
        <v>0</v>
      </c>
      <c r="Q67" s="54">
        <f t="shared" ref="Q67:Q88" si="43">E67-(L67+P67)</f>
        <v>0</v>
      </c>
      <c r="R67" s="76">
        <f>Full_dataset!W10</f>
        <v>0</v>
      </c>
      <c r="S67" s="76">
        <f>Full_dataset!X10</f>
        <v>0</v>
      </c>
      <c r="T67" s="76">
        <f>Full_dataset!Y10</f>
        <v>0</v>
      </c>
      <c r="U67" s="76">
        <f>Full_dataset!Z10</f>
        <v>0</v>
      </c>
      <c r="V67" s="76">
        <f>Full_dataset!AA10</f>
        <v>0</v>
      </c>
      <c r="X67" s="5"/>
      <c r="Y67" s="6">
        <f t="shared" ref="Y67:Y89" si="44">F67/$E67</f>
        <v>0.81818181818181823</v>
      </c>
      <c r="Z67" s="6">
        <f t="shared" ref="Z67:Z89" si="45">G67/$E67</f>
        <v>0.36363636363636365</v>
      </c>
      <c r="AA67" s="6">
        <f t="shared" ref="AA67:AA89" si="46">J67/$E67</f>
        <v>0.36363636363636365</v>
      </c>
      <c r="AB67" s="6">
        <f t="shared" ref="AB67:AB89" si="47">H67/$E67</f>
        <v>0.45454545454545453</v>
      </c>
      <c r="AC67" s="6">
        <f t="shared" ref="AC67:AC89" si="48">K67/$E67</f>
        <v>0.36363636363636365</v>
      </c>
      <c r="AD67" s="6">
        <f t="shared" ref="AD67:AD89" si="49">I67/$E67</f>
        <v>0.72727272727272729</v>
      </c>
      <c r="AE67" s="6">
        <f t="shared" ref="AE67:AE89" si="50">M67/$E67</f>
        <v>0.18181818181818182</v>
      </c>
      <c r="AF67" s="7">
        <f t="shared" ref="AF67:AF89" si="51">($E67-Q67)/$E67</f>
        <v>1</v>
      </c>
      <c r="AG67" s="5"/>
      <c r="AH67" s="6">
        <f t="shared" ref="AH67:AH89" si="52">L67/$E67</f>
        <v>1</v>
      </c>
      <c r="AI67" s="7">
        <f t="shared" ref="AI67:AI89" si="53">$AH67+R67/$E67</f>
        <v>1</v>
      </c>
      <c r="AJ67" s="7">
        <f t="shared" ref="AJ67:AJ89" si="54">$AH67+U67/$E67</f>
        <v>1</v>
      </c>
      <c r="AK67" s="7">
        <f t="shared" ref="AK67:AK89" si="55">$AH67+S67/$E67</f>
        <v>1</v>
      </c>
      <c r="AL67" s="7">
        <f t="shared" ref="AL67:AL89" si="56">$AH67+V67/$E67</f>
        <v>1</v>
      </c>
      <c r="AM67" s="7">
        <f t="shared" ref="AM67:AM89" si="57">$AH67+T67/$E67</f>
        <v>1</v>
      </c>
      <c r="AN67" s="6">
        <f t="shared" ref="AN67:AN89" si="58">AE67</f>
        <v>0.18181818181818182</v>
      </c>
      <c r="AO67" s="7">
        <f t="shared" ref="AO67:AO89" si="59">AF67</f>
        <v>1</v>
      </c>
      <c r="AP67" s="5"/>
    </row>
    <row r="68" spans="1:42" x14ac:dyDescent="0.25">
      <c r="A68" s="60" t="s">
        <v>54</v>
      </c>
      <c r="B68" s="47">
        <v>3</v>
      </c>
      <c r="C68" s="46" t="s">
        <v>109</v>
      </c>
      <c r="D68" s="44" t="s">
        <v>58</v>
      </c>
      <c r="E68" s="45">
        <v>34</v>
      </c>
      <c r="F68" s="76">
        <f>Full_dataset!K12</f>
        <v>34</v>
      </c>
      <c r="G68" s="73">
        <f>Full_dataset!L12</f>
        <v>22</v>
      </c>
      <c r="H68" s="73">
        <f>Full_dataset!M12</f>
        <v>0</v>
      </c>
      <c r="I68" s="73">
        <f>Full_dataset!N12</f>
        <v>31</v>
      </c>
      <c r="J68" s="73">
        <f>Full_dataset!O12</f>
        <v>31</v>
      </c>
      <c r="K68" s="73">
        <f>Full_dataset!P12</f>
        <v>22</v>
      </c>
      <c r="L68" s="70">
        <f>Full_dataset!Q12</f>
        <v>34</v>
      </c>
      <c r="M68" s="80">
        <f t="shared" si="40"/>
        <v>0</v>
      </c>
      <c r="N68" s="78">
        <f t="shared" si="41"/>
        <v>0</v>
      </c>
      <c r="O68" s="71">
        <f t="shared" si="42"/>
        <v>0</v>
      </c>
      <c r="P68" s="76">
        <f>Full_dataset!U12</f>
        <v>0</v>
      </c>
      <c r="Q68" s="54">
        <f t="shared" si="43"/>
        <v>0</v>
      </c>
      <c r="R68" s="76">
        <f>Full_dataset!W12</f>
        <v>0</v>
      </c>
      <c r="S68" s="76">
        <f>Full_dataset!X12</f>
        <v>0</v>
      </c>
      <c r="T68" s="76">
        <f>Full_dataset!Y12</f>
        <v>0</v>
      </c>
      <c r="U68" s="76">
        <f>Full_dataset!Z12</f>
        <v>0</v>
      </c>
      <c r="V68" s="76">
        <f>Full_dataset!AA12</f>
        <v>0</v>
      </c>
      <c r="X68" s="5"/>
      <c r="Y68" s="6">
        <f t="shared" si="44"/>
        <v>1</v>
      </c>
      <c r="Z68" s="6">
        <f t="shared" si="45"/>
        <v>0.6470588235294118</v>
      </c>
      <c r="AA68" s="6">
        <f t="shared" si="46"/>
        <v>0.91176470588235292</v>
      </c>
      <c r="AB68" s="6">
        <f t="shared" si="47"/>
        <v>0</v>
      </c>
      <c r="AC68" s="6">
        <f t="shared" si="48"/>
        <v>0.6470588235294118</v>
      </c>
      <c r="AD68" s="6">
        <f t="shared" si="49"/>
        <v>0.91176470588235292</v>
      </c>
      <c r="AE68" s="6">
        <f t="shared" si="50"/>
        <v>0</v>
      </c>
      <c r="AF68" s="7">
        <f t="shared" si="51"/>
        <v>1</v>
      </c>
      <c r="AG68" s="5"/>
      <c r="AH68" s="6">
        <f t="shared" si="52"/>
        <v>1</v>
      </c>
      <c r="AI68" s="7">
        <f t="shared" si="53"/>
        <v>1</v>
      </c>
      <c r="AJ68" s="7">
        <f t="shared" si="54"/>
        <v>1</v>
      </c>
      <c r="AK68" s="7">
        <f t="shared" si="55"/>
        <v>1</v>
      </c>
      <c r="AL68" s="7">
        <f t="shared" si="56"/>
        <v>1</v>
      </c>
      <c r="AM68" s="7">
        <f t="shared" si="57"/>
        <v>1</v>
      </c>
      <c r="AN68" s="6">
        <f t="shared" si="58"/>
        <v>0</v>
      </c>
      <c r="AO68" s="7">
        <f t="shared" si="59"/>
        <v>1</v>
      </c>
      <c r="AP68" s="5"/>
    </row>
    <row r="69" spans="1:42" x14ac:dyDescent="0.25">
      <c r="A69" s="60" t="s">
        <v>4</v>
      </c>
      <c r="B69" s="47">
        <v>3</v>
      </c>
      <c r="C69" s="46" t="s">
        <v>62</v>
      </c>
      <c r="D69" s="44" t="s">
        <v>58</v>
      </c>
      <c r="E69" s="45">
        <v>16</v>
      </c>
      <c r="F69" s="76">
        <f>Full_dataset!K15</f>
        <v>15</v>
      </c>
      <c r="G69" s="73">
        <f>Full_dataset!L15</f>
        <v>9</v>
      </c>
      <c r="H69" s="73">
        <f>Full_dataset!M15</f>
        <v>8</v>
      </c>
      <c r="I69" s="73">
        <f>Full_dataset!N15</f>
        <v>14</v>
      </c>
      <c r="J69" s="73">
        <f>Full_dataset!O15</f>
        <v>10</v>
      </c>
      <c r="K69" s="73">
        <f>Full_dataset!P15</f>
        <v>14</v>
      </c>
      <c r="L69" s="70">
        <f>Full_dataset!Q15</f>
        <v>16</v>
      </c>
      <c r="M69" s="80">
        <f t="shared" si="40"/>
        <v>1</v>
      </c>
      <c r="N69" s="78">
        <f t="shared" si="41"/>
        <v>1</v>
      </c>
      <c r="O69" s="71">
        <f t="shared" si="42"/>
        <v>0</v>
      </c>
      <c r="P69" s="76">
        <f>Full_dataset!U15</f>
        <v>0</v>
      </c>
      <c r="Q69" s="54">
        <f t="shared" si="43"/>
        <v>0</v>
      </c>
      <c r="R69" s="76">
        <f>Full_dataset!W15</f>
        <v>0</v>
      </c>
      <c r="S69" s="76">
        <f>Full_dataset!X15</f>
        <v>0</v>
      </c>
      <c r="T69" s="76">
        <f>Full_dataset!Y15</f>
        <v>0</v>
      </c>
      <c r="U69" s="76">
        <f>Full_dataset!Z15</f>
        <v>0</v>
      </c>
      <c r="V69" s="76">
        <f>Full_dataset!AA15</f>
        <v>0</v>
      </c>
      <c r="X69" s="5"/>
      <c r="Y69" s="6">
        <f t="shared" si="44"/>
        <v>0.9375</v>
      </c>
      <c r="Z69" s="6">
        <f t="shared" si="45"/>
        <v>0.5625</v>
      </c>
      <c r="AA69" s="6">
        <f t="shared" si="46"/>
        <v>0.625</v>
      </c>
      <c r="AB69" s="6">
        <f t="shared" si="47"/>
        <v>0.5</v>
      </c>
      <c r="AC69" s="6">
        <f t="shared" si="48"/>
        <v>0.875</v>
      </c>
      <c r="AD69" s="6">
        <f t="shared" si="49"/>
        <v>0.875</v>
      </c>
      <c r="AE69" s="6">
        <f t="shared" si="50"/>
        <v>6.25E-2</v>
      </c>
      <c r="AF69" s="7">
        <f t="shared" si="51"/>
        <v>1</v>
      </c>
      <c r="AG69" s="5"/>
      <c r="AH69" s="6">
        <f t="shared" si="52"/>
        <v>1</v>
      </c>
      <c r="AI69" s="7">
        <f t="shared" si="53"/>
        <v>1</v>
      </c>
      <c r="AJ69" s="7">
        <f t="shared" si="54"/>
        <v>1</v>
      </c>
      <c r="AK69" s="7">
        <f t="shared" si="55"/>
        <v>1</v>
      </c>
      <c r="AL69" s="7">
        <f t="shared" si="56"/>
        <v>1</v>
      </c>
      <c r="AM69" s="7">
        <f t="shared" si="57"/>
        <v>1</v>
      </c>
      <c r="AN69" s="6">
        <f t="shared" si="58"/>
        <v>6.25E-2</v>
      </c>
      <c r="AO69" s="7">
        <f t="shared" si="59"/>
        <v>1</v>
      </c>
      <c r="AP69" s="5"/>
    </row>
    <row r="70" spans="1:42" x14ac:dyDescent="0.25">
      <c r="A70" s="62" t="s">
        <v>5</v>
      </c>
      <c r="B70" s="47">
        <v>3</v>
      </c>
      <c r="C70" s="46" t="s">
        <v>63</v>
      </c>
      <c r="D70" s="44" t="s">
        <v>58</v>
      </c>
      <c r="E70" s="45">
        <v>17</v>
      </c>
      <c r="F70" s="76">
        <f>Full_dataset!K16</f>
        <v>17</v>
      </c>
      <c r="G70" s="73">
        <f>Full_dataset!L16</f>
        <v>11</v>
      </c>
      <c r="H70" s="73">
        <f>Full_dataset!M16</f>
        <v>10</v>
      </c>
      <c r="I70" s="73">
        <f>Full_dataset!N16</f>
        <v>15</v>
      </c>
      <c r="J70" s="73">
        <f>Full_dataset!O16</f>
        <v>16</v>
      </c>
      <c r="K70" s="73">
        <f>Full_dataset!P16</f>
        <v>0</v>
      </c>
      <c r="L70" s="70">
        <f>Full_dataset!Q16</f>
        <v>17</v>
      </c>
      <c r="M70" s="80">
        <f t="shared" si="40"/>
        <v>0</v>
      </c>
      <c r="N70" s="78">
        <f t="shared" si="41"/>
        <v>0</v>
      </c>
      <c r="O70" s="71">
        <f t="shared" si="42"/>
        <v>0</v>
      </c>
      <c r="P70" s="76">
        <f>Full_dataset!U16</f>
        <v>0</v>
      </c>
      <c r="Q70" s="54">
        <f t="shared" si="43"/>
        <v>0</v>
      </c>
      <c r="R70" s="76">
        <f>Full_dataset!W16</f>
        <v>0</v>
      </c>
      <c r="S70" s="76">
        <f>Full_dataset!X16</f>
        <v>0</v>
      </c>
      <c r="T70" s="76">
        <f>Full_dataset!Y16</f>
        <v>0</v>
      </c>
      <c r="U70" s="76">
        <f>Full_dataset!Z16</f>
        <v>0</v>
      </c>
      <c r="V70" s="76">
        <f>Full_dataset!AA16</f>
        <v>0</v>
      </c>
      <c r="X70" s="5"/>
      <c r="Y70" s="6">
        <f t="shared" si="44"/>
        <v>1</v>
      </c>
      <c r="Z70" s="6">
        <f t="shared" si="45"/>
        <v>0.6470588235294118</v>
      </c>
      <c r="AA70" s="6">
        <f t="shared" si="46"/>
        <v>0.94117647058823528</v>
      </c>
      <c r="AB70" s="6">
        <f t="shared" si="47"/>
        <v>0.58823529411764708</v>
      </c>
      <c r="AC70" s="6">
        <f t="shared" si="48"/>
        <v>0</v>
      </c>
      <c r="AD70" s="6">
        <f t="shared" si="49"/>
        <v>0.88235294117647056</v>
      </c>
      <c r="AE70" s="6">
        <f t="shared" si="50"/>
        <v>0</v>
      </c>
      <c r="AF70" s="7">
        <f t="shared" si="51"/>
        <v>1</v>
      </c>
      <c r="AG70" s="5"/>
      <c r="AH70" s="6">
        <f t="shared" si="52"/>
        <v>1</v>
      </c>
      <c r="AI70" s="7">
        <f t="shared" si="53"/>
        <v>1</v>
      </c>
      <c r="AJ70" s="7">
        <f t="shared" si="54"/>
        <v>1</v>
      </c>
      <c r="AK70" s="7">
        <f t="shared" si="55"/>
        <v>1</v>
      </c>
      <c r="AL70" s="7">
        <f t="shared" si="56"/>
        <v>1</v>
      </c>
      <c r="AM70" s="7">
        <f t="shared" si="57"/>
        <v>1</v>
      </c>
      <c r="AN70" s="6">
        <f t="shared" si="58"/>
        <v>0</v>
      </c>
      <c r="AO70" s="7">
        <f t="shared" si="59"/>
        <v>1</v>
      </c>
      <c r="AP70" s="5"/>
    </row>
    <row r="71" spans="1:42" x14ac:dyDescent="0.25">
      <c r="A71" s="60" t="s">
        <v>6</v>
      </c>
      <c r="B71" s="47">
        <v>3</v>
      </c>
      <c r="C71" s="46" t="s">
        <v>64</v>
      </c>
      <c r="D71" s="44" t="s">
        <v>58</v>
      </c>
      <c r="E71" s="45">
        <v>6</v>
      </c>
      <c r="F71" s="76">
        <f>Full_dataset!K17</f>
        <v>6</v>
      </c>
      <c r="G71" s="73">
        <f>Full_dataset!L17</f>
        <v>0</v>
      </c>
      <c r="H71" s="73">
        <f>Full_dataset!M17</f>
        <v>0</v>
      </c>
      <c r="I71" s="73">
        <f>Full_dataset!N17</f>
        <v>5</v>
      </c>
      <c r="J71" s="73">
        <f>Full_dataset!O17</f>
        <v>5</v>
      </c>
      <c r="K71" s="73">
        <f>Full_dataset!P17</f>
        <v>4</v>
      </c>
      <c r="L71" s="70">
        <f>Full_dataset!Q17</f>
        <v>6</v>
      </c>
      <c r="M71" s="80">
        <f t="shared" si="40"/>
        <v>0</v>
      </c>
      <c r="N71" s="78">
        <f t="shared" si="41"/>
        <v>0</v>
      </c>
      <c r="O71" s="71">
        <f t="shared" si="42"/>
        <v>0</v>
      </c>
      <c r="P71" s="76">
        <f>Full_dataset!U17</f>
        <v>0</v>
      </c>
      <c r="Q71" s="54">
        <f t="shared" si="43"/>
        <v>0</v>
      </c>
      <c r="R71" s="76">
        <f>Full_dataset!W17</f>
        <v>0</v>
      </c>
      <c r="S71" s="76">
        <f>Full_dataset!X17</f>
        <v>0</v>
      </c>
      <c r="T71" s="76">
        <f>Full_dataset!Y17</f>
        <v>0</v>
      </c>
      <c r="U71" s="76">
        <f>Full_dataset!Z17</f>
        <v>0</v>
      </c>
      <c r="V71" s="76">
        <f>Full_dataset!AA17</f>
        <v>0</v>
      </c>
      <c r="X71" s="5"/>
      <c r="Y71" s="6">
        <f t="shared" si="44"/>
        <v>1</v>
      </c>
      <c r="Z71" s="6">
        <f t="shared" si="45"/>
        <v>0</v>
      </c>
      <c r="AA71" s="6">
        <f t="shared" si="46"/>
        <v>0.83333333333333337</v>
      </c>
      <c r="AB71" s="6">
        <f t="shared" si="47"/>
        <v>0</v>
      </c>
      <c r="AC71" s="6">
        <f t="shared" si="48"/>
        <v>0.66666666666666663</v>
      </c>
      <c r="AD71" s="6">
        <f t="shared" si="49"/>
        <v>0.83333333333333337</v>
      </c>
      <c r="AE71" s="6">
        <f t="shared" si="50"/>
        <v>0</v>
      </c>
      <c r="AF71" s="7">
        <f t="shared" si="51"/>
        <v>1</v>
      </c>
      <c r="AG71" s="5"/>
      <c r="AH71" s="6">
        <f t="shared" si="52"/>
        <v>1</v>
      </c>
      <c r="AI71" s="7">
        <f t="shared" si="53"/>
        <v>1</v>
      </c>
      <c r="AJ71" s="7">
        <f t="shared" si="54"/>
        <v>1</v>
      </c>
      <c r="AK71" s="7">
        <f t="shared" si="55"/>
        <v>1</v>
      </c>
      <c r="AL71" s="7">
        <f t="shared" si="56"/>
        <v>1</v>
      </c>
      <c r="AM71" s="7">
        <f t="shared" si="57"/>
        <v>1</v>
      </c>
      <c r="AN71" s="6">
        <f t="shared" si="58"/>
        <v>0</v>
      </c>
      <c r="AO71" s="7">
        <f t="shared" si="59"/>
        <v>1</v>
      </c>
      <c r="AP71" s="5"/>
    </row>
    <row r="72" spans="1:42" ht="60" x14ac:dyDescent="0.25">
      <c r="A72" s="60" t="s">
        <v>7</v>
      </c>
      <c r="B72" s="47">
        <v>14</v>
      </c>
      <c r="C72" s="46" t="s">
        <v>65</v>
      </c>
      <c r="D72" s="44" t="s">
        <v>58</v>
      </c>
      <c r="E72" s="45">
        <v>78</v>
      </c>
      <c r="F72" s="76">
        <f>Full_dataset!K21</f>
        <v>66</v>
      </c>
      <c r="G72" s="73">
        <f>Full_dataset!L21</f>
        <v>30</v>
      </c>
      <c r="H72" s="73">
        <f>Full_dataset!M21</f>
        <v>33</v>
      </c>
      <c r="I72" s="73">
        <f>Full_dataset!N21</f>
        <v>77</v>
      </c>
      <c r="J72" s="73">
        <f>Full_dataset!O21</f>
        <v>63</v>
      </c>
      <c r="K72" s="73">
        <f>Full_dataset!P21</f>
        <v>38</v>
      </c>
      <c r="L72" s="70">
        <f>Full_dataset!Q21</f>
        <v>71</v>
      </c>
      <c r="M72" s="80">
        <f t="shared" si="40"/>
        <v>5</v>
      </c>
      <c r="N72" s="78">
        <f t="shared" si="41"/>
        <v>12</v>
      </c>
      <c r="O72" s="71">
        <f t="shared" si="42"/>
        <v>7</v>
      </c>
      <c r="P72" s="76">
        <f>Full_dataset!U21</f>
        <v>7</v>
      </c>
      <c r="Q72" s="54">
        <f t="shared" si="43"/>
        <v>0</v>
      </c>
      <c r="R72" s="76">
        <f>Full_dataset!W21</f>
        <v>2</v>
      </c>
      <c r="S72" s="76">
        <f>Full_dataset!X21</f>
        <v>2</v>
      </c>
      <c r="T72" s="76">
        <f>Full_dataset!Y21</f>
        <v>7</v>
      </c>
      <c r="U72" s="76">
        <f>Full_dataset!Z21</f>
        <v>1</v>
      </c>
      <c r="V72" s="76">
        <f>Full_dataset!AA21</f>
        <v>4</v>
      </c>
      <c r="X72" s="5"/>
      <c r="Y72" s="6">
        <f t="shared" si="44"/>
        <v>0.84615384615384615</v>
      </c>
      <c r="Z72" s="6">
        <f t="shared" si="45"/>
        <v>0.38461538461538464</v>
      </c>
      <c r="AA72" s="6">
        <f t="shared" si="46"/>
        <v>0.80769230769230771</v>
      </c>
      <c r="AB72" s="6">
        <f t="shared" si="47"/>
        <v>0.42307692307692307</v>
      </c>
      <c r="AC72" s="6">
        <f t="shared" si="48"/>
        <v>0.48717948717948717</v>
      </c>
      <c r="AD72" s="6">
        <f t="shared" si="49"/>
        <v>0.98717948717948723</v>
      </c>
      <c r="AE72" s="6">
        <f t="shared" si="50"/>
        <v>6.4102564102564097E-2</v>
      </c>
      <c r="AF72" s="7">
        <f t="shared" si="51"/>
        <v>1</v>
      </c>
      <c r="AG72" s="5"/>
      <c r="AH72" s="6">
        <f t="shared" si="52"/>
        <v>0.91025641025641024</v>
      </c>
      <c r="AI72" s="7">
        <f t="shared" si="53"/>
        <v>0.9358974358974359</v>
      </c>
      <c r="AJ72" s="7">
        <f t="shared" si="54"/>
        <v>0.92307692307692302</v>
      </c>
      <c r="AK72" s="7">
        <f t="shared" si="55"/>
        <v>0.9358974358974359</v>
      </c>
      <c r="AL72" s="7">
        <f t="shared" si="56"/>
        <v>0.96153846153846156</v>
      </c>
      <c r="AM72" s="7">
        <f t="shared" si="57"/>
        <v>1</v>
      </c>
      <c r="AN72" s="6">
        <f t="shared" si="58"/>
        <v>6.4102564102564097E-2</v>
      </c>
      <c r="AO72" s="7">
        <f t="shared" si="59"/>
        <v>1</v>
      </c>
      <c r="AP72" s="5"/>
    </row>
    <row r="73" spans="1:42" ht="30" x14ac:dyDescent="0.25">
      <c r="A73" s="60" t="s">
        <v>195</v>
      </c>
      <c r="B73" s="47">
        <v>11</v>
      </c>
      <c r="C73" s="46" t="s">
        <v>66</v>
      </c>
      <c r="D73" s="44" t="s">
        <v>58</v>
      </c>
      <c r="E73" s="45">
        <v>7</v>
      </c>
      <c r="F73" s="76">
        <f>Full_dataset!K23</f>
        <v>6</v>
      </c>
      <c r="G73" s="73">
        <f>Full_dataset!L23</f>
        <v>5</v>
      </c>
      <c r="H73" s="73">
        <f>Full_dataset!M23</f>
        <v>0</v>
      </c>
      <c r="I73" s="73">
        <f>Full_dataset!N23</f>
        <v>7</v>
      </c>
      <c r="J73" s="73">
        <f>Full_dataset!O23</f>
        <v>7</v>
      </c>
      <c r="K73" s="73">
        <f>Full_dataset!P23</f>
        <v>2</v>
      </c>
      <c r="L73" s="70">
        <f>Full_dataset!Q23</f>
        <v>6</v>
      </c>
      <c r="M73" s="80">
        <f t="shared" si="40"/>
        <v>0</v>
      </c>
      <c r="N73" s="78">
        <f t="shared" si="41"/>
        <v>1</v>
      </c>
      <c r="O73" s="71">
        <f t="shared" si="42"/>
        <v>1</v>
      </c>
      <c r="P73" s="76">
        <f>Full_dataset!U23</f>
        <v>1</v>
      </c>
      <c r="Q73" s="54">
        <f t="shared" si="43"/>
        <v>0</v>
      </c>
      <c r="R73" s="76">
        <f>Full_dataset!W23</f>
        <v>1</v>
      </c>
      <c r="S73" s="76">
        <f>Full_dataset!X23</f>
        <v>0</v>
      </c>
      <c r="T73" s="76">
        <f>Full_dataset!Y23</f>
        <v>1</v>
      </c>
      <c r="U73" s="76">
        <f>Full_dataset!Z23</f>
        <v>1</v>
      </c>
      <c r="V73" s="76">
        <f>Full_dataset!AA23</f>
        <v>1</v>
      </c>
      <c r="X73" s="5"/>
      <c r="Y73" s="6">
        <f t="shared" si="44"/>
        <v>0.8571428571428571</v>
      </c>
      <c r="Z73" s="6">
        <f t="shared" si="45"/>
        <v>0.7142857142857143</v>
      </c>
      <c r="AA73" s="6">
        <f t="shared" si="46"/>
        <v>1</v>
      </c>
      <c r="AB73" s="6">
        <f t="shared" si="47"/>
        <v>0</v>
      </c>
      <c r="AC73" s="6">
        <f t="shared" si="48"/>
        <v>0.2857142857142857</v>
      </c>
      <c r="AD73" s="6">
        <f t="shared" si="49"/>
        <v>1</v>
      </c>
      <c r="AE73" s="6">
        <f t="shared" si="50"/>
        <v>0</v>
      </c>
      <c r="AF73" s="7">
        <f t="shared" si="51"/>
        <v>1</v>
      </c>
      <c r="AG73" s="5"/>
      <c r="AH73" s="6">
        <f t="shared" si="52"/>
        <v>0.8571428571428571</v>
      </c>
      <c r="AI73" s="7">
        <f t="shared" si="53"/>
        <v>1</v>
      </c>
      <c r="AJ73" s="7">
        <f t="shared" si="54"/>
        <v>1</v>
      </c>
      <c r="AK73" s="7">
        <f t="shared" si="55"/>
        <v>0.8571428571428571</v>
      </c>
      <c r="AL73" s="7">
        <f t="shared" si="56"/>
        <v>1</v>
      </c>
      <c r="AM73" s="7">
        <f t="shared" si="57"/>
        <v>1</v>
      </c>
      <c r="AN73" s="6">
        <f t="shared" si="58"/>
        <v>0</v>
      </c>
      <c r="AO73" s="7">
        <f t="shared" si="59"/>
        <v>1</v>
      </c>
      <c r="AP73" s="5"/>
    </row>
    <row r="74" spans="1:42" ht="120" x14ac:dyDescent="0.25">
      <c r="A74" s="60" t="s">
        <v>12</v>
      </c>
      <c r="B74" s="47">
        <v>17</v>
      </c>
      <c r="C74" s="46" t="s">
        <v>119</v>
      </c>
      <c r="D74" s="44" t="s">
        <v>58</v>
      </c>
      <c r="E74" s="45">
        <v>7</v>
      </c>
      <c r="F74" s="76">
        <f>Full_dataset!K34</f>
        <v>5</v>
      </c>
      <c r="G74" s="73">
        <f>Full_dataset!L34</f>
        <v>2</v>
      </c>
      <c r="H74" s="73">
        <f>Full_dataset!M34</f>
        <v>5</v>
      </c>
      <c r="I74" s="73">
        <f>Full_dataset!N34</f>
        <v>4</v>
      </c>
      <c r="J74" s="73">
        <f>Full_dataset!O34</f>
        <v>6</v>
      </c>
      <c r="K74" s="73">
        <f>Full_dataset!P34</f>
        <v>0</v>
      </c>
      <c r="L74" s="70">
        <f>Full_dataset!Q34</f>
        <v>7</v>
      </c>
      <c r="M74" s="80">
        <f t="shared" si="40"/>
        <v>2</v>
      </c>
      <c r="N74" s="78">
        <f t="shared" si="41"/>
        <v>2</v>
      </c>
      <c r="O74" s="71">
        <f t="shared" si="42"/>
        <v>0</v>
      </c>
      <c r="P74" s="76">
        <f>Full_dataset!U34</f>
        <v>0</v>
      </c>
      <c r="Q74" s="54">
        <f t="shared" si="43"/>
        <v>0</v>
      </c>
      <c r="R74" s="76">
        <f>Full_dataset!W34</f>
        <v>0</v>
      </c>
      <c r="S74" s="76">
        <f>Full_dataset!X34</f>
        <v>0</v>
      </c>
      <c r="T74" s="76">
        <f>Full_dataset!Y34</f>
        <v>0</v>
      </c>
      <c r="U74" s="76">
        <f>Full_dataset!Z34</f>
        <v>0</v>
      </c>
      <c r="V74" s="76">
        <f>Full_dataset!AA34</f>
        <v>0</v>
      </c>
      <c r="X74" s="5"/>
      <c r="Y74" s="6">
        <f t="shared" si="44"/>
        <v>0.7142857142857143</v>
      </c>
      <c r="Z74" s="6">
        <f t="shared" si="45"/>
        <v>0.2857142857142857</v>
      </c>
      <c r="AA74" s="6">
        <f t="shared" si="46"/>
        <v>0.8571428571428571</v>
      </c>
      <c r="AB74" s="6">
        <f t="shared" si="47"/>
        <v>0.7142857142857143</v>
      </c>
      <c r="AC74" s="6">
        <f t="shared" si="48"/>
        <v>0</v>
      </c>
      <c r="AD74" s="6">
        <f t="shared" si="49"/>
        <v>0.5714285714285714</v>
      </c>
      <c r="AE74" s="6">
        <f t="shared" si="50"/>
        <v>0.2857142857142857</v>
      </c>
      <c r="AF74" s="7">
        <f t="shared" si="51"/>
        <v>1</v>
      </c>
      <c r="AG74" s="5"/>
      <c r="AH74" s="6">
        <f t="shared" si="52"/>
        <v>1</v>
      </c>
      <c r="AI74" s="7">
        <f t="shared" si="53"/>
        <v>1</v>
      </c>
      <c r="AJ74" s="7">
        <f t="shared" si="54"/>
        <v>1</v>
      </c>
      <c r="AK74" s="7">
        <f t="shared" si="55"/>
        <v>1</v>
      </c>
      <c r="AL74" s="7">
        <f t="shared" si="56"/>
        <v>1</v>
      </c>
      <c r="AM74" s="7">
        <f t="shared" si="57"/>
        <v>1</v>
      </c>
      <c r="AN74" s="6">
        <f t="shared" si="58"/>
        <v>0.2857142857142857</v>
      </c>
      <c r="AO74" s="7">
        <f t="shared" si="59"/>
        <v>1</v>
      </c>
      <c r="AP74" s="5"/>
    </row>
    <row r="75" spans="1:42" s="99" customFormat="1" ht="30" x14ac:dyDescent="0.25">
      <c r="A75" s="62" t="s">
        <v>15</v>
      </c>
      <c r="B75" s="48">
        <v>8</v>
      </c>
      <c r="C75" s="50" t="s">
        <v>164</v>
      </c>
      <c r="D75" s="49" t="s">
        <v>58</v>
      </c>
      <c r="E75" s="51">
        <v>103</v>
      </c>
      <c r="F75" s="91">
        <f>Full_dataset!K41</f>
        <v>89</v>
      </c>
      <c r="G75" s="92">
        <f>Full_dataset!L41</f>
        <v>55</v>
      </c>
      <c r="H75" s="92">
        <f>Full_dataset!M41</f>
        <v>31</v>
      </c>
      <c r="I75" s="92">
        <f>Full_dataset!N41</f>
        <v>94</v>
      </c>
      <c r="J75" s="92">
        <f>Full_dataset!O41</f>
        <v>88</v>
      </c>
      <c r="K75" s="92">
        <f>Full_dataset!P41</f>
        <v>90</v>
      </c>
      <c r="L75" s="93">
        <f>Full_dataset!Q41</f>
        <v>93</v>
      </c>
      <c r="M75" s="94">
        <f t="shared" si="40"/>
        <v>4</v>
      </c>
      <c r="N75" s="95">
        <f t="shared" si="41"/>
        <v>14</v>
      </c>
      <c r="O75" s="96">
        <f t="shared" si="42"/>
        <v>10</v>
      </c>
      <c r="P75" s="91">
        <f>Full_dataset!U41</f>
        <v>9</v>
      </c>
      <c r="Q75" s="98">
        <f t="shared" si="43"/>
        <v>1</v>
      </c>
      <c r="R75" s="91">
        <f>Full_dataset!W41</f>
        <v>1</v>
      </c>
      <c r="S75" s="91">
        <f>Full_dataset!X41</f>
        <v>3</v>
      </c>
      <c r="T75" s="91">
        <f>Full_dataset!Y41</f>
        <v>9</v>
      </c>
      <c r="U75" s="91">
        <f>Full_dataset!Z41</f>
        <v>1</v>
      </c>
      <c r="V75" s="91">
        <f>Full_dataset!AA41</f>
        <v>6</v>
      </c>
      <c r="X75" s="100"/>
      <c r="Y75" s="101">
        <f t="shared" si="44"/>
        <v>0.86407766990291257</v>
      </c>
      <c r="Z75" s="101">
        <f t="shared" si="45"/>
        <v>0.53398058252427183</v>
      </c>
      <c r="AA75" s="101">
        <f t="shared" si="46"/>
        <v>0.85436893203883491</v>
      </c>
      <c r="AB75" s="101">
        <f t="shared" si="47"/>
        <v>0.30097087378640774</v>
      </c>
      <c r="AC75" s="101">
        <f t="shared" si="48"/>
        <v>0.87378640776699024</v>
      </c>
      <c r="AD75" s="101">
        <f t="shared" si="49"/>
        <v>0.91262135922330101</v>
      </c>
      <c r="AE75" s="101">
        <f t="shared" si="50"/>
        <v>3.8834951456310676E-2</v>
      </c>
      <c r="AF75" s="102">
        <f t="shared" si="51"/>
        <v>0.99029126213592233</v>
      </c>
      <c r="AG75" s="100"/>
      <c r="AH75" s="101">
        <f t="shared" si="52"/>
        <v>0.90291262135922334</v>
      </c>
      <c r="AI75" s="102">
        <f t="shared" si="53"/>
        <v>0.91262135922330101</v>
      </c>
      <c r="AJ75" s="102">
        <f t="shared" si="54"/>
        <v>0.91262135922330101</v>
      </c>
      <c r="AK75" s="102">
        <f t="shared" si="55"/>
        <v>0.93203883495145634</v>
      </c>
      <c r="AL75" s="102">
        <f t="shared" si="56"/>
        <v>0.96116504854368934</v>
      </c>
      <c r="AM75" s="102">
        <f t="shared" si="57"/>
        <v>0.99029126213592233</v>
      </c>
      <c r="AN75" s="101">
        <f t="shared" si="58"/>
        <v>3.8834951456310676E-2</v>
      </c>
      <c r="AO75" s="102">
        <f t="shared" si="59"/>
        <v>0.99029126213592233</v>
      </c>
      <c r="AP75" s="100"/>
    </row>
    <row r="76" spans="1:42" ht="30" x14ac:dyDescent="0.25">
      <c r="A76" s="60" t="s">
        <v>16</v>
      </c>
      <c r="B76" s="47">
        <v>6</v>
      </c>
      <c r="C76" s="46" t="s">
        <v>79</v>
      </c>
      <c r="D76" s="44" t="s">
        <v>58</v>
      </c>
      <c r="E76" s="45">
        <v>6</v>
      </c>
      <c r="F76" s="76">
        <f>Full_dataset!K42</f>
        <v>6</v>
      </c>
      <c r="G76" s="73">
        <f>Full_dataset!L42</f>
        <v>4</v>
      </c>
      <c r="H76" s="73">
        <f>Full_dataset!M42</f>
        <v>0</v>
      </c>
      <c r="I76" s="73">
        <f>Full_dataset!N42</f>
        <v>4</v>
      </c>
      <c r="J76" s="73">
        <f>Full_dataset!O42</f>
        <v>6</v>
      </c>
      <c r="K76" s="73">
        <f>Full_dataset!P42</f>
        <v>5</v>
      </c>
      <c r="L76" s="70">
        <f>Full_dataset!Q42</f>
        <v>6</v>
      </c>
      <c r="M76" s="80">
        <f t="shared" si="40"/>
        <v>0</v>
      </c>
      <c r="N76" s="78">
        <f t="shared" si="41"/>
        <v>0</v>
      </c>
      <c r="O76" s="71">
        <f t="shared" si="42"/>
        <v>0</v>
      </c>
      <c r="P76" s="76">
        <f>Full_dataset!U42</f>
        <v>0</v>
      </c>
      <c r="Q76" s="54">
        <f t="shared" si="43"/>
        <v>0</v>
      </c>
      <c r="R76" s="76">
        <f>Full_dataset!W42</f>
        <v>0</v>
      </c>
      <c r="S76" s="76">
        <f>Full_dataset!X42</f>
        <v>0</v>
      </c>
      <c r="T76" s="76">
        <f>Full_dataset!Y42</f>
        <v>0</v>
      </c>
      <c r="U76" s="76">
        <f>Full_dataset!Z42</f>
        <v>0</v>
      </c>
      <c r="V76" s="76">
        <f>Full_dataset!AA42</f>
        <v>0</v>
      </c>
      <c r="X76" s="5"/>
      <c r="Y76" s="6">
        <f t="shared" si="44"/>
        <v>1</v>
      </c>
      <c r="Z76" s="6">
        <f t="shared" si="45"/>
        <v>0.66666666666666663</v>
      </c>
      <c r="AA76" s="6">
        <f t="shared" si="46"/>
        <v>1</v>
      </c>
      <c r="AB76" s="6">
        <f t="shared" si="47"/>
        <v>0</v>
      </c>
      <c r="AC76" s="6">
        <f t="shared" si="48"/>
        <v>0.83333333333333337</v>
      </c>
      <c r="AD76" s="6">
        <f t="shared" si="49"/>
        <v>0.66666666666666663</v>
      </c>
      <c r="AE76" s="6">
        <f t="shared" si="50"/>
        <v>0</v>
      </c>
      <c r="AF76" s="7">
        <f t="shared" si="51"/>
        <v>1</v>
      </c>
      <c r="AG76" s="5"/>
      <c r="AH76" s="6">
        <f t="shared" si="52"/>
        <v>1</v>
      </c>
      <c r="AI76" s="7">
        <f t="shared" si="53"/>
        <v>1</v>
      </c>
      <c r="AJ76" s="7">
        <f t="shared" si="54"/>
        <v>1</v>
      </c>
      <c r="AK76" s="7">
        <f t="shared" si="55"/>
        <v>1</v>
      </c>
      <c r="AL76" s="7">
        <f t="shared" si="56"/>
        <v>1</v>
      </c>
      <c r="AM76" s="7">
        <f t="shared" si="57"/>
        <v>1</v>
      </c>
      <c r="AN76" s="6">
        <f t="shared" si="58"/>
        <v>0</v>
      </c>
      <c r="AO76" s="7">
        <f t="shared" si="59"/>
        <v>1</v>
      </c>
      <c r="AP76" s="5"/>
    </row>
    <row r="77" spans="1:42" s="99" customFormat="1" x14ac:dyDescent="0.25">
      <c r="A77" s="62" t="s">
        <v>18</v>
      </c>
      <c r="B77" s="48">
        <v>1</v>
      </c>
      <c r="C77" s="50" t="s">
        <v>81</v>
      </c>
      <c r="D77" s="49" t="s">
        <v>58</v>
      </c>
      <c r="E77" s="51">
        <v>3</v>
      </c>
      <c r="F77" s="91">
        <f>Full_dataset!K44</f>
        <v>3</v>
      </c>
      <c r="G77" s="92">
        <f>Full_dataset!L44</f>
        <v>3</v>
      </c>
      <c r="H77" s="92">
        <f>Full_dataset!M44</f>
        <v>0</v>
      </c>
      <c r="I77" s="92">
        <f>Full_dataset!N44</f>
        <v>3</v>
      </c>
      <c r="J77" s="92">
        <f>Full_dataset!O44</f>
        <v>3</v>
      </c>
      <c r="K77" s="92">
        <f>Full_dataset!P44</f>
        <v>2</v>
      </c>
      <c r="L77" s="93">
        <f>Full_dataset!Q44</f>
        <v>3</v>
      </c>
      <c r="M77" s="94">
        <f t="shared" si="40"/>
        <v>0</v>
      </c>
      <c r="N77" s="95">
        <f t="shared" si="41"/>
        <v>0</v>
      </c>
      <c r="O77" s="96">
        <f t="shared" si="42"/>
        <v>0</v>
      </c>
      <c r="P77" s="91">
        <f>Full_dataset!U44</f>
        <v>0</v>
      </c>
      <c r="Q77" s="98">
        <f t="shared" si="43"/>
        <v>0</v>
      </c>
      <c r="R77" s="91">
        <f>Full_dataset!W44</f>
        <v>0</v>
      </c>
      <c r="S77" s="91">
        <f>Full_dataset!X44</f>
        <v>0</v>
      </c>
      <c r="T77" s="91">
        <f>Full_dataset!Y44</f>
        <v>0</v>
      </c>
      <c r="U77" s="91">
        <f>Full_dataset!Z44</f>
        <v>0</v>
      </c>
      <c r="V77" s="91">
        <f>Full_dataset!AA44</f>
        <v>0</v>
      </c>
      <c r="X77" s="100"/>
      <c r="Y77" s="101">
        <f t="shared" si="44"/>
        <v>1</v>
      </c>
      <c r="Z77" s="101">
        <f t="shared" si="45"/>
        <v>1</v>
      </c>
      <c r="AA77" s="101">
        <f t="shared" si="46"/>
        <v>1</v>
      </c>
      <c r="AB77" s="101">
        <f t="shared" si="47"/>
        <v>0</v>
      </c>
      <c r="AC77" s="101">
        <f t="shared" si="48"/>
        <v>0.66666666666666663</v>
      </c>
      <c r="AD77" s="101">
        <f t="shared" si="49"/>
        <v>1</v>
      </c>
      <c r="AE77" s="101">
        <f t="shared" si="50"/>
        <v>0</v>
      </c>
      <c r="AF77" s="102">
        <f t="shared" si="51"/>
        <v>1</v>
      </c>
      <c r="AG77" s="100"/>
      <c r="AH77" s="101">
        <f t="shared" si="52"/>
        <v>1</v>
      </c>
      <c r="AI77" s="102">
        <f t="shared" si="53"/>
        <v>1</v>
      </c>
      <c r="AJ77" s="102">
        <f t="shared" si="54"/>
        <v>1</v>
      </c>
      <c r="AK77" s="102">
        <f t="shared" si="55"/>
        <v>1</v>
      </c>
      <c r="AL77" s="102">
        <f t="shared" si="56"/>
        <v>1</v>
      </c>
      <c r="AM77" s="102">
        <f t="shared" si="57"/>
        <v>1</v>
      </c>
      <c r="AN77" s="101">
        <f t="shared" si="58"/>
        <v>0</v>
      </c>
      <c r="AO77" s="102">
        <f t="shared" si="59"/>
        <v>1</v>
      </c>
      <c r="AP77" s="100"/>
    </row>
    <row r="78" spans="1:42" x14ac:dyDescent="0.25">
      <c r="A78" s="60" t="s">
        <v>20</v>
      </c>
      <c r="B78" s="47">
        <v>2</v>
      </c>
      <c r="C78" s="46" t="s">
        <v>83</v>
      </c>
      <c r="D78" s="44" t="s">
        <v>58</v>
      </c>
      <c r="E78" s="45">
        <v>10</v>
      </c>
      <c r="F78" s="76">
        <f>Full_dataset!K46</f>
        <v>10</v>
      </c>
      <c r="G78" s="73">
        <f>Full_dataset!L46</f>
        <v>2</v>
      </c>
      <c r="H78" s="73">
        <f>Full_dataset!M46</f>
        <v>0</v>
      </c>
      <c r="I78" s="73">
        <f>Full_dataset!N46</f>
        <v>10</v>
      </c>
      <c r="J78" s="73">
        <f>Full_dataset!O46</f>
        <v>9</v>
      </c>
      <c r="K78" s="73">
        <f>Full_dataset!P46</f>
        <v>6</v>
      </c>
      <c r="L78" s="70">
        <f>Full_dataset!Q46</f>
        <v>10</v>
      </c>
      <c r="M78" s="80">
        <f t="shared" si="40"/>
        <v>0</v>
      </c>
      <c r="N78" s="78">
        <f t="shared" si="41"/>
        <v>0</v>
      </c>
      <c r="O78" s="71">
        <f t="shared" si="42"/>
        <v>0</v>
      </c>
      <c r="P78" s="76">
        <f>Full_dataset!U46</f>
        <v>0</v>
      </c>
      <c r="Q78" s="54">
        <f t="shared" si="43"/>
        <v>0</v>
      </c>
      <c r="R78" s="76">
        <f>Full_dataset!W46</f>
        <v>0</v>
      </c>
      <c r="S78" s="76">
        <f>Full_dataset!X46</f>
        <v>0</v>
      </c>
      <c r="T78" s="76">
        <f>Full_dataset!Y46</f>
        <v>0</v>
      </c>
      <c r="U78" s="76">
        <f>Full_dataset!Z46</f>
        <v>0</v>
      </c>
      <c r="V78" s="76">
        <f>Full_dataset!AA46</f>
        <v>0</v>
      </c>
      <c r="X78" s="5"/>
      <c r="Y78" s="6">
        <f t="shared" si="44"/>
        <v>1</v>
      </c>
      <c r="Z78" s="6">
        <f t="shared" si="45"/>
        <v>0.2</v>
      </c>
      <c r="AA78" s="6">
        <f t="shared" si="46"/>
        <v>0.9</v>
      </c>
      <c r="AB78" s="6">
        <f t="shared" si="47"/>
        <v>0</v>
      </c>
      <c r="AC78" s="6">
        <f t="shared" si="48"/>
        <v>0.6</v>
      </c>
      <c r="AD78" s="6">
        <f t="shared" si="49"/>
        <v>1</v>
      </c>
      <c r="AE78" s="6">
        <f t="shared" si="50"/>
        <v>0</v>
      </c>
      <c r="AF78" s="7">
        <f t="shared" si="51"/>
        <v>1</v>
      </c>
      <c r="AG78" s="5"/>
      <c r="AH78" s="6">
        <f t="shared" si="52"/>
        <v>1</v>
      </c>
      <c r="AI78" s="7">
        <f t="shared" si="53"/>
        <v>1</v>
      </c>
      <c r="AJ78" s="7">
        <f t="shared" si="54"/>
        <v>1</v>
      </c>
      <c r="AK78" s="7">
        <f t="shared" si="55"/>
        <v>1</v>
      </c>
      <c r="AL78" s="7">
        <f t="shared" si="56"/>
        <v>1</v>
      </c>
      <c r="AM78" s="7">
        <f t="shared" si="57"/>
        <v>1</v>
      </c>
      <c r="AN78" s="6">
        <f t="shared" si="58"/>
        <v>0</v>
      </c>
      <c r="AO78" s="7">
        <f t="shared" si="59"/>
        <v>1</v>
      </c>
      <c r="AP78" s="5"/>
    </row>
    <row r="79" spans="1:42" x14ac:dyDescent="0.25">
      <c r="A79" s="60" t="s">
        <v>29</v>
      </c>
      <c r="B79" s="47">
        <v>5</v>
      </c>
      <c r="C79" s="46" t="s">
        <v>125</v>
      </c>
      <c r="D79" s="44" t="s">
        <v>58</v>
      </c>
      <c r="E79" s="45">
        <v>7</v>
      </c>
      <c r="F79" s="76">
        <f>Full_dataset!K56</f>
        <v>7</v>
      </c>
      <c r="G79" s="73">
        <f>Full_dataset!L56</f>
        <v>3</v>
      </c>
      <c r="H79" s="73">
        <f>Full_dataset!M56</f>
        <v>0</v>
      </c>
      <c r="I79" s="73">
        <f>Full_dataset!N56</f>
        <v>6</v>
      </c>
      <c r="J79" s="73">
        <f>Full_dataset!O56</f>
        <v>7</v>
      </c>
      <c r="K79" s="73">
        <f>Full_dataset!P56</f>
        <v>4</v>
      </c>
      <c r="L79" s="70">
        <f>Full_dataset!Q56</f>
        <v>7</v>
      </c>
      <c r="M79" s="80">
        <f t="shared" si="40"/>
        <v>0</v>
      </c>
      <c r="N79" s="78">
        <f t="shared" si="41"/>
        <v>0</v>
      </c>
      <c r="O79" s="71">
        <f t="shared" si="42"/>
        <v>0</v>
      </c>
      <c r="P79" s="76">
        <f>Full_dataset!U56</f>
        <v>0</v>
      </c>
      <c r="Q79" s="54">
        <f t="shared" si="43"/>
        <v>0</v>
      </c>
      <c r="R79" s="76">
        <f>Full_dataset!W56</f>
        <v>0</v>
      </c>
      <c r="S79" s="76">
        <f>Full_dataset!X56</f>
        <v>0</v>
      </c>
      <c r="T79" s="76">
        <f>Full_dataset!Y56</f>
        <v>0</v>
      </c>
      <c r="U79" s="76">
        <f>Full_dataset!Z56</f>
        <v>0</v>
      </c>
      <c r="V79" s="76">
        <f>Full_dataset!AA56</f>
        <v>0</v>
      </c>
      <c r="X79" s="5"/>
      <c r="Y79" s="6">
        <f t="shared" si="44"/>
        <v>1</v>
      </c>
      <c r="Z79" s="6">
        <f t="shared" si="45"/>
        <v>0.42857142857142855</v>
      </c>
      <c r="AA79" s="6">
        <f t="shared" si="46"/>
        <v>1</v>
      </c>
      <c r="AB79" s="6">
        <f t="shared" si="47"/>
        <v>0</v>
      </c>
      <c r="AC79" s="6">
        <f t="shared" si="48"/>
        <v>0.5714285714285714</v>
      </c>
      <c r="AD79" s="6">
        <f t="shared" si="49"/>
        <v>0.8571428571428571</v>
      </c>
      <c r="AE79" s="6">
        <f t="shared" si="50"/>
        <v>0</v>
      </c>
      <c r="AF79" s="7">
        <f t="shared" si="51"/>
        <v>1</v>
      </c>
      <c r="AG79" s="5"/>
      <c r="AH79" s="6">
        <f t="shared" si="52"/>
        <v>1</v>
      </c>
      <c r="AI79" s="7">
        <f t="shared" si="53"/>
        <v>1</v>
      </c>
      <c r="AJ79" s="7">
        <f t="shared" si="54"/>
        <v>1</v>
      </c>
      <c r="AK79" s="7">
        <f t="shared" si="55"/>
        <v>1</v>
      </c>
      <c r="AL79" s="7">
        <f t="shared" si="56"/>
        <v>1</v>
      </c>
      <c r="AM79" s="7">
        <f t="shared" si="57"/>
        <v>1</v>
      </c>
      <c r="AN79" s="6">
        <f t="shared" si="58"/>
        <v>0</v>
      </c>
      <c r="AO79" s="7">
        <f t="shared" si="59"/>
        <v>1</v>
      </c>
      <c r="AP79" s="5"/>
    </row>
    <row r="80" spans="1:42" ht="30" x14ac:dyDescent="0.25">
      <c r="A80" s="60" t="s">
        <v>34</v>
      </c>
      <c r="B80" s="47">
        <v>7</v>
      </c>
      <c r="C80" s="46" t="s">
        <v>128</v>
      </c>
      <c r="D80" s="44" t="s">
        <v>58</v>
      </c>
      <c r="E80" s="45">
        <v>22</v>
      </c>
      <c r="F80" s="76">
        <f>Full_dataset!K61</f>
        <v>21</v>
      </c>
      <c r="G80" s="73">
        <f>Full_dataset!L61</f>
        <v>10</v>
      </c>
      <c r="H80" s="73">
        <f>Full_dataset!M61</f>
        <v>0</v>
      </c>
      <c r="I80" s="73">
        <f>Full_dataset!N61</f>
        <v>11</v>
      </c>
      <c r="J80" s="73">
        <f>Full_dataset!O61</f>
        <v>19</v>
      </c>
      <c r="K80" s="73">
        <f>Full_dataset!P61</f>
        <v>3</v>
      </c>
      <c r="L80" s="70">
        <f>Full_dataset!Q61</f>
        <v>21</v>
      </c>
      <c r="M80" s="80">
        <f t="shared" si="40"/>
        <v>0</v>
      </c>
      <c r="N80" s="78">
        <f t="shared" si="41"/>
        <v>1</v>
      </c>
      <c r="O80" s="71">
        <f t="shared" si="42"/>
        <v>1</v>
      </c>
      <c r="P80" s="76">
        <f>Full_dataset!U61</f>
        <v>0</v>
      </c>
      <c r="Q80" s="54">
        <f t="shared" si="43"/>
        <v>1</v>
      </c>
      <c r="R80" s="76">
        <f>Full_dataset!W61</f>
        <v>0</v>
      </c>
      <c r="S80" s="76">
        <f>Full_dataset!X61</f>
        <v>0</v>
      </c>
      <c r="T80" s="76">
        <f>Full_dataset!Y61</f>
        <v>0</v>
      </c>
      <c r="U80" s="76">
        <f>Full_dataset!Z61</f>
        <v>0</v>
      </c>
      <c r="V80" s="76">
        <f>Full_dataset!AA61</f>
        <v>0</v>
      </c>
      <c r="X80" s="5"/>
      <c r="Y80" s="6">
        <f t="shared" si="44"/>
        <v>0.95454545454545459</v>
      </c>
      <c r="Z80" s="6">
        <f t="shared" si="45"/>
        <v>0.45454545454545453</v>
      </c>
      <c r="AA80" s="6">
        <f t="shared" si="46"/>
        <v>0.86363636363636365</v>
      </c>
      <c r="AB80" s="6">
        <f t="shared" si="47"/>
        <v>0</v>
      </c>
      <c r="AC80" s="6">
        <f t="shared" si="48"/>
        <v>0.13636363636363635</v>
      </c>
      <c r="AD80" s="6">
        <f t="shared" si="49"/>
        <v>0.5</v>
      </c>
      <c r="AE80" s="6">
        <f t="shared" si="50"/>
        <v>0</v>
      </c>
      <c r="AF80" s="7">
        <f t="shared" si="51"/>
        <v>0.95454545454545459</v>
      </c>
      <c r="AG80" s="5"/>
      <c r="AH80" s="6">
        <f t="shared" si="52"/>
        <v>0.95454545454545459</v>
      </c>
      <c r="AI80" s="7">
        <f t="shared" si="53"/>
        <v>0.95454545454545459</v>
      </c>
      <c r="AJ80" s="7">
        <f t="shared" si="54"/>
        <v>0.95454545454545459</v>
      </c>
      <c r="AK80" s="7">
        <f t="shared" si="55"/>
        <v>0.95454545454545459</v>
      </c>
      <c r="AL80" s="7">
        <f t="shared" si="56"/>
        <v>0.95454545454545459</v>
      </c>
      <c r="AM80" s="7">
        <f t="shared" si="57"/>
        <v>0.95454545454545459</v>
      </c>
      <c r="AN80" s="6">
        <f t="shared" si="58"/>
        <v>0</v>
      </c>
      <c r="AO80" s="7">
        <f t="shared" si="59"/>
        <v>0.95454545454545459</v>
      </c>
      <c r="AP80" s="5"/>
    </row>
    <row r="81" spans="1:42" x14ac:dyDescent="0.25">
      <c r="A81" s="60" t="s">
        <v>203</v>
      </c>
      <c r="B81" s="47">
        <v>4</v>
      </c>
      <c r="C81" s="46" t="s">
        <v>97</v>
      </c>
      <c r="D81" s="44" t="s">
        <v>58</v>
      </c>
      <c r="E81" s="45">
        <v>44</v>
      </c>
      <c r="F81" s="76">
        <f>Full_dataset!K69</f>
        <v>41</v>
      </c>
      <c r="G81" s="73">
        <f>Full_dataset!L69</f>
        <v>27</v>
      </c>
      <c r="H81" s="73">
        <f>Full_dataset!M69</f>
        <v>2</v>
      </c>
      <c r="I81" s="73">
        <f>Full_dataset!N69</f>
        <v>41</v>
      </c>
      <c r="J81" s="73">
        <f>Full_dataset!O69</f>
        <v>38</v>
      </c>
      <c r="K81" s="73">
        <f>Full_dataset!P69</f>
        <v>20</v>
      </c>
      <c r="L81" s="70">
        <f>Full_dataset!Q69</f>
        <v>42</v>
      </c>
      <c r="M81" s="80">
        <f t="shared" si="40"/>
        <v>1</v>
      </c>
      <c r="N81" s="78">
        <f t="shared" si="41"/>
        <v>3</v>
      </c>
      <c r="O81" s="71">
        <f t="shared" si="42"/>
        <v>2</v>
      </c>
      <c r="P81" s="76">
        <f>Full_dataset!U69</f>
        <v>2</v>
      </c>
      <c r="Q81" s="54">
        <f t="shared" si="43"/>
        <v>0</v>
      </c>
      <c r="R81" s="76">
        <f>Full_dataset!W69</f>
        <v>1</v>
      </c>
      <c r="S81" s="76">
        <f>Full_dataset!X69</f>
        <v>0</v>
      </c>
      <c r="T81" s="76">
        <f>Full_dataset!Y69</f>
        <v>2</v>
      </c>
      <c r="U81" s="76">
        <f>Full_dataset!Z69</f>
        <v>0</v>
      </c>
      <c r="V81" s="76">
        <f>Full_dataset!AA69</f>
        <v>1</v>
      </c>
      <c r="X81" s="5"/>
      <c r="Y81" s="6">
        <f t="shared" si="44"/>
        <v>0.93181818181818177</v>
      </c>
      <c r="Z81" s="6">
        <f t="shared" si="45"/>
        <v>0.61363636363636365</v>
      </c>
      <c r="AA81" s="6">
        <f t="shared" si="46"/>
        <v>0.86363636363636365</v>
      </c>
      <c r="AB81" s="6">
        <f t="shared" si="47"/>
        <v>4.5454545454545456E-2</v>
      </c>
      <c r="AC81" s="6">
        <f t="shared" si="48"/>
        <v>0.45454545454545453</v>
      </c>
      <c r="AD81" s="6">
        <f t="shared" si="49"/>
        <v>0.93181818181818177</v>
      </c>
      <c r="AE81" s="6">
        <f t="shared" si="50"/>
        <v>2.2727272727272728E-2</v>
      </c>
      <c r="AF81" s="7">
        <f t="shared" si="51"/>
        <v>1</v>
      </c>
      <c r="AG81" s="5"/>
      <c r="AH81" s="6">
        <f t="shared" si="52"/>
        <v>0.95454545454545459</v>
      </c>
      <c r="AI81" s="7">
        <f t="shared" si="53"/>
        <v>0.97727272727272729</v>
      </c>
      <c r="AJ81" s="7">
        <f t="shared" si="54"/>
        <v>0.95454545454545459</v>
      </c>
      <c r="AK81" s="7">
        <f t="shared" si="55"/>
        <v>0.95454545454545459</v>
      </c>
      <c r="AL81" s="7">
        <f t="shared" si="56"/>
        <v>0.97727272727272729</v>
      </c>
      <c r="AM81" s="7">
        <f t="shared" si="57"/>
        <v>1</v>
      </c>
      <c r="AN81" s="6">
        <f t="shared" si="58"/>
        <v>2.2727272727272728E-2</v>
      </c>
      <c r="AO81" s="7">
        <f t="shared" si="59"/>
        <v>1</v>
      </c>
      <c r="AP81" s="5"/>
    </row>
    <row r="82" spans="1:42" x14ac:dyDescent="0.25">
      <c r="A82" s="60" t="s">
        <v>42</v>
      </c>
      <c r="B82" s="47">
        <v>2</v>
      </c>
      <c r="C82" s="46" t="s">
        <v>131</v>
      </c>
      <c r="D82" s="44" t="s">
        <v>58</v>
      </c>
      <c r="E82" s="45">
        <v>38</v>
      </c>
      <c r="F82" s="76">
        <f>Full_dataset!K71</f>
        <v>37</v>
      </c>
      <c r="G82" s="73">
        <f>Full_dataset!L71</f>
        <v>20</v>
      </c>
      <c r="H82" s="73">
        <f>Full_dataset!M71</f>
        <v>4</v>
      </c>
      <c r="I82" s="73">
        <f>Full_dataset!N71</f>
        <v>29</v>
      </c>
      <c r="J82" s="73">
        <f>Full_dataset!O71</f>
        <v>36</v>
      </c>
      <c r="K82" s="73">
        <f>Full_dataset!P71</f>
        <v>29</v>
      </c>
      <c r="L82" s="70">
        <f>Full_dataset!Q71</f>
        <v>37</v>
      </c>
      <c r="M82" s="80">
        <f t="shared" si="40"/>
        <v>0</v>
      </c>
      <c r="N82" s="78">
        <f t="shared" si="41"/>
        <v>1</v>
      </c>
      <c r="O82" s="71">
        <f t="shared" si="42"/>
        <v>1</v>
      </c>
      <c r="P82" s="76">
        <f>Full_dataset!U71</f>
        <v>1</v>
      </c>
      <c r="Q82" s="54">
        <f t="shared" si="43"/>
        <v>0</v>
      </c>
      <c r="R82" s="76">
        <f>Full_dataset!W71</f>
        <v>0</v>
      </c>
      <c r="S82" s="76">
        <f>Full_dataset!X71</f>
        <v>0</v>
      </c>
      <c r="T82" s="76">
        <f>Full_dataset!Y71</f>
        <v>1</v>
      </c>
      <c r="U82" s="76">
        <f>Full_dataset!Z71</f>
        <v>1</v>
      </c>
      <c r="V82" s="76">
        <f>Full_dataset!AA71</f>
        <v>1</v>
      </c>
      <c r="X82" s="5"/>
      <c r="Y82" s="6">
        <f t="shared" si="44"/>
        <v>0.97368421052631582</v>
      </c>
      <c r="Z82" s="6">
        <f t="shared" si="45"/>
        <v>0.52631578947368418</v>
      </c>
      <c r="AA82" s="6">
        <f t="shared" si="46"/>
        <v>0.94736842105263153</v>
      </c>
      <c r="AB82" s="6">
        <f t="shared" si="47"/>
        <v>0.10526315789473684</v>
      </c>
      <c r="AC82" s="6">
        <f t="shared" si="48"/>
        <v>0.76315789473684215</v>
      </c>
      <c r="AD82" s="6">
        <f t="shared" si="49"/>
        <v>0.76315789473684215</v>
      </c>
      <c r="AE82" s="6">
        <f t="shared" si="50"/>
        <v>0</v>
      </c>
      <c r="AF82" s="7">
        <f t="shared" si="51"/>
        <v>1</v>
      </c>
      <c r="AG82" s="5"/>
      <c r="AH82" s="6">
        <f t="shared" si="52"/>
        <v>0.97368421052631582</v>
      </c>
      <c r="AI82" s="7">
        <f t="shared" si="53"/>
        <v>0.97368421052631582</v>
      </c>
      <c r="AJ82" s="7">
        <f t="shared" si="54"/>
        <v>1</v>
      </c>
      <c r="AK82" s="7">
        <f t="shared" si="55"/>
        <v>0.97368421052631582</v>
      </c>
      <c r="AL82" s="7">
        <f t="shared" si="56"/>
        <v>1</v>
      </c>
      <c r="AM82" s="7">
        <f t="shared" si="57"/>
        <v>1</v>
      </c>
      <c r="AN82" s="6">
        <f t="shared" si="58"/>
        <v>0</v>
      </c>
      <c r="AO82" s="7">
        <f t="shared" si="59"/>
        <v>1</v>
      </c>
      <c r="AP82" s="5"/>
    </row>
    <row r="83" spans="1:42" x14ac:dyDescent="0.25">
      <c r="A83" s="60" t="s">
        <v>43</v>
      </c>
      <c r="B83" s="47">
        <v>4</v>
      </c>
      <c r="C83" s="46" t="s">
        <v>132</v>
      </c>
      <c r="D83" s="44" t="s">
        <v>58</v>
      </c>
      <c r="E83" s="45">
        <v>29</v>
      </c>
      <c r="F83" s="76">
        <f>Full_dataset!K74</f>
        <v>28</v>
      </c>
      <c r="G83" s="73">
        <f>Full_dataset!L74</f>
        <v>12</v>
      </c>
      <c r="H83" s="73">
        <f>Full_dataset!M74</f>
        <v>0</v>
      </c>
      <c r="I83" s="73">
        <f>Full_dataset!N74</f>
        <v>29</v>
      </c>
      <c r="J83" s="73">
        <f>Full_dataset!O74</f>
        <v>27</v>
      </c>
      <c r="K83" s="73">
        <f>Full_dataset!P74</f>
        <v>18</v>
      </c>
      <c r="L83" s="70">
        <f>Full_dataset!Q74</f>
        <v>28</v>
      </c>
      <c r="M83" s="80">
        <f t="shared" si="40"/>
        <v>0</v>
      </c>
      <c r="N83" s="78">
        <f t="shared" si="41"/>
        <v>1</v>
      </c>
      <c r="O83" s="71">
        <f t="shared" si="42"/>
        <v>1</v>
      </c>
      <c r="P83" s="76">
        <f>Full_dataset!U74</f>
        <v>1</v>
      </c>
      <c r="Q83" s="54">
        <f t="shared" si="43"/>
        <v>0</v>
      </c>
      <c r="R83" s="76">
        <f>Full_dataset!W74</f>
        <v>0</v>
      </c>
      <c r="S83" s="76">
        <f>Full_dataset!X74</f>
        <v>0</v>
      </c>
      <c r="T83" s="76">
        <f>Full_dataset!Y74</f>
        <v>1</v>
      </c>
      <c r="U83" s="76">
        <f>Full_dataset!Z74</f>
        <v>1</v>
      </c>
      <c r="V83" s="76">
        <f>Full_dataset!AA74</f>
        <v>0</v>
      </c>
      <c r="X83" s="5"/>
      <c r="Y83" s="6">
        <f t="shared" si="44"/>
        <v>0.96551724137931039</v>
      </c>
      <c r="Z83" s="6">
        <f t="shared" si="45"/>
        <v>0.41379310344827586</v>
      </c>
      <c r="AA83" s="6">
        <f t="shared" si="46"/>
        <v>0.93103448275862066</v>
      </c>
      <c r="AB83" s="6">
        <f t="shared" si="47"/>
        <v>0</v>
      </c>
      <c r="AC83" s="6">
        <f t="shared" si="48"/>
        <v>0.62068965517241381</v>
      </c>
      <c r="AD83" s="6">
        <f t="shared" si="49"/>
        <v>1</v>
      </c>
      <c r="AE83" s="6">
        <f t="shared" si="50"/>
        <v>0</v>
      </c>
      <c r="AF83" s="7">
        <f t="shared" si="51"/>
        <v>1</v>
      </c>
      <c r="AG83" s="5"/>
      <c r="AH83" s="6">
        <f t="shared" si="52"/>
        <v>0.96551724137931039</v>
      </c>
      <c r="AI83" s="7">
        <f t="shared" si="53"/>
        <v>0.96551724137931039</v>
      </c>
      <c r="AJ83" s="7">
        <f t="shared" si="54"/>
        <v>1</v>
      </c>
      <c r="AK83" s="7">
        <f t="shared" si="55"/>
        <v>0.96551724137931039</v>
      </c>
      <c r="AL83" s="7">
        <f t="shared" si="56"/>
        <v>0.96551724137931039</v>
      </c>
      <c r="AM83" s="7">
        <f t="shared" si="57"/>
        <v>1</v>
      </c>
      <c r="AN83" s="6">
        <f t="shared" si="58"/>
        <v>0</v>
      </c>
      <c r="AO83" s="7">
        <f t="shared" si="59"/>
        <v>1</v>
      </c>
      <c r="AP83" s="5"/>
    </row>
    <row r="84" spans="1:42" ht="30" x14ac:dyDescent="0.25">
      <c r="A84" s="60" t="s">
        <v>45</v>
      </c>
      <c r="B84" s="47">
        <v>4</v>
      </c>
      <c r="C84" s="46" t="s">
        <v>133</v>
      </c>
      <c r="D84" s="44" t="s">
        <v>58</v>
      </c>
      <c r="E84" s="45">
        <v>1</v>
      </c>
      <c r="F84" s="76">
        <f>Full_dataset!K76</f>
        <v>1</v>
      </c>
      <c r="G84" s="73">
        <f>Full_dataset!L76</f>
        <v>0</v>
      </c>
      <c r="H84" s="73">
        <f>Full_dataset!M76</f>
        <v>0</v>
      </c>
      <c r="I84" s="73">
        <f>Full_dataset!N76</f>
        <v>0</v>
      </c>
      <c r="J84" s="73">
        <f>Full_dataset!O76</f>
        <v>1</v>
      </c>
      <c r="K84" s="73">
        <f>Full_dataset!P76</f>
        <v>0</v>
      </c>
      <c r="L84" s="70">
        <f>Full_dataset!Q76</f>
        <v>1</v>
      </c>
      <c r="M84" s="80">
        <f t="shared" si="40"/>
        <v>0</v>
      </c>
      <c r="N84" s="78">
        <f t="shared" si="41"/>
        <v>0</v>
      </c>
      <c r="O84" s="71">
        <f t="shared" si="42"/>
        <v>0</v>
      </c>
      <c r="P84" s="76">
        <f>Full_dataset!U76</f>
        <v>0</v>
      </c>
      <c r="Q84" s="54">
        <f t="shared" si="43"/>
        <v>0</v>
      </c>
      <c r="R84" s="76">
        <f>Full_dataset!W76</f>
        <v>0</v>
      </c>
      <c r="S84" s="76">
        <f>Full_dataset!X76</f>
        <v>0</v>
      </c>
      <c r="T84" s="76">
        <f>Full_dataset!Y76</f>
        <v>0</v>
      </c>
      <c r="U84" s="76">
        <f>Full_dataset!Z76</f>
        <v>0</v>
      </c>
      <c r="V84" s="76">
        <f>Full_dataset!AA76</f>
        <v>0</v>
      </c>
      <c r="X84" s="5"/>
      <c r="Y84" s="6">
        <f t="shared" si="44"/>
        <v>1</v>
      </c>
      <c r="Z84" s="6">
        <f t="shared" si="45"/>
        <v>0</v>
      </c>
      <c r="AA84" s="6">
        <f t="shared" si="46"/>
        <v>1</v>
      </c>
      <c r="AB84" s="6">
        <f t="shared" si="47"/>
        <v>0</v>
      </c>
      <c r="AC84" s="6">
        <f t="shared" si="48"/>
        <v>0</v>
      </c>
      <c r="AD84" s="6">
        <f t="shared" si="49"/>
        <v>0</v>
      </c>
      <c r="AE84" s="6">
        <f t="shared" si="50"/>
        <v>0</v>
      </c>
      <c r="AF84" s="7">
        <f t="shared" si="51"/>
        <v>1</v>
      </c>
      <c r="AG84" s="5"/>
      <c r="AH84" s="6">
        <f t="shared" si="52"/>
        <v>1</v>
      </c>
      <c r="AI84" s="7">
        <f t="shared" si="53"/>
        <v>1</v>
      </c>
      <c r="AJ84" s="7">
        <f t="shared" si="54"/>
        <v>1</v>
      </c>
      <c r="AK84" s="7">
        <f t="shared" si="55"/>
        <v>1</v>
      </c>
      <c r="AL84" s="7">
        <f t="shared" si="56"/>
        <v>1</v>
      </c>
      <c r="AM84" s="7">
        <f t="shared" si="57"/>
        <v>1</v>
      </c>
      <c r="AN84" s="6">
        <f t="shared" si="58"/>
        <v>0</v>
      </c>
      <c r="AO84" s="7">
        <f t="shared" si="59"/>
        <v>1</v>
      </c>
      <c r="AP84" s="5"/>
    </row>
    <row r="85" spans="1:42" ht="45" x14ac:dyDescent="0.25">
      <c r="A85" s="60" t="s">
        <v>208</v>
      </c>
      <c r="B85" s="47">
        <v>3</v>
      </c>
      <c r="C85" s="46" t="s">
        <v>100</v>
      </c>
      <c r="D85" s="44" t="s">
        <v>58</v>
      </c>
      <c r="E85" s="45">
        <v>8</v>
      </c>
      <c r="F85" s="76">
        <f>Full_dataset!K78</f>
        <v>8</v>
      </c>
      <c r="G85" s="73">
        <f>Full_dataset!L78</f>
        <v>3</v>
      </c>
      <c r="H85" s="73">
        <f>Full_dataset!M78</f>
        <v>0</v>
      </c>
      <c r="I85" s="73">
        <f>Full_dataset!N78</f>
        <v>7</v>
      </c>
      <c r="J85" s="73">
        <f>Full_dataset!O78</f>
        <v>8</v>
      </c>
      <c r="K85" s="73">
        <f>Full_dataset!P78</f>
        <v>7</v>
      </c>
      <c r="L85" s="70">
        <f>Full_dataset!Q78</f>
        <v>8</v>
      </c>
      <c r="M85" s="80">
        <f t="shared" si="40"/>
        <v>0</v>
      </c>
      <c r="N85" s="78">
        <f t="shared" si="41"/>
        <v>0</v>
      </c>
      <c r="O85" s="71">
        <f t="shared" si="42"/>
        <v>0</v>
      </c>
      <c r="P85" s="76">
        <f>Full_dataset!U78</f>
        <v>0</v>
      </c>
      <c r="Q85" s="54">
        <f t="shared" si="43"/>
        <v>0</v>
      </c>
      <c r="R85" s="76">
        <f>Full_dataset!W78</f>
        <v>0</v>
      </c>
      <c r="S85" s="76">
        <f>Full_dataset!X78</f>
        <v>0</v>
      </c>
      <c r="T85" s="76">
        <f>Full_dataset!Y78</f>
        <v>0</v>
      </c>
      <c r="U85" s="76">
        <f>Full_dataset!Z78</f>
        <v>0</v>
      </c>
      <c r="V85" s="76">
        <f>Full_dataset!AA78</f>
        <v>0</v>
      </c>
      <c r="X85" s="5"/>
      <c r="Y85" s="6">
        <f t="shared" si="44"/>
        <v>1</v>
      </c>
      <c r="Z85" s="6">
        <f t="shared" si="45"/>
        <v>0.375</v>
      </c>
      <c r="AA85" s="6">
        <f t="shared" si="46"/>
        <v>1</v>
      </c>
      <c r="AB85" s="6">
        <f t="shared" si="47"/>
        <v>0</v>
      </c>
      <c r="AC85" s="6">
        <f t="shared" si="48"/>
        <v>0.875</v>
      </c>
      <c r="AD85" s="6">
        <f t="shared" si="49"/>
        <v>0.875</v>
      </c>
      <c r="AE85" s="6">
        <f t="shared" si="50"/>
        <v>0</v>
      </c>
      <c r="AF85" s="7">
        <f t="shared" si="51"/>
        <v>1</v>
      </c>
      <c r="AG85" s="5"/>
      <c r="AH85" s="6">
        <f t="shared" si="52"/>
        <v>1</v>
      </c>
      <c r="AI85" s="7">
        <f t="shared" si="53"/>
        <v>1</v>
      </c>
      <c r="AJ85" s="7">
        <f t="shared" si="54"/>
        <v>1</v>
      </c>
      <c r="AK85" s="7">
        <f t="shared" si="55"/>
        <v>1</v>
      </c>
      <c r="AL85" s="7">
        <f t="shared" si="56"/>
        <v>1</v>
      </c>
      <c r="AM85" s="7">
        <f t="shared" si="57"/>
        <v>1</v>
      </c>
      <c r="AN85" s="6">
        <f t="shared" si="58"/>
        <v>0</v>
      </c>
      <c r="AO85" s="7">
        <f t="shared" si="59"/>
        <v>1</v>
      </c>
      <c r="AP85" s="5"/>
    </row>
    <row r="86" spans="1:42" x14ac:dyDescent="0.25">
      <c r="A86" s="60" t="s">
        <v>47</v>
      </c>
      <c r="B86" s="47">
        <v>3</v>
      </c>
      <c r="C86" s="46" t="s">
        <v>102</v>
      </c>
      <c r="D86" s="44" t="s">
        <v>58</v>
      </c>
      <c r="E86" s="45">
        <v>6</v>
      </c>
      <c r="F86" s="76">
        <f>Full_dataset!K80</f>
        <v>6</v>
      </c>
      <c r="G86" s="73">
        <f>Full_dataset!L80</f>
        <v>1</v>
      </c>
      <c r="H86" s="73">
        <f>Full_dataset!M80</f>
        <v>0</v>
      </c>
      <c r="I86" s="73">
        <f>Full_dataset!N80</f>
        <v>5</v>
      </c>
      <c r="J86" s="73">
        <f>Full_dataset!O80</f>
        <v>5</v>
      </c>
      <c r="K86" s="73">
        <f>Full_dataset!P80</f>
        <v>5</v>
      </c>
      <c r="L86" s="70">
        <f>Full_dataset!Q80</f>
        <v>6</v>
      </c>
      <c r="M86" s="80">
        <f t="shared" si="40"/>
        <v>0</v>
      </c>
      <c r="N86" s="78">
        <f t="shared" si="41"/>
        <v>0</v>
      </c>
      <c r="O86" s="71">
        <f t="shared" si="42"/>
        <v>0</v>
      </c>
      <c r="P86" s="76">
        <f>Full_dataset!U80</f>
        <v>0</v>
      </c>
      <c r="Q86" s="54">
        <f t="shared" si="43"/>
        <v>0</v>
      </c>
      <c r="R86" s="76">
        <f>Full_dataset!W80</f>
        <v>0</v>
      </c>
      <c r="S86" s="76">
        <f>Full_dataset!X80</f>
        <v>0</v>
      </c>
      <c r="T86" s="76">
        <f>Full_dataset!Y80</f>
        <v>0</v>
      </c>
      <c r="U86" s="76">
        <f>Full_dataset!Z80</f>
        <v>0</v>
      </c>
      <c r="V86" s="76">
        <f>Full_dataset!AA80</f>
        <v>0</v>
      </c>
      <c r="X86" s="5"/>
      <c r="Y86" s="6">
        <f t="shared" si="44"/>
        <v>1</v>
      </c>
      <c r="Z86" s="6">
        <f t="shared" si="45"/>
        <v>0.16666666666666666</v>
      </c>
      <c r="AA86" s="6">
        <f t="shared" si="46"/>
        <v>0.83333333333333337</v>
      </c>
      <c r="AB86" s="6">
        <f t="shared" si="47"/>
        <v>0</v>
      </c>
      <c r="AC86" s="6">
        <f t="shared" si="48"/>
        <v>0.83333333333333337</v>
      </c>
      <c r="AD86" s="6">
        <f t="shared" si="49"/>
        <v>0.83333333333333337</v>
      </c>
      <c r="AE86" s="6">
        <f t="shared" si="50"/>
        <v>0</v>
      </c>
      <c r="AF86" s="7">
        <f t="shared" si="51"/>
        <v>1</v>
      </c>
      <c r="AG86" s="5"/>
      <c r="AH86" s="6">
        <f t="shared" si="52"/>
        <v>1</v>
      </c>
      <c r="AI86" s="7">
        <f t="shared" si="53"/>
        <v>1</v>
      </c>
      <c r="AJ86" s="7">
        <f t="shared" si="54"/>
        <v>1</v>
      </c>
      <c r="AK86" s="7">
        <f t="shared" si="55"/>
        <v>1</v>
      </c>
      <c r="AL86" s="7">
        <f t="shared" si="56"/>
        <v>1</v>
      </c>
      <c r="AM86" s="7">
        <f t="shared" si="57"/>
        <v>1</v>
      </c>
      <c r="AN86" s="6">
        <f t="shared" si="58"/>
        <v>0</v>
      </c>
      <c r="AO86" s="7">
        <f t="shared" si="59"/>
        <v>1</v>
      </c>
      <c r="AP86" s="5"/>
    </row>
    <row r="87" spans="1:42" ht="30" x14ac:dyDescent="0.25">
      <c r="A87" s="60" t="s">
        <v>192</v>
      </c>
      <c r="B87" s="47">
        <v>4</v>
      </c>
      <c r="C87" s="46" t="s">
        <v>106</v>
      </c>
      <c r="D87" s="44" t="s">
        <v>58</v>
      </c>
      <c r="E87" s="45">
        <v>23</v>
      </c>
      <c r="F87" s="76">
        <f>Full_dataset!K86</f>
        <v>22</v>
      </c>
      <c r="G87" s="73">
        <f>Full_dataset!L86</f>
        <v>12</v>
      </c>
      <c r="H87" s="73">
        <f>Full_dataset!M86</f>
        <v>4</v>
      </c>
      <c r="I87" s="73">
        <f>Full_dataset!N86</f>
        <v>20</v>
      </c>
      <c r="J87" s="73">
        <f>Full_dataset!O86</f>
        <v>23</v>
      </c>
      <c r="K87" s="73">
        <f>Full_dataset!P86</f>
        <v>19</v>
      </c>
      <c r="L87" s="70">
        <f>Full_dataset!Q86</f>
        <v>23</v>
      </c>
      <c r="M87" s="80">
        <f t="shared" si="40"/>
        <v>1</v>
      </c>
      <c r="N87" s="78">
        <f t="shared" si="41"/>
        <v>1</v>
      </c>
      <c r="O87" s="71">
        <f t="shared" si="42"/>
        <v>0</v>
      </c>
      <c r="P87" s="76">
        <f>Full_dataset!U86</f>
        <v>0</v>
      </c>
      <c r="Q87" s="54">
        <f t="shared" si="43"/>
        <v>0</v>
      </c>
      <c r="R87" s="76">
        <f>Full_dataset!W86</f>
        <v>0</v>
      </c>
      <c r="S87" s="76">
        <f>Full_dataset!X86</f>
        <v>0</v>
      </c>
      <c r="T87" s="76">
        <f>Full_dataset!Y86</f>
        <v>0</v>
      </c>
      <c r="U87" s="76">
        <f>Full_dataset!Z86</f>
        <v>0</v>
      </c>
      <c r="V87" s="76">
        <f>Full_dataset!AA86</f>
        <v>0</v>
      </c>
      <c r="X87" s="5"/>
      <c r="Y87" s="6">
        <f t="shared" si="44"/>
        <v>0.95652173913043481</v>
      </c>
      <c r="Z87" s="6">
        <f t="shared" si="45"/>
        <v>0.52173913043478259</v>
      </c>
      <c r="AA87" s="6">
        <f t="shared" si="46"/>
        <v>1</v>
      </c>
      <c r="AB87" s="6">
        <f t="shared" si="47"/>
        <v>0.17391304347826086</v>
      </c>
      <c r="AC87" s="6">
        <f t="shared" si="48"/>
        <v>0.82608695652173914</v>
      </c>
      <c r="AD87" s="6">
        <f t="shared" si="49"/>
        <v>0.86956521739130432</v>
      </c>
      <c r="AE87" s="6">
        <f t="shared" si="50"/>
        <v>4.3478260869565216E-2</v>
      </c>
      <c r="AF87" s="7">
        <f t="shared" si="51"/>
        <v>1</v>
      </c>
      <c r="AG87" s="5"/>
      <c r="AH87" s="6">
        <f t="shared" si="52"/>
        <v>1</v>
      </c>
      <c r="AI87" s="7">
        <f t="shared" si="53"/>
        <v>1</v>
      </c>
      <c r="AJ87" s="7">
        <f t="shared" si="54"/>
        <v>1</v>
      </c>
      <c r="AK87" s="7">
        <f t="shared" si="55"/>
        <v>1</v>
      </c>
      <c r="AL87" s="7">
        <f t="shared" si="56"/>
        <v>1</v>
      </c>
      <c r="AM87" s="7">
        <f t="shared" si="57"/>
        <v>1</v>
      </c>
      <c r="AN87" s="6">
        <f t="shared" si="58"/>
        <v>4.3478260869565216E-2</v>
      </c>
      <c r="AO87" s="7">
        <f t="shared" si="59"/>
        <v>1</v>
      </c>
      <c r="AP87" s="5"/>
    </row>
    <row r="88" spans="1:42" ht="21.75" customHeight="1" x14ac:dyDescent="0.25">
      <c r="A88" s="60" t="s">
        <v>52</v>
      </c>
      <c r="B88" s="47">
        <v>10</v>
      </c>
      <c r="C88" s="46" t="s">
        <v>107</v>
      </c>
      <c r="D88" s="44" t="s">
        <v>58</v>
      </c>
      <c r="E88" s="45">
        <v>5</v>
      </c>
      <c r="F88" s="76">
        <f>Full_dataset!K88</f>
        <v>4</v>
      </c>
      <c r="G88" s="73">
        <f>Full_dataset!L88</f>
        <v>5</v>
      </c>
      <c r="H88" s="73">
        <f>Full_dataset!M88</f>
        <v>1</v>
      </c>
      <c r="I88" s="73">
        <f>Full_dataset!N88</f>
        <v>5</v>
      </c>
      <c r="J88" s="73">
        <f>Full_dataset!O88</f>
        <v>4</v>
      </c>
      <c r="K88" s="73">
        <f>Full_dataset!P88</f>
        <v>3</v>
      </c>
      <c r="L88" s="70">
        <f>Full_dataset!Q88</f>
        <v>5</v>
      </c>
      <c r="M88" s="80">
        <f t="shared" si="40"/>
        <v>1</v>
      </c>
      <c r="N88" s="78">
        <f t="shared" si="41"/>
        <v>1</v>
      </c>
      <c r="O88" s="71">
        <f t="shared" si="42"/>
        <v>0</v>
      </c>
      <c r="P88" s="76">
        <f>Full_dataset!U88</f>
        <v>0</v>
      </c>
      <c r="Q88" s="54">
        <f t="shared" si="43"/>
        <v>0</v>
      </c>
      <c r="R88" s="76">
        <f>Full_dataset!W88</f>
        <v>0</v>
      </c>
      <c r="S88" s="76">
        <f>Full_dataset!X88</f>
        <v>0</v>
      </c>
      <c r="T88" s="76">
        <f>Full_dataset!Y88</f>
        <v>0</v>
      </c>
      <c r="U88" s="76">
        <f>Full_dataset!Z88</f>
        <v>0</v>
      </c>
      <c r="V88" s="76">
        <f>Full_dataset!AA88</f>
        <v>0</v>
      </c>
      <c r="X88" s="5"/>
      <c r="Y88" s="6">
        <f t="shared" si="44"/>
        <v>0.8</v>
      </c>
      <c r="Z88" s="6">
        <f t="shared" si="45"/>
        <v>1</v>
      </c>
      <c r="AA88" s="6">
        <f t="shared" si="46"/>
        <v>0.8</v>
      </c>
      <c r="AB88" s="6">
        <f t="shared" si="47"/>
        <v>0.2</v>
      </c>
      <c r="AC88" s="6">
        <f t="shared" si="48"/>
        <v>0.6</v>
      </c>
      <c r="AD88" s="6">
        <f t="shared" si="49"/>
        <v>1</v>
      </c>
      <c r="AE88" s="6">
        <f t="shared" si="50"/>
        <v>0.2</v>
      </c>
      <c r="AF88" s="7">
        <f t="shared" si="51"/>
        <v>1</v>
      </c>
      <c r="AG88" s="5"/>
      <c r="AH88" s="6">
        <f t="shared" si="52"/>
        <v>1</v>
      </c>
      <c r="AI88" s="7">
        <f t="shared" si="53"/>
        <v>1</v>
      </c>
      <c r="AJ88" s="7">
        <f t="shared" si="54"/>
        <v>1</v>
      </c>
      <c r="AK88" s="7">
        <f t="shared" si="55"/>
        <v>1</v>
      </c>
      <c r="AL88" s="7">
        <f t="shared" si="56"/>
        <v>1</v>
      </c>
      <c r="AM88" s="7">
        <f t="shared" si="57"/>
        <v>1</v>
      </c>
      <c r="AN88" s="6">
        <f t="shared" si="58"/>
        <v>0.2</v>
      </c>
      <c r="AO88" s="7">
        <f t="shared" si="59"/>
        <v>1</v>
      </c>
      <c r="AP88" s="5"/>
    </row>
    <row r="89" spans="1:42" x14ac:dyDescent="0.25">
      <c r="A89" s="61"/>
      <c r="B89" s="41"/>
      <c r="C89" s="83"/>
      <c r="D89" s="83"/>
      <c r="E89" s="42">
        <f t="shared" ref="E89:L89" si="60">SUM(E3:E88)</f>
        <v>1219</v>
      </c>
      <c r="F89" s="41">
        <f t="shared" si="60"/>
        <v>1093</v>
      </c>
      <c r="G89" s="83">
        <f t="shared" si="60"/>
        <v>545</v>
      </c>
      <c r="H89" s="83">
        <f t="shared" si="60"/>
        <v>299</v>
      </c>
      <c r="I89" s="83">
        <f t="shared" si="60"/>
        <v>1044</v>
      </c>
      <c r="J89" s="83">
        <f t="shared" si="60"/>
        <v>1020</v>
      </c>
      <c r="K89" s="83">
        <f t="shared" si="60"/>
        <v>641</v>
      </c>
      <c r="L89" s="84">
        <f t="shared" si="60"/>
        <v>1142</v>
      </c>
      <c r="M89" s="85">
        <f t="shared" si="40"/>
        <v>49</v>
      </c>
      <c r="N89" s="86">
        <f t="shared" si="41"/>
        <v>126</v>
      </c>
      <c r="O89" s="42">
        <f t="shared" ref="O89:V89" si="61">SUM(O3:O88)</f>
        <v>77</v>
      </c>
      <c r="P89" s="41">
        <f t="shared" si="61"/>
        <v>71</v>
      </c>
      <c r="Q89" s="8">
        <f t="shared" si="61"/>
        <v>6</v>
      </c>
      <c r="R89" s="41">
        <f t="shared" si="61"/>
        <v>11</v>
      </c>
      <c r="S89" s="41">
        <f t="shared" si="61"/>
        <v>17</v>
      </c>
      <c r="T89" s="41">
        <f t="shared" si="61"/>
        <v>67</v>
      </c>
      <c r="U89" s="41">
        <f t="shared" si="61"/>
        <v>14</v>
      </c>
      <c r="V89" s="41">
        <f t="shared" si="61"/>
        <v>32</v>
      </c>
      <c r="X89" s="5"/>
      <c r="Y89" s="33">
        <f t="shared" si="44"/>
        <v>0.89663658736669405</v>
      </c>
      <c r="Z89" s="33">
        <f t="shared" si="45"/>
        <v>0.44708777686628381</v>
      </c>
      <c r="AA89" s="33">
        <f t="shared" si="46"/>
        <v>0.83675143560295329</v>
      </c>
      <c r="AB89" s="33">
        <f t="shared" si="47"/>
        <v>0.24528301886792453</v>
      </c>
      <c r="AC89" s="33">
        <f t="shared" si="48"/>
        <v>0.52584085315832652</v>
      </c>
      <c r="AD89" s="33">
        <f t="shared" si="49"/>
        <v>0.85643970467596386</v>
      </c>
      <c r="AE89" s="33">
        <f t="shared" si="50"/>
        <v>4.0196882690730108E-2</v>
      </c>
      <c r="AF89" s="82">
        <f t="shared" si="51"/>
        <v>0.99507793273174738</v>
      </c>
      <c r="AG89" s="5"/>
      <c r="AH89" s="33">
        <f t="shared" si="52"/>
        <v>0.93683347005742412</v>
      </c>
      <c r="AI89" s="82">
        <f t="shared" si="53"/>
        <v>0.94585726004922066</v>
      </c>
      <c r="AJ89" s="82">
        <f t="shared" si="54"/>
        <v>0.94831829368334697</v>
      </c>
      <c r="AK89" s="82">
        <f t="shared" si="55"/>
        <v>0.95077932731747339</v>
      </c>
      <c r="AL89" s="82">
        <f t="shared" si="56"/>
        <v>0.96308449548810504</v>
      </c>
      <c r="AM89" s="82">
        <f t="shared" si="57"/>
        <v>0.99179655455291227</v>
      </c>
      <c r="AN89" s="33">
        <f t="shared" si="58"/>
        <v>4.0196882690730108E-2</v>
      </c>
      <c r="AO89" s="82">
        <f t="shared" si="59"/>
        <v>0.99507793273174738</v>
      </c>
      <c r="AP89" s="5"/>
    </row>
    <row r="90" spans="1:42" ht="15.75" thickBot="1" x14ac:dyDescent="0.3">
      <c r="X90" s="38" t="s">
        <v>356</v>
      </c>
      <c r="AH90" s="38" t="s">
        <v>223</v>
      </c>
    </row>
    <row r="91" spans="1:42" x14ac:dyDescent="0.25">
      <c r="D91" s="34"/>
      <c r="E91" s="35"/>
      <c r="F91" s="35"/>
      <c r="G91" s="36"/>
      <c r="H91" s="36"/>
      <c r="I91" s="36"/>
      <c r="J91" s="36"/>
      <c r="K91" s="36"/>
      <c r="L91" s="56"/>
      <c r="M91" s="36"/>
      <c r="N91" s="36"/>
      <c r="O91" s="36"/>
      <c r="Q91" s="36"/>
      <c r="T91" s="4">
        <f>AVERAGE(T3:T88)</f>
        <v>0.77906976744186052</v>
      </c>
      <c r="X91" s="15" t="s">
        <v>140</v>
      </c>
      <c r="Y91" s="16">
        <f t="shared" ref="Y91:AO91" si="62">SUMPRODUCT($E3:$E66,Y3:Y66)/SUM($E3:$E66)</f>
        <v>0.88346883468834692</v>
      </c>
      <c r="Z91" s="16">
        <f t="shared" si="62"/>
        <v>0.41327913279132789</v>
      </c>
      <c r="AA91" s="16">
        <f t="shared" si="62"/>
        <v>0.81842818428184283</v>
      </c>
      <c r="AB91" s="16">
        <f t="shared" si="62"/>
        <v>0.26558265582655827</v>
      </c>
      <c r="AC91" s="16">
        <f t="shared" si="62"/>
        <v>0.46883468834688347</v>
      </c>
      <c r="AD91" s="16">
        <f t="shared" si="62"/>
        <v>0.83875338753387529</v>
      </c>
      <c r="AE91" s="18">
        <f t="shared" si="62"/>
        <v>4.3360433604336043E-2</v>
      </c>
      <c r="AF91" s="18">
        <f t="shared" si="62"/>
        <v>0.99457994579945797</v>
      </c>
      <c r="AH91" s="16">
        <f t="shared" si="62"/>
        <v>0.92682926829268297</v>
      </c>
      <c r="AI91" s="16">
        <f t="shared" si="62"/>
        <v>0.93495934959349591</v>
      </c>
      <c r="AJ91" s="16">
        <f t="shared" si="62"/>
        <v>0.93902439024390238</v>
      </c>
      <c r="AK91" s="16">
        <f t="shared" si="62"/>
        <v>0.94308943089430897</v>
      </c>
      <c r="AL91" s="16">
        <f t="shared" si="62"/>
        <v>0.95257452574525747</v>
      </c>
      <c r="AM91" s="16">
        <f t="shared" si="62"/>
        <v>0.98915989159891604</v>
      </c>
      <c r="AN91" s="18">
        <f t="shared" si="62"/>
        <v>4.3360433604336043E-2</v>
      </c>
      <c r="AO91" s="18">
        <f t="shared" si="62"/>
        <v>0.99457994579945797</v>
      </c>
    </row>
    <row r="92" spans="1:42" x14ac:dyDescent="0.25">
      <c r="D92" s="13" t="s">
        <v>190</v>
      </c>
      <c r="E92" s="104">
        <f>MEDIAN(E3:E88)</f>
        <v>8</v>
      </c>
      <c r="F92" s="104">
        <f>MEDIAN(F3:F87)</f>
        <v>7</v>
      </c>
      <c r="G92" s="104">
        <f>MEDIAN(G3:G87)</f>
        <v>4</v>
      </c>
      <c r="H92" s="104">
        <f>MEDIAN(H3:H87)</f>
        <v>1</v>
      </c>
      <c r="I92" s="104">
        <f>MEDIAN(I3:I88)</f>
        <v>7</v>
      </c>
      <c r="J92" s="104">
        <f>MEDIAN(J3:J88)</f>
        <v>7</v>
      </c>
      <c r="K92" s="104">
        <f>MEDIAN(K3:K88)</f>
        <v>4</v>
      </c>
      <c r="L92" s="57"/>
      <c r="M92" s="104">
        <f>MEDIAN(M3:M88)</f>
        <v>0</v>
      </c>
      <c r="N92" s="104">
        <f>MEDIAN(N3:N88)</f>
        <v>1</v>
      </c>
      <c r="O92" s="104">
        <f>MEDIAN(O3:O88)</f>
        <v>0</v>
      </c>
      <c r="P92" s="4">
        <f>MEDIAN(P3:P88)</f>
        <v>0</v>
      </c>
      <c r="Q92" s="104">
        <f>MEDIAN(Q3:Q88)</f>
        <v>0</v>
      </c>
      <c r="X92" s="20" t="s">
        <v>141</v>
      </c>
      <c r="Y92" s="21">
        <f t="shared" ref="Y92:AO92" si="63">SQRT(SUMPRODUCT($E3:$E66,(Y3:Y66)^2)/SUM($E3:$E66)-(SUMPRODUCT($E3:$E66,Y3:Y66)/SUM($E3:$E66))^2)</f>
        <v>0.13669194563012318</v>
      </c>
      <c r="Z92" s="21">
        <f t="shared" si="63"/>
        <v>0.19382455635622134</v>
      </c>
      <c r="AA92" s="21">
        <f t="shared" si="63"/>
        <v>0.16286930751622197</v>
      </c>
      <c r="AB92" s="21">
        <f t="shared" si="63"/>
        <v>0.28511351778406113</v>
      </c>
      <c r="AC92" s="21">
        <f t="shared" si="63"/>
        <v>0.27747353981792472</v>
      </c>
      <c r="AD92" s="21">
        <f t="shared" si="63"/>
        <v>0.1769080562076086</v>
      </c>
      <c r="AE92" s="23">
        <f t="shared" si="63"/>
        <v>7.5246393979162274E-2</v>
      </c>
      <c r="AF92" s="23">
        <f t="shared" si="63"/>
        <v>2.5047371745405909E-2</v>
      </c>
      <c r="AH92" s="21">
        <f t="shared" si="63"/>
        <v>0.10223757879934231</v>
      </c>
      <c r="AI92" s="21">
        <f t="shared" si="63"/>
        <v>9.655780104005425E-2</v>
      </c>
      <c r="AJ92" s="21">
        <f t="shared" si="63"/>
        <v>9.7061503426383561E-2</v>
      </c>
      <c r="AK92" s="21">
        <f t="shared" si="63"/>
        <v>9.0280546030344799E-2</v>
      </c>
      <c r="AL92" s="21">
        <f t="shared" si="63"/>
        <v>8.2923884986122881E-2</v>
      </c>
      <c r="AM92" s="21">
        <f t="shared" si="63"/>
        <v>3.4715476925484788E-2</v>
      </c>
      <c r="AN92" s="23">
        <f t="shared" si="63"/>
        <v>7.5246393979162274E-2</v>
      </c>
      <c r="AO92" s="23">
        <f t="shared" si="63"/>
        <v>2.5047371745405909E-2</v>
      </c>
    </row>
    <row r="93" spans="1:42" x14ac:dyDescent="0.25">
      <c r="D93" s="31" t="s">
        <v>162</v>
      </c>
      <c r="E93" s="103">
        <f>AVERAGE(E3:E88)</f>
        <v>14.174418604651162</v>
      </c>
      <c r="F93" s="103">
        <f>AVERAGE(F3:F87)</f>
        <v>12.811764705882354</v>
      </c>
      <c r="G93" s="103">
        <f>AVERAGE(G3:G87)</f>
        <v>6.3529411764705879</v>
      </c>
      <c r="H93" s="103">
        <f>AVERAGE(H3:H87)</f>
        <v>3.5058823529411764</v>
      </c>
      <c r="I93" s="103">
        <f>AVERAGE(I3:I88)</f>
        <v>12.13953488372093</v>
      </c>
      <c r="J93" s="103">
        <f>AVERAGE(J3:J88)</f>
        <v>11.86046511627907</v>
      </c>
      <c r="K93" s="103">
        <f>AVERAGE(K3:K88)</f>
        <v>7.4534883720930232</v>
      </c>
      <c r="M93" s="103">
        <f t="shared" ref="M93:S93" si="64">AVERAGE(M3:M88)</f>
        <v>0.56976744186046513</v>
      </c>
      <c r="N93" s="103">
        <f t="shared" si="64"/>
        <v>1.4651162790697674</v>
      </c>
      <c r="O93" s="103">
        <f t="shared" si="64"/>
        <v>0.89534883720930236</v>
      </c>
      <c r="P93" s="35">
        <f t="shared" si="64"/>
        <v>0.82558139534883723</v>
      </c>
      <c r="Q93" s="103">
        <f t="shared" si="64"/>
        <v>6.9767441860465115E-2</v>
      </c>
      <c r="R93" s="35">
        <f t="shared" si="64"/>
        <v>0.12790697674418605</v>
      </c>
      <c r="S93" s="35">
        <f t="shared" si="64"/>
        <v>0.19767441860465115</v>
      </c>
      <c r="T93" s="35"/>
      <c r="U93" s="35">
        <f>AVERAGE(U3:U88)</f>
        <v>0.16279069767441862</v>
      </c>
      <c r="V93" s="35">
        <f>AVERAGE(V3:V88)</f>
        <v>0.37209302325581395</v>
      </c>
      <c r="X93" s="20" t="s">
        <v>142</v>
      </c>
      <c r="Y93" s="21">
        <f t="shared" ref="Y93:AF93" si="65">Y91-CONFIDENCE(0.05,Y92,SUM($E3:$E66))</f>
        <v>0.87360688380406326</v>
      </c>
      <c r="Z93" s="21">
        <f t="shared" si="65"/>
        <v>0.39929521994158734</v>
      </c>
      <c r="AA93" s="21">
        <f t="shared" si="65"/>
        <v>0.80667760816795442</v>
      </c>
      <c r="AB93" s="21">
        <f t="shared" si="65"/>
        <v>0.24501249351106855</v>
      </c>
      <c r="AC93" s="21">
        <f t="shared" si="65"/>
        <v>0.44881572959435218</v>
      </c>
      <c r="AD93" s="21">
        <f t="shared" si="65"/>
        <v>0.82598995400960296</v>
      </c>
      <c r="AE93" s="23">
        <f t="shared" si="65"/>
        <v>3.7931611604465273E-2</v>
      </c>
      <c r="AF93" s="23">
        <f t="shared" si="65"/>
        <v>0.99277284627508666</v>
      </c>
      <c r="AH93" s="21">
        <f t="shared" ref="AH93:AO93" si="66">AH91-CONFIDENCE(0.05,AH92,SUM($E3:$E66))</f>
        <v>0.91945310595920171</v>
      </c>
      <c r="AI93" s="21">
        <f t="shared" si="66"/>
        <v>0.92799296772687045</v>
      </c>
      <c r="AJ93" s="21">
        <f t="shared" si="66"/>
        <v>0.93202166762456196</v>
      </c>
      <c r="AK93" s="21">
        <f t="shared" si="66"/>
        <v>0.93657593584781396</v>
      </c>
      <c r="AL93" s="21">
        <f t="shared" si="66"/>
        <v>0.94659179371889512</v>
      </c>
      <c r="AM93" s="21">
        <f t="shared" si="66"/>
        <v>0.98665526466727504</v>
      </c>
      <c r="AN93" s="23">
        <f t="shared" si="66"/>
        <v>3.7931611604465273E-2</v>
      </c>
      <c r="AO93" s="23">
        <f t="shared" si="66"/>
        <v>0.99277284627508666</v>
      </c>
    </row>
    <row r="94" spans="1:42" ht="15.75" thickBot="1" x14ac:dyDescent="0.3">
      <c r="D94" s="4" t="s">
        <v>144</v>
      </c>
      <c r="F94" s="6">
        <f t="shared" ref="F94:Q94" si="67">F89/$E$89</f>
        <v>0.89663658736669405</v>
      </c>
      <c r="G94" s="6">
        <f t="shared" si="67"/>
        <v>0.44708777686628381</v>
      </c>
      <c r="H94" s="6">
        <f t="shared" si="67"/>
        <v>0.24528301886792453</v>
      </c>
      <c r="I94" s="6">
        <f t="shared" si="67"/>
        <v>0.85643970467596386</v>
      </c>
      <c r="J94" s="6">
        <f t="shared" si="67"/>
        <v>0.83675143560295329</v>
      </c>
      <c r="K94" s="6">
        <f t="shared" si="67"/>
        <v>0.52584085315832652</v>
      </c>
      <c r="L94" s="58">
        <f t="shared" si="67"/>
        <v>0.93683347005742412</v>
      </c>
      <c r="M94" s="6">
        <f t="shared" si="67"/>
        <v>4.0196882690730108E-2</v>
      </c>
      <c r="N94" s="6">
        <f t="shared" si="67"/>
        <v>0.10336341263330599</v>
      </c>
      <c r="O94" s="6">
        <f t="shared" si="67"/>
        <v>6.3166529942575877E-2</v>
      </c>
      <c r="P94" s="4">
        <f t="shared" si="67"/>
        <v>5.8244462674323219E-2</v>
      </c>
      <c r="Q94" s="6">
        <f t="shared" si="67"/>
        <v>4.9220672682526662E-3</v>
      </c>
      <c r="X94" s="25" t="s">
        <v>143</v>
      </c>
      <c r="Y94" s="26">
        <f t="shared" ref="Y94:AF94" si="68">Y91+CONFIDENCE(0.05,Y92,SUM($E3:$E66))</f>
        <v>0.89333078557263057</v>
      </c>
      <c r="Z94" s="26">
        <f t="shared" si="68"/>
        <v>0.42726304564106843</v>
      </c>
      <c r="AA94" s="26">
        <f t="shared" si="68"/>
        <v>0.83017876039573124</v>
      </c>
      <c r="AB94" s="26">
        <f t="shared" si="68"/>
        <v>0.28615281814204796</v>
      </c>
      <c r="AC94" s="26">
        <f t="shared" si="68"/>
        <v>0.48885364709941476</v>
      </c>
      <c r="AD94" s="26">
        <f t="shared" si="68"/>
        <v>0.85151682105814763</v>
      </c>
      <c r="AE94" s="28">
        <f t="shared" si="68"/>
        <v>4.8789255604206813E-2</v>
      </c>
      <c r="AF94" s="28">
        <f t="shared" si="68"/>
        <v>0.99638704532382927</v>
      </c>
      <c r="AH94" s="26">
        <f t="shared" ref="AH94:AO94" si="69">AH91+CONFIDENCE(0.05,AH92,SUM($E3:$E66))</f>
        <v>0.93420543062616423</v>
      </c>
      <c r="AI94" s="26">
        <f t="shared" si="69"/>
        <v>0.94192573146012137</v>
      </c>
      <c r="AJ94" s="26">
        <f t="shared" si="69"/>
        <v>0.94602711286324281</v>
      </c>
      <c r="AK94" s="26">
        <f t="shared" si="69"/>
        <v>0.94960292594080398</v>
      </c>
      <c r="AL94" s="26">
        <f t="shared" si="69"/>
        <v>0.95855725777161982</v>
      </c>
      <c r="AM94" s="26">
        <f t="shared" si="69"/>
        <v>0.99166451853055704</v>
      </c>
      <c r="AN94" s="28">
        <f t="shared" si="69"/>
        <v>4.8789255604206813E-2</v>
      </c>
      <c r="AO94" s="28">
        <f t="shared" si="69"/>
        <v>0.99638704532382927</v>
      </c>
    </row>
    <row r="95" spans="1:42" x14ac:dyDescent="0.25">
      <c r="D95" s="4" t="s">
        <v>161</v>
      </c>
      <c r="I95" s="9"/>
      <c r="M95" s="59">
        <f>M89/N89</f>
        <v>0.3888888888888889</v>
      </c>
      <c r="O95" s="4">
        <f>O89/N89</f>
        <v>0.61111111111111116</v>
      </c>
      <c r="AM95" s="6"/>
    </row>
    <row r="96" spans="1:42" x14ac:dyDescent="0.25">
      <c r="I96" s="9"/>
      <c r="X96" s="4" t="s">
        <v>146</v>
      </c>
      <c r="Y96" s="6">
        <f t="shared" ref="Y96:AF96" si="70">CONFIDENCE(0.05,Y92,SUM($E3:$E66))</f>
        <v>9.8619508842836007E-3</v>
      </c>
      <c r="Z96" s="6">
        <f t="shared" si="70"/>
        <v>1.3983912849740533E-2</v>
      </c>
      <c r="AA96" s="6">
        <f t="shared" si="70"/>
        <v>1.1750576113888443E-2</v>
      </c>
      <c r="AB96" s="6">
        <f t="shared" si="70"/>
        <v>2.0570162315489721E-2</v>
      </c>
      <c r="AC96" s="6">
        <f t="shared" si="70"/>
        <v>2.0018958752531273E-2</v>
      </c>
      <c r="AD96" s="6">
        <f t="shared" si="70"/>
        <v>1.2763433524272285E-2</v>
      </c>
      <c r="AE96" s="6">
        <f t="shared" si="70"/>
        <v>5.4288219998707681E-3</v>
      </c>
      <c r="AF96" s="6">
        <f t="shared" si="70"/>
        <v>1.8070995243713197E-3</v>
      </c>
      <c r="AG96" s="6"/>
      <c r="AH96" s="6">
        <f t="shared" ref="AH96:AO96" si="71">CONFIDENCE(0.05,AH92,SUM($E3:$E66))</f>
        <v>7.3761623334812985E-3</v>
      </c>
      <c r="AI96" s="6">
        <f t="shared" si="71"/>
        <v>6.9663818666254561E-3</v>
      </c>
      <c r="AJ96" s="6">
        <f t="shared" si="71"/>
        <v>7.0027226193404533E-3</v>
      </c>
      <c r="AK96" s="6">
        <f t="shared" si="71"/>
        <v>6.5134950464949565E-3</v>
      </c>
      <c r="AL96" s="6">
        <f t="shared" si="71"/>
        <v>5.982732026362402E-3</v>
      </c>
      <c r="AM96" s="6">
        <f t="shared" si="71"/>
        <v>2.5046269316409842E-3</v>
      </c>
      <c r="AN96" s="6">
        <f t="shared" si="71"/>
        <v>5.4288219998707681E-3</v>
      </c>
      <c r="AO96" s="6">
        <f t="shared" si="71"/>
        <v>1.8070995243713197E-3</v>
      </c>
      <c r="AP96" s="6"/>
    </row>
    <row r="97" spans="1:42" ht="15.75" thickBot="1" x14ac:dyDescent="0.3">
      <c r="I97" s="9"/>
      <c r="X97" s="38" t="s">
        <v>163</v>
      </c>
      <c r="AH97" s="38"/>
    </row>
    <row r="98" spans="1:42" x14ac:dyDescent="0.25">
      <c r="I98" s="9"/>
      <c r="X98" s="15" t="s">
        <v>140</v>
      </c>
      <c r="Y98" s="16">
        <f>SUMPRODUCT($E67:$E88,Y67:Y88)/SUM($E67:$E88)</f>
        <v>0.91683991683991684</v>
      </c>
      <c r="Z98" s="16">
        <f t="shared" ref="Z98:AO98" si="72">SUMPRODUCT($E67:$E88,Z67:Z88)/SUM($E67:$E88)</f>
        <v>0.49896049896049899</v>
      </c>
      <c r="AA98" s="16">
        <f t="shared" si="72"/>
        <v>0.86486486486486491</v>
      </c>
      <c r="AB98" s="16">
        <f t="shared" si="72"/>
        <v>0.21413721413721415</v>
      </c>
      <c r="AC98" s="17">
        <f t="shared" si="72"/>
        <v>0.61330561330561328</v>
      </c>
      <c r="AD98" s="16">
        <f t="shared" si="72"/>
        <v>0.88357588357588357</v>
      </c>
      <c r="AE98" s="17">
        <f t="shared" si="72"/>
        <v>3.5343035343035345E-2</v>
      </c>
      <c r="AF98" s="18">
        <f t="shared" si="72"/>
        <v>0.99584199584199584</v>
      </c>
      <c r="AH98" s="16">
        <f t="shared" si="72"/>
        <v>0.95218295218295224</v>
      </c>
      <c r="AI98" s="16">
        <f t="shared" si="72"/>
        <v>0.96257796257796258</v>
      </c>
      <c r="AJ98" s="16">
        <f t="shared" si="72"/>
        <v>0.96257796257796258</v>
      </c>
      <c r="AK98" s="16">
        <f t="shared" si="72"/>
        <v>0.96257796257796258</v>
      </c>
      <c r="AL98" s="16">
        <f t="shared" si="72"/>
        <v>0.97920997920997921</v>
      </c>
      <c r="AM98" s="16">
        <f t="shared" si="72"/>
        <v>0.99584199584199584</v>
      </c>
      <c r="AN98" s="17">
        <f t="shared" si="72"/>
        <v>3.5343035343035345E-2</v>
      </c>
      <c r="AO98" s="18">
        <f t="shared" si="72"/>
        <v>0.99584199584199584</v>
      </c>
    </row>
    <row r="99" spans="1:42" x14ac:dyDescent="0.25">
      <c r="I99" s="9"/>
      <c r="X99" s="20" t="s">
        <v>141</v>
      </c>
      <c r="Y99" s="21">
        <f>SQRT(SUMPRODUCT($E67:$E88,(Y67:Y88)^2)/SUM($E67:$E88)-(SUMPRODUCT($E67:$E88,Y67:Y88)/SUM($E67:$E88))^2)</f>
        <v>6.6347570100218051E-2</v>
      </c>
      <c r="Z99" s="21">
        <f t="shared" ref="Z99:AO99" si="73">SQRT(SUMPRODUCT($E67:$E88,(Z67:Z88)^2)/SUM($E67:$E88)-(SUMPRODUCT($E67:$E88,Z67:Z88)/SUM($E67:$E88))^2)</f>
        <v>0.141862457027708</v>
      </c>
      <c r="AA99" s="21">
        <f t="shared" si="73"/>
        <v>0.10751424875253973</v>
      </c>
      <c r="AB99" s="21">
        <f t="shared" si="73"/>
        <v>0.19542386990414118</v>
      </c>
      <c r="AC99" s="22">
        <f t="shared" si="73"/>
        <v>0.24716017836776299</v>
      </c>
      <c r="AD99" s="21">
        <f t="shared" si="73"/>
        <v>0.12593648992200068</v>
      </c>
      <c r="AE99" s="22">
        <f t="shared" si="73"/>
        <v>4.8657475108411084E-2</v>
      </c>
      <c r="AF99" s="23">
        <f t="shared" si="73"/>
        <v>9.8689200080838979E-3</v>
      </c>
      <c r="AH99" s="21">
        <f t="shared" si="73"/>
        <v>4.1772230182501417E-2</v>
      </c>
      <c r="AI99" s="21">
        <f>SQRT(SUMPRODUCT($E67:$E88,(AI67:AI88)^2)/SUM($E67:$E88)-(SUMPRODUCT($E67:$E88,AI67:AI88)/SUM($E67:$E88))^2)</f>
        <v>3.4191106556112946E-2</v>
      </c>
      <c r="AJ99" s="21">
        <f t="shared" si="73"/>
        <v>3.8439227389192011E-2</v>
      </c>
      <c r="AK99" s="21">
        <f t="shared" si="73"/>
        <v>3.1014168500172582E-2</v>
      </c>
      <c r="AL99" s="21">
        <f t="shared" si="73"/>
        <v>1.8548626329048096E-2</v>
      </c>
      <c r="AM99" s="21">
        <f t="shared" si="73"/>
        <v>9.8689200080838979E-3</v>
      </c>
      <c r="AN99" s="22">
        <f t="shared" si="73"/>
        <v>4.8657475108411084E-2</v>
      </c>
      <c r="AO99" s="23">
        <f t="shared" si="73"/>
        <v>9.8689200080838979E-3</v>
      </c>
    </row>
    <row r="100" spans="1:42" x14ac:dyDescent="0.25">
      <c r="X100" s="20" t="s">
        <v>142</v>
      </c>
      <c r="Y100" s="21">
        <f t="shared" ref="Y100:AF100" si="74">Y98-CONFIDENCE(0.05,Y99,SUM($E67:$E88))</f>
        <v>0.91091065574641372</v>
      </c>
      <c r="Z100" s="21">
        <f t="shared" si="74"/>
        <v>0.48628272423849173</v>
      </c>
      <c r="AA100" s="21">
        <f t="shared" si="74"/>
        <v>0.85525667497693481</v>
      </c>
      <c r="AB100" s="21">
        <f t="shared" si="74"/>
        <v>0.19667283455535162</v>
      </c>
      <c r="AC100" s="22">
        <f t="shared" si="74"/>
        <v>0.59121773235917219</v>
      </c>
      <c r="AD100" s="21">
        <f t="shared" si="74"/>
        <v>0.87232135942648426</v>
      </c>
      <c r="AE100" s="22">
        <f t="shared" si="74"/>
        <v>3.0994679048560431E-2</v>
      </c>
      <c r="AF100" s="23">
        <f t="shared" si="74"/>
        <v>0.99496004337033128</v>
      </c>
      <c r="AH100" s="21">
        <f t="shared" ref="AH100:AO100" si="75">AH98-CONFIDENCE(0.05,AH99,SUM($E67:$E88))</f>
        <v>0.94844990726757938</v>
      </c>
      <c r="AI100" s="21">
        <f t="shared" si="75"/>
        <v>0.95952241740063715</v>
      </c>
      <c r="AJ100" s="21">
        <f t="shared" si="75"/>
        <v>0.95914277700780848</v>
      </c>
      <c r="AK100" s="21">
        <f t="shared" si="75"/>
        <v>0.95980632976069957</v>
      </c>
      <c r="AL100" s="21">
        <f t="shared" si="75"/>
        <v>0.97755235032824883</v>
      </c>
      <c r="AM100" s="21">
        <f t="shared" si="75"/>
        <v>0.99496004337033128</v>
      </c>
      <c r="AN100" s="22">
        <f t="shared" si="75"/>
        <v>3.0994679048560431E-2</v>
      </c>
      <c r="AO100" s="23">
        <f t="shared" si="75"/>
        <v>0.99496004337033128</v>
      </c>
    </row>
    <row r="101" spans="1:42" ht="15.75" thickBot="1" x14ac:dyDescent="0.3">
      <c r="X101" s="25" t="s">
        <v>143</v>
      </c>
      <c r="Y101" s="26">
        <f t="shared" ref="Y101:AF101" si="76">Y98+CONFIDENCE(0.05,Y99,SUM($E67:$E88))</f>
        <v>0.92276917793341995</v>
      </c>
      <c r="Z101" s="26">
        <f t="shared" si="76"/>
        <v>0.51163827368250625</v>
      </c>
      <c r="AA101" s="26">
        <f t="shared" si="76"/>
        <v>0.87447305475279502</v>
      </c>
      <c r="AB101" s="26">
        <f t="shared" si="76"/>
        <v>0.23160159371907668</v>
      </c>
      <c r="AC101" s="27">
        <f t="shared" si="76"/>
        <v>0.63539349425205438</v>
      </c>
      <c r="AD101" s="26">
        <f t="shared" si="76"/>
        <v>0.89483040772528288</v>
      </c>
      <c r="AE101" s="27">
        <f t="shared" si="76"/>
        <v>3.9691391637510259E-2</v>
      </c>
      <c r="AF101" s="28">
        <f t="shared" si="76"/>
        <v>0.9967239483136604</v>
      </c>
      <c r="AH101" s="26">
        <f t="shared" ref="AH101:AO101" si="77">AH98+CONFIDENCE(0.05,AH99,SUM($E67:$E88))</f>
        <v>0.95591599709832509</v>
      </c>
      <c r="AI101" s="26">
        <f t="shared" si="77"/>
        <v>0.965633507755288</v>
      </c>
      <c r="AJ101" s="26">
        <f t="shared" si="77"/>
        <v>0.96601314814811667</v>
      </c>
      <c r="AK101" s="26">
        <f t="shared" si="77"/>
        <v>0.96534959539522558</v>
      </c>
      <c r="AL101" s="26">
        <f t="shared" si="77"/>
        <v>0.98086760809170959</v>
      </c>
      <c r="AM101" s="26">
        <f t="shared" si="77"/>
        <v>0.9967239483136604</v>
      </c>
      <c r="AN101" s="27">
        <f t="shared" si="77"/>
        <v>3.9691391637510259E-2</v>
      </c>
      <c r="AO101" s="28">
        <f t="shared" si="77"/>
        <v>0.9967239483136604</v>
      </c>
    </row>
    <row r="102" spans="1:42" x14ac:dyDescent="0.25">
      <c r="A102" s="87"/>
      <c r="B102" s="88"/>
      <c r="E102" s="88"/>
      <c r="AM102" s="6"/>
    </row>
    <row r="103" spans="1:42" x14ac:dyDescent="0.25">
      <c r="A103" s="87"/>
      <c r="B103" s="55"/>
      <c r="E103" s="55"/>
      <c r="X103" s="4" t="s">
        <v>146</v>
      </c>
      <c r="Y103" s="6">
        <f t="shared" ref="Y103:AF103" si="78">CONFIDENCE(0.05,Y99,SUM($E67:$E88))</f>
        <v>5.9292610935031305E-3</v>
      </c>
      <c r="Z103" s="6">
        <f t="shared" si="78"/>
        <v>1.2677774722007255E-2</v>
      </c>
      <c r="AA103" s="6">
        <f t="shared" si="78"/>
        <v>9.6081898879301405E-3</v>
      </c>
      <c r="AB103" s="6">
        <f t="shared" si="78"/>
        <v>1.7464379581862539E-2</v>
      </c>
      <c r="AC103" s="6">
        <f t="shared" si="78"/>
        <v>2.2087880946441093E-2</v>
      </c>
      <c r="AD103" s="6">
        <f t="shared" si="78"/>
        <v>1.1254524149399311E-2</v>
      </c>
      <c r="AE103" s="6">
        <f t="shared" si="78"/>
        <v>4.3483562944749143E-3</v>
      </c>
      <c r="AF103" s="6">
        <f t="shared" si="78"/>
        <v>8.8195247166458237E-4</v>
      </c>
      <c r="AG103" s="6"/>
      <c r="AH103" s="6">
        <f t="shared" ref="AH103:AO103" si="79">CONFIDENCE(0.05,AH99,SUM($E67:$E88))</f>
        <v>3.7330449153728513E-3</v>
      </c>
      <c r="AI103" s="6">
        <f t="shared" si="79"/>
        <v>3.0555451773254015E-3</v>
      </c>
      <c r="AJ103" s="6">
        <f t="shared" si="79"/>
        <v>3.4351855701540909E-3</v>
      </c>
      <c r="AK103" s="6">
        <f t="shared" si="79"/>
        <v>2.7716328172630285E-3</v>
      </c>
      <c r="AL103" s="6">
        <f t="shared" si="79"/>
        <v>1.6576288817303833E-3</v>
      </c>
      <c r="AM103" s="6">
        <f t="shared" si="79"/>
        <v>8.8195247166458237E-4</v>
      </c>
      <c r="AN103" s="6">
        <f t="shared" si="79"/>
        <v>4.3483562944749143E-3</v>
      </c>
      <c r="AO103" s="6">
        <f t="shared" si="79"/>
        <v>8.8195247166458237E-4</v>
      </c>
      <c r="AP103" s="6"/>
    </row>
    <row r="104" spans="1:42" x14ac:dyDescent="0.25">
      <c r="A104" s="125"/>
      <c r="B104" s="55"/>
      <c r="C104" s="55"/>
      <c r="D104" s="55"/>
      <c r="E104" s="55"/>
      <c r="F104" s="55"/>
      <c r="AG104" s="4" t="s">
        <v>359</v>
      </c>
      <c r="AH104" s="7">
        <f t="shared" ref="AH104:AL104" si="80">AH98-AH91</f>
        <v>2.5353683890269263E-2</v>
      </c>
      <c r="AI104" s="7">
        <f>AI98-AI91</f>
        <v>2.7618612984466662E-2</v>
      </c>
      <c r="AJ104" s="7">
        <f t="shared" si="80"/>
        <v>2.3553572334060191E-2</v>
      </c>
      <c r="AK104" s="7">
        <f t="shared" si="80"/>
        <v>1.9488531683653609E-2</v>
      </c>
      <c r="AL104" s="7">
        <f t="shared" si="80"/>
        <v>2.6635453464721737E-2</v>
      </c>
      <c r="AM104" s="7">
        <f>AM98-AM91</f>
        <v>6.6821042430798006E-3</v>
      </c>
      <c r="AN104" s="7"/>
      <c r="AO104" s="7">
        <f t="shared" ref="AO104" si="81">AO98-AO91</f>
        <v>1.2620500425378767E-3</v>
      </c>
    </row>
    <row r="105" spans="1:42" x14ac:dyDescent="0.25">
      <c r="A105" s="87"/>
      <c r="B105" s="55"/>
      <c r="C105" s="55"/>
      <c r="D105" s="55"/>
      <c r="E105" s="55"/>
      <c r="F105" s="55"/>
      <c r="AL105" s="120" t="s">
        <v>357</v>
      </c>
      <c r="AM105" s="124">
        <f>5.667358*10^-3</f>
        <v>5.6673579999999999E-3</v>
      </c>
    </row>
    <row r="106" spans="1:42" x14ac:dyDescent="0.25">
      <c r="A106" s="87"/>
      <c r="B106" s="55"/>
      <c r="C106" s="55"/>
      <c r="D106" s="55"/>
      <c r="E106" s="55"/>
      <c r="F106" s="55"/>
      <c r="Y106" s="21"/>
      <c r="Z106" s="21"/>
      <c r="AA106" s="21"/>
      <c r="AB106" s="21"/>
      <c r="AC106" s="21"/>
      <c r="AD106" s="21"/>
      <c r="AL106" s="55"/>
      <c r="AM106" s="55" t="s">
        <v>358</v>
      </c>
    </row>
    <row r="107" spans="1:42" x14ac:dyDescent="0.25">
      <c r="A107" s="87"/>
      <c r="B107" s="55"/>
      <c r="C107" s="55"/>
      <c r="D107" s="55"/>
      <c r="E107" s="55"/>
      <c r="F107" s="55"/>
    </row>
    <row r="108" spans="1:42" x14ac:dyDescent="0.25">
      <c r="A108" s="87"/>
      <c r="B108" s="55"/>
      <c r="C108" s="55"/>
      <c r="D108" s="55"/>
      <c r="E108" s="55"/>
      <c r="F108" s="55"/>
      <c r="AM108" s="6"/>
    </row>
    <row r="109" spans="1:42" x14ac:dyDescent="0.25">
      <c r="A109" s="87"/>
      <c r="B109" s="55"/>
      <c r="C109" s="55"/>
      <c r="D109" s="55"/>
      <c r="E109" s="55"/>
      <c r="F109" s="55"/>
    </row>
    <row r="110" spans="1:42" x14ac:dyDescent="0.25">
      <c r="A110" s="87"/>
      <c r="B110" s="88"/>
      <c r="C110" s="88"/>
      <c r="D110" s="55"/>
      <c r="E110" s="88"/>
      <c r="F110" s="55"/>
    </row>
    <row r="111" spans="1:42" x14ac:dyDescent="0.25">
      <c r="A111" s="87"/>
      <c r="B111" s="55"/>
      <c r="C111" s="55"/>
      <c r="D111" s="55"/>
      <c r="E111" s="55"/>
      <c r="F111" s="55"/>
    </row>
    <row r="112" spans="1:42" x14ac:dyDescent="0.25">
      <c r="A112" s="87"/>
      <c r="B112" s="55"/>
      <c r="C112" s="55"/>
      <c r="D112" s="55"/>
      <c r="E112" s="55"/>
      <c r="F112" s="55"/>
    </row>
    <row r="113" spans="1:6" x14ac:dyDescent="0.25">
      <c r="A113" s="87"/>
      <c r="B113" s="55"/>
      <c r="C113" s="55"/>
      <c r="D113" s="55"/>
      <c r="E113" s="55"/>
      <c r="F113" s="55"/>
    </row>
    <row r="114" spans="1:6" x14ac:dyDescent="0.25">
      <c r="A114" s="87"/>
      <c r="B114" s="55"/>
      <c r="C114" s="55"/>
      <c r="D114" s="55"/>
      <c r="E114" s="55"/>
      <c r="F114" s="55"/>
    </row>
    <row r="115" spans="1:6" x14ac:dyDescent="0.25">
      <c r="A115" s="87"/>
      <c r="B115" s="88"/>
      <c r="C115" s="55"/>
      <c r="D115" s="55"/>
      <c r="E115" s="88"/>
      <c r="F115" s="55"/>
    </row>
    <row r="116" spans="1:6" x14ac:dyDescent="0.25">
      <c r="A116" s="87"/>
      <c r="B116" s="55"/>
      <c r="C116" s="55"/>
      <c r="D116" s="55"/>
      <c r="E116" s="55"/>
      <c r="F116" s="55"/>
    </row>
    <row r="117" spans="1:6" x14ac:dyDescent="0.25">
      <c r="A117" s="87"/>
      <c r="B117" s="55"/>
      <c r="C117" s="55"/>
      <c r="D117" s="55"/>
      <c r="E117" s="55"/>
      <c r="F117" s="55"/>
    </row>
    <row r="118" spans="1:6" x14ac:dyDescent="0.25">
      <c r="A118" s="87"/>
      <c r="B118" s="55"/>
      <c r="C118" s="55"/>
      <c r="D118" s="55"/>
      <c r="E118" s="55"/>
      <c r="F118" s="55"/>
    </row>
    <row r="119" spans="1:6" x14ac:dyDescent="0.25">
      <c r="A119" s="87"/>
      <c r="B119" s="87"/>
      <c r="C119" s="55"/>
      <c r="D119" s="55"/>
      <c r="E119" s="87"/>
      <c r="F119" s="55"/>
    </row>
    <row r="120" spans="1:6" x14ac:dyDescent="0.25">
      <c r="A120" s="87"/>
      <c r="B120" s="55"/>
      <c r="C120" s="55"/>
      <c r="D120" s="55"/>
      <c r="E120" s="55"/>
      <c r="F120" s="55"/>
    </row>
    <row r="121" spans="1:6" x14ac:dyDescent="0.25">
      <c r="A121" s="87"/>
      <c r="B121" s="55"/>
      <c r="C121" s="55"/>
      <c r="D121" s="55"/>
      <c r="E121" s="55"/>
      <c r="F121" s="55"/>
    </row>
    <row r="122" spans="1:6" x14ac:dyDescent="0.25">
      <c r="A122" s="88"/>
      <c r="B122" s="55"/>
      <c r="C122" s="55"/>
      <c r="D122" s="55"/>
      <c r="E122" s="55"/>
      <c r="F122" s="55"/>
    </row>
    <row r="123" spans="1:6" ht="15.75" x14ac:dyDescent="0.25">
      <c r="A123" s="40"/>
      <c r="C123" s="55"/>
    </row>
    <row r="124" spans="1:6" x14ac:dyDescent="0.25">
      <c r="C124" s="55"/>
    </row>
    <row r="125" spans="1:6" x14ac:dyDescent="0.25">
      <c r="C125" s="55"/>
    </row>
    <row r="126" spans="1:6" x14ac:dyDescent="0.25">
      <c r="C126" s="55"/>
    </row>
    <row r="127" spans="1:6" x14ac:dyDescent="0.25">
      <c r="C127" s="55"/>
    </row>
    <row r="128" spans="1:6" x14ac:dyDescent="0.25">
      <c r="C128" s="55"/>
    </row>
    <row r="129" spans="3:3" x14ac:dyDescent="0.25">
      <c r="C129" s="55"/>
    </row>
    <row r="130" spans="3:3" x14ac:dyDescent="0.25">
      <c r="C130" s="55"/>
    </row>
    <row r="131" spans="3:3" x14ac:dyDescent="0.25">
      <c r="C131" s="55"/>
    </row>
    <row r="132" spans="3:3" x14ac:dyDescent="0.25">
      <c r="C132" s="55"/>
    </row>
  </sheetData>
  <conditionalFormatting sqref="P3:P88 R3:V88">
    <cfRule type="cellIs" dxfId="3" priority="1" operator="equal">
      <formula>0</formula>
    </cfRule>
  </conditionalFormatting>
  <pageMargins left="0.7" right="0.7" top="0.78740157499999996" bottom="0.78740157499999996" header="0.3" footer="0.3"/>
  <pageSetup paperSize="9" scale="1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137"/>
  <sheetViews>
    <sheetView zoomScale="80" zoomScaleNormal="80" workbookViewId="0">
      <pane xSplit="1" ySplit="2" topLeftCell="B3" activePane="bottomRight" state="frozen"/>
      <selection activeCell="AR99" sqref="AR99"/>
      <selection pane="topRight" activeCell="AR99" sqref="AR99"/>
      <selection pane="bottomLeft" activeCell="AR99" sqref="AR99"/>
      <selection pane="bottomRight" activeCell="B3" sqref="B3"/>
    </sheetView>
  </sheetViews>
  <sheetFormatPr baseColWidth="10" defaultColWidth="11.42578125" defaultRowHeight="15" x14ac:dyDescent="0.25"/>
  <cols>
    <col min="1" max="1" width="23.85546875" style="53" customWidth="1"/>
    <col min="2" max="2" width="8.7109375" style="4" customWidth="1"/>
    <col min="3" max="3" width="52.28515625" style="4" customWidth="1"/>
    <col min="4" max="4" width="9" style="4" customWidth="1"/>
    <col min="5" max="5" width="10" style="4" customWidth="1"/>
    <col min="6" max="6" width="13.28515625" style="4" bestFit="1" customWidth="1"/>
    <col min="7" max="12" width="10.140625" style="4" customWidth="1"/>
    <col min="13" max="13" width="10.140625" style="55" customWidth="1"/>
    <col min="14" max="14" width="11.28515625" style="55" customWidth="1"/>
    <col min="15" max="15" width="12.140625" style="4" customWidth="1"/>
    <col min="16" max="16" width="13.28515625" style="4" customWidth="1"/>
    <col min="17" max="17" width="8.7109375" style="4" customWidth="1"/>
    <col min="18" max="18" width="10.7109375" style="4" customWidth="1"/>
    <col min="19" max="24" width="8.7109375" style="4" customWidth="1"/>
    <col min="25" max="25" width="23" style="4" bestFit="1" customWidth="1"/>
    <col min="26" max="26" width="9.7109375" style="6" bestFit="1" customWidth="1"/>
    <col min="27" max="31" width="9.7109375" style="6" customWidth="1"/>
    <col min="32" max="33" width="8" style="4" customWidth="1"/>
    <col min="34" max="34" width="3.7109375" style="4" customWidth="1"/>
    <col min="35" max="39" width="8" style="4" customWidth="1"/>
    <col min="40" max="40" width="12" style="4" customWidth="1"/>
    <col min="41" max="41" width="8" style="4" customWidth="1"/>
    <col min="42" max="42" width="3.7109375" style="4" customWidth="1"/>
    <col min="43" max="43" width="8" style="4" customWidth="1"/>
    <col min="44" max="16384" width="11.42578125" style="4"/>
  </cols>
  <sheetData>
    <row r="1" spans="1:43" ht="15.75" x14ac:dyDescent="0.25">
      <c r="B1" s="43" t="s">
        <v>538</v>
      </c>
      <c r="C1" s="44"/>
      <c r="D1" s="44"/>
      <c r="E1" s="45"/>
      <c r="F1" s="44"/>
      <c r="G1" s="72" t="s">
        <v>537</v>
      </c>
      <c r="H1" s="73"/>
      <c r="I1" s="73"/>
      <c r="J1" s="73"/>
      <c r="K1" s="73"/>
      <c r="L1" s="73"/>
      <c r="M1" s="70"/>
      <c r="N1" s="77" t="s">
        <v>549</v>
      </c>
      <c r="O1" s="78"/>
      <c r="P1" s="71"/>
      <c r="Q1" s="72"/>
      <c r="R1" s="34"/>
      <c r="S1" s="72" t="s">
        <v>552</v>
      </c>
      <c r="T1" s="72"/>
      <c r="U1" s="72"/>
      <c r="V1" s="72"/>
      <c r="W1" s="72"/>
      <c r="Y1" s="89" t="s">
        <v>553</v>
      </c>
      <c r="Z1" s="81" t="s">
        <v>554</v>
      </c>
      <c r="AA1" s="33"/>
      <c r="AB1" s="33"/>
      <c r="AC1" s="33"/>
      <c r="AD1" s="33"/>
      <c r="AE1" s="33"/>
      <c r="AF1" s="5"/>
      <c r="AG1" s="5"/>
      <c r="AH1" s="5"/>
      <c r="AI1" s="5"/>
      <c r="AJ1" s="5"/>
      <c r="AK1" s="5"/>
      <c r="AL1" s="5"/>
      <c r="AM1" s="5"/>
      <c r="AN1" s="5"/>
      <c r="AO1" s="5"/>
      <c r="AP1" s="5"/>
      <c r="AQ1" s="5"/>
    </row>
    <row r="2" spans="1:43" s="1" customFormat="1" ht="75" x14ac:dyDescent="0.25">
      <c r="A2" s="60" t="s">
        <v>0</v>
      </c>
      <c r="B2" s="63" t="s">
        <v>181</v>
      </c>
      <c r="C2" s="64" t="s">
        <v>182</v>
      </c>
      <c r="D2" s="64" t="s">
        <v>180</v>
      </c>
      <c r="E2" s="65" t="s">
        <v>174</v>
      </c>
      <c r="F2" s="64" t="s">
        <v>351</v>
      </c>
      <c r="G2" s="74" t="s">
        <v>539</v>
      </c>
      <c r="H2" s="75" t="s">
        <v>540</v>
      </c>
      <c r="I2" s="75" t="s">
        <v>541</v>
      </c>
      <c r="J2" s="75" t="s">
        <v>542</v>
      </c>
      <c r="K2" s="75" t="s">
        <v>543</v>
      </c>
      <c r="L2" s="75" t="s">
        <v>544</v>
      </c>
      <c r="M2" s="115" t="s">
        <v>545</v>
      </c>
      <c r="N2" s="116" t="s">
        <v>546</v>
      </c>
      <c r="O2" s="79" t="s">
        <v>547</v>
      </c>
      <c r="P2" s="117" t="s">
        <v>548</v>
      </c>
      <c r="Q2" s="66" t="s">
        <v>550</v>
      </c>
      <c r="R2" s="118" t="s">
        <v>551</v>
      </c>
      <c r="S2" s="74" t="s">
        <v>175</v>
      </c>
      <c r="T2" s="74" t="s">
        <v>176</v>
      </c>
      <c r="U2" s="74" t="s">
        <v>177</v>
      </c>
      <c r="V2" s="74" t="s">
        <v>178</v>
      </c>
      <c r="W2" s="74" t="s">
        <v>179</v>
      </c>
      <c r="X2" s="4"/>
      <c r="Y2" s="90"/>
      <c r="Z2" s="68" t="s">
        <v>153</v>
      </c>
      <c r="AA2" s="68" t="s">
        <v>154</v>
      </c>
      <c r="AB2" s="68" t="s">
        <v>150</v>
      </c>
      <c r="AC2" s="68" t="s">
        <v>155</v>
      </c>
      <c r="AD2" s="68" t="s">
        <v>151</v>
      </c>
      <c r="AE2" s="68" t="s">
        <v>156</v>
      </c>
      <c r="AF2" s="2" t="s">
        <v>536</v>
      </c>
      <c r="AG2" s="2" t="s">
        <v>160</v>
      </c>
      <c r="AH2" s="2"/>
      <c r="AI2" s="2" t="s">
        <v>147</v>
      </c>
      <c r="AJ2" s="2" t="s">
        <v>157</v>
      </c>
      <c r="AK2" s="2" t="s">
        <v>149</v>
      </c>
      <c r="AL2" s="2" t="s">
        <v>158</v>
      </c>
      <c r="AM2" s="2" t="s">
        <v>152</v>
      </c>
      <c r="AN2" s="2" t="s">
        <v>159</v>
      </c>
      <c r="AO2" s="2" t="s">
        <v>145</v>
      </c>
      <c r="AP2" s="2"/>
      <c r="AQ2" s="2" t="s">
        <v>160</v>
      </c>
    </row>
    <row r="3" spans="1:43" ht="14.45" customHeight="1" x14ac:dyDescent="0.25">
      <c r="A3" s="60" t="s">
        <v>216</v>
      </c>
      <c r="B3" s="47">
        <v>8</v>
      </c>
      <c r="C3" s="46" t="s">
        <v>123</v>
      </c>
      <c r="D3" s="44" t="s">
        <v>57</v>
      </c>
      <c r="E3" s="45">
        <v>6</v>
      </c>
      <c r="F3" s="50" t="s">
        <v>353</v>
      </c>
      <c r="G3" s="76">
        <f>Full_dataset!K4</f>
        <v>5</v>
      </c>
      <c r="H3" s="73">
        <f>Full_dataset!L4</f>
        <v>1</v>
      </c>
      <c r="I3" s="73">
        <f>Full_dataset!M4</f>
        <v>0</v>
      </c>
      <c r="J3" s="73">
        <f>Full_dataset!N4</f>
        <v>5</v>
      </c>
      <c r="K3" s="73">
        <f>Full_dataset!O4</f>
        <v>3</v>
      </c>
      <c r="L3" s="73">
        <f>Full_dataset!P4</f>
        <v>5</v>
      </c>
      <c r="M3" s="70">
        <f>Full_dataset!Q4</f>
        <v>6</v>
      </c>
      <c r="N3" s="80">
        <f t="shared" ref="N3:N34" si="0">M3-G3</f>
        <v>1</v>
      </c>
      <c r="O3" s="78">
        <f t="shared" ref="O3:O34" si="1">E3-G3</f>
        <v>1</v>
      </c>
      <c r="P3" s="71">
        <f t="shared" ref="P3:P34" si="2">E3-M3</f>
        <v>0</v>
      </c>
      <c r="Q3" s="76">
        <f>Full_dataset!U4</f>
        <v>0</v>
      </c>
      <c r="R3" s="54">
        <f t="shared" ref="R3:R34" si="3">E3-(M3+Q3)</f>
        <v>0</v>
      </c>
      <c r="S3" s="76">
        <f>Full_dataset!W4</f>
        <v>0</v>
      </c>
      <c r="T3" s="76">
        <f>Full_dataset!X4</f>
        <v>0</v>
      </c>
      <c r="U3" s="76">
        <f>Full_dataset!Y4</f>
        <v>0</v>
      </c>
      <c r="V3" s="76">
        <f>Full_dataset!Z4</f>
        <v>0</v>
      </c>
      <c r="W3" s="76">
        <f>Full_dataset!AA4</f>
        <v>0</v>
      </c>
      <c r="Y3" s="5"/>
      <c r="Z3" s="6">
        <f t="shared" ref="Z3:Z34" si="4">G3/$E3</f>
        <v>0.83333333333333337</v>
      </c>
      <c r="AA3" s="6">
        <f t="shared" ref="AA3:AA34" si="5">H3/$E3</f>
        <v>0.16666666666666666</v>
      </c>
      <c r="AB3" s="6">
        <f t="shared" ref="AB3:AB34" si="6">K3/$E3</f>
        <v>0.5</v>
      </c>
      <c r="AC3" s="6">
        <f t="shared" ref="AC3:AC34" si="7">I3/$E3</f>
        <v>0</v>
      </c>
      <c r="AD3" s="6">
        <f t="shared" ref="AD3:AD34" si="8">L3/$E3</f>
        <v>0.83333333333333337</v>
      </c>
      <c r="AE3" s="6">
        <f t="shared" ref="AE3:AE34" si="9">J3/$E3</f>
        <v>0.83333333333333337</v>
      </c>
      <c r="AF3" s="7">
        <f t="shared" ref="AF3:AF34" si="10">($E3-R3)/$E3</f>
        <v>1</v>
      </c>
      <c r="AG3" s="6">
        <f t="shared" ref="AG3:AG34" si="11">N3/$E3</f>
        <v>0.16666666666666666</v>
      </c>
      <c r="AH3" s="5"/>
      <c r="AI3" s="6">
        <f t="shared" ref="AI3:AI34" si="12">M3/$E3</f>
        <v>1</v>
      </c>
      <c r="AJ3" s="7">
        <f t="shared" ref="AJ3:AJ34" si="13">$AI3+S3/$E3</f>
        <v>1</v>
      </c>
      <c r="AK3" s="7">
        <f t="shared" ref="AK3:AK34" si="14">$AI3+V3/$E3</f>
        <v>1</v>
      </c>
      <c r="AL3" s="7">
        <f t="shared" ref="AL3:AL34" si="15">$AI3+T3/$E3</f>
        <v>1</v>
      </c>
      <c r="AM3" s="7">
        <f t="shared" ref="AM3:AM34" si="16">$AI3+W3/$E3</f>
        <v>1</v>
      </c>
      <c r="AN3" s="7">
        <f t="shared" ref="AN3:AN34" si="17">$AI3+U3/$E3</f>
        <v>1</v>
      </c>
      <c r="AO3" s="7">
        <f t="shared" ref="AO3:AO34" si="18">AF3</f>
        <v>1</v>
      </c>
      <c r="AP3" s="5"/>
      <c r="AQ3" s="6">
        <f t="shared" ref="AQ3:AQ34" si="19">AG3</f>
        <v>0.16666666666666666</v>
      </c>
    </row>
    <row r="4" spans="1:43" ht="14.45" customHeight="1" x14ac:dyDescent="0.25">
      <c r="A4" s="60" t="s">
        <v>215</v>
      </c>
      <c r="B4" s="47">
        <v>8</v>
      </c>
      <c r="C4" s="46" t="s">
        <v>114</v>
      </c>
      <c r="D4" s="44" t="s">
        <v>57</v>
      </c>
      <c r="E4" s="45">
        <v>4</v>
      </c>
      <c r="F4" s="50" t="s">
        <v>353</v>
      </c>
      <c r="G4" s="76">
        <f>Full_dataset!K5</f>
        <v>2</v>
      </c>
      <c r="H4" s="73">
        <f>Full_dataset!L5</f>
        <v>1</v>
      </c>
      <c r="I4" s="73">
        <f>Full_dataset!M5</f>
        <v>0</v>
      </c>
      <c r="J4" s="73">
        <f>Full_dataset!N5</f>
        <v>3</v>
      </c>
      <c r="K4" s="73">
        <f>Full_dataset!O5</f>
        <v>2</v>
      </c>
      <c r="L4" s="73">
        <f>Full_dataset!P5</f>
        <v>2</v>
      </c>
      <c r="M4" s="70">
        <f>Full_dataset!Q5</f>
        <v>2</v>
      </c>
      <c r="N4" s="80">
        <f t="shared" si="0"/>
        <v>0</v>
      </c>
      <c r="O4" s="78">
        <f t="shared" si="1"/>
        <v>2</v>
      </c>
      <c r="P4" s="71">
        <f t="shared" si="2"/>
        <v>2</v>
      </c>
      <c r="Q4" s="76">
        <f>Full_dataset!U5</f>
        <v>2</v>
      </c>
      <c r="R4" s="54">
        <f t="shared" si="3"/>
        <v>0</v>
      </c>
      <c r="S4" s="76">
        <f>Full_dataset!W5</f>
        <v>0</v>
      </c>
      <c r="T4" s="76">
        <f>Full_dataset!X5</f>
        <v>0</v>
      </c>
      <c r="U4" s="76">
        <f>Full_dataset!Y5</f>
        <v>2</v>
      </c>
      <c r="V4" s="76">
        <f>Full_dataset!Z5</f>
        <v>0</v>
      </c>
      <c r="W4" s="76">
        <f>Full_dataset!AA5</f>
        <v>1</v>
      </c>
      <c r="Y4" s="5"/>
      <c r="Z4" s="6">
        <f t="shared" si="4"/>
        <v>0.5</v>
      </c>
      <c r="AA4" s="6">
        <f t="shared" si="5"/>
        <v>0.25</v>
      </c>
      <c r="AB4" s="6">
        <f t="shared" si="6"/>
        <v>0.5</v>
      </c>
      <c r="AC4" s="6">
        <f t="shared" si="7"/>
        <v>0</v>
      </c>
      <c r="AD4" s="6">
        <f t="shared" si="8"/>
        <v>0.5</v>
      </c>
      <c r="AE4" s="6">
        <f t="shared" si="9"/>
        <v>0.75</v>
      </c>
      <c r="AF4" s="7">
        <f t="shared" si="10"/>
        <v>1</v>
      </c>
      <c r="AG4" s="6">
        <f t="shared" si="11"/>
        <v>0</v>
      </c>
      <c r="AH4" s="5"/>
      <c r="AI4" s="6">
        <f t="shared" si="12"/>
        <v>0.5</v>
      </c>
      <c r="AJ4" s="7">
        <f t="shared" si="13"/>
        <v>0.5</v>
      </c>
      <c r="AK4" s="7">
        <f t="shared" si="14"/>
        <v>0.5</v>
      </c>
      <c r="AL4" s="7">
        <f t="shared" si="15"/>
        <v>0.5</v>
      </c>
      <c r="AM4" s="7">
        <f t="shared" si="16"/>
        <v>0.75</v>
      </c>
      <c r="AN4" s="7">
        <f t="shared" si="17"/>
        <v>1</v>
      </c>
      <c r="AO4" s="7">
        <f t="shared" si="18"/>
        <v>1</v>
      </c>
      <c r="AP4" s="5"/>
      <c r="AQ4" s="6">
        <f t="shared" si="19"/>
        <v>0</v>
      </c>
    </row>
    <row r="5" spans="1:43" ht="14.45" customHeight="1" x14ac:dyDescent="0.25">
      <c r="A5" s="60" t="s">
        <v>217</v>
      </c>
      <c r="B5" s="47">
        <v>8</v>
      </c>
      <c r="C5" s="46" t="s">
        <v>123</v>
      </c>
      <c r="D5" s="44" t="s">
        <v>57</v>
      </c>
      <c r="E5" s="45">
        <v>4</v>
      </c>
      <c r="F5" s="50" t="s">
        <v>353</v>
      </c>
      <c r="G5" s="76">
        <f>Full_dataset!K6</f>
        <v>3</v>
      </c>
      <c r="H5" s="73">
        <f>Full_dataset!L6</f>
        <v>0</v>
      </c>
      <c r="I5" s="73">
        <f>Full_dataset!M6</f>
        <v>0</v>
      </c>
      <c r="J5" s="73">
        <f>Full_dataset!N6</f>
        <v>4</v>
      </c>
      <c r="K5" s="73">
        <f>Full_dataset!O6</f>
        <v>2</v>
      </c>
      <c r="L5" s="73">
        <f>Full_dataset!P6</f>
        <v>4</v>
      </c>
      <c r="M5" s="70">
        <f>Full_dataset!Q6</f>
        <v>3</v>
      </c>
      <c r="N5" s="80">
        <f t="shared" si="0"/>
        <v>0</v>
      </c>
      <c r="O5" s="78">
        <f t="shared" si="1"/>
        <v>1</v>
      </c>
      <c r="P5" s="71">
        <f t="shared" si="2"/>
        <v>1</v>
      </c>
      <c r="Q5" s="76">
        <f>Full_dataset!U6</f>
        <v>1</v>
      </c>
      <c r="R5" s="54">
        <f t="shared" si="3"/>
        <v>0</v>
      </c>
      <c r="S5" s="76">
        <f>Full_dataset!W6</f>
        <v>0</v>
      </c>
      <c r="T5" s="76">
        <f>Full_dataset!X6</f>
        <v>0</v>
      </c>
      <c r="U5" s="76">
        <f>Full_dataset!Y6</f>
        <v>1</v>
      </c>
      <c r="V5" s="76">
        <f>Full_dataset!Z6</f>
        <v>0</v>
      </c>
      <c r="W5" s="76">
        <f>Full_dataset!AA6</f>
        <v>1</v>
      </c>
      <c r="Y5" s="5"/>
      <c r="Z5" s="6">
        <f t="shared" si="4"/>
        <v>0.75</v>
      </c>
      <c r="AA5" s="6">
        <f t="shared" si="5"/>
        <v>0</v>
      </c>
      <c r="AB5" s="6">
        <f t="shared" si="6"/>
        <v>0.5</v>
      </c>
      <c r="AC5" s="6">
        <f t="shared" si="7"/>
        <v>0</v>
      </c>
      <c r="AD5" s="6">
        <f t="shared" si="8"/>
        <v>1</v>
      </c>
      <c r="AE5" s="6">
        <f t="shared" si="9"/>
        <v>1</v>
      </c>
      <c r="AF5" s="7">
        <f t="shared" si="10"/>
        <v>1</v>
      </c>
      <c r="AG5" s="6">
        <f t="shared" si="11"/>
        <v>0</v>
      </c>
      <c r="AH5" s="5"/>
      <c r="AI5" s="6">
        <f t="shared" si="12"/>
        <v>0.75</v>
      </c>
      <c r="AJ5" s="7">
        <f t="shared" si="13"/>
        <v>0.75</v>
      </c>
      <c r="AK5" s="7">
        <f t="shared" si="14"/>
        <v>0.75</v>
      </c>
      <c r="AL5" s="7">
        <f t="shared" si="15"/>
        <v>0.75</v>
      </c>
      <c r="AM5" s="7">
        <f t="shared" si="16"/>
        <v>1</v>
      </c>
      <c r="AN5" s="7">
        <f t="shared" si="17"/>
        <v>1</v>
      </c>
      <c r="AO5" s="7">
        <f t="shared" si="18"/>
        <v>1</v>
      </c>
      <c r="AP5" s="5"/>
      <c r="AQ5" s="6">
        <f t="shared" si="19"/>
        <v>0</v>
      </c>
    </row>
    <row r="6" spans="1:43" ht="14.45" customHeight="1" x14ac:dyDescent="0.25">
      <c r="A6" s="60" t="s">
        <v>219</v>
      </c>
      <c r="B6" s="47">
        <v>8</v>
      </c>
      <c r="C6" s="46" t="s">
        <v>123</v>
      </c>
      <c r="D6" s="44" t="s">
        <v>57</v>
      </c>
      <c r="E6" s="45">
        <v>3</v>
      </c>
      <c r="F6" s="50" t="s">
        <v>353</v>
      </c>
      <c r="G6" s="76">
        <f>Full_dataset!K7</f>
        <v>2</v>
      </c>
      <c r="H6" s="73">
        <f>Full_dataset!L7</f>
        <v>0</v>
      </c>
      <c r="I6" s="73">
        <f>Full_dataset!M7</f>
        <v>0</v>
      </c>
      <c r="J6" s="73">
        <f>Full_dataset!N7</f>
        <v>3</v>
      </c>
      <c r="K6" s="73">
        <f>Full_dataset!O7</f>
        <v>0</v>
      </c>
      <c r="L6" s="73">
        <f>Full_dataset!P7</f>
        <v>3</v>
      </c>
      <c r="M6" s="70">
        <f>Full_dataset!Q7</f>
        <v>2</v>
      </c>
      <c r="N6" s="80">
        <f t="shared" si="0"/>
        <v>0</v>
      </c>
      <c r="O6" s="78">
        <f t="shared" si="1"/>
        <v>1</v>
      </c>
      <c r="P6" s="71">
        <f t="shared" si="2"/>
        <v>1</v>
      </c>
      <c r="Q6" s="76">
        <f>Full_dataset!U7</f>
        <v>1</v>
      </c>
      <c r="R6" s="54">
        <f t="shared" si="3"/>
        <v>0</v>
      </c>
      <c r="S6" s="76">
        <f>Full_dataset!W7</f>
        <v>0</v>
      </c>
      <c r="T6" s="76">
        <f>Full_dataset!X7</f>
        <v>0</v>
      </c>
      <c r="U6" s="76">
        <f>Full_dataset!Y7</f>
        <v>1</v>
      </c>
      <c r="V6" s="76">
        <f>Full_dataset!Z7</f>
        <v>0</v>
      </c>
      <c r="W6" s="76">
        <f>Full_dataset!AA7</f>
        <v>1</v>
      </c>
      <c r="Y6" s="5"/>
      <c r="Z6" s="6">
        <f t="shared" si="4"/>
        <v>0.66666666666666663</v>
      </c>
      <c r="AA6" s="6">
        <f t="shared" si="5"/>
        <v>0</v>
      </c>
      <c r="AB6" s="6">
        <f t="shared" si="6"/>
        <v>0</v>
      </c>
      <c r="AC6" s="6">
        <f t="shared" si="7"/>
        <v>0</v>
      </c>
      <c r="AD6" s="6">
        <f t="shared" si="8"/>
        <v>1</v>
      </c>
      <c r="AE6" s="6">
        <f t="shared" si="9"/>
        <v>1</v>
      </c>
      <c r="AF6" s="7">
        <f t="shared" si="10"/>
        <v>1</v>
      </c>
      <c r="AG6" s="6">
        <f t="shared" si="11"/>
        <v>0</v>
      </c>
      <c r="AH6" s="5"/>
      <c r="AI6" s="6">
        <f t="shared" si="12"/>
        <v>0.66666666666666663</v>
      </c>
      <c r="AJ6" s="7">
        <f t="shared" si="13"/>
        <v>0.66666666666666663</v>
      </c>
      <c r="AK6" s="7">
        <f t="shared" si="14"/>
        <v>0.66666666666666663</v>
      </c>
      <c r="AL6" s="7">
        <f t="shared" si="15"/>
        <v>0.66666666666666663</v>
      </c>
      <c r="AM6" s="7">
        <f t="shared" si="16"/>
        <v>1</v>
      </c>
      <c r="AN6" s="7">
        <f t="shared" si="17"/>
        <v>1</v>
      </c>
      <c r="AO6" s="7">
        <f t="shared" si="18"/>
        <v>1</v>
      </c>
      <c r="AP6" s="5"/>
      <c r="AQ6" s="6">
        <f t="shared" si="19"/>
        <v>0</v>
      </c>
    </row>
    <row r="7" spans="1:43" ht="14.45" customHeight="1" x14ac:dyDescent="0.25">
      <c r="A7" s="62" t="s">
        <v>218</v>
      </c>
      <c r="B7" s="47">
        <v>8</v>
      </c>
      <c r="C7" s="46" t="s">
        <v>123</v>
      </c>
      <c r="D7" s="44" t="s">
        <v>57</v>
      </c>
      <c r="E7" s="45">
        <v>6</v>
      </c>
      <c r="F7" s="50" t="s">
        <v>353</v>
      </c>
      <c r="G7" s="76">
        <f>Full_dataset!K8</f>
        <v>3</v>
      </c>
      <c r="H7" s="73">
        <f>Full_dataset!L8</f>
        <v>0</v>
      </c>
      <c r="I7" s="73">
        <f>Full_dataset!M8</f>
        <v>0</v>
      </c>
      <c r="J7" s="73">
        <f>Full_dataset!N8</f>
        <v>4</v>
      </c>
      <c r="K7" s="73">
        <f>Full_dataset!O8</f>
        <v>2</v>
      </c>
      <c r="L7" s="73">
        <f>Full_dataset!P8</f>
        <v>3</v>
      </c>
      <c r="M7" s="70">
        <f>Full_dataset!Q8</f>
        <v>3</v>
      </c>
      <c r="N7" s="80">
        <f t="shared" si="0"/>
        <v>0</v>
      </c>
      <c r="O7" s="78">
        <f t="shared" si="1"/>
        <v>3</v>
      </c>
      <c r="P7" s="71">
        <f t="shared" si="2"/>
        <v>3</v>
      </c>
      <c r="Q7" s="76">
        <f>Full_dataset!U8</f>
        <v>3</v>
      </c>
      <c r="R7" s="54">
        <f t="shared" si="3"/>
        <v>0</v>
      </c>
      <c r="S7" s="76">
        <f>Full_dataset!W8</f>
        <v>0</v>
      </c>
      <c r="T7" s="76">
        <f>Full_dataset!X8</f>
        <v>0</v>
      </c>
      <c r="U7" s="76">
        <f>Full_dataset!Y8</f>
        <v>3</v>
      </c>
      <c r="V7" s="76">
        <f>Full_dataset!Z8</f>
        <v>0</v>
      </c>
      <c r="W7" s="76">
        <f>Full_dataset!AA8</f>
        <v>3</v>
      </c>
      <c r="Y7" s="5"/>
      <c r="Z7" s="6">
        <f t="shared" si="4"/>
        <v>0.5</v>
      </c>
      <c r="AA7" s="6">
        <f t="shared" si="5"/>
        <v>0</v>
      </c>
      <c r="AB7" s="6">
        <f t="shared" si="6"/>
        <v>0.33333333333333331</v>
      </c>
      <c r="AC7" s="6">
        <f t="shared" si="7"/>
        <v>0</v>
      </c>
      <c r="AD7" s="6">
        <f t="shared" si="8"/>
        <v>0.5</v>
      </c>
      <c r="AE7" s="6">
        <f t="shared" si="9"/>
        <v>0.66666666666666663</v>
      </c>
      <c r="AF7" s="7">
        <f t="shared" si="10"/>
        <v>1</v>
      </c>
      <c r="AG7" s="6">
        <f t="shared" si="11"/>
        <v>0</v>
      </c>
      <c r="AH7" s="5"/>
      <c r="AI7" s="6">
        <f t="shared" si="12"/>
        <v>0.5</v>
      </c>
      <c r="AJ7" s="7">
        <f t="shared" si="13"/>
        <v>0.5</v>
      </c>
      <c r="AK7" s="7">
        <f t="shared" si="14"/>
        <v>0.5</v>
      </c>
      <c r="AL7" s="7">
        <f t="shared" si="15"/>
        <v>0.5</v>
      </c>
      <c r="AM7" s="7">
        <f t="shared" si="16"/>
        <v>1</v>
      </c>
      <c r="AN7" s="7">
        <f t="shared" si="17"/>
        <v>1</v>
      </c>
      <c r="AO7" s="7">
        <f t="shared" si="18"/>
        <v>1</v>
      </c>
      <c r="AP7" s="5"/>
      <c r="AQ7" s="6">
        <f t="shared" si="19"/>
        <v>0</v>
      </c>
    </row>
    <row r="8" spans="1:43" ht="14.45" customHeight="1" x14ac:dyDescent="0.25">
      <c r="A8" s="62" t="s">
        <v>191</v>
      </c>
      <c r="B8" s="48">
        <v>5</v>
      </c>
      <c r="C8" s="50" t="s">
        <v>77</v>
      </c>
      <c r="D8" s="49" t="s">
        <v>57</v>
      </c>
      <c r="E8" s="51">
        <v>12</v>
      </c>
      <c r="F8" s="44" t="s">
        <v>353</v>
      </c>
      <c r="G8" s="76">
        <f>Full_dataset!K13</f>
        <v>10</v>
      </c>
      <c r="H8" s="73">
        <f>Full_dataset!L13</f>
        <v>7</v>
      </c>
      <c r="I8" s="73">
        <f>Full_dataset!M13</f>
        <v>0</v>
      </c>
      <c r="J8" s="73">
        <f>Full_dataset!N13</f>
        <v>11</v>
      </c>
      <c r="K8" s="73">
        <f>Full_dataset!O13</f>
        <v>8</v>
      </c>
      <c r="L8" s="73">
        <f>Full_dataset!P13</f>
        <v>9</v>
      </c>
      <c r="M8" s="70">
        <f>Full_dataset!Q13</f>
        <v>11</v>
      </c>
      <c r="N8" s="80">
        <f t="shared" si="0"/>
        <v>1</v>
      </c>
      <c r="O8" s="78">
        <f t="shared" si="1"/>
        <v>2</v>
      </c>
      <c r="P8" s="71">
        <f t="shared" si="2"/>
        <v>1</v>
      </c>
      <c r="Q8" s="76">
        <f>Full_dataset!U13</f>
        <v>1</v>
      </c>
      <c r="R8" s="54">
        <f t="shared" si="3"/>
        <v>0</v>
      </c>
      <c r="S8" s="76">
        <f>Full_dataset!W13</f>
        <v>1</v>
      </c>
      <c r="T8" s="76">
        <f>Full_dataset!X13</f>
        <v>0</v>
      </c>
      <c r="U8" s="76">
        <f>Full_dataset!Y13</f>
        <v>1</v>
      </c>
      <c r="V8" s="76">
        <f>Full_dataset!Z13</f>
        <v>1</v>
      </c>
      <c r="W8" s="76">
        <f>Full_dataset!AA13</f>
        <v>1</v>
      </c>
      <c r="Y8" s="5"/>
      <c r="Z8" s="6">
        <f t="shared" si="4"/>
        <v>0.83333333333333337</v>
      </c>
      <c r="AA8" s="6">
        <f t="shared" si="5"/>
        <v>0.58333333333333337</v>
      </c>
      <c r="AB8" s="6">
        <f t="shared" si="6"/>
        <v>0.66666666666666663</v>
      </c>
      <c r="AC8" s="6">
        <f t="shared" si="7"/>
        <v>0</v>
      </c>
      <c r="AD8" s="6">
        <f t="shared" si="8"/>
        <v>0.75</v>
      </c>
      <c r="AE8" s="6">
        <f t="shared" si="9"/>
        <v>0.91666666666666663</v>
      </c>
      <c r="AF8" s="7">
        <f t="shared" si="10"/>
        <v>1</v>
      </c>
      <c r="AG8" s="6">
        <f t="shared" si="11"/>
        <v>8.3333333333333329E-2</v>
      </c>
      <c r="AH8" s="5"/>
      <c r="AI8" s="6">
        <f t="shared" si="12"/>
        <v>0.91666666666666663</v>
      </c>
      <c r="AJ8" s="7">
        <f t="shared" si="13"/>
        <v>1</v>
      </c>
      <c r="AK8" s="7">
        <f t="shared" si="14"/>
        <v>1</v>
      </c>
      <c r="AL8" s="7">
        <f t="shared" si="15"/>
        <v>0.91666666666666663</v>
      </c>
      <c r="AM8" s="7">
        <f t="shared" si="16"/>
        <v>1</v>
      </c>
      <c r="AN8" s="7">
        <f t="shared" si="17"/>
        <v>1</v>
      </c>
      <c r="AO8" s="7">
        <f t="shared" si="18"/>
        <v>1</v>
      </c>
      <c r="AP8" s="5"/>
      <c r="AQ8" s="6">
        <f t="shared" si="19"/>
        <v>8.3333333333333329E-2</v>
      </c>
    </row>
    <row r="9" spans="1:43" ht="14.45" customHeight="1" x14ac:dyDescent="0.25">
      <c r="A9" s="60" t="s">
        <v>193</v>
      </c>
      <c r="B9" s="47">
        <v>21</v>
      </c>
      <c r="C9" s="46" t="s">
        <v>115</v>
      </c>
      <c r="D9" s="44" t="s">
        <v>57</v>
      </c>
      <c r="E9" s="45">
        <v>4</v>
      </c>
      <c r="F9" s="50" t="s">
        <v>353</v>
      </c>
      <c r="G9" s="76">
        <f>Full_dataset!K18</f>
        <v>3</v>
      </c>
      <c r="H9" s="73">
        <f>Full_dataset!L18</f>
        <v>3</v>
      </c>
      <c r="I9" s="73">
        <f>Full_dataset!M18</f>
        <v>0</v>
      </c>
      <c r="J9" s="73">
        <f>Full_dataset!N18</f>
        <v>3</v>
      </c>
      <c r="K9" s="73">
        <f>Full_dataset!O18</f>
        <v>4</v>
      </c>
      <c r="L9" s="73">
        <f>Full_dataset!P18</f>
        <v>2</v>
      </c>
      <c r="M9" s="70">
        <f>Full_dataset!Q18</f>
        <v>3</v>
      </c>
      <c r="N9" s="80">
        <f t="shared" si="0"/>
        <v>0</v>
      </c>
      <c r="O9" s="78">
        <f t="shared" si="1"/>
        <v>1</v>
      </c>
      <c r="P9" s="71">
        <f t="shared" si="2"/>
        <v>1</v>
      </c>
      <c r="Q9" s="76">
        <f>Full_dataset!U18</f>
        <v>1</v>
      </c>
      <c r="R9" s="54">
        <f t="shared" si="3"/>
        <v>0</v>
      </c>
      <c r="S9" s="76">
        <f>Full_dataset!W18</f>
        <v>1</v>
      </c>
      <c r="T9" s="76">
        <f>Full_dataset!X18</f>
        <v>0</v>
      </c>
      <c r="U9" s="76">
        <f>Full_dataset!Y18</f>
        <v>0</v>
      </c>
      <c r="V9" s="76">
        <f>Full_dataset!Z18</f>
        <v>1</v>
      </c>
      <c r="W9" s="76">
        <f>Full_dataset!AA18</f>
        <v>0</v>
      </c>
      <c r="Y9" s="5"/>
      <c r="Z9" s="6">
        <f t="shared" si="4"/>
        <v>0.75</v>
      </c>
      <c r="AA9" s="6">
        <f t="shared" si="5"/>
        <v>0.75</v>
      </c>
      <c r="AB9" s="6">
        <f t="shared" si="6"/>
        <v>1</v>
      </c>
      <c r="AC9" s="6">
        <f t="shared" si="7"/>
        <v>0</v>
      </c>
      <c r="AD9" s="6">
        <f t="shared" si="8"/>
        <v>0.5</v>
      </c>
      <c r="AE9" s="6">
        <f t="shared" si="9"/>
        <v>0.75</v>
      </c>
      <c r="AF9" s="7">
        <f t="shared" si="10"/>
        <v>1</v>
      </c>
      <c r="AG9" s="6">
        <f t="shared" si="11"/>
        <v>0</v>
      </c>
      <c r="AH9" s="5"/>
      <c r="AI9" s="6">
        <f t="shared" si="12"/>
        <v>0.75</v>
      </c>
      <c r="AJ9" s="7">
        <f t="shared" si="13"/>
        <v>1</v>
      </c>
      <c r="AK9" s="7">
        <f t="shared" si="14"/>
        <v>1</v>
      </c>
      <c r="AL9" s="7">
        <f t="shared" si="15"/>
        <v>0.75</v>
      </c>
      <c r="AM9" s="7">
        <f t="shared" si="16"/>
        <v>0.75</v>
      </c>
      <c r="AN9" s="7">
        <f t="shared" si="17"/>
        <v>0.75</v>
      </c>
      <c r="AO9" s="7">
        <f t="shared" si="18"/>
        <v>1</v>
      </c>
      <c r="AP9" s="5"/>
      <c r="AQ9" s="6">
        <f t="shared" si="19"/>
        <v>0</v>
      </c>
    </row>
    <row r="10" spans="1:43" ht="14.45" customHeight="1" x14ac:dyDescent="0.25">
      <c r="A10" s="60" t="s">
        <v>220</v>
      </c>
      <c r="B10" s="47">
        <v>16</v>
      </c>
      <c r="C10" s="46" t="s">
        <v>116</v>
      </c>
      <c r="D10" s="44" t="s">
        <v>57</v>
      </c>
      <c r="E10" s="45">
        <v>7</v>
      </c>
      <c r="F10" s="50" t="s">
        <v>353</v>
      </c>
      <c r="G10" s="76">
        <f>Full_dataset!K19</f>
        <v>7</v>
      </c>
      <c r="H10" s="73">
        <f>Full_dataset!L19</f>
        <v>5</v>
      </c>
      <c r="I10" s="73">
        <f>Full_dataset!M19</f>
        <v>0</v>
      </c>
      <c r="J10" s="73">
        <f>Full_dataset!N19</f>
        <v>7</v>
      </c>
      <c r="K10" s="73">
        <f>Full_dataset!O19</f>
        <v>6</v>
      </c>
      <c r="L10" s="73">
        <f>Full_dataset!P19</f>
        <v>7</v>
      </c>
      <c r="M10" s="70">
        <f>Full_dataset!Q19</f>
        <v>7</v>
      </c>
      <c r="N10" s="80">
        <f t="shared" si="0"/>
        <v>0</v>
      </c>
      <c r="O10" s="78">
        <f t="shared" si="1"/>
        <v>0</v>
      </c>
      <c r="P10" s="71">
        <f t="shared" si="2"/>
        <v>0</v>
      </c>
      <c r="Q10" s="76">
        <f>Full_dataset!U19</f>
        <v>0</v>
      </c>
      <c r="R10" s="54">
        <f t="shared" si="3"/>
        <v>0</v>
      </c>
      <c r="S10" s="76">
        <f>Full_dataset!W19</f>
        <v>0</v>
      </c>
      <c r="T10" s="76">
        <f>Full_dataset!X19</f>
        <v>0</v>
      </c>
      <c r="U10" s="76">
        <f>Full_dataset!Y19</f>
        <v>0</v>
      </c>
      <c r="V10" s="76">
        <f>Full_dataset!Z19</f>
        <v>0</v>
      </c>
      <c r="W10" s="76">
        <f>Full_dataset!AA19</f>
        <v>0</v>
      </c>
      <c r="Y10" s="5"/>
      <c r="Z10" s="6">
        <f t="shared" si="4"/>
        <v>1</v>
      </c>
      <c r="AA10" s="6">
        <f t="shared" si="5"/>
        <v>0.7142857142857143</v>
      </c>
      <c r="AB10" s="6">
        <f t="shared" si="6"/>
        <v>0.8571428571428571</v>
      </c>
      <c r="AC10" s="6">
        <f t="shared" si="7"/>
        <v>0</v>
      </c>
      <c r="AD10" s="6">
        <f t="shared" si="8"/>
        <v>1</v>
      </c>
      <c r="AE10" s="6">
        <f t="shared" si="9"/>
        <v>1</v>
      </c>
      <c r="AF10" s="7">
        <f t="shared" si="10"/>
        <v>1</v>
      </c>
      <c r="AG10" s="6">
        <f t="shared" si="11"/>
        <v>0</v>
      </c>
      <c r="AH10" s="5"/>
      <c r="AI10" s="6">
        <f t="shared" si="12"/>
        <v>1</v>
      </c>
      <c r="AJ10" s="7">
        <f t="shared" si="13"/>
        <v>1</v>
      </c>
      <c r="AK10" s="7">
        <f t="shared" si="14"/>
        <v>1</v>
      </c>
      <c r="AL10" s="7">
        <f t="shared" si="15"/>
        <v>1</v>
      </c>
      <c r="AM10" s="7">
        <f t="shared" si="16"/>
        <v>1</v>
      </c>
      <c r="AN10" s="7">
        <f t="shared" si="17"/>
        <v>1</v>
      </c>
      <c r="AO10" s="7">
        <f t="shared" si="18"/>
        <v>1</v>
      </c>
      <c r="AP10" s="5"/>
      <c r="AQ10" s="6">
        <f t="shared" si="19"/>
        <v>0</v>
      </c>
    </row>
    <row r="11" spans="1:43" ht="14.45" customHeight="1" x14ac:dyDescent="0.25">
      <c r="A11" s="60" t="s">
        <v>207</v>
      </c>
      <c r="B11" s="47">
        <v>16</v>
      </c>
      <c r="C11" s="46" t="s">
        <v>117</v>
      </c>
      <c r="D11" s="44" t="s">
        <v>57</v>
      </c>
      <c r="E11" s="45">
        <v>13</v>
      </c>
      <c r="F11" s="50" t="s">
        <v>353</v>
      </c>
      <c r="G11" s="76">
        <f>Full_dataset!K20</f>
        <v>11</v>
      </c>
      <c r="H11" s="73">
        <f>Full_dataset!L20</f>
        <v>3</v>
      </c>
      <c r="I11" s="73">
        <f>Full_dataset!M20</f>
        <v>0</v>
      </c>
      <c r="J11" s="73">
        <f>Full_dataset!N20</f>
        <v>9</v>
      </c>
      <c r="K11" s="73">
        <f>Full_dataset!O20</f>
        <v>7</v>
      </c>
      <c r="L11" s="73">
        <f>Full_dataset!P20</f>
        <v>8</v>
      </c>
      <c r="M11" s="70">
        <f>Full_dataset!Q20</f>
        <v>11</v>
      </c>
      <c r="N11" s="80">
        <f t="shared" si="0"/>
        <v>0</v>
      </c>
      <c r="O11" s="78">
        <f t="shared" si="1"/>
        <v>2</v>
      </c>
      <c r="P11" s="71">
        <f t="shared" si="2"/>
        <v>2</v>
      </c>
      <c r="Q11" s="76">
        <f>Full_dataset!U20</f>
        <v>1</v>
      </c>
      <c r="R11" s="54">
        <f t="shared" si="3"/>
        <v>1</v>
      </c>
      <c r="S11" s="76">
        <f>Full_dataset!W20</f>
        <v>0</v>
      </c>
      <c r="T11" s="76">
        <f>Full_dataset!X20</f>
        <v>0</v>
      </c>
      <c r="U11" s="76">
        <f>Full_dataset!Y20</f>
        <v>1</v>
      </c>
      <c r="V11" s="76">
        <f>Full_dataset!Z20</f>
        <v>0</v>
      </c>
      <c r="W11" s="76">
        <f>Full_dataset!AA20</f>
        <v>1</v>
      </c>
      <c r="Y11" s="5"/>
      <c r="Z11" s="6">
        <f t="shared" si="4"/>
        <v>0.84615384615384615</v>
      </c>
      <c r="AA11" s="6">
        <f t="shared" si="5"/>
        <v>0.23076923076923078</v>
      </c>
      <c r="AB11" s="6">
        <f t="shared" si="6"/>
        <v>0.53846153846153844</v>
      </c>
      <c r="AC11" s="6">
        <f t="shared" si="7"/>
        <v>0</v>
      </c>
      <c r="AD11" s="6">
        <f t="shared" si="8"/>
        <v>0.61538461538461542</v>
      </c>
      <c r="AE11" s="6">
        <f t="shared" si="9"/>
        <v>0.69230769230769229</v>
      </c>
      <c r="AF11" s="7">
        <f t="shared" si="10"/>
        <v>0.92307692307692313</v>
      </c>
      <c r="AG11" s="6">
        <f t="shared" si="11"/>
        <v>0</v>
      </c>
      <c r="AH11" s="5"/>
      <c r="AI11" s="6">
        <f t="shared" si="12"/>
        <v>0.84615384615384615</v>
      </c>
      <c r="AJ11" s="7">
        <f t="shared" si="13"/>
        <v>0.84615384615384615</v>
      </c>
      <c r="AK11" s="7">
        <f t="shared" si="14"/>
        <v>0.84615384615384615</v>
      </c>
      <c r="AL11" s="7">
        <f t="shared" si="15"/>
        <v>0.84615384615384615</v>
      </c>
      <c r="AM11" s="7">
        <f t="shared" si="16"/>
        <v>0.92307692307692313</v>
      </c>
      <c r="AN11" s="7">
        <f t="shared" si="17"/>
        <v>0.92307692307692313</v>
      </c>
      <c r="AO11" s="7">
        <f t="shared" si="18"/>
        <v>0.92307692307692313</v>
      </c>
      <c r="AP11" s="5"/>
      <c r="AQ11" s="6">
        <f t="shared" si="19"/>
        <v>0</v>
      </c>
    </row>
    <row r="12" spans="1:43" ht="14.45" customHeight="1" x14ac:dyDescent="0.25">
      <c r="A12" s="62" t="s">
        <v>198</v>
      </c>
      <c r="B12" s="48">
        <v>5</v>
      </c>
      <c r="C12" s="50" t="s">
        <v>120</v>
      </c>
      <c r="D12" s="49" t="s">
        <v>57</v>
      </c>
      <c r="E12" s="51">
        <v>7</v>
      </c>
      <c r="F12" s="50" t="s">
        <v>353</v>
      </c>
      <c r="G12" s="76">
        <f>Full_dataset!K37</f>
        <v>7</v>
      </c>
      <c r="H12" s="73">
        <f>Full_dataset!L37</f>
        <v>3</v>
      </c>
      <c r="I12" s="73">
        <f>Full_dataset!M37</f>
        <v>0</v>
      </c>
      <c r="J12" s="73">
        <f>Full_dataset!N37</f>
        <v>4</v>
      </c>
      <c r="K12" s="73">
        <f>Full_dataset!O37</f>
        <v>7</v>
      </c>
      <c r="L12" s="73">
        <f>Full_dataset!P37</f>
        <v>4</v>
      </c>
      <c r="M12" s="70">
        <f>Full_dataset!Q37</f>
        <v>7</v>
      </c>
      <c r="N12" s="80">
        <f t="shared" si="0"/>
        <v>0</v>
      </c>
      <c r="O12" s="78">
        <f t="shared" si="1"/>
        <v>0</v>
      </c>
      <c r="P12" s="71">
        <f t="shared" si="2"/>
        <v>0</v>
      </c>
      <c r="Q12" s="76">
        <f>Full_dataset!U37</f>
        <v>0</v>
      </c>
      <c r="R12" s="54">
        <f t="shared" si="3"/>
        <v>0</v>
      </c>
      <c r="S12" s="76">
        <f>Full_dataset!W37</f>
        <v>0</v>
      </c>
      <c r="T12" s="76">
        <f>Full_dataset!X37</f>
        <v>0</v>
      </c>
      <c r="U12" s="76">
        <f>Full_dataset!Y37</f>
        <v>0</v>
      </c>
      <c r="V12" s="76">
        <f>Full_dataset!Z37</f>
        <v>0</v>
      </c>
      <c r="W12" s="76">
        <f>Full_dataset!AA37</f>
        <v>0</v>
      </c>
      <c r="Y12" s="5"/>
      <c r="Z12" s="6">
        <f t="shared" si="4"/>
        <v>1</v>
      </c>
      <c r="AA12" s="6">
        <f t="shared" si="5"/>
        <v>0.42857142857142855</v>
      </c>
      <c r="AB12" s="6">
        <f t="shared" si="6"/>
        <v>1</v>
      </c>
      <c r="AC12" s="6">
        <f t="shared" si="7"/>
        <v>0</v>
      </c>
      <c r="AD12" s="6">
        <f t="shared" si="8"/>
        <v>0.5714285714285714</v>
      </c>
      <c r="AE12" s="6">
        <f t="shared" si="9"/>
        <v>0.5714285714285714</v>
      </c>
      <c r="AF12" s="7">
        <f t="shared" si="10"/>
        <v>1</v>
      </c>
      <c r="AG12" s="6">
        <f t="shared" si="11"/>
        <v>0</v>
      </c>
      <c r="AH12" s="5"/>
      <c r="AI12" s="6">
        <f t="shared" si="12"/>
        <v>1</v>
      </c>
      <c r="AJ12" s="7">
        <f t="shared" si="13"/>
        <v>1</v>
      </c>
      <c r="AK12" s="7">
        <f t="shared" si="14"/>
        <v>1</v>
      </c>
      <c r="AL12" s="7">
        <f t="shared" si="15"/>
        <v>1</v>
      </c>
      <c r="AM12" s="7">
        <f t="shared" si="16"/>
        <v>1</v>
      </c>
      <c r="AN12" s="7">
        <f t="shared" si="17"/>
        <v>1</v>
      </c>
      <c r="AO12" s="7">
        <f t="shared" si="18"/>
        <v>1</v>
      </c>
      <c r="AP12" s="5"/>
      <c r="AQ12" s="6">
        <f t="shared" si="19"/>
        <v>0</v>
      </c>
    </row>
    <row r="13" spans="1:43" ht="14.45" customHeight="1" x14ac:dyDescent="0.25">
      <c r="A13" s="60" t="s">
        <v>199</v>
      </c>
      <c r="B13" s="47">
        <v>12</v>
      </c>
      <c r="C13" s="46" t="s">
        <v>121</v>
      </c>
      <c r="D13" s="44" t="s">
        <v>57</v>
      </c>
      <c r="E13" s="45">
        <v>11</v>
      </c>
      <c r="F13" s="50" t="s">
        <v>353</v>
      </c>
      <c r="G13" s="76">
        <f>Full_dataset!K38</f>
        <v>5</v>
      </c>
      <c r="H13" s="73">
        <f>Full_dataset!L38</f>
        <v>1</v>
      </c>
      <c r="I13" s="73">
        <f>Full_dataset!M38</f>
        <v>0</v>
      </c>
      <c r="J13" s="73">
        <f>Full_dataset!N38</f>
        <v>9</v>
      </c>
      <c r="K13" s="73">
        <f>Full_dataset!O38</f>
        <v>3</v>
      </c>
      <c r="L13" s="73">
        <f>Full_dataset!P38</f>
        <v>10</v>
      </c>
      <c r="M13" s="70">
        <f>Full_dataset!Q38</f>
        <v>9</v>
      </c>
      <c r="N13" s="80">
        <f t="shared" si="0"/>
        <v>4</v>
      </c>
      <c r="O13" s="78">
        <f t="shared" si="1"/>
        <v>6</v>
      </c>
      <c r="P13" s="71">
        <f t="shared" si="2"/>
        <v>2</v>
      </c>
      <c r="Q13" s="76">
        <f>Full_dataset!U38</f>
        <v>2</v>
      </c>
      <c r="R13" s="54">
        <f t="shared" si="3"/>
        <v>0</v>
      </c>
      <c r="S13" s="76">
        <f>Full_dataset!W38</f>
        <v>0</v>
      </c>
      <c r="T13" s="76">
        <f>Full_dataset!X38</f>
        <v>0</v>
      </c>
      <c r="U13" s="76">
        <f>Full_dataset!Y38</f>
        <v>2</v>
      </c>
      <c r="V13" s="76">
        <f>Full_dataset!Z38</f>
        <v>0</v>
      </c>
      <c r="W13" s="76">
        <f>Full_dataset!AA38</f>
        <v>2</v>
      </c>
      <c r="Y13" s="5"/>
      <c r="Z13" s="6">
        <f t="shared" si="4"/>
        <v>0.45454545454545453</v>
      </c>
      <c r="AA13" s="6">
        <f t="shared" si="5"/>
        <v>9.0909090909090912E-2</v>
      </c>
      <c r="AB13" s="6">
        <f t="shared" si="6"/>
        <v>0.27272727272727271</v>
      </c>
      <c r="AC13" s="6">
        <f t="shared" si="7"/>
        <v>0</v>
      </c>
      <c r="AD13" s="6">
        <f t="shared" si="8"/>
        <v>0.90909090909090906</v>
      </c>
      <c r="AE13" s="6">
        <f t="shared" si="9"/>
        <v>0.81818181818181823</v>
      </c>
      <c r="AF13" s="7">
        <f t="shared" si="10"/>
        <v>1</v>
      </c>
      <c r="AG13" s="6">
        <f t="shared" si="11"/>
        <v>0.36363636363636365</v>
      </c>
      <c r="AH13" s="5"/>
      <c r="AI13" s="6">
        <f t="shared" si="12"/>
        <v>0.81818181818181823</v>
      </c>
      <c r="AJ13" s="7">
        <f t="shared" si="13"/>
        <v>0.81818181818181823</v>
      </c>
      <c r="AK13" s="7">
        <f t="shared" si="14"/>
        <v>0.81818181818181823</v>
      </c>
      <c r="AL13" s="7">
        <f t="shared" si="15"/>
        <v>0.81818181818181823</v>
      </c>
      <c r="AM13" s="7">
        <f t="shared" si="16"/>
        <v>1</v>
      </c>
      <c r="AN13" s="7">
        <f t="shared" si="17"/>
        <v>1</v>
      </c>
      <c r="AO13" s="7">
        <f t="shared" si="18"/>
        <v>1</v>
      </c>
      <c r="AP13" s="5"/>
      <c r="AQ13" s="6">
        <f t="shared" si="19"/>
        <v>0.36363636363636365</v>
      </c>
    </row>
    <row r="14" spans="1:43" ht="14.45" customHeight="1" x14ac:dyDescent="0.25">
      <c r="A14" s="60" t="s">
        <v>200</v>
      </c>
      <c r="B14" s="47">
        <v>6</v>
      </c>
      <c r="C14" s="46" t="s">
        <v>122</v>
      </c>
      <c r="D14" s="44" t="s">
        <v>57</v>
      </c>
      <c r="E14" s="45">
        <v>2</v>
      </c>
      <c r="F14" s="50" t="s">
        <v>353</v>
      </c>
      <c r="G14" s="76">
        <f>Full_dataset!K39</f>
        <v>2</v>
      </c>
      <c r="H14" s="73">
        <f>Full_dataset!L39</f>
        <v>0</v>
      </c>
      <c r="I14" s="73">
        <f>Full_dataset!M39</f>
        <v>0</v>
      </c>
      <c r="J14" s="73">
        <f>Full_dataset!N39</f>
        <v>2</v>
      </c>
      <c r="K14" s="73">
        <f>Full_dataset!O39</f>
        <v>1</v>
      </c>
      <c r="L14" s="73">
        <f>Full_dataset!P39</f>
        <v>2</v>
      </c>
      <c r="M14" s="70">
        <f>Full_dataset!Q39</f>
        <v>2</v>
      </c>
      <c r="N14" s="80">
        <f t="shared" si="0"/>
        <v>0</v>
      </c>
      <c r="O14" s="78">
        <f t="shared" si="1"/>
        <v>0</v>
      </c>
      <c r="P14" s="71">
        <f t="shared" si="2"/>
        <v>0</v>
      </c>
      <c r="Q14" s="76">
        <f>Full_dataset!U39</f>
        <v>0</v>
      </c>
      <c r="R14" s="54">
        <f t="shared" si="3"/>
        <v>0</v>
      </c>
      <c r="S14" s="76">
        <f>Full_dataset!W39</f>
        <v>0</v>
      </c>
      <c r="T14" s="76">
        <f>Full_dataset!X39</f>
        <v>0</v>
      </c>
      <c r="U14" s="76">
        <f>Full_dataset!Y39</f>
        <v>0</v>
      </c>
      <c r="V14" s="76">
        <f>Full_dataset!Z39</f>
        <v>0</v>
      </c>
      <c r="W14" s="76">
        <f>Full_dataset!AA39</f>
        <v>0</v>
      </c>
      <c r="Y14" s="5"/>
      <c r="Z14" s="6">
        <f t="shared" si="4"/>
        <v>1</v>
      </c>
      <c r="AA14" s="6">
        <f t="shared" si="5"/>
        <v>0</v>
      </c>
      <c r="AB14" s="6">
        <f t="shared" si="6"/>
        <v>0.5</v>
      </c>
      <c r="AC14" s="6">
        <f t="shared" si="7"/>
        <v>0</v>
      </c>
      <c r="AD14" s="6">
        <f t="shared" si="8"/>
        <v>1</v>
      </c>
      <c r="AE14" s="6">
        <f t="shared" si="9"/>
        <v>1</v>
      </c>
      <c r="AF14" s="7">
        <f t="shared" si="10"/>
        <v>1</v>
      </c>
      <c r="AG14" s="6">
        <f t="shared" si="11"/>
        <v>0</v>
      </c>
      <c r="AH14" s="5"/>
      <c r="AI14" s="6">
        <f t="shared" si="12"/>
        <v>1</v>
      </c>
      <c r="AJ14" s="7">
        <f t="shared" si="13"/>
        <v>1</v>
      </c>
      <c r="AK14" s="7">
        <f t="shared" si="14"/>
        <v>1</v>
      </c>
      <c r="AL14" s="7">
        <f t="shared" si="15"/>
        <v>1</v>
      </c>
      <c r="AM14" s="7">
        <f t="shared" si="16"/>
        <v>1</v>
      </c>
      <c r="AN14" s="7">
        <f t="shared" si="17"/>
        <v>1</v>
      </c>
      <c r="AO14" s="7">
        <f t="shared" si="18"/>
        <v>1</v>
      </c>
      <c r="AP14" s="5"/>
      <c r="AQ14" s="6">
        <f t="shared" si="19"/>
        <v>0</v>
      </c>
    </row>
    <row r="15" spans="1:43" ht="14.45" customHeight="1" x14ac:dyDescent="0.25">
      <c r="A15" s="60" t="s">
        <v>201</v>
      </c>
      <c r="B15" s="47">
        <v>6</v>
      </c>
      <c r="C15" s="46" t="s">
        <v>122</v>
      </c>
      <c r="D15" s="44" t="s">
        <v>57</v>
      </c>
      <c r="E15" s="45">
        <v>2</v>
      </c>
      <c r="F15" s="50" t="s">
        <v>353</v>
      </c>
      <c r="G15" s="76">
        <f>Full_dataset!K40</f>
        <v>2</v>
      </c>
      <c r="H15" s="73">
        <f>Full_dataset!L40</f>
        <v>0</v>
      </c>
      <c r="I15" s="73">
        <f>Full_dataset!M40</f>
        <v>0</v>
      </c>
      <c r="J15" s="73">
        <f>Full_dataset!N40</f>
        <v>2</v>
      </c>
      <c r="K15" s="73">
        <f>Full_dataset!O40</f>
        <v>1</v>
      </c>
      <c r="L15" s="73">
        <f>Full_dataset!P40</f>
        <v>2</v>
      </c>
      <c r="M15" s="70">
        <f>Full_dataset!Q40</f>
        <v>2</v>
      </c>
      <c r="N15" s="80">
        <f t="shared" si="0"/>
        <v>0</v>
      </c>
      <c r="O15" s="78">
        <f t="shared" si="1"/>
        <v>0</v>
      </c>
      <c r="P15" s="71">
        <f t="shared" si="2"/>
        <v>0</v>
      </c>
      <c r="Q15" s="76">
        <f>Full_dataset!U40</f>
        <v>0</v>
      </c>
      <c r="R15" s="54">
        <f t="shared" si="3"/>
        <v>0</v>
      </c>
      <c r="S15" s="76">
        <f>Full_dataset!W40</f>
        <v>0</v>
      </c>
      <c r="T15" s="76">
        <f>Full_dataset!X40</f>
        <v>0</v>
      </c>
      <c r="U15" s="76">
        <f>Full_dataset!Y40</f>
        <v>0</v>
      </c>
      <c r="V15" s="76">
        <f>Full_dataset!Z40</f>
        <v>0</v>
      </c>
      <c r="W15" s="76">
        <f>Full_dataset!AA40</f>
        <v>0</v>
      </c>
      <c r="Y15" s="5"/>
      <c r="Z15" s="6">
        <f t="shared" si="4"/>
        <v>1</v>
      </c>
      <c r="AA15" s="6">
        <f t="shared" si="5"/>
        <v>0</v>
      </c>
      <c r="AB15" s="6">
        <f t="shared" si="6"/>
        <v>0.5</v>
      </c>
      <c r="AC15" s="6">
        <f t="shared" si="7"/>
        <v>0</v>
      </c>
      <c r="AD15" s="6">
        <f t="shared" si="8"/>
        <v>1</v>
      </c>
      <c r="AE15" s="6">
        <f t="shared" si="9"/>
        <v>1</v>
      </c>
      <c r="AF15" s="7">
        <f t="shared" si="10"/>
        <v>1</v>
      </c>
      <c r="AG15" s="6">
        <f t="shared" si="11"/>
        <v>0</v>
      </c>
      <c r="AH15" s="5"/>
      <c r="AI15" s="6">
        <f t="shared" si="12"/>
        <v>1</v>
      </c>
      <c r="AJ15" s="7">
        <f t="shared" si="13"/>
        <v>1</v>
      </c>
      <c r="AK15" s="7">
        <f t="shared" si="14"/>
        <v>1</v>
      </c>
      <c r="AL15" s="7">
        <f t="shared" si="15"/>
        <v>1</v>
      </c>
      <c r="AM15" s="7">
        <f t="shared" si="16"/>
        <v>1</v>
      </c>
      <c r="AN15" s="7">
        <f t="shared" si="17"/>
        <v>1</v>
      </c>
      <c r="AO15" s="7">
        <f t="shared" si="18"/>
        <v>1</v>
      </c>
      <c r="AP15" s="5"/>
      <c r="AQ15" s="6">
        <f t="shared" si="19"/>
        <v>0</v>
      </c>
    </row>
    <row r="16" spans="1:43" ht="14.45" customHeight="1" x14ac:dyDescent="0.25">
      <c r="A16" s="60" t="s">
        <v>197</v>
      </c>
      <c r="B16" s="47">
        <v>3</v>
      </c>
      <c r="C16" s="44" t="s">
        <v>113</v>
      </c>
      <c r="D16" s="44" t="s">
        <v>57</v>
      </c>
      <c r="E16" s="45">
        <v>6</v>
      </c>
      <c r="F16" s="50" t="s">
        <v>353</v>
      </c>
      <c r="G16" s="76">
        <f>Full_dataset!K48</f>
        <v>4</v>
      </c>
      <c r="H16" s="73">
        <f>Full_dataset!L48</f>
        <v>0</v>
      </c>
      <c r="I16" s="73">
        <f>Full_dataset!M48</f>
        <v>0</v>
      </c>
      <c r="J16" s="73">
        <f>Full_dataset!N48</f>
        <v>4</v>
      </c>
      <c r="K16" s="73">
        <f>Full_dataset!O48</f>
        <v>4</v>
      </c>
      <c r="L16" s="73">
        <f>Full_dataset!P48</f>
        <v>2</v>
      </c>
      <c r="M16" s="70">
        <f>Full_dataset!Q48</f>
        <v>5</v>
      </c>
      <c r="N16" s="80">
        <f t="shared" si="0"/>
        <v>1</v>
      </c>
      <c r="O16" s="78">
        <f t="shared" si="1"/>
        <v>2</v>
      </c>
      <c r="P16" s="71">
        <f t="shared" si="2"/>
        <v>1</v>
      </c>
      <c r="Q16" s="76">
        <f>Full_dataset!U48</f>
        <v>1</v>
      </c>
      <c r="R16" s="54">
        <f t="shared" si="3"/>
        <v>0</v>
      </c>
      <c r="S16" s="76">
        <f>Full_dataset!W48</f>
        <v>0</v>
      </c>
      <c r="T16" s="76">
        <f>Full_dataset!X48</f>
        <v>0</v>
      </c>
      <c r="U16" s="76">
        <f>Full_dataset!Y48</f>
        <v>1</v>
      </c>
      <c r="V16" s="76">
        <f>Full_dataset!Z48</f>
        <v>0</v>
      </c>
      <c r="W16" s="76">
        <f>Full_dataset!AA48</f>
        <v>0</v>
      </c>
      <c r="Y16" s="5"/>
      <c r="Z16" s="6">
        <f t="shared" si="4"/>
        <v>0.66666666666666663</v>
      </c>
      <c r="AA16" s="6">
        <f t="shared" si="5"/>
        <v>0</v>
      </c>
      <c r="AB16" s="6">
        <f t="shared" si="6"/>
        <v>0.66666666666666663</v>
      </c>
      <c r="AC16" s="6">
        <f t="shared" si="7"/>
        <v>0</v>
      </c>
      <c r="AD16" s="6">
        <f t="shared" si="8"/>
        <v>0.33333333333333331</v>
      </c>
      <c r="AE16" s="6">
        <f t="shared" si="9"/>
        <v>0.66666666666666663</v>
      </c>
      <c r="AF16" s="7">
        <f t="shared" si="10"/>
        <v>1</v>
      </c>
      <c r="AG16" s="6">
        <f t="shared" si="11"/>
        <v>0.16666666666666666</v>
      </c>
      <c r="AH16" s="5"/>
      <c r="AI16" s="6">
        <f t="shared" si="12"/>
        <v>0.83333333333333337</v>
      </c>
      <c r="AJ16" s="7">
        <f t="shared" si="13"/>
        <v>0.83333333333333337</v>
      </c>
      <c r="AK16" s="7">
        <f t="shared" si="14"/>
        <v>0.83333333333333337</v>
      </c>
      <c r="AL16" s="7">
        <f t="shared" si="15"/>
        <v>0.83333333333333337</v>
      </c>
      <c r="AM16" s="7">
        <f t="shared" si="16"/>
        <v>0.83333333333333337</v>
      </c>
      <c r="AN16" s="7">
        <f t="shared" si="17"/>
        <v>1</v>
      </c>
      <c r="AO16" s="7">
        <f t="shared" si="18"/>
        <v>1</v>
      </c>
      <c r="AP16" s="5"/>
      <c r="AQ16" s="6">
        <f t="shared" si="19"/>
        <v>0.16666666666666666</v>
      </c>
    </row>
    <row r="17" spans="1:43" ht="14.45" customHeight="1" x14ac:dyDescent="0.25">
      <c r="A17" s="60" t="s">
        <v>8</v>
      </c>
      <c r="B17" s="47">
        <v>11</v>
      </c>
      <c r="C17" s="46" t="s">
        <v>73</v>
      </c>
      <c r="D17" s="44" t="s">
        <v>57</v>
      </c>
      <c r="E17" s="45">
        <v>4</v>
      </c>
      <c r="F17" s="46" t="s">
        <v>352</v>
      </c>
      <c r="G17" s="76">
        <f>Full_dataset!K30</f>
        <v>4</v>
      </c>
      <c r="H17" s="73">
        <f>Full_dataset!L30</f>
        <v>3</v>
      </c>
      <c r="I17" s="73">
        <f>Full_dataset!M30</f>
        <v>0</v>
      </c>
      <c r="J17" s="73">
        <f>Full_dataset!N30</f>
        <v>3</v>
      </c>
      <c r="K17" s="73">
        <f>Full_dataset!O30</f>
        <v>3</v>
      </c>
      <c r="L17" s="73">
        <f>Full_dataset!P30</f>
        <v>3</v>
      </c>
      <c r="M17" s="70">
        <f>Full_dataset!Q30</f>
        <v>4</v>
      </c>
      <c r="N17" s="80">
        <f t="shared" si="0"/>
        <v>0</v>
      </c>
      <c r="O17" s="78">
        <f t="shared" si="1"/>
        <v>0</v>
      </c>
      <c r="P17" s="71">
        <f t="shared" si="2"/>
        <v>0</v>
      </c>
      <c r="Q17" s="76">
        <f>Full_dataset!U30</f>
        <v>0</v>
      </c>
      <c r="R17" s="54">
        <f t="shared" si="3"/>
        <v>0</v>
      </c>
      <c r="S17" s="76">
        <f>Full_dataset!W30</f>
        <v>0</v>
      </c>
      <c r="T17" s="76">
        <f>Full_dataset!X30</f>
        <v>0</v>
      </c>
      <c r="U17" s="76">
        <f>Full_dataset!Y30</f>
        <v>0</v>
      </c>
      <c r="V17" s="76">
        <f>Full_dataset!Z30</f>
        <v>0</v>
      </c>
      <c r="W17" s="76">
        <f>Full_dataset!AA30</f>
        <v>0</v>
      </c>
      <c r="Y17" s="5"/>
      <c r="Z17" s="6">
        <f t="shared" si="4"/>
        <v>1</v>
      </c>
      <c r="AA17" s="6">
        <f t="shared" si="5"/>
        <v>0.75</v>
      </c>
      <c r="AB17" s="6">
        <f t="shared" si="6"/>
        <v>0.75</v>
      </c>
      <c r="AC17" s="6">
        <f t="shared" si="7"/>
        <v>0</v>
      </c>
      <c r="AD17" s="6">
        <f t="shared" si="8"/>
        <v>0.75</v>
      </c>
      <c r="AE17" s="6">
        <f t="shared" si="9"/>
        <v>0.75</v>
      </c>
      <c r="AF17" s="7">
        <f t="shared" si="10"/>
        <v>1</v>
      </c>
      <c r="AG17" s="6">
        <f t="shared" si="11"/>
        <v>0</v>
      </c>
      <c r="AH17" s="5"/>
      <c r="AI17" s="6">
        <f t="shared" si="12"/>
        <v>1</v>
      </c>
      <c r="AJ17" s="7">
        <f t="shared" si="13"/>
        <v>1</v>
      </c>
      <c r="AK17" s="7">
        <f t="shared" si="14"/>
        <v>1</v>
      </c>
      <c r="AL17" s="7">
        <f t="shared" si="15"/>
        <v>1</v>
      </c>
      <c r="AM17" s="7">
        <f t="shared" si="16"/>
        <v>1</v>
      </c>
      <c r="AN17" s="7">
        <f t="shared" si="17"/>
        <v>1</v>
      </c>
      <c r="AO17" s="7">
        <f t="shared" si="18"/>
        <v>1</v>
      </c>
      <c r="AP17" s="5"/>
      <c r="AQ17" s="6">
        <f t="shared" si="19"/>
        <v>0</v>
      </c>
    </row>
    <row r="18" spans="1:43" ht="14.45" customHeight="1" x14ac:dyDescent="0.25">
      <c r="A18" s="60" t="s">
        <v>18</v>
      </c>
      <c r="B18" s="47">
        <v>1</v>
      </c>
      <c r="C18" s="46" t="s">
        <v>81</v>
      </c>
      <c r="D18" s="44" t="s">
        <v>58</v>
      </c>
      <c r="E18" s="45">
        <v>3</v>
      </c>
      <c r="F18" s="46" t="s">
        <v>352</v>
      </c>
      <c r="G18" s="76">
        <f>Full_dataset!K44</f>
        <v>3</v>
      </c>
      <c r="H18" s="73">
        <f>Full_dataset!L44</f>
        <v>3</v>
      </c>
      <c r="I18" s="73">
        <f>Full_dataset!M44</f>
        <v>0</v>
      </c>
      <c r="J18" s="73">
        <f>Full_dataset!N44</f>
        <v>3</v>
      </c>
      <c r="K18" s="73">
        <f>Full_dataset!O44</f>
        <v>3</v>
      </c>
      <c r="L18" s="73">
        <f>Full_dataset!P44</f>
        <v>2</v>
      </c>
      <c r="M18" s="70">
        <f>Full_dataset!Q44</f>
        <v>3</v>
      </c>
      <c r="N18" s="80">
        <f t="shared" si="0"/>
        <v>0</v>
      </c>
      <c r="O18" s="78">
        <f t="shared" si="1"/>
        <v>0</v>
      </c>
      <c r="P18" s="71">
        <f t="shared" si="2"/>
        <v>0</v>
      </c>
      <c r="Q18" s="76">
        <f>Full_dataset!U44</f>
        <v>0</v>
      </c>
      <c r="R18" s="54">
        <f t="shared" si="3"/>
        <v>0</v>
      </c>
      <c r="S18" s="76">
        <f>Full_dataset!W44</f>
        <v>0</v>
      </c>
      <c r="T18" s="76">
        <f>Full_dataset!X44</f>
        <v>0</v>
      </c>
      <c r="U18" s="76">
        <f>Full_dataset!Y44</f>
        <v>0</v>
      </c>
      <c r="V18" s="76">
        <f>Full_dataset!Z44</f>
        <v>0</v>
      </c>
      <c r="W18" s="76">
        <f>Full_dataset!AA44</f>
        <v>0</v>
      </c>
      <c r="Y18" s="5"/>
      <c r="Z18" s="6">
        <f t="shared" si="4"/>
        <v>1</v>
      </c>
      <c r="AA18" s="6">
        <f t="shared" si="5"/>
        <v>1</v>
      </c>
      <c r="AB18" s="6">
        <f t="shared" si="6"/>
        <v>1</v>
      </c>
      <c r="AC18" s="6">
        <f t="shared" si="7"/>
        <v>0</v>
      </c>
      <c r="AD18" s="6">
        <f t="shared" si="8"/>
        <v>0.66666666666666663</v>
      </c>
      <c r="AE18" s="6">
        <f t="shared" si="9"/>
        <v>1</v>
      </c>
      <c r="AF18" s="7">
        <f t="shared" si="10"/>
        <v>1</v>
      </c>
      <c r="AG18" s="6">
        <f t="shared" si="11"/>
        <v>0</v>
      </c>
      <c r="AH18" s="5"/>
      <c r="AI18" s="6">
        <f t="shared" si="12"/>
        <v>1</v>
      </c>
      <c r="AJ18" s="7">
        <f t="shared" si="13"/>
        <v>1</v>
      </c>
      <c r="AK18" s="7">
        <f t="shared" si="14"/>
        <v>1</v>
      </c>
      <c r="AL18" s="7">
        <f t="shared" si="15"/>
        <v>1</v>
      </c>
      <c r="AM18" s="7">
        <f t="shared" si="16"/>
        <v>1</v>
      </c>
      <c r="AN18" s="7">
        <f t="shared" si="17"/>
        <v>1</v>
      </c>
      <c r="AO18" s="7">
        <f t="shared" si="18"/>
        <v>1</v>
      </c>
      <c r="AP18" s="5"/>
      <c r="AQ18" s="6">
        <f t="shared" si="19"/>
        <v>0</v>
      </c>
    </row>
    <row r="19" spans="1:43" ht="14.45" customHeight="1" x14ac:dyDescent="0.25">
      <c r="A19" s="60" t="s">
        <v>42</v>
      </c>
      <c r="B19" s="47">
        <v>2</v>
      </c>
      <c r="C19" s="46" t="s">
        <v>131</v>
      </c>
      <c r="D19" s="44" t="s">
        <v>58</v>
      </c>
      <c r="E19" s="45">
        <v>38</v>
      </c>
      <c r="F19" s="46" t="s">
        <v>352</v>
      </c>
      <c r="G19" s="76">
        <f>Full_dataset!K71</f>
        <v>37</v>
      </c>
      <c r="H19" s="73">
        <f>Full_dataset!L71</f>
        <v>20</v>
      </c>
      <c r="I19" s="73">
        <f>Full_dataset!M71</f>
        <v>4</v>
      </c>
      <c r="J19" s="73">
        <f>Full_dataset!N71</f>
        <v>29</v>
      </c>
      <c r="K19" s="73">
        <f>Full_dataset!O71</f>
        <v>36</v>
      </c>
      <c r="L19" s="73">
        <f>Full_dataset!P71</f>
        <v>29</v>
      </c>
      <c r="M19" s="70">
        <f>Full_dataset!Q71</f>
        <v>37</v>
      </c>
      <c r="N19" s="80">
        <f t="shared" si="0"/>
        <v>0</v>
      </c>
      <c r="O19" s="78">
        <f t="shared" si="1"/>
        <v>1</v>
      </c>
      <c r="P19" s="71">
        <f t="shared" si="2"/>
        <v>1</v>
      </c>
      <c r="Q19" s="76">
        <f>Full_dataset!U71</f>
        <v>1</v>
      </c>
      <c r="R19" s="54">
        <f t="shared" si="3"/>
        <v>0</v>
      </c>
      <c r="S19" s="76">
        <f>Full_dataset!W71</f>
        <v>0</v>
      </c>
      <c r="T19" s="76">
        <f>Full_dataset!X71</f>
        <v>0</v>
      </c>
      <c r="U19" s="76">
        <f>Full_dataset!Y71</f>
        <v>1</v>
      </c>
      <c r="V19" s="76">
        <f>Full_dataset!Z71</f>
        <v>1</v>
      </c>
      <c r="W19" s="76">
        <f>Full_dataset!AA71</f>
        <v>1</v>
      </c>
      <c r="Y19" s="5"/>
      <c r="Z19" s="6">
        <f t="shared" si="4"/>
        <v>0.97368421052631582</v>
      </c>
      <c r="AA19" s="6">
        <f t="shared" si="5"/>
        <v>0.52631578947368418</v>
      </c>
      <c r="AB19" s="6">
        <f t="shared" si="6"/>
        <v>0.94736842105263153</v>
      </c>
      <c r="AC19" s="6">
        <f t="shared" si="7"/>
        <v>0.10526315789473684</v>
      </c>
      <c r="AD19" s="6">
        <f t="shared" si="8"/>
        <v>0.76315789473684215</v>
      </c>
      <c r="AE19" s="6">
        <f t="shared" si="9"/>
        <v>0.76315789473684215</v>
      </c>
      <c r="AF19" s="7">
        <f t="shared" si="10"/>
        <v>1</v>
      </c>
      <c r="AG19" s="6">
        <f t="shared" si="11"/>
        <v>0</v>
      </c>
      <c r="AH19" s="5"/>
      <c r="AI19" s="6">
        <f t="shared" si="12"/>
        <v>0.97368421052631582</v>
      </c>
      <c r="AJ19" s="7">
        <f t="shared" si="13"/>
        <v>0.97368421052631582</v>
      </c>
      <c r="AK19" s="7">
        <f t="shared" si="14"/>
        <v>1</v>
      </c>
      <c r="AL19" s="7">
        <f t="shared" si="15"/>
        <v>0.97368421052631582</v>
      </c>
      <c r="AM19" s="7">
        <f t="shared" si="16"/>
        <v>1</v>
      </c>
      <c r="AN19" s="7">
        <f t="shared" si="17"/>
        <v>1</v>
      </c>
      <c r="AO19" s="7">
        <f t="shared" si="18"/>
        <v>1</v>
      </c>
      <c r="AP19" s="5"/>
      <c r="AQ19" s="6">
        <f t="shared" si="19"/>
        <v>0</v>
      </c>
    </row>
    <row r="20" spans="1:43" ht="14.45" customHeight="1" x14ac:dyDescent="0.25">
      <c r="A20" s="60" t="s">
        <v>1</v>
      </c>
      <c r="B20" s="47">
        <v>4</v>
      </c>
      <c r="C20" s="46" t="s">
        <v>59</v>
      </c>
      <c r="D20" s="44" t="s">
        <v>57</v>
      </c>
      <c r="E20" s="45">
        <v>17</v>
      </c>
      <c r="F20" s="44" t="s">
        <v>354</v>
      </c>
      <c r="G20" s="76">
        <f>Full_dataset!K3</f>
        <v>15</v>
      </c>
      <c r="H20" s="73">
        <f>Full_dataset!L3</f>
        <v>11</v>
      </c>
      <c r="I20" s="73">
        <f>Full_dataset!M3</f>
        <v>5</v>
      </c>
      <c r="J20" s="73">
        <f>Full_dataset!N3</f>
        <v>17</v>
      </c>
      <c r="K20" s="73">
        <f>Full_dataset!O3</f>
        <v>14</v>
      </c>
      <c r="L20" s="73">
        <f>Full_dataset!P3</f>
        <v>3</v>
      </c>
      <c r="M20" s="70">
        <f>Full_dataset!Q3</f>
        <v>16</v>
      </c>
      <c r="N20" s="80">
        <f t="shared" si="0"/>
        <v>1</v>
      </c>
      <c r="O20" s="78">
        <f t="shared" si="1"/>
        <v>2</v>
      </c>
      <c r="P20" s="71">
        <f t="shared" si="2"/>
        <v>1</v>
      </c>
      <c r="Q20" s="76">
        <f>Full_dataset!U3</f>
        <v>1</v>
      </c>
      <c r="R20" s="54">
        <f t="shared" si="3"/>
        <v>0</v>
      </c>
      <c r="S20" s="76">
        <f>Full_dataset!W3</f>
        <v>0</v>
      </c>
      <c r="T20" s="76">
        <f>Full_dataset!X3</f>
        <v>0</v>
      </c>
      <c r="U20" s="76">
        <f>Full_dataset!Y3</f>
        <v>1</v>
      </c>
      <c r="V20" s="76">
        <f>Full_dataset!Z3</f>
        <v>0</v>
      </c>
      <c r="W20" s="76">
        <f>Full_dataset!AA3</f>
        <v>0</v>
      </c>
      <c r="Y20" s="5"/>
      <c r="Z20" s="6">
        <f t="shared" si="4"/>
        <v>0.88235294117647056</v>
      </c>
      <c r="AA20" s="6">
        <f t="shared" si="5"/>
        <v>0.6470588235294118</v>
      </c>
      <c r="AB20" s="6">
        <f t="shared" si="6"/>
        <v>0.82352941176470584</v>
      </c>
      <c r="AC20" s="6">
        <f t="shared" si="7"/>
        <v>0.29411764705882354</v>
      </c>
      <c r="AD20" s="6">
        <f t="shared" si="8"/>
        <v>0.17647058823529413</v>
      </c>
      <c r="AE20" s="6">
        <f t="shared" si="9"/>
        <v>1</v>
      </c>
      <c r="AF20" s="7">
        <f t="shared" si="10"/>
        <v>1</v>
      </c>
      <c r="AG20" s="6">
        <f t="shared" si="11"/>
        <v>5.8823529411764705E-2</v>
      </c>
      <c r="AH20" s="5"/>
      <c r="AI20" s="6">
        <f t="shared" si="12"/>
        <v>0.94117647058823528</v>
      </c>
      <c r="AJ20" s="7">
        <f t="shared" si="13"/>
        <v>0.94117647058823528</v>
      </c>
      <c r="AK20" s="7">
        <f t="shared" si="14"/>
        <v>0.94117647058823528</v>
      </c>
      <c r="AL20" s="7">
        <f t="shared" si="15"/>
        <v>0.94117647058823528</v>
      </c>
      <c r="AM20" s="7">
        <f t="shared" si="16"/>
        <v>0.94117647058823528</v>
      </c>
      <c r="AN20" s="7">
        <f t="shared" si="17"/>
        <v>1</v>
      </c>
      <c r="AO20" s="7">
        <f t="shared" si="18"/>
        <v>1</v>
      </c>
      <c r="AP20" s="5"/>
      <c r="AQ20" s="6">
        <f t="shared" si="19"/>
        <v>5.8823529411764705E-2</v>
      </c>
    </row>
    <row r="21" spans="1:43" ht="14.45" customHeight="1" x14ac:dyDescent="0.25">
      <c r="A21" s="62" t="s">
        <v>53</v>
      </c>
      <c r="B21" s="47">
        <v>9</v>
      </c>
      <c r="C21" s="46" t="s">
        <v>108</v>
      </c>
      <c r="D21" s="44" t="s">
        <v>57</v>
      </c>
      <c r="E21" s="45">
        <v>5</v>
      </c>
      <c r="F21" s="44" t="s">
        <v>354</v>
      </c>
      <c r="G21" s="76">
        <f>Full_dataset!K9</f>
        <v>5</v>
      </c>
      <c r="H21" s="73">
        <f>Full_dataset!L9</f>
        <v>3</v>
      </c>
      <c r="I21" s="73">
        <f>Full_dataset!M9</f>
        <v>0</v>
      </c>
      <c r="J21" s="73">
        <f>Full_dataset!N9</f>
        <v>4</v>
      </c>
      <c r="K21" s="73">
        <f>Full_dataset!O9</f>
        <v>4</v>
      </c>
      <c r="L21" s="73">
        <f>Full_dataset!P9</f>
        <v>4</v>
      </c>
      <c r="M21" s="70">
        <f>Full_dataset!Q9</f>
        <v>5</v>
      </c>
      <c r="N21" s="80">
        <f t="shared" si="0"/>
        <v>0</v>
      </c>
      <c r="O21" s="78">
        <f t="shared" si="1"/>
        <v>0</v>
      </c>
      <c r="P21" s="71">
        <f t="shared" si="2"/>
        <v>0</v>
      </c>
      <c r="Q21" s="76">
        <f>Full_dataset!U9</f>
        <v>0</v>
      </c>
      <c r="R21" s="54">
        <f t="shared" si="3"/>
        <v>0</v>
      </c>
      <c r="S21" s="76">
        <f>Full_dataset!W9</f>
        <v>0</v>
      </c>
      <c r="T21" s="76">
        <f>Full_dataset!X9</f>
        <v>0</v>
      </c>
      <c r="U21" s="76">
        <f>Full_dataset!Y9</f>
        <v>0</v>
      </c>
      <c r="V21" s="76">
        <f>Full_dataset!Z9</f>
        <v>0</v>
      </c>
      <c r="W21" s="76">
        <f>Full_dataset!AA9</f>
        <v>0</v>
      </c>
      <c r="Y21" s="5"/>
      <c r="Z21" s="6">
        <f t="shared" si="4"/>
        <v>1</v>
      </c>
      <c r="AA21" s="6">
        <f t="shared" si="5"/>
        <v>0.6</v>
      </c>
      <c r="AB21" s="6">
        <f t="shared" si="6"/>
        <v>0.8</v>
      </c>
      <c r="AC21" s="6">
        <f t="shared" si="7"/>
        <v>0</v>
      </c>
      <c r="AD21" s="6">
        <f t="shared" si="8"/>
        <v>0.8</v>
      </c>
      <c r="AE21" s="6">
        <f t="shared" si="9"/>
        <v>0.8</v>
      </c>
      <c r="AF21" s="7">
        <f t="shared" si="10"/>
        <v>1</v>
      </c>
      <c r="AG21" s="6">
        <f t="shared" si="11"/>
        <v>0</v>
      </c>
      <c r="AH21" s="5"/>
      <c r="AI21" s="6">
        <f t="shared" si="12"/>
        <v>1</v>
      </c>
      <c r="AJ21" s="7">
        <f t="shared" si="13"/>
        <v>1</v>
      </c>
      <c r="AK21" s="7">
        <f t="shared" si="14"/>
        <v>1</v>
      </c>
      <c r="AL21" s="7">
        <f t="shared" si="15"/>
        <v>1</v>
      </c>
      <c r="AM21" s="7">
        <f t="shared" si="16"/>
        <v>1</v>
      </c>
      <c r="AN21" s="7">
        <f t="shared" si="17"/>
        <v>1</v>
      </c>
      <c r="AO21" s="7">
        <f t="shared" si="18"/>
        <v>1</v>
      </c>
      <c r="AP21" s="5"/>
      <c r="AQ21" s="6">
        <f t="shared" si="19"/>
        <v>0</v>
      </c>
    </row>
    <row r="22" spans="1:43" ht="14.45" customHeight="1" x14ac:dyDescent="0.25">
      <c r="A22" s="62" t="s">
        <v>2</v>
      </c>
      <c r="B22" s="48">
        <v>4</v>
      </c>
      <c r="C22" s="50" t="s">
        <v>60</v>
      </c>
      <c r="D22" s="49" t="s">
        <v>58</v>
      </c>
      <c r="E22" s="51">
        <v>11</v>
      </c>
      <c r="F22" s="44" t="s">
        <v>354</v>
      </c>
      <c r="G22" s="76">
        <f>Full_dataset!K10</f>
        <v>9</v>
      </c>
      <c r="H22" s="73">
        <f>Full_dataset!L10</f>
        <v>4</v>
      </c>
      <c r="I22" s="73">
        <f>Full_dataset!M10</f>
        <v>5</v>
      </c>
      <c r="J22" s="73">
        <f>Full_dataset!N10</f>
        <v>8</v>
      </c>
      <c r="K22" s="73">
        <f>Full_dataset!O10</f>
        <v>4</v>
      </c>
      <c r="L22" s="73">
        <f>Full_dataset!P10</f>
        <v>4</v>
      </c>
      <c r="M22" s="70">
        <f>Full_dataset!Q10</f>
        <v>11</v>
      </c>
      <c r="N22" s="80">
        <f t="shared" si="0"/>
        <v>2</v>
      </c>
      <c r="O22" s="78">
        <f t="shared" si="1"/>
        <v>2</v>
      </c>
      <c r="P22" s="71">
        <f t="shared" si="2"/>
        <v>0</v>
      </c>
      <c r="Q22" s="76">
        <f>Full_dataset!U10</f>
        <v>0</v>
      </c>
      <c r="R22" s="54">
        <f t="shared" si="3"/>
        <v>0</v>
      </c>
      <c r="S22" s="76">
        <f>Full_dataset!W10</f>
        <v>0</v>
      </c>
      <c r="T22" s="76">
        <f>Full_dataset!X10</f>
        <v>0</v>
      </c>
      <c r="U22" s="76">
        <f>Full_dataset!Y10</f>
        <v>0</v>
      </c>
      <c r="V22" s="76">
        <f>Full_dataset!Z10</f>
        <v>0</v>
      </c>
      <c r="W22" s="76">
        <f>Full_dataset!AA10</f>
        <v>0</v>
      </c>
      <c r="Y22" s="5"/>
      <c r="Z22" s="6">
        <f t="shared" si="4"/>
        <v>0.81818181818181823</v>
      </c>
      <c r="AA22" s="6">
        <f t="shared" si="5"/>
        <v>0.36363636363636365</v>
      </c>
      <c r="AB22" s="6">
        <f t="shared" si="6"/>
        <v>0.36363636363636365</v>
      </c>
      <c r="AC22" s="6">
        <f t="shared" si="7"/>
        <v>0.45454545454545453</v>
      </c>
      <c r="AD22" s="6">
        <f t="shared" si="8"/>
        <v>0.36363636363636365</v>
      </c>
      <c r="AE22" s="6">
        <f t="shared" si="9"/>
        <v>0.72727272727272729</v>
      </c>
      <c r="AF22" s="7">
        <f t="shared" si="10"/>
        <v>1</v>
      </c>
      <c r="AG22" s="6">
        <f t="shared" si="11"/>
        <v>0.18181818181818182</v>
      </c>
      <c r="AH22" s="5"/>
      <c r="AI22" s="6">
        <f t="shared" si="12"/>
        <v>1</v>
      </c>
      <c r="AJ22" s="7">
        <f t="shared" si="13"/>
        <v>1</v>
      </c>
      <c r="AK22" s="7">
        <f t="shared" si="14"/>
        <v>1</v>
      </c>
      <c r="AL22" s="7">
        <f t="shared" si="15"/>
        <v>1</v>
      </c>
      <c r="AM22" s="7">
        <f t="shared" si="16"/>
        <v>1</v>
      </c>
      <c r="AN22" s="7">
        <f t="shared" si="17"/>
        <v>1</v>
      </c>
      <c r="AO22" s="7">
        <f t="shared" si="18"/>
        <v>1</v>
      </c>
      <c r="AP22" s="5"/>
      <c r="AQ22" s="6">
        <f t="shared" si="19"/>
        <v>0.18181818181818182</v>
      </c>
    </row>
    <row r="23" spans="1:43" ht="14.45" customHeight="1" x14ac:dyDescent="0.25">
      <c r="A23" s="60" t="s">
        <v>3</v>
      </c>
      <c r="B23" s="47">
        <v>3</v>
      </c>
      <c r="C23" s="44" t="s">
        <v>61</v>
      </c>
      <c r="D23" s="44" t="s">
        <v>57</v>
      </c>
      <c r="E23" s="45">
        <v>53</v>
      </c>
      <c r="F23" s="44" t="s">
        <v>354</v>
      </c>
      <c r="G23" s="76">
        <f>Full_dataset!K11</f>
        <v>46</v>
      </c>
      <c r="H23" s="73">
        <f>Full_dataset!L11</f>
        <v>22</v>
      </c>
      <c r="I23" s="73">
        <f>Full_dataset!M11</f>
        <v>7</v>
      </c>
      <c r="J23" s="73">
        <f>Full_dataset!N11</f>
        <v>51</v>
      </c>
      <c r="K23" s="73">
        <f>Full_dataset!O11</f>
        <v>44</v>
      </c>
      <c r="L23" s="73">
        <f>Full_dataset!P11</f>
        <v>29</v>
      </c>
      <c r="M23" s="70">
        <f>Full_dataset!Q11</f>
        <v>47</v>
      </c>
      <c r="N23" s="80">
        <f t="shared" si="0"/>
        <v>1</v>
      </c>
      <c r="O23" s="78">
        <f t="shared" si="1"/>
        <v>7</v>
      </c>
      <c r="P23" s="71">
        <f t="shared" si="2"/>
        <v>6</v>
      </c>
      <c r="Q23" s="76">
        <f>Full_dataset!U11</f>
        <v>5</v>
      </c>
      <c r="R23" s="54">
        <f t="shared" si="3"/>
        <v>1</v>
      </c>
      <c r="S23" s="76">
        <f>Full_dataset!W11</f>
        <v>0</v>
      </c>
      <c r="T23" s="76">
        <f>Full_dataset!X11</f>
        <v>1</v>
      </c>
      <c r="U23" s="76">
        <f>Full_dataset!Y11</f>
        <v>4</v>
      </c>
      <c r="V23" s="76">
        <f>Full_dataset!Z11</f>
        <v>2</v>
      </c>
      <c r="W23" s="76">
        <f>Full_dataset!AA11</f>
        <v>2</v>
      </c>
      <c r="Y23" s="5"/>
      <c r="Z23" s="6">
        <f t="shared" si="4"/>
        <v>0.86792452830188682</v>
      </c>
      <c r="AA23" s="6">
        <f t="shared" si="5"/>
        <v>0.41509433962264153</v>
      </c>
      <c r="AB23" s="6">
        <f t="shared" si="6"/>
        <v>0.83018867924528306</v>
      </c>
      <c r="AC23" s="6">
        <f t="shared" si="7"/>
        <v>0.13207547169811321</v>
      </c>
      <c r="AD23" s="6">
        <f t="shared" si="8"/>
        <v>0.54716981132075471</v>
      </c>
      <c r="AE23" s="6">
        <f t="shared" si="9"/>
        <v>0.96226415094339623</v>
      </c>
      <c r="AF23" s="7">
        <f t="shared" si="10"/>
        <v>0.98113207547169812</v>
      </c>
      <c r="AG23" s="6">
        <f t="shared" si="11"/>
        <v>1.8867924528301886E-2</v>
      </c>
      <c r="AH23" s="5"/>
      <c r="AI23" s="6">
        <f t="shared" si="12"/>
        <v>0.8867924528301887</v>
      </c>
      <c r="AJ23" s="7">
        <f t="shared" si="13"/>
        <v>0.8867924528301887</v>
      </c>
      <c r="AK23" s="7">
        <f t="shared" si="14"/>
        <v>0.92452830188679247</v>
      </c>
      <c r="AL23" s="7">
        <f t="shared" si="15"/>
        <v>0.90566037735849059</v>
      </c>
      <c r="AM23" s="7">
        <f t="shared" si="16"/>
        <v>0.92452830188679247</v>
      </c>
      <c r="AN23" s="7">
        <f t="shared" si="17"/>
        <v>0.96226415094339623</v>
      </c>
      <c r="AO23" s="7">
        <f t="shared" si="18"/>
        <v>0.98113207547169812</v>
      </c>
      <c r="AP23" s="5"/>
      <c r="AQ23" s="6">
        <f t="shared" si="19"/>
        <v>1.8867924528301886E-2</v>
      </c>
    </row>
    <row r="24" spans="1:43" ht="14.45" customHeight="1" x14ac:dyDescent="0.25">
      <c r="A24" s="60" t="s">
        <v>54</v>
      </c>
      <c r="B24" s="47">
        <v>3</v>
      </c>
      <c r="C24" s="46" t="s">
        <v>109</v>
      </c>
      <c r="D24" s="44" t="s">
        <v>58</v>
      </c>
      <c r="E24" s="45">
        <v>34</v>
      </c>
      <c r="F24" s="44" t="s">
        <v>354</v>
      </c>
      <c r="G24" s="76">
        <f>Full_dataset!K12</f>
        <v>34</v>
      </c>
      <c r="H24" s="73">
        <f>Full_dataset!L12</f>
        <v>22</v>
      </c>
      <c r="I24" s="73">
        <f>Full_dataset!M12</f>
        <v>0</v>
      </c>
      <c r="J24" s="73">
        <f>Full_dataset!N12</f>
        <v>31</v>
      </c>
      <c r="K24" s="73">
        <f>Full_dataset!O12</f>
        <v>31</v>
      </c>
      <c r="L24" s="73">
        <f>Full_dataset!P12</f>
        <v>22</v>
      </c>
      <c r="M24" s="70">
        <f>Full_dataset!Q12</f>
        <v>34</v>
      </c>
      <c r="N24" s="80">
        <f t="shared" si="0"/>
        <v>0</v>
      </c>
      <c r="O24" s="78">
        <f t="shared" si="1"/>
        <v>0</v>
      </c>
      <c r="P24" s="71">
        <f t="shared" si="2"/>
        <v>0</v>
      </c>
      <c r="Q24" s="76">
        <f>Full_dataset!U12</f>
        <v>0</v>
      </c>
      <c r="R24" s="54">
        <f t="shared" si="3"/>
        <v>0</v>
      </c>
      <c r="S24" s="76">
        <f>Full_dataset!W12</f>
        <v>0</v>
      </c>
      <c r="T24" s="76">
        <f>Full_dataset!X12</f>
        <v>0</v>
      </c>
      <c r="U24" s="76">
        <f>Full_dataset!Y12</f>
        <v>0</v>
      </c>
      <c r="V24" s="76">
        <f>Full_dataset!Z12</f>
        <v>0</v>
      </c>
      <c r="W24" s="76">
        <f>Full_dataset!AA12</f>
        <v>0</v>
      </c>
      <c r="Y24" s="5"/>
      <c r="Z24" s="6">
        <f t="shared" si="4"/>
        <v>1</v>
      </c>
      <c r="AA24" s="6">
        <f t="shared" si="5"/>
        <v>0.6470588235294118</v>
      </c>
      <c r="AB24" s="6">
        <f t="shared" si="6"/>
        <v>0.91176470588235292</v>
      </c>
      <c r="AC24" s="6">
        <f t="shared" si="7"/>
        <v>0</v>
      </c>
      <c r="AD24" s="6">
        <f t="shared" si="8"/>
        <v>0.6470588235294118</v>
      </c>
      <c r="AE24" s="6">
        <f t="shared" si="9"/>
        <v>0.91176470588235292</v>
      </c>
      <c r="AF24" s="7">
        <f t="shared" si="10"/>
        <v>1</v>
      </c>
      <c r="AG24" s="6">
        <f t="shared" si="11"/>
        <v>0</v>
      </c>
      <c r="AH24" s="5"/>
      <c r="AI24" s="6">
        <f t="shared" si="12"/>
        <v>1</v>
      </c>
      <c r="AJ24" s="7">
        <f t="shared" si="13"/>
        <v>1</v>
      </c>
      <c r="AK24" s="7">
        <f t="shared" si="14"/>
        <v>1</v>
      </c>
      <c r="AL24" s="7">
        <f t="shared" si="15"/>
        <v>1</v>
      </c>
      <c r="AM24" s="7">
        <f t="shared" si="16"/>
        <v>1</v>
      </c>
      <c r="AN24" s="7">
        <f t="shared" si="17"/>
        <v>1</v>
      </c>
      <c r="AO24" s="7">
        <f t="shared" si="18"/>
        <v>1</v>
      </c>
      <c r="AP24" s="5"/>
      <c r="AQ24" s="6">
        <f t="shared" si="19"/>
        <v>0</v>
      </c>
    </row>
    <row r="25" spans="1:43" ht="14.45" customHeight="1" x14ac:dyDescent="0.25">
      <c r="A25" s="62" t="s">
        <v>55</v>
      </c>
      <c r="B25" s="48">
        <v>4</v>
      </c>
      <c r="C25" s="50" t="s">
        <v>110</v>
      </c>
      <c r="D25" s="49" t="s">
        <v>57</v>
      </c>
      <c r="E25" s="51">
        <v>31</v>
      </c>
      <c r="F25" s="44" t="s">
        <v>354</v>
      </c>
      <c r="G25" s="76">
        <f>Full_dataset!K14</f>
        <v>31</v>
      </c>
      <c r="H25" s="73">
        <f>Full_dataset!L14</f>
        <v>11</v>
      </c>
      <c r="I25" s="73">
        <f>Full_dataset!M14</f>
        <v>0</v>
      </c>
      <c r="J25" s="73">
        <f>Full_dataset!N14</f>
        <v>21</v>
      </c>
      <c r="K25" s="73">
        <f>Full_dataset!O14</f>
        <v>30</v>
      </c>
      <c r="L25" s="73">
        <f>Full_dataset!P14</f>
        <v>3</v>
      </c>
      <c r="M25" s="70">
        <f>Full_dataset!Q14</f>
        <v>31</v>
      </c>
      <c r="N25" s="80">
        <f t="shared" si="0"/>
        <v>0</v>
      </c>
      <c r="O25" s="78">
        <f t="shared" si="1"/>
        <v>0</v>
      </c>
      <c r="P25" s="71">
        <f t="shared" si="2"/>
        <v>0</v>
      </c>
      <c r="Q25" s="76">
        <f>Full_dataset!U14</f>
        <v>0</v>
      </c>
      <c r="R25" s="54">
        <f t="shared" si="3"/>
        <v>0</v>
      </c>
      <c r="S25" s="76">
        <f>Full_dataset!W14</f>
        <v>0</v>
      </c>
      <c r="T25" s="76">
        <f>Full_dataset!X14</f>
        <v>0</v>
      </c>
      <c r="U25" s="76">
        <f>Full_dataset!Y14</f>
        <v>0</v>
      </c>
      <c r="V25" s="76">
        <f>Full_dataset!Z14</f>
        <v>0</v>
      </c>
      <c r="W25" s="76">
        <f>Full_dataset!AA14</f>
        <v>0</v>
      </c>
      <c r="Y25" s="5"/>
      <c r="Z25" s="6">
        <f t="shared" si="4"/>
        <v>1</v>
      </c>
      <c r="AA25" s="6">
        <f t="shared" si="5"/>
        <v>0.35483870967741937</v>
      </c>
      <c r="AB25" s="6">
        <f t="shared" si="6"/>
        <v>0.967741935483871</v>
      </c>
      <c r="AC25" s="6">
        <f t="shared" si="7"/>
        <v>0</v>
      </c>
      <c r="AD25" s="6">
        <f t="shared" si="8"/>
        <v>9.6774193548387094E-2</v>
      </c>
      <c r="AE25" s="6">
        <f t="shared" si="9"/>
        <v>0.67741935483870963</v>
      </c>
      <c r="AF25" s="7">
        <f t="shared" si="10"/>
        <v>1</v>
      </c>
      <c r="AG25" s="6">
        <f t="shared" si="11"/>
        <v>0</v>
      </c>
      <c r="AH25" s="5"/>
      <c r="AI25" s="6">
        <f t="shared" si="12"/>
        <v>1</v>
      </c>
      <c r="AJ25" s="7">
        <f t="shared" si="13"/>
        <v>1</v>
      </c>
      <c r="AK25" s="7">
        <f t="shared" si="14"/>
        <v>1</v>
      </c>
      <c r="AL25" s="7">
        <f t="shared" si="15"/>
        <v>1</v>
      </c>
      <c r="AM25" s="7">
        <f t="shared" si="16"/>
        <v>1</v>
      </c>
      <c r="AN25" s="7">
        <f t="shared" si="17"/>
        <v>1</v>
      </c>
      <c r="AO25" s="7">
        <f t="shared" si="18"/>
        <v>1</v>
      </c>
      <c r="AP25" s="5"/>
      <c r="AQ25" s="6">
        <f t="shared" si="19"/>
        <v>0</v>
      </c>
    </row>
    <row r="26" spans="1:43" ht="14.45" customHeight="1" x14ac:dyDescent="0.25">
      <c r="A26" s="60" t="s">
        <v>4</v>
      </c>
      <c r="B26" s="47">
        <v>3</v>
      </c>
      <c r="C26" s="46" t="s">
        <v>62</v>
      </c>
      <c r="D26" s="44" t="s">
        <v>58</v>
      </c>
      <c r="E26" s="45">
        <v>16</v>
      </c>
      <c r="F26" s="44" t="s">
        <v>354</v>
      </c>
      <c r="G26" s="76">
        <f>Full_dataset!K15</f>
        <v>15</v>
      </c>
      <c r="H26" s="73">
        <f>Full_dataset!L15</f>
        <v>9</v>
      </c>
      <c r="I26" s="73">
        <f>Full_dataset!M15</f>
        <v>8</v>
      </c>
      <c r="J26" s="73">
        <f>Full_dataset!N15</f>
        <v>14</v>
      </c>
      <c r="K26" s="73">
        <f>Full_dataset!O15</f>
        <v>10</v>
      </c>
      <c r="L26" s="73">
        <f>Full_dataset!P15</f>
        <v>14</v>
      </c>
      <c r="M26" s="70">
        <f>Full_dataset!Q15</f>
        <v>16</v>
      </c>
      <c r="N26" s="80">
        <f t="shared" si="0"/>
        <v>1</v>
      </c>
      <c r="O26" s="78">
        <f t="shared" si="1"/>
        <v>1</v>
      </c>
      <c r="P26" s="71">
        <f t="shared" si="2"/>
        <v>0</v>
      </c>
      <c r="Q26" s="76">
        <f>Full_dataset!U15</f>
        <v>0</v>
      </c>
      <c r="R26" s="54">
        <f t="shared" si="3"/>
        <v>0</v>
      </c>
      <c r="S26" s="76">
        <f>Full_dataset!W15</f>
        <v>0</v>
      </c>
      <c r="T26" s="76">
        <f>Full_dataset!X15</f>
        <v>0</v>
      </c>
      <c r="U26" s="76">
        <f>Full_dataset!Y15</f>
        <v>0</v>
      </c>
      <c r="V26" s="76">
        <f>Full_dataset!Z15</f>
        <v>0</v>
      </c>
      <c r="W26" s="76">
        <f>Full_dataset!AA15</f>
        <v>0</v>
      </c>
      <c r="Y26" s="5"/>
      <c r="Z26" s="6">
        <f t="shared" si="4"/>
        <v>0.9375</v>
      </c>
      <c r="AA26" s="6">
        <f t="shared" si="5"/>
        <v>0.5625</v>
      </c>
      <c r="AB26" s="6">
        <f t="shared" si="6"/>
        <v>0.625</v>
      </c>
      <c r="AC26" s="6">
        <f t="shared" si="7"/>
        <v>0.5</v>
      </c>
      <c r="AD26" s="6">
        <f t="shared" si="8"/>
        <v>0.875</v>
      </c>
      <c r="AE26" s="6">
        <f t="shared" si="9"/>
        <v>0.875</v>
      </c>
      <c r="AF26" s="7">
        <f t="shared" si="10"/>
        <v>1</v>
      </c>
      <c r="AG26" s="6">
        <f t="shared" si="11"/>
        <v>6.25E-2</v>
      </c>
      <c r="AH26" s="5"/>
      <c r="AI26" s="6">
        <f t="shared" si="12"/>
        <v>1</v>
      </c>
      <c r="AJ26" s="7">
        <f t="shared" si="13"/>
        <v>1</v>
      </c>
      <c r="AK26" s="7">
        <f t="shared" si="14"/>
        <v>1</v>
      </c>
      <c r="AL26" s="7">
        <f t="shared" si="15"/>
        <v>1</v>
      </c>
      <c r="AM26" s="7">
        <f t="shared" si="16"/>
        <v>1</v>
      </c>
      <c r="AN26" s="7">
        <f t="shared" si="17"/>
        <v>1</v>
      </c>
      <c r="AO26" s="7">
        <f t="shared" si="18"/>
        <v>1</v>
      </c>
      <c r="AP26" s="5"/>
      <c r="AQ26" s="6">
        <f t="shared" si="19"/>
        <v>6.25E-2</v>
      </c>
    </row>
    <row r="27" spans="1:43" ht="14.45" customHeight="1" x14ac:dyDescent="0.25">
      <c r="A27" s="60" t="s">
        <v>5</v>
      </c>
      <c r="B27" s="47">
        <v>3</v>
      </c>
      <c r="C27" s="46" t="s">
        <v>63</v>
      </c>
      <c r="D27" s="44" t="s">
        <v>58</v>
      </c>
      <c r="E27" s="45">
        <v>17</v>
      </c>
      <c r="F27" s="44" t="s">
        <v>354</v>
      </c>
      <c r="G27" s="76">
        <f>Full_dataset!K16</f>
        <v>17</v>
      </c>
      <c r="H27" s="73">
        <f>Full_dataset!L16</f>
        <v>11</v>
      </c>
      <c r="I27" s="73">
        <f>Full_dataset!M16</f>
        <v>10</v>
      </c>
      <c r="J27" s="73">
        <f>Full_dataset!N16</f>
        <v>15</v>
      </c>
      <c r="K27" s="73">
        <f>Full_dataset!O16</f>
        <v>16</v>
      </c>
      <c r="L27" s="73">
        <f>Full_dataset!P16</f>
        <v>0</v>
      </c>
      <c r="M27" s="70">
        <f>Full_dataset!Q16</f>
        <v>17</v>
      </c>
      <c r="N27" s="80">
        <f t="shared" si="0"/>
        <v>0</v>
      </c>
      <c r="O27" s="78">
        <f t="shared" si="1"/>
        <v>0</v>
      </c>
      <c r="P27" s="71">
        <f t="shared" si="2"/>
        <v>0</v>
      </c>
      <c r="Q27" s="76">
        <f>Full_dataset!U16</f>
        <v>0</v>
      </c>
      <c r="R27" s="54">
        <f t="shared" si="3"/>
        <v>0</v>
      </c>
      <c r="S27" s="76">
        <f>Full_dataset!W16</f>
        <v>0</v>
      </c>
      <c r="T27" s="76">
        <f>Full_dataset!X16</f>
        <v>0</v>
      </c>
      <c r="U27" s="76">
        <f>Full_dataset!Y16</f>
        <v>0</v>
      </c>
      <c r="V27" s="76">
        <f>Full_dataset!Z16</f>
        <v>0</v>
      </c>
      <c r="W27" s="76">
        <f>Full_dataset!AA16</f>
        <v>0</v>
      </c>
      <c r="Y27" s="5"/>
      <c r="Z27" s="6">
        <f t="shared" si="4"/>
        <v>1</v>
      </c>
      <c r="AA27" s="6">
        <f t="shared" si="5"/>
        <v>0.6470588235294118</v>
      </c>
      <c r="AB27" s="6">
        <f t="shared" si="6"/>
        <v>0.94117647058823528</v>
      </c>
      <c r="AC27" s="6">
        <f t="shared" si="7"/>
        <v>0.58823529411764708</v>
      </c>
      <c r="AD27" s="6">
        <f t="shared" si="8"/>
        <v>0</v>
      </c>
      <c r="AE27" s="6">
        <f t="shared" si="9"/>
        <v>0.88235294117647056</v>
      </c>
      <c r="AF27" s="7">
        <f t="shared" si="10"/>
        <v>1</v>
      </c>
      <c r="AG27" s="6">
        <f t="shared" si="11"/>
        <v>0</v>
      </c>
      <c r="AH27" s="5"/>
      <c r="AI27" s="6">
        <f t="shared" si="12"/>
        <v>1</v>
      </c>
      <c r="AJ27" s="7">
        <f t="shared" si="13"/>
        <v>1</v>
      </c>
      <c r="AK27" s="7">
        <f t="shared" si="14"/>
        <v>1</v>
      </c>
      <c r="AL27" s="7">
        <f t="shared" si="15"/>
        <v>1</v>
      </c>
      <c r="AM27" s="7">
        <f t="shared" si="16"/>
        <v>1</v>
      </c>
      <c r="AN27" s="7">
        <f t="shared" si="17"/>
        <v>1</v>
      </c>
      <c r="AO27" s="7">
        <f t="shared" si="18"/>
        <v>1</v>
      </c>
      <c r="AP27" s="5"/>
      <c r="AQ27" s="6">
        <f t="shared" si="19"/>
        <v>0</v>
      </c>
    </row>
    <row r="28" spans="1:43" ht="14.45" customHeight="1" x14ac:dyDescent="0.25">
      <c r="A28" s="60" t="s">
        <v>6</v>
      </c>
      <c r="B28" s="47">
        <v>3</v>
      </c>
      <c r="C28" s="46" t="s">
        <v>64</v>
      </c>
      <c r="D28" s="44" t="s">
        <v>58</v>
      </c>
      <c r="E28" s="45">
        <v>6</v>
      </c>
      <c r="F28" s="44" t="s">
        <v>354</v>
      </c>
      <c r="G28" s="76">
        <f>Full_dataset!K17</f>
        <v>6</v>
      </c>
      <c r="H28" s="73">
        <f>Full_dataset!L17</f>
        <v>0</v>
      </c>
      <c r="I28" s="73">
        <f>Full_dataset!M17</f>
        <v>0</v>
      </c>
      <c r="J28" s="73">
        <f>Full_dataset!N17</f>
        <v>5</v>
      </c>
      <c r="K28" s="73">
        <f>Full_dataset!O17</f>
        <v>5</v>
      </c>
      <c r="L28" s="73">
        <f>Full_dataset!P17</f>
        <v>4</v>
      </c>
      <c r="M28" s="70">
        <f>Full_dataset!Q17</f>
        <v>6</v>
      </c>
      <c r="N28" s="80">
        <f t="shared" si="0"/>
        <v>0</v>
      </c>
      <c r="O28" s="78">
        <f t="shared" si="1"/>
        <v>0</v>
      </c>
      <c r="P28" s="71">
        <f t="shared" si="2"/>
        <v>0</v>
      </c>
      <c r="Q28" s="76">
        <f>Full_dataset!U17</f>
        <v>0</v>
      </c>
      <c r="R28" s="54">
        <f t="shared" si="3"/>
        <v>0</v>
      </c>
      <c r="S28" s="76">
        <f>Full_dataset!W17</f>
        <v>0</v>
      </c>
      <c r="T28" s="76">
        <f>Full_dataset!X17</f>
        <v>0</v>
      </c>
      <c r="U28" s="76">
        <f>Full_dataset!Y17</f>
        <v>0</v>
      </c>
      <c r="V28" s="76">
        <f>Full_dataset!Z17</f>
        <v>0</v>
      </c>
      <c r="W28" s="76">
        <f>Full_dataset!AA17</f>
        <v>0</v>
      </c>
      <c r="Y28" s="5"/>
      <c r="Z28" s="6">
        <f t="shared" si="4"/>
        <v>1</v>
      </c>
      <c r="AA28" s="6">
        <f t="shared" si="5"/>
        <v>0</v>
      </c>
      <c r="AB28" s="6">
        <f t="shared" si="6"/>
        <v>0.83333333333333337</v>
      </c>
      <c r="AC28" s="6">
        <f t="shared" si="7"/>
        <v>0</v>
      </c>
      <c r="AD28" s="6">
        <f t="shared" si="8"/>
        <v>0.66666666666666663</v>
      </c>
      <c r="AE28" s="6">
        <f t="shared" si="9"/>
        <v>0.83333333333333337</v>
      </c>
      <c r="AF28" s="7">
        <f t="shared" si="10"/>
        <v>1</v>
      </c>
      <c r="AG28" s="6">
        <f t="shared" si="11"/>
        <v>0</v>
      </c>
      <c r="AH28" s="5"/>
      <c r="AI28" s="6">
        <f t="shared" si="12"/>
        <v>1</v>
      </c>
      <c r="AJ28" s="7">
        <f t="shared" si="13"/>
        <v>1</v>
      </c>
      <c r="AK28" s="7">
        <f t="shared" si="14"/>
        <v>1</v>
      </c>
      <c r="AL28" s="7">
        <f t="shared" si="15"/>
        <v>1</v>
      </c>
      <c r="AM28" s="7">
        <f t="shared" si="16"/>
        <v>1</v>
      </c>
      <c r="AN28" s="7">
        <f t="shared" si="17"/>
        <v>1</v>
      </c>
      <c r="AO28" s="7">
        <f t="shared" si="18"/>
        <v>1</v>
      </c>
      <c r="AP28" s="5"/>
      <c r="AQ28" s="6">
        <f t="shared" si="19"/>
        <v>0</v>
      </c>
    </row>
    <row r="29" spans="1:43" ht="14.45" customHeight="1" x14ac:dyDescent="0.25">
      <c r="A29" s="60" t="s">
        <v>7</v>
      </c>
      <c r="B29" s="47">
        <v>14</v>
      </c>
      <c r="C29" s="46" t="s">
        <v>65</v>
      </c>
      <c r="D29" s="44" t="s">
        <v>58</v>
      </c>
      <c r="E29" s="45">
        <v>78</v>
      </c>
      <c r="F29" s="44" t="s">
        <v>354</v>
      </c>
      <c r="G29" s="76">
        <f>Full_dataset!K21</f>
        <v>66</v>
      </c>
      <c r="H29" s="73">
        <f>Full_dataset!L21</f>
        <v>30</v>
      </c>
      <c r="I29" s="73">
        <f>Full_dataset!M21</f>
        <v>33</v>
      </c>
      <c r="J29" s="73">
        <f>Full_dataset!N21</f>
        <v>77</v>
      </c>
      <c r="K29" s="73">
        <f>Full_dataset!O21</f>
        <v>63</v>
      </c>
      <c r="L29" s="73">
        <f>Full_dataset!P21</f>
        <v>38</v>
      </c>
      <c r="M29" s="70">
        <f>Full_dataset!Q21</f>
        <v>71</v>
      </c>
      <c r="N29" s="80">
        <f t="shared" si="0"/>
        <v>5</v>
      </c>
      <c r="O29" s="78">
        <f t="shared" si="1"/>
        <v>12</v>
      </c>
      <c r="P29" s="71">
        <f t="shared" si="2"/>
        <v>7</v>
      </c>
      <c r="Q29" s="76">
        <f>Full_dataset!U21</f>
        <v>7</v>
      </c>
      <c r="R29" s="54">
        <f t="shared" si="3"/>
        <v>0</v>
      </c>
      <c r="S29" s="76">
        <f>Full_dataset!W21</f>
        <v>2</v>
      </c>
      <c r="T29" s="76">
        <f>Full_dataset!X21</f>
        <v>2</v>
      </c>
      <c r="U29" s="76">
        <f>Full_dataset!Y21</f>
        <v>7</v>
      </c>
      <c r="V29" s="76">
        <f>Full_dataset!Z21</f>
        <v>1</v>
      </c>
      <c r="W29" s="76">
        <f>Full_dataset!AA21</f>
        <v>4</v>
      </c>
      <c r="Y29" s="5"/>
      <c r="Z29" s="6">
        <f t="shared" si="4"/>
        <v>0.84615384615384615</v>
      </c>
      <c r="AA29" s="6">
        <f t="shared" si="5"/>
        <v>0.38461538461538464</v>
      </c>
      <c r="AB29" s="6">
        <f t="shared" si="6"/>
        <v>0.80769230769230771</v>
      </c>
      <c r="AC29" s="6">
        <f t="shared" si="7"/>
        <v>0.42307692307692307</v>
      </c>
      <c r="AD29" s="6">
        <f t="shared" si="8"/>
        <v>0.48717948717948717</v>
      </c>
      <c r="AE29" s="6">
        <f t="shared" si="9"/>
        <v>0.98717948717948723</v>
      </c>
      <c r="AF29" s="7">
        <f t="shared" si="10"/>
        <v>1</v>
      </c>
      <c r="AG29" s="6">
        <f t="shared" si="11"/>
        <v>6.4102564102564097E-2</v>
      </c>
      <c r="AH29" s="5"/>
      <c r="AI29" s="6">
        <f t="shared" si="12"/>
        <v>0.91025641025641024</v>
      </c>
      <c r="AJ29" s="7">
        <f t="shared" si="13"/>
        <v>0.9358974358974359</v>
      </c>
      <c r="AK29" s="7">
        <f t="shared" si="14"/>
        <v>0.92307692307692302</v>
      </c>
      <c r="AL29" s="7">
        <f t="shared" si="15"/>
        <v>0.9358974358974359</v>
      </c>
      <c r="AM29" s="7">
        <f t="shared" si="16"/>
        <v>0.96153846153846156</v>
      </c>
      <c r="AN29" s="7">
        <f t="shared" si="17"/>
        <v>1</v>
      </c>
      <c r="AO29" s="7">
        <f t="shared" si="18"/>
        <v>1</v>
      </c>
      <c r="AP29" s="5"/>
      <c r="AQ29" s="6">
        <f t="shared" si="19"/>
        <v>6.4102564102564097E-2</v>
      </c>
    </row>
    <row r="30" spans="1:43" ht="14.45" customHeight="1" x14ac:dyDescent="0.25">
      <c r="A30" s="60" t="s">
        <v>194</v>
      </c>
      <c r="B30" s="47">
        <v>12</v>
      </c>
      <c r="C30" s="46" t="s">
        <v>68</v>
      </c>
      <c r="D30" s="44" t="s">
        <v>57</v>
      </c>
      <c r="E30" s="45">
        <v>5</v>
      </c>
      <c r="F30" s="44" t="s">
        <v>354</v>
      </c>
      <c r="G30" s="76">
        <f>Full_dataset!K22</f>
        <v>5</v>
      </c>
      <c r="H30" s="73">
        <f>Full_dataset!L22</f>
        <v>4</v>
      </c>
      <c r="I30" s="73">
        <f>Full_dataset!M22</f>
        <v>1</v>
      </c>
      <c r="J30" s="73">
        <f>Full_dataset!N22</f>
        <v>5</v>
      </c>
      <c r="K30" s="73">
        <f>Full_dataset!O22</f>
        <v>5</v>
      </c>
      <c r="L30" s="73">
        <f>Full_dataset!P22</f>
        <v>5</v>
      </c>
      <c r="M30" s="70">
        <f>Full_dataset!Q22</f>
        <v>5</v>
      </c>
      <c r="N30" s="80">
        <f t="shared" si="0"/>
        <v>0</v>
      </c>
      <c r="O30" s="78">
        <f t="shared" si="1"/>
        <v>0</v>
      </c>
      <c r="P30" s="71">
        <f t="shared" si="2"/>
        <v>0</v>
      </c>
      <c r="Q30" s="76">
        <f>Full_dataset!U22</f>
        <v>0</v>
      </c>
      <c r="R30" s="54">
        <f t="shared" si="3"/>
        <v>0</v>
      </c>
      <c r="S30" s="76">
        <f>Full_dataset!W22</f>
        <v>0</v>
      </c>
      <c r="T30" s="76">
        <f>Full_dataset!X22</f>
        <v>0</v>
      </c>
      <c r="U30" s="76">
        <f>Full_dataset!Y22</f>
        <v>0</v>
      </c>
      <c r="V30" s="76">
        <f>Full_dataset!Z22</f>
        <v>0</v>
      </c>
      <c r="W30" s="76">
        <f>Full_dataset!AA22</f>
        <v>0</v>
      </c>
      <c r="Y30" s="5"/>
      <c r="Z30" s="6">
        <f t="shared" si="4"/>
        <v>1</v>
      </c>
      <c r="AA30" s="6">
        <f t="shared" si="5"/>
        <v>0.8</v>
      </c>
      <c r="AB30" s="6">
        <f t="shared" si="6"/>
        <v>1</v>
      </c>
      <c r="AC30" s="6">
        <f t="shared" si="7"/>
        <v>0.2</v>
      </c>
      <c r="AD30" s="6">
        <f t="shared" si="8"/>
        <v>1</v>
      </c>
      <c r="AE30" s="6">
        <f t="shared" si="9"/>
        <v>1</v>
      </c>
      <c r="AF30" s="7">
        <f t="shared" si="10"/>
        <v>1</v>
      </c>
      <c r="AG30" s="6">
        <f t="shared" si="11"/>
        <v>0</v>
      </c>
      <c r="AH30" s="5"/>
      <c r="AI30" s="6">
        <f t="shared" si="12"/>
        <v>1</v>
      </c>
      <c r="AJ30" s="7">
        <f t="shared" si="13"/>
        <v>1</v>
      </c>
      <c r="AK30" s="7">
        <f t="shared" si="14"/>
        <v>1</v>
      </c>
      <c r="AL30" s="7">
        <f t="shared" si="15"/>
        <v>1</v>
      </c>
      <c r="AM30" s="7">
        <f t="shared" si="16"/>
        <v>1</v>
      </c>
      <c r="AN30" s="7">
        <f t="shared" si="17"/>
        <v>1</v>
      </c>
      <c r="AO30" s="7">
        <f t="shared" si="18"/>
        <v>1</v>
      </c>
      <c r="AP30" s="5"/>
      <c r="AQ30" s="6">
        <f t="shared" si="19"/>
        <v>0</v>
      </c>
    </row>
    <row r="31" spans="1:43" ht="14.45" customHeight="1" x14ac:dyDescent="0.25">
      <c r="A31" s="60" t="s">
        <v>195</v>
      </c>
      <c r="B31" s="47">
        <v>11</v>
      </c>
      <c r="C31" s="46" t="s">
        <v>66</v>
      </c>
      <c r="D31" s="44" t="s">
        <v>58</v>
      </c>
      <c r="E31" s="45">
        <v>7</v>
      </c>
      <c r="F31" s="44" t="s">
        <v>354</v>
      </c>
      <c r="G31" s="76">
        <f>Full_dataset!K23</f>
        <v>6</v>
      </c>
      <c r="H31" s="73">
        <f>Full_dataset!L23</f>
        <v>5</v>
      </c>
      <c r="I31" s="73">
        <f>Full_dataset!M23</f>
        <v>0</v>
      </c>
      <c r="J31" s="73">
        <f>Full_dataset!N23</f>
        <v>7</v>
      </c>
      <c r="K31" s="73">
        <f>Full_dataset!O23</f>
        <v>7</v>
      </c>
      <c r="L31" s="73">
        <f>Full_dataset!P23</f>
        <v>2</v>
      </c>
      <c r="M31" s="70">
        <f>Full_dataset!Q23</f>
        <v>6</v>
      </c>
      <c r="N31" s="80">
        <f t="shared" si="0"/>
        <v>0</v>
      </c>
      <c r="O31" s="78">
        <f t="shared" si="1"/>
        <v>1</v>
      </c>
      <c r="P31" s="71">
        <f t="shared" si="2"/>
        <v>1</v>
      </c>
      <c r="Q31" s="76">
        <f>Full_dataset!U23</f>
        <v>1</v>
      </c>
      <c r="R31" s="54">
        <f t="shared" si="3"/>
        <v>0</v>
      </c>
      <c r="S31" s="76">
        <f>Full_dataset!W23</f>
        <v>1</v>
      </c>
      <c r="T31" s="76">
        <f>Full_dataset!X23</f>
        <v>0</v>
      </c>
      <c r="U31" s="76">
        <f>Full_dataset!Y23</f>
        <v>1</v>
      </c>
      <c r="V31" s="76">
        <f>Full_dataset!Z23</f>
        <v>1</v>
      </c>
      <c r="W31" s="76">
        <f>Full_dataset!AA23</f>
        <v>1</v>
      </c>
      <c r="Y31" s="5"/>
      <c r="Z31" s="6">
        <f t="shared" si="4"/>
        <v>0.8571428571428571</v>
      </c>
      <c r="AA31" s="6">
        <f t="shared" si="5"/>
        <v>0.7142857142857143</v>
      </c>
      <c r="AB31" s="6">
        <f t="shared" si="6"/>
        <v>1</v>
      </c>
      <c r="AC31" s="6">
        <f t="shared" si="7"/>
        <v>0</v>
      </c>
      <c r="AD31" s="6">
        <f t="shared" si="8"/>
        <v>0.2857142857142857</v>
      </c>
      <c r="AE31" s="6">
        <f t="shared" si="9"/>
        <v>1</v>
      </c>
      <c r="AF31" s="7">
        <f t="shared" si="10"/>
        <v>1</v>
      </c>
      <c r="AG31" s="6">
        <f t="shared" si="11"/>
        <v>0</v>
      </c>
      <c r="AH31" s="5"/>
      <c r="AI31" s="6">
        <f t="shared" si="12"/>
        <v>0.8571428571428571</v>
      </c>
      <c r="AJ31" s="7">
        <f t="shared" si="13"/>
        <v>1</v>
      </c>
      <c r="AK31" s="7">
        <f t="shared" si="14"/>
        <v>1</v>
      </c>
      <c r="AL31" s="7">
        <f t="shared" si="15"/>
        <v>0.8571428571428571</v>
      </c>
      <c r="AM31" s="7">
        <f t="shared" si="16"/>
        <v>1</v>
      </c>
      <c r="AN31" s="7">
        <f t="shared" si="17"/>
        <v>1</v>
      </c>
      <c r="AO31" s="7">
        <f t="shared" si="18"/>
        <v>1</v>
      </c>
      <c r="AP31" s="5"/>
      <c r="AQ31" s="6">
        <f t="shared" si="19"/>
        <v>0</v>
      </c>
    </row>
    <row r="32" spans="1:43" ht="14.45" customHeight="1" x14ac:dyDescent="0.25">
      <c r="A32" s="60" t="s">
        <v>196</v>
      </c>
      <c r="B32" s="47">
        <v>15</v>
      </c>
      <c r="C32" s="46" t="s">
        <v>67</v>
      </c>
      <c r="D32" s="44" t="s">
        <v>57</v>
      </c>
      <c r="E32" s="45">
        <v>25</v>
      </c>
      <c r="F32" s="44" t="s">
        <v>354</v>
      </c>
      <c r="G32" s="76">
        <f>Full_dataset!K24</f>
        <v>24</v>
      </c>
      <c r="H32" s="73">
        <f>Full_dataset!L24</f>
        <v>14</v>
      </c>
      <c r="I32" s="73">
        <f>Full_dataset!M24</f>
        <v>1</v>
      </c>
      <c r="J32" s="73">
        <f>Full_dataset!N24</f>
        <v>24</v>
      </c>
      <c r="K32" s="73">
        <f>Full_dataset!O24</f>
        <v>23</v>
      </c>
      <c r="L32" s="73">
        <f>Full_dataset!P24</f>
        <v>16</v>
      </c>
      <c r="M32" s="70">
        <f>Full_dataset!Q24</f>
        <v>24</v>
      </c>
      <c r="N32" s="80">
        <f t="shared" si="0"/>
        <v>0</v>
      </c>
      <c r="O32" s="78">
        <f t="shared" si="1"/>
        <v>1</v>
      </c>
      <c r="P32" s="71">
        <f t="shared" si="2"/>
        <v>1</v>
      </c>
      <c r="Q32" s="76">
        <f>Full_dataset!U24</f>
        <v>1</v>
      </c>
      <c r="R32" s="54">
        <f t="shared" si="3"/>
        <v>0</v>
      </c>
      <c r="S32" s="76">
        <f>Full_dataset!W24</f>
        <v>0</v>
      </c>
      <c r="T32" s="76">
        <f>Full_dataset!X24</f>
        <v>0</v>
      </c>
      <c r="U32" s="76">
        <f>Full_dataset!Y24</f>
        <v>1</v>
      </c>
      <c r="V32" s="76">
        <f>Full_dataset!Z24</f>
        <v>0</v>
      </c>
      <c r="W32" s="76">
        <f>Full_dataset!AA24</f>
        <v>0</v>
      </c>
      <c r="Y32" s="5"/>
      <c r="Z32" s="6">
        <f t="shared" si="4"/>
        <v>0.96</v>
      </c>
      <c r="AA32" s="6">
        <f t="shared" si="5"/>
        <v>0.56000000000000005</v>
      </c>
      <c r="AB32" s="6">
        <f t="shared" si="6"/>
        <v>0.92</v>
      </c>
      <c r="AC32" s="6">
        <f t="shared" si="7"/>
        <v>0.04</v>
      </c>
      <c r="AD32" s="6">
        <f t="shared" si="8"/>
        <v>0.64</v>
      </c>
      <c r="AE32" s="6">
        <f t="shared" si="9"/>
        <v>0.96</v>
      </c>
      <c r="AF32" s="7">
        <f t="shared" si="10"/>
        <v>1</v>
      </c>
      <c r="AG32" s="6">
        <f t="shared" si="11"/>
        <v>0</v>
      </c>
      <c r="AH32" s="5"/>
      <c r="AI32" s="6">
        <f t="shared" si="12"/>
        <v>0.96</v>
      </c>
      <c r="AJ32" s="7">
        <f t="shared" si="13"/>
        <v>0.96</v>
      </c>
      <c r="AK32" s="7">
        <f t="shared" si="14"/>
        <v>0.96</v>
      </c>
      <c r="AL32" s="7">
        <f t="shared" si="15"/>
        <v>0.96</v>
      </c>
      <c r="AM32" s="7">
        <f t="shared" si="16"/>
        <v>0.96</v>
      </c>
      <c r="AN32" s="7">
        <f t="shared" si="17"/>
        <v>1</v>
      </c>
      <c r="AO32" s="7">
        <f t="shared" si="18"/>
        <v>1</v>
      </c>
      <c r="AP32" s="5"/>
      <c r="AQ32" s="6">
        <f t="shared" si="19"/>
        <v>0</v>
      </c>
    </row>
    <row r="33" spans="1:43" ht="14.45" customHeight="1" x14ac:dyDescent="0.25">
      <c r="A33" s="60" t="s">
        <v>221</v>
      </c>
      <c r="B33" s="47">
        <v>12</v>
      </c>
      <c r="C33" s="46" t="s">
        <v>69</v>
      </c>
      <c r="D33" s="44" t="s">
        <v>57</v>
      </c>
      <c r="E33" s="45">
        <v>18</v>
      </c>
      <c r="F33" s="44" t="s">
        <v>354</v>
      </c>
      <c r="G33" s="76">
        <f>Full_dataset!K25</f>
        <v>16</v>
      </c>
      <c r="H33" s="73">
        <f>Full_dataset!L25</f>
        <v>9</v>
      </c>
      <c r="I33" s="73">
        <f>Full_dataset!M25</f>
        <v>6</v>
      </c>
      <c r="J33" s="73">
        <f>Full_dataset!N25</f>
        <v>11</v>
      </c>
      <c r="K33" s="73">
        <f>Full_dataset!O25</f>
        <v>16</v>
      </c>
      <c r="L33" s="73">
        <f>Full_dataset!P25</f>
        <v>7</v>
      </c>
      <c r="M33" s="70">
        <f>Full_dataset!Q25</f>
        <v>16</v>
      </c>
      <c r="N33" s="80">
        <f t="shared" si="0"/>
        <v>0</v>
      </c>
      <c r="O33" s="78">
        <f t="shared" si="1"/>
        <v>2</v>
      </c>
      <c r="P33" s="71">
        <f t="shared" si="2"/>
        <v>2</v>
      </c>
      <c r="Q33" s="76">
        <f>Full_dataset!U25</f>
        <v>1</v>
      </c>
      <c r="R33" s="54">
        <f t="shared" si="3"/>
        <v>1</v>
      </c>
      <c r="S33" s="76">
        <f>Full_dataset!W25</f>
        <v>0</v>
      </c>
      <c r="T33" s="76">
        <f>Full_dataset!X25</f>
        <v>1</v>
      </c>
      <c r="U33" s="76">
        <f>Full_dataset!Y25</f>
        <v>0</v>
      </c>
      <c r="V33" s="76">
        <f>Full_dataset!Z25</f>
        <v>1</v>
      </c>
      <c r="W33" s="76">
        <f>Full_dataset!AA25</f>
        <v>0</v>
      </c>
      <c r="Y33" s="5"/>
      <c r="Z33" s="6">
        <f t="shared" si="4"/>
        <v>0.88888888888888884</v>
      </c>
      <c r="AA33" s="6">
        <f t="shared" si="5"/>
        <v>0.5</v>
      </c>
      <c r="AB33" s="6">
        <f t="shared" si="6"/>
        <v>0.88888888888888884</v>
      </c>
      <c r="AC33" s="6">
        <f t="shared" si="7"/>
        <v>0.33333333333333331</v>
      </c>
      <c r="AD33" s="6">
        <f t="shared" si="8"/>
        <v>0.3888888888888889</v>
      </c>
      <c r="AE33" s="6">
        <f t="shared" si="9"/>
        <v>0.61111111111111116</v>
      </c>
      <c r="AF33" s="7">
        <f t="shared" si="10"/>
        <v>0.94444444444444442</v>
      </c>
      <c r="AG33" s="6">
        <f t="shared" si="11"/>
        <v>0</v>
      </c>
      <c r="AH33" s="5"/>
      <c r="AI33" s="6">
        <f t="shared" si="12"/>
        <v>0.88888888888888884</v>
      </c>
      <c r="AJ33" s="7">
        <f t="shared" si="13"/>
        <v>0.88888888888888884</v>
      </c>
      <c r="AK33" s="7">
        <f t="shared" si="14"/>
        <v>0.94444444444444442</v>
      </c>
      <c r="AL33" s="7">
        <f t="shared" si="15"/>
        <v>0.94444444444444442</v>
      </c>
      <c r="AM33" s="7">
        <f t="shared" si="16"/>
        <v>0.88888888888888884</v>
      </c>
      <c r="AN33" s="7">
        <f t="shared" si="17"/>
        <v>0.88888888888888884</v>
      </c>
      <c r="AO33" s="7">
        <f t="shared" si="18"/>
        <v>0.94444444444444442</v>
      </c>
      <c r="AP33" s="5"/>
      <c r="AQ33" s="6">
        <f t="shared" si="19"/>
        <v>0</v>
      </c>
    </row>
    <row r="34" spans="1:43" s="99" customFormat="1" ht="14.45" customHeight="1" x14ac:dyDescent="0.25">
      <c r="A34" s="62" t="s">
        <v>212</v>
      </c>
      <c r="B34" s="48">
        <v>13</v>
      </c>
      <c r="C34" s="50" t="s">
        <v>341</v>
      </c>
      <c r="D34" s="49" t="s">
        <v>57</v>
      </c>
      <c r="E34" s="51">
        <v>9</v>
      </c>
      <c r="F34" s="49" t="s">
        <v>354</v>
      </c>
      <c r="G34" s="91">
        <f>Full_dataset!K26</f>
        <v>6</v>
      </c>
      <c r="H34" s="92">
        <f>Full_dataset!L26</f>
        <v>2</v>
      </c>
      <c r="I34" s="92">
        <f>Full_dataset!M26</f>
        <v>4</v>
      </c>
      <c r="J34" s="92">
        <f>Full_dataset!N26</f>
        <v>9</v>
      </c>
      <c r="K34" s="92">
        <f>Full_dataset!O26</f>
        <v>8</v>
      </c>
      <c r="L34" s="92">
        <f>Full_dataset!P26</f>
        <v>3</v>
      </c>
      <c r="M34" s="93">
        <f>Full_dataset!Q26</f>
        <v>6</v>
      </c>
      <c r="N34" s="94">
        <f t="shared" si="0"/>
        <v>0</v>
      </c>
      <c r="O34" s="95">
        <f t="shared" si="1"/>
        <v>3</v>
      </c>
      <c r="P34" s="96">
        <f t="shared" si="2"/>
        <v>3</v>
      </c>
      <c r="Q34" s="91">
        <f>Full_dataset!U26</f>
        <v>3</v>
      </c>
      <c r="R34" s="98">
        <f t="shared" si="3"/>
        <v>0</v>
      </c>
      <c r="S34" s="91">
        <f>Full_dataset!W26</f>
        <v>0</v>
      </c>
      <c r="T34" s="91">
        <f>Full_dataset!X26</f>
        <v>1</v>
      </c>
      <c r="U34" s="91">
        <f>Full_dataset!Y26</f>
        <v>3</v>
      </c>
      <c r="V34" s="91">
        <f>Full_dataset!Z26</f>
        <v>2</v>
      </c>
      <c r="W34" s="91">
        <f>Full_dataset!AA26</f>
        <v>0</v>
      </c>
      <c r="Y34" s="100"/>
      <c r="Z34" s="101">
        <f t="shared" si="4"/>
        <v>0.66666666666666663</v>
      </c>
      <c r="AA34" s="101">
        <f t="shared" si="5"/>
        <v>0.22222222222222221</v>
      </c>
      <c r="AB34" s="101">
        <f t="shared" si="6"/>
        <v>0.88888888888888884</v>
      </c>
      <c r="AC34" s="101">
        <f t="shared" si="7"/>
        <v>0.44444444444444442</v>
      </c>
      <c r="AD34" s="101">
        <f t="shared" si="8"/>
        <v>0.33333333333333331</v>
      </c>
      <c r="AE34" s="101">
        <f t="shared" si="9"/>
        <v>1</v>
      </c>
      <c r="AF34" s="102">
        <f t="shared" si="10"/>
        <v>1</v>
      </c>
      <c r="AG34" s="101">
        <f t="shared" si="11"/>
        <v>0</v>
      </c>
      <c r="AH34" s="100"/>
      <c r="AI34" s="101">
        <f t="shared" si="12"/>
        <v>0.66666666666666663</v>
      </c>
      <c r="AJ34" s="102">
        <f t="shared" si="13"/>
        <v>0.66666666666666663</v>
      </c>
      <c r="AK34" s="102">
        <f t="shared" si="14"/>
        <v>0.88888888888888884</v>
      </c>
      <c r="AL34" s="102">
        <f t="shared" si="15"/>
        <v>0.77777777777777768</v>
      </c>
      <c r="AM34" s="102">
        <f t="shared" si="16"/>
        <v>0.66666666666666663</v>
      </c>
      <c r="AN34" s="102">
        <f t="shared" si="17"/>
        <v>1</v>
      </c>
      <c r="AO34" s="102">
        <f t="shared" si="18"/>
        <v>1</v>
      </c>
      <c r="AP34" s="100"/>
      <c r="AQ34" s="101">
        <f t="shared" si="19"/>
        <v>0</v>
      </c>
    </row>
    <row r="35" spans="1:43" s="99" customFormat="1" ht="14.45" customHeight="1" x14ac:dyDescent="0.25">
      <c r="A35" s="62" t="s">
        <v>211</v>
      </c>
      <c r="B35" s="48">
        <v>13</v>
      </c>
      <c r="C35" s="50" t="s">
        <v>72</v>
      </c>
      <c r="D35" s="49" t="s">
        <v>57</v>
      </c>
      <c r="E35" s="51">
        <v>8</v>
      </c>
      <c r="F35" s="49" t="s">
        <v>354</v>
      </c>
      <c r="G35" s="91">
        <f>Full_dataset!K27</f>
        <v>8</v>
      </c>
      <c r="H35" s="92">
        <f>Full_dataset!L27</f>
        <v>5</v>
      </c>
      <c r="I35" s="92">
        <f>Full_dataset!M27</f>
        <v>3</v>
      </c>
      <c r="J35" s="92">
        <f>Full_dataset!N27</f>
        <v>8</v>
      </c>
      <c r="K35" s="92">
        <f>Full_dataset!O27</f>
        <v>5</v>
      </c>
      <c r="L35" s="92">
        <f>Full_dataset!P27</f>
        <v>8</v>
      </c>
      <c r="M35" s="93">
        <f>Full_dataset!Q27</f>
        <v>8</v>
      </c>
      <c r="N35" s="94">
        <f t="shared" ref="N35:N66" si="20">M35-G35</f>
        <v>0</v>
      </c>
      <c r="O35" s="95">
        <f t="shared" ref="O35:O66" si="21">E35-G35</f>
        <v>0</v>
      </c>
      <c r="P35" s="96">
        <f t="shared" ref="P35:P66" si="22">E35-M35</f>
        <v>0</v>
      </c>
      <c r="Q35" s="91">
        <f>Full_dataset!U27</f>
        <v>0</v>
      </c>
      <c r="R35" s="98">
        <f t="shared" ref="R35:R66" si="23">E35-(M35+Q35)</f>
        <v>0</v>
      </c>
      <c r="S35" s="91">
        <f>Full_dataset!W27</f>
        <v>0</v>
      </c>
      <c r="T35" s="91">
        <f>Full_dataset!X27</f>
        <v>0</v>
      </c>
      <c r="U35" s="91">
        <f>Full_dataset!Y27</f>
        <v>0</v>
      </c>
      <c r="V35" s="91">
        <f>Full_dataset!Z27</f>
        <v>0</v>
      </c>
      <c r="W35" s="91">
        <f>Full_dataset!AA27</f>
        <v>0</v>
      </c>
      <c r="Y35" s="100"/>
      <c r="Z35" s="101">
        <f t="shared" ref="Z35:Z66" si="24">G35/$E35</f>
        <v>1</v>
      </c>
      <c r="AA35" s="101">
        <f t="shared" ref="AA35:AA66" si="25">H35/$E35</f>
        <v>0.625</v>
      </c>
      <c r="AB35" s="101">
        <f t="shared" ref="AB35:AB66" si="26">K35/$E35</f>
        <v>0.625</v>
      </c>
      <c r="AC35" s="101">
        <f t="shared" ref="AC35:AC66" si="27">I35/$E35</f>
        <v>0.375</v>
      </c>
      <c r="AD35" s="101">
        <f t="shared" ref="AD35:AD66" si="28">L35/$E35</f>
        <v>1</v>
      </c>
      <c r="AE35" s="101">
        <f t="shared" ref="AE35:AE66" si="29">J35/$E35</f>
        <v>1</v>
      </c>
      <c r="AF35" s="102">
        <f t="shared" ref="AF35:AF66" si="30">($E35-R35)/$E35</f>
        <v>1</v>
      </c>
      <c r="AG35" s="101">
        <f t="shared" ref="AG35:AG66" si="31">N35/$E35</f>
        <v>0</v>
      </c>
      <c r="AH35" s="100"/>
      <c r="AI35" s="101">
        <f t="shared" ref="AI35:AI66" si="32">M35/$E35</f>
        <v>1</v>
      </c>
      <c r="AJ35" s="102">
        <f t="shared" ref="AJ35:AJ66" si="33">$AI35+S35/$E35</f>
        <v>1</v>
      </c>
      <c r="AK35" s="102">
        <f t="shared" ref="AK35:AK66" si="34">$AI35+V35/$E35</f>
        <v>1</v>
      </c>
      <c r="AL35" s="102">
        <f t="shared" ref="AL35:AL66" si="35">$AI35+T35/$E35</f>
        <v>1</v>
      </c>
      <c r="AM35" s="102">
        <f t="shared" ref="AM35:AM66" si="36">$AI35+W35/$E35</f>
        <v>1</v>
      </c>
      <c r="AN35" s="102">
        <f t="shared" ref="AN35:AN66" si="37">$AI35+U35/$E35</f>
        <v>1</v>
      </c>
      <c r="AO35" s="102">
        <f t="shared" ref="AO35:AO66" si="38">AF35</f>
        <v>1</v>
      </c>
      <c r="AP35" s="100"/>
      <c r="AQ35" s="101">
        <f t="shared" ref="AQ35:AQ66" si="39">AG35</f>
        <v>0</v>
      </c>
    </row>
    <row r="36" spans="1:43" s="99" customFormat="1" ht="14.45" customHeight="1" x14ac:dyDescent="0.25">
      <c r="A36" s="62" t="s">
        <v>213</v>
      </c>
      <c r="B36" s="48">
        <v>4</v>
      </c>
      <c r="C36" s="50" t="s">
        <v>70</v>
      </c>
      <c r="D36" s="49" t="s">
        <v>57</v>
      </c>
      <c r="E36" s="51">
        <v>5</v>
      </c>
      <c r="F36" s="49" t="s">
        <v>354</v>
      </c>
      <c r="G36" s="91">
        <f>Full_dataset!K28</f>
        <v>5</v>
      </c>
      <c r="H36" s="92">
        <f>Full_dataset!L28</f>
        <v>2</v>
      </c>
      <c r="I36" s="92">
        <f>Full_dataset!M28</f>
        <v>0</v>
      </c>
      <c r="J36" s="92">
        <f>Full_dataset!N28</f>
        <v>5</v>
      </c>
      <c r="K36" s="92">
        <f>Full_dataset!O28</f>
        <v>5</v>
      </c>
      <c r="L36" s="92">
        <f>Full_dataset!P28</f>
        <v>1</v>
      </c>
      <c r="M36" s="93">
        <f>Full_dataset!Q28</f>
        <v>5</v>
      </c>
      <c r="N36" s="94">
        <f t="shared" si="20"/>
        <v>0</v>
      </c>
      <c r="O36" s="95">
        <f t="shared" si="21"/>
        <v>0</v>
      </c>
      <c r="P36" s="96">
        <f t="shared" si="22"/>
        <v>0</v>
      </c>
      <c r="Q36" s="91">
        <f>Full_dataset!U28</f>
        <v>0</v>
      </c>
      <c r="R36" s="98">
        <f t="shared" si="23"/>
        <v>0</v>
      </c>
      <c r="S36" s="91">
        <f>Full_dataset!W28</f>
        <v>0</v>
      </c>
      <c r="T36" s="91">
        <f>Full_dataset!X28</f>
        <v>0</v>
      </c>
      <c r="U36" s="91">
        <f>Full_dataset!Y28</f>
        <v>0</v>
      </c>
      <c r="V36" s="91">
        <f>Full_dataset!Z28</f>
        <v>0</v>
      </c>
      <c r="W36" s="91">
        <f>Full_dataset!AA28</f>
        <v>0</v>
      </c>
      <c r="Y36" s="100"/>
      <c r="Z36" s="101">
        <f t="shared" si="24"/>
        <v>1</v>
      </c>
      <c r="AA36" s="101">
        <f t="shared" si="25"/>
        <v>0.4</v>
      </c>
      <c r="AB36" s="101">
        <f t="shared" si="26"/>
        <v>1</v>
      </c>
      <c r="AC36" s="101">
        <f t="shared" si="27"/>
        <v>0</v>
      </c>
      <c r="AD36" s="101">
        <f t="shared" si="28"/>
        <v>0.2</v>
      </c>
      <c r="AE36" s="101">
        <f t="shared" si="29"/>
        <v>1</v>
      </c>
      <c r="AF36" s="102">
        <f t="shared" si="30"/>
        <v>1</v>
      </c>
      <c r="AG36" s="101">
        <f t="shared" si="31"/>
        <v>0</v>
      </c>
      <c r="AH36" s="100"/>
      <c r="AI36" s="101">
        <f t="shared" si="32"/>
        <v>1</v>
      </c>
      <c r="AJ36" s="102">
        <f t="shared" si="33"/>
        <v>1</v>
      </c>
      <c r="AK36" s="102">
        <f t="shared" si="34"/>
        <v>1</v>
      </c>
      <c r="AL36" s="102">
        <f t="shared" si="35"/>
        <v>1</v>
      </c>
      <c r="AM36" s="102">
        <f t="shared" si="36"/>
        <v>1</v>
      </c>
      <c r="AN36" s="102">
        <f t="shared" si="37"/>
        <v>1</v>
      </c>
      <c r="AO36" s="102">
        <f t="shared" si="38"/>
        <v>1</v>
      </c>
      <c r="AP36" s="100"/>
      <c r="AQ36" s="101">
        <f t="shared" si="39"/>
        <v>0</v>
      </c>
    </row>
    <row r="37" spans="1:43" s="99" customFormat="1" ht="14.45" customHeight="1" x14ac:dyDescent="0.25">
      <c r="A37" s="62" t="s">
        <v>214</v>
      </c>
      <c r="B37" s="48">
        <v>6</v>
      </c>
      <c r="C37" s="50" t="s">
        <v>71</v>
      </c>
      <c r="D37" s="49" t="s">
        <v>57</v>
      </c>
      <c r="E37" s="51">
        <v>4</v>
      </c>
      <c r="F37" s="49" t="s">
        <v>354</v>
      </c>
      <c r="G37" s="91">
        <f>Full_dataset!K29</f>
        <v>4</v>
      </c>
      <c r="H37" s="92">
        <f>Full_dataset!L29</f>
        <v>0</v>
      </c>
      <c r="I37" s="92">
        <f>Full_dataset!M29</f>
        <v>0</v>
      </c>
      <c r="J37" s="92">
        <f>Full_dataset!N29</f>
        <v>4</v>
      </c>
      <c r="K37" s="92">
        <f>Full_dataset!O29</f>
        <v>4</v>
      </c>
      <c r="L37" s="92">
        <f>Full_dataset!P29</f>
        <v>3</v>
      </c>
      <c r="M37" s="93">
        <f>Full_dataset!Q29</f>
        <v>4</v>
      </c>
      <c r="N37" s="94">
        <f t="shared" si="20"/>
        <v>0</v>
      </c>
      <c r="O37" s="95">
        <f t="shared" si="21"/>
        <v>0</v>
      </c>
      <c r="P37" s="96">
        <f t="shared" si="22"/>
        <v>0</v>
      </c>
      <c r="Q37" s="91">
        <f>Full_dataset!U29</f>
        <v>0</v>
      </c>
      <c r="R37" s="98">
        <f t="shared" si="23"/>
        <v>0</v>
      </c>
      <c r="S37" s="91">
        <f>Full_dataset!W29</f>
        <v>0</v>
      </c>
      <c r="T37" s="91">
        <f>Full_dataset!X29</f>
        <v>0</v>
      </c>
      <c r="U37" s="91">
        <f>Full_dataset!Y29</f>
        <v>0</v>
      </c>
      <c r="V37" s="91">
        <f>Full_dataset!Z29</f>
        <v>0</v>
      </c>
      <c r="W37" s="91">
        <f>Full_dataset!AA29</f>
        <v>0</v>
      </c>
      <c r="Y37" s="100"/>
      <c r="Z37" s="101">
        <f t="shared" si="24"/>
        <v>1</v>
      </c>
      <c r="AA37" s="101">
        <f t="shared" si="25"/>
        <v>0</v>
      </c>
      <c r="AB37" s="101">
        <f t="shared" si="26"/>
        <v>1</v>
      </c>
      <c r="AC37" s="101">
        <f t="shared" si="27"/>
        <v>0</v>
      </c>
      <c r="AD37" s="101">
        <f t="shared" si="28"/>
        <v>0.75</v>
      </c>
      <c r="AE37" s="101">
        <f t="shared" si="29"/>
        <v>1</v>
      </c>
      <c r="AF37" s="102">
        <f t="shared" si="30"/>
        <v>1</v>
      </c>
      <c r="AG37" s="101">
        <f t="shared" si="31"/>
        <v>0</v>
      </c>
      <c r="AH37" s="100"/>
      <c r="AI37" s="101">
        <f t="shared" si="32"/>
        <v>1</v>
      </c>
      <c r="AJ37" s="102">
        <f t="shared" si="33"/>
        <v>1</v>
      </c>
      <c r="AK37" s="102">
        <f t="shared" si="34"/>
        <v>1</v>
      </c>
      <c r="AL37" s="102">
        <f t="shared" si="35"/>
        <v>1</v>
      </c>
      <c r="AM37" s="102">
        <f t="shared" si="36"/>
        <v>1</v>
      </c>
      <c r="AN37" s="102">
        <f t="shared" si="37"/>
        <v>1</v>
      </c>
      <c r="AO37" s="102">
        <f t="shared" si="38"/>
        <v>1</v>
      </c>
      <c r="AP37" s="100"/>
      <c r="AQ37" s="101">
        <f t="shared" si="39"/>
        <v>0</v>
      </c>
    </row>
    <row r="38" spans="1:43" s="99" customFormat="1" ht="14.45" customHeight="1" x14ac:dyDescent="0.25">
      <c r="A38" s="62" t="s">
        <v>9</v>
      </c>
      <c r="B38" s="48">
        <v>6</v>
      </c>
      <c r="C38" s="50" t="s">
        <v>118</v>
      </c>
      <c r="D38" s="49" t="s">
        <v>57</v>
      </c>
      <c r="E38" s="51">
        <v>5</v>
      </c>
      <c r="F38" s="49" t="s">
        <v>354</v>
      </c>
      <c r="G38" s="91">
        <f>Full_dataset!K31</f>
        <v>4</v>
      </c>
      <c r="H38" s="92">
        <f>Full_dataset!L31</f>
        <v>3</v>
      </c>
      <c r="I38" s="92">
        <f>Full_dataset!M31</f>
        <v>2</v>
      </c>
      <c r="J38" s="92">
        <f>Full_dataset!N31</f>
        <v>5</v>
      </c>
      <c r="K38" s="92">
        <f>Full_dataset!O31</f>
        <v>4</v>
      </c>
      <c r="L38" s="92">
        <f>Full_dataset!P31</f>
        <v>3</v>
      </c>
      <c r="M38" s="93">
        <f>Full_dataset!Q31</f>
        <v>4</v>
      </c>
      <c r="N38" s="94">
        <f t="shared" si="20"/>
        <v>0</v>
      </c>
      <c r="O38" s="95">
        <f t="shared" si="21"/>
        <v>1</v>
      </c>
      <c r="P38" s="96">
        <f t="shared" si="22"/>
        <v>1</v>
      </c>
      <c r="Q38" s="91">
        <f>Full_dataset!U31</f>
        <v>1</v>
      </c>
      <c r="R38" s="98">
        <f t="shared" si="23"/>
        <v>0</v>
      </c>
      <c r="S38" s="91">
        <f>Full_dataset!W31</f>
        <v>0</v>
      </c>
      <c r="T38" s="91">
        <f>Full_dataset!X31</f>
        <v>0</v>
      </c>
      <c r="U38" s="91">
        <f>Full_dataset!Y31</f>
        <v>1</v>
      </c>
      <c r="V38" s="91">
        <f>Full_dataset!Z31</f>
        <v>0</v>
      </c>
      <c r="W38" s="91">
        <f>Full_dataset!AA31</f>
        <v>0</v>
      </c>
      <c r="Y38" s="100"/>
      <c r="Z38" s="101">
        <f t="shared" si="24"/>
        <v>0.8</v>
      </c>
      <c r="AA38" s="101">
        <f t="shared" si="25"/>
        <v>0.6</v>
      </c>
      <c r="AB38" s="101">
        <f t="shared" si="26"/>
        <v>0.8</v>
      </c>
      <c r="AC38" s="101">
        <f t="shared" si="27"/>
        <v>0.4</v>
      </c>
      <c r="AD38" s="101">
        <f t="shared" si="28"/>
        <v>0.6</v>
      </c>
      <c r="AE38" s="101">
        <f t="shared" si="29"/>
        <v>1</v>
      </c>
      <c r="AF38" s="102">
        <f t="shared" si="30"/>
        <v>1</v>
      </c>
      <c r="AG38" s="101">
        <f t="shared" si="31"/>
        <v>0</v>
      </c>
      <c r="AH38" s="100"/>
      <c r="AI38" s="101">
        <f t="shared" si="32"/>
        <v>0.8</v>
      </c>
      <c r="AJ38" s="102">
        <f t="shared" si="33"/>
        <v>0.8</v>
      </c>
      <c r="AK38" s="102">
        <f t="shared" si="34"/>
        <v>0.8</v>
      </c>
      <c r="AL38" s="102">
        <f t="shared" si="35"/>
        <v>0.8</v>
      </c>
      <c r="AM38" s="102">
        <f t="shared" si="36"/>
        <v>0.8</v>
      </c>
      <c r="AN38" s="102">
        <f t="shared" si="37"/>
        <v>1</v>
      </c>
      <c r="AO38" s="102">
        <f t="shared" si="38"/>
        <v>1</v>
      </c>
      <c r="AP38" s="100"/>
      <c r="AQ38" s="101">
        <f t="shared" si="39"/>
        <v>0</v>
      </c>
    </row>
    <row r="39" spans="1:43" s="99" customFormat="1" ht="14.45" customHeight="1" x14ac:dyDescent="0.25">
      <c r="A39" s="62" t="s">
        <v>10</v>
      </c>
      <c r="B39" s="48">
        <v>5</v>
      </c>
      <c r="C39" s="50" t="s">
        <v>74</v>
      </c>
      <c r="D39" s="49" t="s">
        <v>57</v>
      </c>
      <c r="E39" s="51">
        <v>29</v>
      </c>
      <c r="F39" s="49" t="s">
        <v>354</v>
      </c>
      <c r="G39" s="91">
        <f>Full_dataset!K32</f>
        <v>29</v>
      </c>
      <c r="H39" s="92">
        <f>Full_dataset!L32</f>
        <v>18</v>
      </c>
      <c r="I39" s="92">
        <f>Full_dataset!M32</f>
        <v>10</v>
      </c>
      <c r="J39" s="92">
        <f>Full_dataset!N32</f>
        <v>28</v>
      </c>
      <c r="K39" s="92">
        <f>Full_dataset!O32</f>
        <v>27</v>
      </c>
      <c r="L39" s="92">
        <f>Full_dataset!P32</f>
        <v>23</v>
      </c>
      <c r="M39" s="93">
        <f>Full_dataset!Q32</f>
        <v>29</v>
      </c>
      <c r="N39" s="94">
        <f t="shared" si="20"/>
        <v>0</v>
      </c>
      <c r="O39" s="95">
        <f t="shared" si="21"/>
        <v>0</v>
      </c>
      <c r="P39" s="96">
        <f t="shared" si="22"/>
        <v>0</v>
      </c>
      <c r="Q39" s="91">
        <f>Full_dataset!U32</f>
        <v>0</v>
      </c>
      <c r="R39" s="98">
        <f t="shared" si="23"/>
        <v>0</v>
      </c>
      <c r="S39" s="91">
        <f>Full_dataset!W32</f>
        <v>0</v>
      </c>
      <c r="T39" s="91">
        <f>Full_dataset!X32</f>
        <v>0</v>
      </c>
      <c r="U39" s="91">
        <f>Full_dataset!Y32</f>
        <v>0</v>
      </c>
      <c r="V39" s="91">
        <f>Full_dataset!Z32</f>
        <v>0</v>
      </c>
      <c r="W39" s="91">
        <f>Full_dataset!AA32</f>
        <v>0</v>
      </c>
      <c r="Y39" s="100"/>
      <c r="Z39" s="101">
        <f t="shared" si="24"/>
        <v>1</v>
      </c>
      <c r="AA39" s="101">
        <f t="shared" si="25"/>
        <v>0.62068965517241381</v>
      </c>
      <c r="AB39" s="101">
        <f t="shared" si="26"/>
        <v>0.93103448275862066</v>
      </c>
      <c r="AC39" s="101">
        <f t="shared" si="27"/>
        <v>0.34482758620689657</v>
      </c>
      <c r="AD39" s="101">
        <f t="shared" si="28"/>
        <v>0.7931034482758621</v>
      </c>
      <c r="AE39" s="101">
        <f t="shared" si="29"/>
        <v>0.96551724137931039</v>
      </c>
      <c r="AF39" s="102">
        <f t="shared" si="30"/>
        <v>1</v>
      </c>
      <c r="AG39" s="101">
        <f t="shared" si="31"/>
        <v>0</v>
      </c>
      <c r="AH39" s="100"/>
      <c r="AI39" s="101">
        <f t="shared" si="32"/>
        <v>1</v>
      </c>
      <c r="AJ39" s="102">
        <f t="shared" si="33"/>
        <v>1</v>
      </c>
      <c r="AK39" s="102">
        <f t="shared" si="34"/>
        <v>1</v>
      </c>
      <c r="AL39" s="102">
        <f t="shared" si="35"/>
        <v>1</v>
      </c>
      <c r="AM39" s="102">
        <f t="shared" si="36"/>
        <v>1</v>
      </c>
      <c r="AN39" s="102">
        <f t="shared" si="37"/>
        <v>1</v>
      </c>
      <c r="AO39" s="102">
        <f t="shared" si="38"/>
        <v>1</v>
      </c>
      <c r="AP39" s="100"/>
      <c r="AQ39" s="101">
        <f t="shared" si="39"/>
        <v>0</v>
      </c>
    </row>
    <row r="40" spans="1:43" s="99" customFormat="1" ht="14.45" customHeight="1" x14ac:dyDescent="0.25">
      <c r="A40" s="62" t="s">
        <v>11</v>
      </c>
      <c r="B40" s="48">
        <v>2</v>
      </c>
      <c r="C40" s="49" t="s">
        <v>75</v>
      </c>
      <c r="D40" s="49" t="s">
        <v>57</v>
      </c>
      <c r="E40" s="51">
        <v>5</v>
      </c>
      <c r="F40" s="49" t="s">
        <v>354</v>
      </c>
      <c r="G40" s="91">
        <f>Full_dataset!K33</f>
        <v>5</v>
      </c>
      <c r="H40" s="92">
        <f>Full_dataset!L33</f>
        <v>4</v>
      </c>
      <c r="I40" s="92">
        <f>Full_dataset!M33</f>
        <v>0</v>
      </c>
      <c r="J40" s="92">
        <f>Full_dataset!N33</f>
        <v>5</v>
      </c>
      <c r="K40" s="92">
        <f>Full_dataset!O33</f>
        <v>5</v>
      </c>
      <c r="L40" s="92">
        <f>Full_dataset!P33</f>
        <v>5</v>
      </c>
      <c r="M40" s="93">
        <f>Full_dataset!Q33</f>
        <v>5</v>
      </c>
      <c r="N40" s="94">
        <f t="shared" si="20"/>
        <v>0</v>
      </c>
      <c r="O40" s="95">
        <f t="shared" si="21"/>
        <v>0</v>
      </c>
      <c r="P40" s="96">
        <f t="shared" si="22"/>
        <v>0</v>
      </c>
      <c r="Q40" s="91">
        <f>Full_dataset!U33</f>
        <v>0</v>
      </c>
      <c r="R40" s="98">
        <f t="shared" si="23"/>
        <v>0</v>
      </c>
      <c r="S40" s="91">
        <f>Full_dataset!W33</f>
        <v>0</v>
      </c>
      <c r="T40" s="91">
        <f>Full_dataset!X33</f>
        <v>0</v>
      </c>
      <c r="U40" s="91">
        <f>Full_dataset!Y33</f>
        <v>0</v>
      </c>
      <c r="V40" s="91">
        <f>Full_dataset!Z33</f>
        <v>0</v>
      </c>
      <c r="W40" s="91">
        <f>Full_dataset!AA33</f>
        <v>0</v>
      </c>
      <c r="Y40" s="100"/>
      <c r="Z40" s="101">
        <f t="shared" si="24"/>
        <v>1</v>
      </c>
      <c r="AA40" s="101">
        <f t="shared" si="25"/>
        <v>0.8</v>
      </c>
      <c r="AB40" s="101">
        <f t="shared" si="26"/>
        <v>1</v>
      </c>
      <c r="AC40" s="101">
        <f t="shared" si="27"/>
        <v>0</v>
      </c>
      <c r="AD40" s="101">
        <f t="shared" si="28"/>
        <v>1</v>
      </c>
      <c r="AE40" s="101">
        <f t="shared" si="29"/>
        <v>1</v>
      </c>
      <c r="AF40" s="102">
        <f t="shared" si="30"/>
        <v>1</v>
      </c>
      <c r="AG40" s="101">
        <f t="shared" si="31"/>
        <v>0</v>
      </c>
      <c r="AH40" s="100"/>
      <c r="AI40" s="101">
        <f t="shared" si="32"/>
        <v>1</v>
      </c>
      <c r="AJ40" s="102">
        <f t="shared" si="33"/>
        <v>1</v>
      </c>
      <c r="AK40" s="102">
        <f t="shared" si="34"/>
        <v>1</v>
      </c>
      <c r="AL40" s="102">
        <f t="shared" si="35"/>
        <v>1</v>
      </c>
      <c r="AM40" s="102">
        <f t="shared" si="36"/>
        <v>1</v>
      </c>
      <c r="AN40" s="102">
        <f t="shared" si="37"/>
        <v>1</v>
      </c>
      <c r="AO40" s="102">
        <f t="shared" si="38"/>
        <v>1</v>
      </c>
      <c r="AP40" s="100"/>
      <c r="AQ40" s="101">
        <f t="shared" si="39"/>
        <v>0</v>
      </c>
    </row>
    <row r="41" spans="1:43" s="99" customFormat="1" ht="14.45" customHeight="1" x14ac:dyDescent="0.25">
      <c r="A41" s="62" t="s">
        <v>12</v>
      </c>
      <c r="B41" s="48">
        <v>17</v>
      </c>
      <c r="C41" s="50" t="s">
        <v>119</v>
      </c>
      <c r="D41" s="49" t="s">
        <v>58</v>
      </c>
      <c r="E41" s="51">
        <v>7</v>
      </c>
      <c r="F41" s="49" t="s">
        <v>354</v>
      </c>
      <c r="G41" s="91">
        <f>Full_dataset!K34</f>
        <v>5</v>
      </c>
      <c r="H41" s="92">
        <f>Full_dataset!L34</f>
        <v>2</v>
      </c>
      <c r="I41" s="92">
        <f>Full_dataset!M34</f>
        <v>5</v>
      </c>
      <c r="J41" s="92">
        <f>Full_dataset!N34</f>
        <v>4</v>
      </c>
      <c r="K41" s="92">
        <f>Full_dataset!O34</f>
        <v>6</v>
      </c>
      <c r="L41" s="92">
        <f>Full_dataset!P34</f>
        <v>0</v>
      </c>
      <c r="M41" s="93">
        <f>Full_dataset!Q34</f>
        <v>7</v>
      </c>
      <c r="N41" s="94">
        <f t="shared" si="20"/>
        <v>2</v>
      </c>
      <c r="O41" s="95">
        <f t="shared" si="21"/>
        <v>2</v>
      </c>
      <c r="P41" s="96">
        <f t="shared" si="22"/>
        <v>0</v>
      </c>
      <c r="Q41" s="91">
        <f>Full_dataset!U34</f>
        <v>0</v>
      </c>
      <c r="R41" s="98">
        <f t="shared" si="23"/>
        <v>0</v>
      </c>
      <c r="S41" s="91">
        <f>Full_dataset!W34</f>
        <v>0</v>
      </c>
      <c r="T41" s="91">
        <f>Full_dataset!X34</f>
        <v>0</v>
      </c>
      <c r="U41" s="91">
        <f>Full_dataset!Y34</f>
        <v>0</v>
      </c>
      <c r="V41" s="91">
        <f>Full_dataset!Z34</f>
        <v>0</v>
      </c>
      <c r="W41" s="91">
        <f>Full_dataset!AA34</f>
        <v>0</v>
      </c>
      <c r="Y41" s="100"/>
      <c r="Z41" s="101">
        <f t="shared" si="24"/>
        <v>0.7142857142857143</v>
      </c>
      <c r="AA41" s="101">
        <f t="shared" si="25"/>
        <v>0.2857142857142857</v>
      </c>
      <c r="AB41" s="101">
        <f t="shared" si="26"/>
        <v>0.8571428571428571</v>
      </c>
      <c r="AC41" s="101">
        <f t="shared" si="27"/>
        <v>0.7142857142857143</v>
      </c>
      <c r="AD41" s="101">
        <f t="shared" si="28"/>
        <v>0</v>
      </c>
      <c r="AE41" s="101">
        <f t="shared" si="29"/>
        <v>0.5714285714285714</v>
      </c>
      <c r="AF41" s="102">
        <f t="shared" si="30"/>
        <v>1</v>
      </c>
      <c r="AG41" s="101">
        <f t="shared" si="31"/>
        <v>0.2857142857142857</v>
      </c>
      <c r="AH41" s="100"/>
      <c r="AI41" s="101">
        <f t="shared" si="32"/>
        <v>1</v>
      </c>
      <c r="AJ41" s="102">
        <f t="shared" si="33"/>
        <v>1</v>
      </c>
      <c r="AK41" s="102">
        <f t="shared" si="34"/>
        <v>1</v>
      </c>
      <c r="AL41" s="102">
        <f t="shared" si="35"/>
        <v>1</v>
      </c>
      <c r="AM41" s="102">
        <f t="shared" si="36"/>
        <v>1</v>
      </c>
      <c r="AN41" s="102">
        <f t="shared" si="37"/>
        <v>1</v>
      </c>
      <c r="AO41" s="102">
        <f t="shared" si="38"/>
        <v>1</v>
      </c>
      <c r="AP41" s="100"/>
      <c r="AQ41" s="101">
        <f t="shared" si="39"/>
        <v>0.2857142857142857</v>
      </c>
    </row>
    <row r="42" spans="1:43" s="99" customFormat="1" ht="14.45" customHeight="1" x14ac:dyDescent="0.25">
      <c r="A42" s="62" t="s">
        <v>13</v>
      </c>
      <c r="B42" s="48">
        <v>4</v>
      </c>
      <c r="C42" s="50" t="s">
        <v>76</v>
      </c>
      <c r="D42" s="49" t="s">
        <v>57</v>
      </c>
      <c r="E42" s="51">
        <v>8</v>
      </c>
      <c r="F42" s="49" t="s">
        <v>354</v>
      </c>
      <c r="G42" s="91">
        <f>Full_dataset!K35</f>
        <v>8</v>
      </c>
      <c r="H42" s="92">
        <f>Full_dataset!L35</f>
        <v>4</v>
      </c>
      <c r="I42" s="92">
        <f>Full_dataset!M35</f>
        <v>2</v>
      </c>
      <c r="J42" s="92">
        <f>Full_dataset!N35</f>
        <v>8</v>
      </c>
      <c r="K42" s="92">
        <f>Full_dataset!O35</f>
        <v>7</v>
      </c>
      <c r="L42" s="92">
        <f>Full_dataset!P35</f>
        <v>6</v>
      </c>
      <c r="M42" s="93">
        <f>Full_dataset!Q35</f>
        <v>8</v>
      </c>
      <c r="N42" s="94">
        <f t="shared" si="20"/>
        <v>0</v>
      </c>
      <c r="O42" s="95">
        <f t="shared" si="21"/>
        <v>0</v>
      </c>
      <c r="P42" s="96">
        <f t="shared" si="22"/>
        <v>0</v>
      </c>
      <c r="Q42" s="91">
        <f>Full_dataset!U35</f>
        <v>0</v>
      </c>
      <c r="R42" s="98">
        <f t="shared" si="23"/>
        <v>0</v>
      </c>
      <c r="S42" s="91">
        <f>Full_dataset!W35</f>
        <v>0</v>
      </c>
      <c r="T42" s="91">
        <f>Full_dataset!X35</f>
        <v>0</v>
      </c>
      <c r="U42" s="91">
        <f>Full_dataset!Y35</f>
        <v>0</v>
      </c>
      <c r="V42" s="91">
        <f>Full_dataset!Z35</f>
        <v>0</v>
      </c>
      <c r="W42" s="91">
        <f>Full_dataset!AA35</f>
        <v>0</v>
      </c>
      <c r="Y42" s="100"/>
      <c r="Z42" s="101">
        <f t="shared" si="24"/>
        <v>1</v>
      </c>
      <c r="AA42" s="101">
        <f t="shared" si="25"/>
        <v>0.5</v>
      </c>
      <c r="AB42" s="101">
        <f t="shared" si="26"/>
        <v>0.875</v>
      </c>
      <c r="AC42" s="101">
        <f t="shared" si="27"/>
        <v>0.25</v>
      </c>
      <c r="AD42" s="101">
        <f t="shared" si="28"/>
        <v>0.75</v>
      </c>
      <c r="AE42" s="101">
        <f t="shared" si="29"/>
        <v>1</v>
      </c>
      <c r="AF42" s="102">
        <f t="shared" si="30"/>
        <v>1</v>
      </c>
      <c r="AG42" s="101">
        <f t="shared" si="31"/>
        <v>0</v>
      </c>
      <c r="AH42" s="100"/>
      <c r="AI42" s="101">
        <f t="shared" si="32"/>
        <v>1</v>
      </c>
      <c r="AJ42" s="102">
        <f t="shared" si="33"/>
        <v>1</v>
      </c>
      <c r="AK42" s="102">
        <f t="shared" si="34"/>
        <v>1</v>
      </c>
      <c r="AL42" s="102">
        <f t="shared" si="35"/>
        <v>1</v>
      </c>
      <c r="AM42" s="102">
        <f t="shared" si="36"/>
        <v>1</v>
      </c>
      <c r="AN42" s="102">
        <f t="shared" si="37"/>
        <v>1</v>
      </c>
      <c r="AO42" s="102">
        <f t="shared" si="38"/>
        <v>1</v>
      </c>
      <c r="AP42" s="100"/>
      <c r="AQ42" s="101">
        <f t="shared" si="39"/>
        <v>0</v>
      </c>
    </row>
    <row r="43" spans="1:43" s="99" customFormat="1" ht="14.45" customHeight="1" x14ac:dyDescent="0.25">
      <c r="A43" s="62" t="s">
        <v>14</v>
      </c>
      <c r="B43" s="48">
        <v>1</v>
      </c>
      <c r="C43" s="49" t="s">
        <v>78</v>
      </c>
      <c r="D43" s="49" t="s">
        <v>57</v>
      </c>
      <c r="E43" s="51">
        <v>2</v>
      </c>
      <c r="F43" s="49" t="s">
        <v>354</v>
      </c>
      <c r="G43" s="91">
        <f>Full_dataset!K36</f>
        <v>2</v>
      </c>
      <c r="H43" s="92">
        <f>Full_dataset!L36</f>
        <v>0</v>
      </c>
      <c r="I43" s="92">
        <f>Full_dataset!M36</f>
        <v>0</v>
      </c>
      <c r="J43" s="92">
        <f>Full_dataset!N36</f>
        <v>1</v>
      </c>
      <c r="K43" s="92">
        <f>Full_dataset!O36</f>
        <v>2</v>
      </c>
      <c r="L43" s="92">
        <f>Full_dataset!P36</f>
        <v>2</v>
      </c>
      <c r="M43" s="93">
        <f>Full_dataset!Q36</f>
        <v>2</v>
      </c>
      <c r="N43" s="94">
        <f t="shared" si="20"/>
        <v>0</v>
      </c>
      <c r="O43" s="95">
        <f t="shared" si="21"/>
        <v>0</v>
      </c>
      <c r="P43" s="96">
        <f t="shared" si="22"/>
        <v>0</v>
      </c>
      <c r="Q43" s="91">
        <f>Full_dataset!U36</f>
        <v>0</v>
      </c>
      <c r="R43" s="98">
        <f t="shared" si="23"/>
        <v>0</v>
      </c>
      <c r="S43" s="91">
        <f>Full_dataset!W36</f>
        <v>0</v>
      </c>
      <c r="T43" s="91">
        <f>Full_dataset!X36</f>
        <v>0</v>
      </c>
      <c r="U43" s="91">
        <f>Full_dataset!Y36</f>
        <v>0</v>
      </c>
      <c r="V43" s="91">
        <f>Full_dataset!Z36</f>
        <v>0</v>
      </c>
      <c r="W43" s="91">
        <f>Full_dataset!AA36</f>
        <v>0</v>
      </c>
      <c r="Y43" s="100"/>
      <c r="Z43" s="101">
        <f t="shared" si="24"/>
        <v>1</v>
      </c>
      <c r="AA43" s="101">
        <f t="shared" si="25"/>
        <v>0</v>
      </c>
      <c r="AB43" s="101">
        <f t="shared" si="26"/>
        <v>1</v>
      </c>
      <c r="AC43" s="101">
        <f t="shared" si="27"/>
        <v>0</v>
      </c>
      <c r="AD43" s="101">
        <f t="shared" si="28"/>
        <v>1</v>
      </c>
      <c r="AE43" s="101">
        <f t="shared" si="29"/>
        <v>0.5</v>
      </c>
      <c r="AF43" s="102">
        <f t="shared" si="30"/>
        <v>1</v>
      </c>
      <c r="AG43" s="101">
        <f t="shared" si="31"/>
        <v>0</v>
      </c>
      <c r="AH43" s="100"/>
      <c r="AI43" s="101">
        <f t="shared" si="32"/>
        <v>1</v>
      </c>
      <c r="AJ43" s="102">
        <f t="shared" si="33"/>
        <v>1</v>
      </c>
      <c r="AK43" s="102">
        <f t="shared" si="34"/>
        <v>1</v>
      </c>
      <c r="AL43" s="102">
        <f t="shared" si="35"/>
        <v>1</v>
      </c>
      <c r="AM43" s="102">
        <f t="shared" si="36"/>
        <v>1</v>
      </c>
      <c r="AN43" s="102">
        <f t="shared" si="37"/>
        <v>1</v>
      </c>
      <c r="AO43" s="101">
        <f t="shared" si="38"/>
        <v>1</v>
      </c>
      <c r="AP43" s="100"/>
      <c r="AQ43" s="101">
        <f t="shared" si="39"/>
        <v>0</v>
      </c>
    </row>
    <row r="44" spans="1:43" s="99" customFormat="1" ht="14.45" customHeight="1" x14ac:dyDescent="0.25">
      <c r="A44" s="62" t="s">
        <v>15</v>
      </c>
      <c r="B44" s="48">
        <v>8</v>
      </c>
      <c r="C44" s="50" t="s">
        <v>164</v>
      </c>
      <c r="D44" s="49" t="s">
        <v>58</v>
      </c>
      <c r="E44" s="51">
        <v>103</v>
      </c>
      <c r="F44" s="49" t="s">
        <v>354</v>
      </c>
      <c r="G44" s="91">
        <f>Full_dataset!K41</f>
        <v>89</v>
      </c>
      <c r="H44" s="92">
        <f>Full_dataset!L41</f>
        <v>55</v>
      </c>
      <c r="I44" s="92">
        <f>Full_dataset!M41</f>
        <v>31</v>
      </c>
      <c r="J44" s="92">
        <f>Full_dataset!N41</f>
        <v>94</v>
      </c>
      <c r="K44" s="92">
        <f>Full_dataset!O41</f>
        <v>88</v>
      </c>
      <c r="L44" s="92">
        <f>Full_dataset!P41</f>
        <v>90</v>
      </c>
      <c r="M44" s="93">
        <f>Full_dataset!Q41</f>
        <v>93</v>
      </c>
      <c r="N44" s="94">
        <f t="shared" si="20"/>
        <v>4</v>
      </c>
      <c r="O44" s="95">
        <f t="shared" si="21"/>
        <v>14</v>
      </c>
      <c r="P44" s="96">
        <f t="shared" si="22"/>
        <v>10</v>
      </c>
      <c r="Q44" s="91">
        <f>Full_dataset!U41</f>
        <v>9</v>
      </c>
      <c r="R44" s="98">
        <f t="shared" si="23"/>
        <v>1</v>
      </c>
      <c r="S44" s="91">
        <f>Full_dataset!W41</f>
        <v>1</v>
      </c>
      <c r="T44" s="91">
        <f>Full_dataset!X41</f>
        <v>3</v>
      </c>
      <c r="U44" s="91">
        <f>Full_dataset!Y41</f>
        <v>9</v>
      </c>
      <c r="V44" s="91">
        <f>Full_dataset!Z41</f>
        <v>1</v>
      </c>
      <c r="W44" s="91">
        <f>Full_dataset!AA41</f>
        <v>6</v>
      </c>
      <c r="Y44" s="100"/>
      <c r="Z44" s="101">
        <f t="shared" si="24"/>
        <v>0.86407766990291257</v>
      </c>
      <c r="AA44" s="101">
        <f t="shared" si="25"/>
        <v>0.53398058252427183</v>
      </c>
      <c r="AB44" s="101">
        <f t="shared" si="26"/>
        <v>0.85436893203883491</v>
      </c>
      <c r="AC44" s="101">
        <f t="shared" si="27"/>
        <v>0.30097087378640774</v>
      </c>
      <c r="AD44" s="101">
        <f t="shared" si="28"/>
        <v>0.87378640776699024</v>
      </c>
      <c r="AE44" s="101">
        <f t="shared" si="29"/>
        <v>0.91262135922330101</v>
      </c>
      <c r="AF44" s="102">
        <f t="shared" si="30"/>
        <v>0.99029126213592233</v>
      </c>
      <c r="AG44" s="101">
        <f t="shared" si="31"/>
        <v>3.8834951456310676E-2</v>
      </c>
      <c r="AH44" s="100"/>
      <c r="AI44" s="101">
        <f t="shared" si="32"/>
        <v>0.90291262135922334</v>
      </c>
      <c r="AJ44" s="102">
        <f t="shared" si="33"/>
        <v>0.91262135922330101</v>
      </c>
      <c r="AK44" s="102">
        <f t="shared" si="34"/>
        <v>0.91262135922330101</v>
      </c>
      <c r="AL44" s="102">
        <f t="shared" si="35"/>
        <v>0.93203883495145634</v>
      </c>
      <c r="AM44" s="102">
        <f t="shared" si="36"/>
        <v>0.96116504854368934</v>
      </c>
      <c r="AN44" s="102">
        <f t="shared" si="37"/>
        <v>0.99029126213592233</v>
      </c>
      <c r="AO44" s="102">
        <f t="shared" si="38"/>
        <v>0.99029126213592233</v>
      </c>
      <c r="AP44" s="100"/>
      <c r="AQ44" s="101">
        <f t="shared" si="39"/>
        <v>3.8834951456310676E-2</v>
      </c>
    </row>
    <row r="45" spans="1:43" ht="14.45" customHeight="1" x14ac:dyDescent="0.25">
      <c r="A45" s="60" t="s">
        <v>16</v>
      </c>
      <c r="B45" s="47">
        <v>6</v>
      </c>
      <c r="C45" s="46" t="s">
        <v>79</v>
      </c>
      <c r="D45" s="44" t="s">
        <v>58</v>
      </c>
      <c r="E45" s="45">
        <v>6</v>
      </c>
      <c r="F45" s="44" t="s">
        <v>354</v>
      </c>
      <c r="G45" s="76">
        <f>Full_dataset!K42</f>
        <v>6</v>
      </c>
      <c r="H45" s="73">
        <f>Full_dataset!L42</f>
        <v>4</v>
      </c>
      <c r="I45" s="73">
        <f>Full_dataset!M42</f>
        <v>0</v>
      </c>
      <c r="J45" s="73">
        <f>Full_dataset!N42</f>
        <v>4</v>
      </c>
      <c r="K45" s="73">
        <f>Full_dataset!O42</f>
        <v>6</v>
      </c>
      <c r="L45" s="73">
        <f>Full_dataset!P42</f>
        <v>5</v>
      </c>
      <c r="M45" s="70">
        <f>Full_dataset!Q42</f>
        <v>6</v>
      </c>
      <c r="N45" s="80">
        <f t="shared" si="20"/>
        <v>0</v>
      </c>
      <c r="O45" s="78">
        <f t="shared" si="21"/>
        <v>0</v>
      </c>
      <c r="P45" s="71">
        <f t="shared" si="22"/>
        <v>0</v>
      </c>
      <c r="Q45" s="76">
        <f>Full_dataset!U42</f>
        <v>0</v>
      </c>
      <c r="R45" s="54">
        <f t="shared" si="23"/>
        <v>0</v>
      </c>
      <c r="S45" s="76">
        <f>Full_dataset!W42</f>
        <v>0</v>
      </c>
      <c r="T45" s="76">
        <f>Full_dataset!X42</f>
        <v>0</v>
      </c>
      <c r="U45" s="76">
        <f>Full_dataset!Y42</f>
        <v>0</v>
      </c>
      <c r="V45" s="76">
        <f>Full_dataset!Z42</f>
        <v>0</v>
      </c>
      <c r="W45" s="76">
        <f>Full_dataset!AA42</f>
        <v>0</v>
      </c>
      <c r="Y45" s="5"/>
      <c r="Z45" s="6">
        <f t="shared" si="24"/>
        <v>1</v>
      </c>
      <c r="AA45" s="6">
        <f t="shared" si="25"/>
        <v>0.66666666666666663</v>
      </c>
      <c r="AB45" s="6">
        <f t="shared" si="26"/>
        <v>1</v>
      </c>
      <c r="AC45" s="6">
        <f t="shared" si="27"/>
        <v>0</v>
      </c>
      <c r="AD45" s="6">
        <f t="shared" si="28"/>
        <v>0.83333333333333337</v>
      </c>
      <c r="AE45" s="6">
        <f t="shared" si="29"/>
        <v>0.66666666666666663</v>
      </c>
      <c r="AF45" s="7">
        <f t="shared" si="30"/>
        <v>1</v>
      </c>
      <c r="AG45" s="6">
        <f t="shared" si="31"/>
        <v>0</v>
      </c>
      <c r="AH45" s="5"/>
      <c r="AI45" s="6">
        <f t="shared" si="32"/>
        <v>1</v>
      </c>
      <c r="AJ45" s="7">
        <f t="shared" si="33"/>
        <v>1</v>
      </c>
      <c r="AK45" s="7">
        <f t="shared" si="34"/>
        <v>1</v>
      </c>
      <c r="AL45" s="7">
        <f t="shared" si="35"/>
        <v>1</v>
      </c>
      <c r="AM45" s="7">
        <f t="shared" si="36"/>
        <v>1</v>
      </c>
      <c r="AN45" s="7">
        <f t="shared" si="37"/>
        <v>1</v>
      </c>
      <c r="AO45" s="7">
        <f t="shared" si="38"/>
        <v>1</v>
      </c>
      <c r="AP45" s="5"/>
      <c r="AQ45" s="6">
        <f t="shared" si="39"/>
        <v>0</v>
      </c>
    </row>
    <row r="46" spans="1:43" ht="14.45" customHeight="1" x14ac:dyDescent="0.25">
      <c r="A46" s="60" t="s">
        <v>17</v>
      </c>
      <c r="B46" s="47">
        <v>6</v>
      </c>
      <c r="C46" s="46" t="s">
        <v>80</v>
      </c>
      <c r="D46" s="44" t="s">
        <v>57</v>
      </c>
      <c r="E46" s="45">
        <v>16</v>
      </c>
      <c r="F46" s="44" t="s">
        <v>354</v>
      </c>
      <c r="G46" s="76">
        <f>Full_dataset!K43</f>
        <v>16</v>
      </c>
      <c r="H46" s="73">
        <f>Full_dataset!L43</f>
        <v>7</v>
      </c>
      <c r="I46" s="73">
        <f>Full_dataset!M43</f>
        <v>0</v>
      </c>
      <c r="J46" s="73">
        <f>Full_dataset!N43</f>
        <v>16</v>
      </c>
      <c r="K46" s="73">
        <f>Full_dataset!O43</f>
        <v>9</v>
      </c>
      <c r="L46" s="73">
        <f>Full_dataset!P43</f>
        <v>9</v>
      </c>
      <c r="M46" s="70">
        <f>Full_dataset!Q43</f>
        <v>16</v>
      </c>
      <c r="N46" s="80">
        <f t="shared" si="20"/>
        <v>0</v>
      </c>
      <c r="O46" s="78">
        <f t="shared" si="21"/>
        <v>0</v>
      </c>
      <c r="P46" s="71">
        <f t="shared" si="22"/>
        <v>0</v>
      </c>
      <c r="Q46" s="76">
        <f>Full_dataset!U43</f>
        <v>0</v>
      </c>
      <c r="R46" s="54">
        <f t="shared" si="23"/>
        <v>0</v>
      </c>
      <c r="S46" s="76">
        <f>Full_dataset!W43</f>
        <v>0</v>
      </c>
      <c r="T46" s="76">
        <f>Full_dataset!X43</f>
        <v>0</v>
      </c>
      <c r="U46" s="76">
        <f>Full_dataset!Y43</f>
        <v>0</v>
      </c>
      <c r="V46" s="76">
        <f>Full_dataset!Z43</f>
        <v>0</v>
      </c>
      <c r="W46" s="76">
        <f>Full_dataset!AA43</f>
        <v>0</v>
      </c>
      <c r="Y46" s="5"/>
      <c r="Z46" s="6">
        <f t="shared" si="24"/>
        <v>1</v>
      </c>
      <c r="AA46" s="6">
        <f t="shared" si="25"/>
        <v>0.4375</v>
      </c>
      <c r="AB46" s="6">
        <f t="shared" si="26"/>
        <v>0.5625</v>
      </c>
      <c r="AC46" s="6">
        <f t="shared" si="27"/>
        <v>0</v>
      </c>
      <c r="AD46" s="6">
        <f t="shared" si="28"/>
        <v>0.5625</v>
      </c>
      <c r="AE46" s="6">
        <f t="shared" si="29"/>
        <v>1</v>
      </c>
      <c r="AF46" s="7">
        <f t="shared" si="30"/>
        <v>1</v>
      </c>
      <c r="AG46" s="6">
        <f t="shared" si="31"/>
        <v>0</v>
      </c>
      <c r="AH46" s="5"/>
      <c r="AI46" s="6">
        <f t="shared" si="32"/>
        <v>1</v>
      </c>
      <c r="AJ46" s="7">
        <f t="shared" si="33"/>
        <v>1</v>
      </c>
      <c r="AK46" s="7">
        <f t="shared" si="34"/>
        <v>1</v>
      </c>
      <c r="AL46" s="7">
        <f t="shared" si="35"/>
        <v>1</v>
      </c>
      <c r="AM46" s="7">
        <f t="shared" si="36"/>
        <v>1</v>
      </c>
      <c r="AN46" s="7">
        <f t="shared" si="37"/>
        <v>1</v>
      </c>
      <c r="AO46" s="7">
        <f t="shared" si="38"/>
        <v>1</v>
      </c>
      <c r="AP46" s="5"/>
      <c r="AQ46" s="6">
        <f t="shared" si="39"/>
        <v>0</v>
      </c>
    </row>
    <row r="47" spans="1:43" ht="14.45" customHeight="1" x14ac:dyDescent="0.25">
      <c r="A47" s="60" t="s">
        <v>19</v>
      </c>
      <c r="B47" s="47">
        <v>5</v>
      </c>
      <c r="C47" s="46" t="s">
        <v>82</v>
      </c>
      <c r="D47" s="44" t="s">
        <v>57</v>
      </c>
      <c r="E47" s="45">
        <v>8</v>
      </c>
      <c r="F47" s="44" t="s">
        <v>354</v>
      </c>
      <c r="G47" s="76">
        <f>Full_dataset!K45</f>
        <v>7</v>
      </c>
      <c r="H47" s="73">
        <f>Full_dataset!L45</f>
        <v>2</v>
      </c>
      <c r="I47" s="73">
        <f>Full_dataset!M45</f>
        <v>4</v>
      </c>
      <c r="J47" s="73">
        <f>Full_dataset!N45</f>
        <v>8</v>
      </c>
      <c r="K47" s="73">
        <f>Full_dataset!O45</f>
        <v>7</v>
      </c>
      <c r="L47" s="73">
        <f>Full_dataset!P45</f>
        <v>4</v>
      </c>
      <c r="M47" s="70">
        <f>Full_dataset!Q45</f>
        <v>7</v>
      </c>
      <c r="N47" s="80">
        <f t="shared" si="20"/>
        <v>0</v>
      </c>
      <c r="O47" s="78">
        <f t="shared" si="21"/>
        <v>1</v>
      </c>
      <c r="P47" s="71">
        <f t="shared" si="22"/>
        <v>1</v>
      </c>
      <c r="Q47" s="76">
        <f>Full_dataset!U45</f>
        <v>1</v>
      </c>
      <c r="R47" s="54">
        <f t="shared" si="23"/>
        <v>0</v>
      </c>
      <c r="S47" s="76">
        <f>Full_dataset!W45</f>
        <v>0</v>
      </c>
      <c r="T47" s="76">
        <f>Full_dataset!X45</f>
        <v>1</v>
      </c>
      <c r="U47" s="76">
        <f>Full_dataset!Y45</f>
        <v>1</v>
      </c>
      <c r="V47" s="76">
        <f>Full_dataset!Z45</f>
        <v>0</v>
      </c>
      <c r="W47" s="76">
        <f>Full_dataset!AA45</f>
        <v>1</v>
      </c>
      <c r="Y47" s="5"/>
      <c r="Z47" s="6">
        <f t="shared" si="24"/>
        <v>0.875</v>
      </c>
      <c r="AA47" s="6">
        <f t="shared" si="25"/>
        <v>0.25</v>
      </c>
      <c r="AB47" s="6">
        <f t="shared" si="26"/>
        <v>0.875</v>
      </c>
      <c r="AC47" s="6">
        <f t="shared" si="27"/>
        <v>0.5</v>
      </c>
      <c r="AD47" s="6">
        <f t="shared" si="28"/>
        <v>0.5</v>
      </c>
      <c r="AE47" s="6">
        <f t="shared" si="29"/>
        <v>1</v>
      </c>
      <c r="AF47" s="7">
        <f t="shared" si="30"/>
        <v>1</v>
      </c>
      <c r="AG47" s="6">
        <f t="shared" si="31"/>
        <v>0</v>
      </c>
      <c r="AH47" s="5"/>
      <c r="AI47" s="6">
        <f t="shared" si="32"/>
        <v>0.875</v>
      </c>
      <c r="AJ47" s="7">
        <f t="shared" si="33"/>
        <v>0.875</v>
      </c>
      <c r="AK47" s="7">
        <f t="shared" si="34"/>
        <v>0.875</v>
      </c>
      <c r="AL47" s="7">
        <f t="shared" si="35"/>
        <v>1</v>
      </c>
      <c r="AM47" s="7">
        <f t="shared" si="36"/>
        <v>1</v>
      </c>
      <c r="AN47" s="7">
        <f t="shared" si="37"/>
        <v>1</v>
      </c>
      <c r="AO47" s="7">
        <f t="shared" si="38"/>
        <v>1</v>
      </c>
      <c r="AP47" s="5"/>
      <c r="AQ47" s="6">
        <f t="shared" si="39"/>
        <v>0</v>
      </c>
    </row>
    <row r="48" spans="1:43" ht="14.45" customHeight="1" x14ac:dyDescent="0.25">
      <c r="A48" s="60" t="s">
        <v>20</v>
      </c>
      <c r="B48" s="47">
        <v>2</v>
      </c>
      <c r="C48" s="46" t="s">
        <v>83</v>
      </c>
      <c r="D48" s="44" t="s">
        <v>58</v>
      </c>
      <c r="E48" s="45">
        <v>10</v>
      </c>
      <c r="F48" s="44" t="s">
        <v>354</v>
      </c>
      <c r="G48" s="76">
        <f>Full_dataset!K46</f>
        <v>10</v>
      </c>
      <c r="H48" s="73">
        <f>Full_dataset!L46</f>
        <v>2</v>
      </c>
      <c r="I48" s="73">
        <f>Full_dataset!M46</f>
        <v>0</v>
      </c>
      <c r="J48" s="73">
        <f>Full_dataset!N46</f>
        <v>10</v>
      </c>
      <c r="K48" s="73">
        <f>Full_dataset!O46</f>
        <v>9</v>
      </c>
      <c r="L48" s="73">
        <f>Full_dataset!P46</f>
        <v>6</v>
      </c>
      <c r="M48" s="70">
        <f>Full_dataset!Q46</f>
        <v>10</v>
      </c>
      <c r="N48" s="80">
        <f t="shared" si="20"/>
        <v>0</v>
      </c>
      <c r="O48" s="78">
        <f t="shared" si="21"/>
        <v>0</v>
      </c>
      <c r="P48" s="71">
        <f t="shared" si="22"/>
        <v>0</v>
      </c>
      <c r="Q48" s="76">
        <f>Full_dataset!U46</f>
        <v>0</v>
      </c>
      <c r="R48" s="54">
        <f t="shared" si="23"/>
        <v>0</v>
      </c>
      <c r="S48" s="76">
        <f>Full_dataset!W46</f>
        <v>0</v>
      </c>
      <c r="T48" s="76">
        <f>Full_dataset!X46</f>
        <v>0</v>
      </c>
      <c r="U48" s="76">
        <f>Full_dataset!Y46</f>
        <v>0</v>
      </c>
      <c r="V48" s="76">
        <f>Full_dataset!Z46</f>
        <v>0</v>
      </c>
      <c r="W48" s="76">
        <f>Full_dataset!AA46</f>
        <v>0</v>
      </c>
      <c r="Y48" s="5"/>
      <c r="Z48" s="6">
        <f t="shared" si="24"/>
        <v>1</v>
      </c>
      <c r="AA48" s="6">
        <f t="shared" si="25"/>
        <v>0.2</v>
      </c>
      <c r="AB48" s="6">
        <f t="shared" si="26"/>
        <v>0.9</v>
      </c>
      <c r="AC48" s="6">
        <f t="shared" si="27"/>
        <v>0</v>
      </c>
      <c r="AD48" s="6">
        <f t="shared" si="28"/>
        <v>0.6</v>
      </c>
      <c r="AE48" s="6">
        <f t="shared" si="29"/>
        <v>1</v>
      </c>
      <c r="AF48" s="7">
        <f t="shared" si="30"/>
        <v>1</v>
      </c>
      <c r="AG48" s="6">
        <f t="shared" si="31"/>
        <v>0</v>
      </c>
      <c r="AH48" s="5"/>
      <c r="AI48" s="6">
        <f t="shared" si="32"/>
        <v>1</v>
      </c>
      <c r="AJ48" s="7">
        <f t="shared" si="33"/>
        <v>1</v>
      </c>
      <c r="AK48" s="7">
        <f t="shared" si="34"/>
        <v>1</v>
      </c>
      <c r="AL48" s="7">
        <f t="shared" si="35"/>
        <v>1</v>
      </c>
      <c r="AM48" s="7">
        <f t="shared" si="36"/>
        <v>1</v>
      </c>
      <c r="AN48" s="7">
        <f t="shared" si="37"/>
        <v>1</v>
      </c>
      <c r="AO48" s="7">
        <f t="shared" si="38"/>
        <v>1</v>
      </c>
      <c r="AP48" s="5"/>
      <c r="AQ48" s="6">
        <f t="shared" si="39"/>
        <v>0</v>
      </c>
    </row>
    <row r="49" spans="1:43" ht="14.45" customHeight="1" x14ac:dyDescent="0.25">
      <c r="A49" s="60" t="s">
        <v>21</v>
      </c>
      <c r="B49" s="47">
        <v>4</v>
      </c>
      <c r="C49" s="46" t="s">
        <v>84</v>
      </c>
      <c r="D49" s="44" t="s">
        <v>57</v>
      </c>
      <c r="E49" s="45">
        <v>9</v>
      </c>
      <c r="F49" s="44" t="s">
        <v>354</v>
      </c>
      <c r="G49" s="76">
        <f>Full_dataset!K47</f>
        <v>9</v>
      </c>
      <c r="H49" s="73">
        <f>Full_dataset!L47</f>
        <v>5</v>
      </c>
      <c r="I49" s="73">
        <f>Full_dataset!M47</f>
        <v>2</v>
      </c>
      <c r="J49" s="73">
        <f>Full_dataset!N47</f>
        <v>6</v>
      </c>
      <c r="K49" s="73">
        <f>Full_dataset!O47</f>
        <v>9</v>
      </c>
      <c r="L49" s="73">
        <f>Full_dataset!P47</f>
        <v>0</v>
      </c>
      <c r="M49" s="70">
        <f>Full_dataset!Q47</f>
        <v>9</v>
      </c>
      <c r="N49" s="80">
        <f t="shared" si="20"/>
        <v>0</v>
      </c>
      <c r="O49" s="78">
        <f t="shared" si="21"/>
        <v>0</v>
      </c>
      <c r="P49" s="71">
        <f t="shared" si="22"/>
        <v>0</v>
      </c>
      <c r="Q49" s="76">
        <f>Full_dataset!U47</f>
        <v>0</v>
      </c>
      <c r="R49" s="54">
        <f t="shared" si="23"/>
        <v>0</v>
      </c>
      <c r="S49" s="76">
        <f>Full_dataset!W47</f>
        <v>0</v>
      </c>
      <c r="T49" s="76">
        <f>Full_dataset!X47</f>
        <v>0</v>
      </c>
      <c r="U49" s="76">
        <f>Full_dataset!Y47</f>
        <v>0</v>
      </c>
      <c r="V49" s="76">
        <f>Full_dataset!Z47</f>
        <v>0</v>
      </c>
      <c r="W49" s="76">
        <f>Full_dataset!AA47</f>
        <v>0</v>
      </c>
      <c r="Y49" s="5"/>
      <c r="Z49" s="6">
        <f t="shared" si="24"/>
        <v>1</v>
      </c>
      <c r="AA49" s="6">
        <f t="shared" si="25"/>
        <v>0.55555555555555558</v>
      </c>
      <c r="AB49" s="6">
        <f t="shared" si="26"/>
        <v>1</v>
      </c>
      <c r="AC49" s="6">
        <f t="shared" si="27"/>
        <v>0.22222222222222221</v>
      </c>
      <c r="AD49" s="6">
        <f t="shared" si="28"/>
        <v>0</v>
      </c>
      <c r="AE49" s="6">
        <f t="shared" si="29"/>
        <v>0.66666666666666663</v>
      </c>
      <c r="AF49" s="7">
        <f t="shared" si="30"/>
        <v>1</v>
      </c>
      <c r="AG49" s="6">
        <f t="shared" si="31"/>
        <v>0</v>
      </c>
      <c r="AH49" s="5"/>
      <c r="AI49" s="6">
        <f t="shared" si="32"/>
        <v>1</v>
      </c>
      <c r="AJ49" s="7">
        <f t="shared" si="33"/>
        <v>1</v>
      </c>
      <c r="AK49" s="7">
        <f t="shared" si="34"/>
        <v>1</v>
      </c>
      <c r="AL49" s="7">
        <f t="shared" si="35"/>
        <v>1</v>
      </c>
      <c r="AM49" s="7">
        <f t="shared" si="36"/>
        <v>1</v>
      </c>
      <c r="AN49" s="7">
        <f t="shared" si="37"/>
        <v>1</v>
      </c>
      <c r="AO49" s="7">
        <f t="shared" si="38"/>
        <v>1</v>
      </c>
      <c r="AP49" s="5"/>
      <c r="AQ49" s="6">
        <f t="shared" si="39"/>
        <v>0</v>
      </c>
    </row>
    <row r="50" spans="1:43" ht="14.45" customHeight="1" x14ac:dyDescent="0.25">
      <c r="A50" s="60" t="s">
        <v>22</v>
      </c>
      <c r="B50" s="47">
        <v>13</v>
      </c>
      <c r="C50" s="46" t="s">
        <v>85</v>
      </c>
      <c r="D50" s="44" t="s">
        <v>57</v>
      </c>
      <c r="E50" s="45">
        <v>5</v>
      </c>
      <c r="F50" s="44" t="s">
        <v>354</v>
      </c>
      <c r="G50" s="76">
        <f>Full_dataset!K49</f>
        <v>4</v>
      </c>
      <c r="H50" s="73">
        <f>Full_dataset!L49</f>
        <v>1</v>
      </c>
      <c r="I50" s="73">
        <f>Full_dataset!M49</f>
        <v>1</v>
      </c>
      <c r="J50" s="73">
        <f>Full_dataset!N49</f>
        <v>4</v>
      </c>
      <c r="K50" s="73">
        <f>Full_dataset!O49</f>
        <v>4</v>
      </c>
      <c r="L50" s="73">
        <f>Full_dataset!P49</f>
        <v>1</v>
      </c>
      <c r="M50" s="70">
        <f>Full_dataset!Q49</f>
        <v>5</v>
      </c>
      <c r="N50" s="80">
        <f t="shared" si="20"/>
        <v>1</v>
      </c>
      <c r="O50" s="78">
        <f t="shared" si="21"/>
        <v>1</v>
      </c>
      <c r="P50" s="71">
        <f t="shared" si="22"/>
        <v>0</v>
      </c>
      <c r="Q50" s="76">
        <f>Full_dataset!U49</f>
        <v>0</v>
      </c>
      <c r="R50" s="54">
        <f t="shared" si="23"/>
        <v>0</v>
      </c>
      <c r="S50" s="76">
        <f>Full_dataset!W49</f>
        <v>0</v>
      </c>
      <c r="T50" s="76">
        <f>Full_dataset!X49</f>
        <v>0</v>
      </c>
      <c r="U50" s="76">
        <f>Full_dataset!Y49</f>
        <v>0</v>
      </c>
      <c r="V50" s="76">
        <f>Full_dataset!Z49</f>
        <v>0</v>
      </c>
      <c r="W50" s="76">
        <f>Full_dataset!AA49</f>
        <v>0</v>
      </c>
      <c r="Y50" s="5"/>
      <c r="Z50" s="6">
        <f t="shared" si="24"/>
        <v>0.8</v>
      </c>
      <c r="AA50" s="6">
        <f t="shared" si="25"/>
        <v>0.2</v>
      </c>
      <c r="AB50" s="6">
        <f t="shared" si="26"/>
        <v>0.8</v>
      </c>
      <c r="AC50" s="6">
        <f t="shared" si="27"/>
        <v>0.2</v>
      </c>
      <c r="AD50" s="6">
        <f t="shared" si="28"/>
        <v>0.2</v>
      </c>
      <c r="AE50" s="6">
        <f t="shared" si="29"/>
        <v>0.8</v>
      </c>
      <c r="AF50" s="7">
        <f t="shared" si="30"/>
        <v>1</v>
      </c>
      <c r="AG50" s="6">
        <f t="shared" si="31"/>
        <v>0.2</v>
      </c>
      <c r="AH50" s="5"/>
      <c r="AI50" s="6">
        <f t="shared" si="32"/>
        <v>1</v>
      </c>
      <c r="AJ50" s="7">
        <f t="shared" si="33"/>
        <v>1</v>
      </c>
      <c r="AK50" s="7">
        <f t="shared" si="34"/>
        <v>1</v>
      </c>
      <c r="AL50" s="7">
        <f t="shared" si="35"/>
        <v>1</v>
      </c>
      <c r="AM50" s="7">
        <f t="shared" si="36"/>
        <v>1</v>
      </c>
      <c r="AN50" s="7">
        <f t="shared" si="37"/>
        <v>1</v>
      </c>
      <c r="AO50" s="7">
        <f t="shared" si="38"/>
        <v>1</v>
      </c>
      <c r="AP50" s="5"/>
      <c r="AQ50" s="6">
        <f t="shared" si="39"/>
        <v>0.2</v>
      </c>
    </row>
    <row r="51" spans="1:43" ht="14.45" customHeight="1" x14ac:dyDescent="0.25">
      <c r="A51" s="60" t="s">
        <v>23</v>
      </c>
      <c r="B51" s="47">
        <v>3</v>
      </c>
      <c r="C51" s="44" t="s">
        <v>124</v>
      </c>
      <c r="D51" s="44" t="s">
        <v>57</v>
      </c>
      <c r="E51" s="45">
        <v>27</v>
      </c>
      <c r="F51" s="44" t="s">
        <v>354</v>
      </c>
      <c r="G51" s="76">
        <f>Full_dataset!K50</f>
        <v>27</v>
      </c>
      <c r="H51" s="73">
        <f>Full_dataset!L50</f>
        <v>9</v>
      </c>
      <c r="I51" s="73">
        <f>Full_dataset!M50</f>
        <v>1</v>
      </c>
      <c r="J51" s="73">
        <f>Full_dataset!N50</f>
        <v>17</v>
      </c>
      <c r="K51" s="73">
        <f>Full_dataset!O50</f>
        <v>27</v>
      </c>
      <c r="L51" s="73">
        <f>Full_dataset!P50</f>
        <v>1</v>
      </c>
      <c r="M51" s="70">
        <f>Full_dataset!Q50</f>
        <v>27</v>
      </c>
      <c r="N51" s="80">
        <f t="shared" si="20"/>
        <v>0</v>
      </c>
      <c r="O51" s="78">
        <f t="shared" si="21"/>
        <v>0</v>
      </c>
      <c r="P51" s="71">
        <f t="shared" si="22"/>
        <v>0</v>
      </c>
      <c r="Q51" s="76">
        <f>Full_dataset!U50</f>
        <v>0</v>
      </c>
      <c r="R51" s="54">
        <f t="shared" si="23"/>
        <v>0</v>
      </c>
      <c r="S51" s="76">
        <f>Full_dataset!W50</f>
        <v>0</v>
      </c>
      <c r="T51" s="76">
        <f>Full_dataset!X50</f>
        <v>0</v>
      </c>
      <c r="U51" s="76">
        <f>Full_dataset!Y50</f>
        <v>0</v>
      </c>
      <c r="V51" s="76">
        <f>Full_dataset!Z50</f>
        <v>0</v>
      </c>
      <c r="W51" s="76">
        <f>Full_dataset!AA50</f>
        <v>0</v>
      </c>
      <c r="Y51" s="5"/>
      <c r="Z51" s="6">
        <f t="shared" si="24"/>
        <v>1</v>
      </c>
      <c r="AA51" s="6">
        <f t="shared" si="25"/>
        <v>0.33333333333333331</v>
      </c>
      <c r="AB51" s="6">
        <f t="shared" si="26"/>
        <v>1</v>
      </c>
      <c r="AC51" s="6">
        <f t="shared" si="27"/>
        <v>3.7037037037037035E-2</v>
      </c>
      <c r="AD51" s="6">
        <f t="shared" si="28"/>
        <v>3.7037037037037035E-2</v>
      </c>
      <c r="AE51" s="6">
        <f t="shared" si="29"/>
        <v>0.62962962962962965</v>
      </c>
      <c r="AF51" s="7">
        <f t="shared" si="30"/>
        <v>1</v>
      </c>
      <c r="AG51" s="6">
        <f t="shared" si="31"/>
        <v>0</v>
      </c>
      <c r="AH51" s="5"/>
      <c r="AI51" s="6">
        <f t="shared" si="32"/>
        <v>1</v>
      </c>
      <c r="AJ51" s="7">
        <f t="shared" si="33"/>
        <v>1</v>
      </c>
      <c r="AK51" s="7">
        <f t="shared" si="34"/>
        <v>1</v>
      </c>
      <c r="AL51" s="7">
        <f t="shared" si="35"/>
        <v>1</v>
      </c>
      <c r="AM51" s="7">
        <f t="shared" si="36"/>
        <v>1</v>
      </c>
      <c r="AN51" s="7">
        <f t="shared" si="37"/>
        <v>1</v>
      </c>
      <c r="AO51" s="7">
        <f t="shared" si="38"/>
        <v>1</v>
      </c>
      <c r="AP51" s="5"/>
      <c r="AQ51" s="6">
        <f t="shared" si="39"/>
        <v>0</v>
      </c>
    </row>
    <row r="52" spans="1:43" ht="14.45" customHeight="1" x14ac:dyDescent="0.25">
      <c r="A52" s="60" t="s">
        <v>24</v>
      </c>
      <c r="B52" s="47">
        <v>3</v>
      </c>
      <c r="C52" s="46" t="s">
        <v>86</v>
      </c>
      <c r="D52" s="44" t="s">
        <v>57</v>
      </c>
      <c r="E52" s="45">
        <v>29</v>
      </c>
      <c r="F52" s="44" t="s">
        <v>354</v>
      </c>
      <c r="G52" s="76">
        <f>Full_dataset!K51</f>
        <v>27</v>
      </c>
      <c r="H52" s="73">
        <f>Full_dataset!L51</f>
        <v>14</v>
      </c>
      <c r="I52" s="73">
        <f>Full_dataset!M51</f>
        <v>1</v>
      </c>
      <c r="J52" s="73">
        <f>Full_dataset!N51</f>
        <v>18</v>
      </c>
      <c r="K52" s="73">
        <f>Full_dataset!O51</f>
        <v>22</v>
      </c>
      <c r="L52" s="73">
        <f>Full_dataset!P51</f>
        <v>13</v>
      </c>
      <c r="M52" s="70">
        <f>Full_dataset!Q51</f>
        <v>28</v>
      </c>
      <c r="N52" s="80">
        <f t="shared" si="20"/>
        <v>1</v>
      </c>
      <c r="O52" s="78">
        <f t="shared" si="21"/>
        <v>2</v>
      </c>
      <c r="P52" s="71">
        <f t="shared" si="22"/>
        <v>1</v>
      </c>
      <c r="Q52" s="76">
        <f>Full_dataset!U51</f>
        <v>1</v>
      </c>
      <c r="R52" s="54">
        <f t="shared" si="23"/>
        <v>0</v>
      </c>
      <c r="S52" s="76">
        <f>Full_dataset!W51</f>
        <v>0</v>
      </c>
      <c r="T52" s="76">
        <f>Full_dataset!X51</f>
        <v>0</v>
      </c>
      <c r="U52" s="76">
        <f>Full_dataset!Y51</f>
        <v>1</v>
      </c>
      <c r="V52" s="76">
        <f>Full_dataset!Z51</f>
        <v>0</v>
      </c>
      <c r="W52" s="76">
        <f>Full_dataset!AA51</f>
        <v>1</v>
      </c>
      <c r="Y52" s="5"/>
      <c r="Z52" s="6">
        <f t="shared" si="24"/>
        <v>0.93103448275862066</v>
      </c>
      <c r="AA52" s="6">
        <f t="shared" si="25"/>
        <v>0.48275862068965519</v>
      </c>
      <c r="AB52" s="6">
        <f t="shared" si="26"/>
        <v>0.75862068965517238</v>
      </c>
      <c r="AC52" s="6">
        <f t="shared" si="27"/>
        <v>3.4482758620689655E-2</v>
      </c>
      <c r="AD52" s="6">
        <f t="shared" si="28"/>
        <v>0.44827586206896552</v>
      </c>
      <c r="AE52" s="6">
        <f t="shared" si="29"/>
        <v>0.62068965517241381</v>
      </c>
      <c r="AF52" s="7">
        <f t="shared" si="30"/>
        <v>1</v>
      </c>
      <c r="AG52" s="6">
        <f t="shared" si="31"/>
        <v>3.4482758620689655E-2</v>
      </c>
      <c r="AH52" s="5"/>
      <c r="AI52" s="6">
        <f t="shared" si="32"/>
        <v>0.96551724137931039</v>
      </c>
      <c r="AJ52" s="7">
        <f t="shared" si="33"/>
        <v>0.96551724137931039</v>
      </c>
      <c r="AK52" s="7">
        <f t="shared" si="34"/>
        <v>0.96551724137931039</v>
      </c>
      <c r="AL52" s="7">
        <f t="shared" si="35"/>
        <v>0.96551724137931039</v>
      </c>
      <c r="AM52" s="7">
        <f t="shared" si="36"/>
        <v>1</v>
      </c>
      <c r="AN52" s="7">
        <f t="shared" si="37"/>
        <v>1</v>
      </c>
      <c r="AO52" s="7">
        <f t="shared" si="38"/>
        <v>1</v>
      </c>
      <c r="AP52" s="5"/>
      <c r="AQ52" s="6">
        <f t="shared" si="39"/>
        <v>3.4482758620689655E-2</v>
      </c>
    </row>
    <row r="53" spans="1:43" ht="14.45" customHeight="1" x14ac:dyDescent="0.25">
      <c r="A53" s="60" t="s">
        <v>25</v>
      </c>
      <c r="B53" s="47">
        <v>7</v>
      </c>
      <c r="C53" s="46" t="s">
        <v>87</v>
      </c>
      <c r="D53" s="44" t="s">
        <v>57</v>
      </c>
      <c r="E53" s="45">
        <v>14</v>
      </c>
      <c r="F53" s="44" t="s">
        <v>354</v>
      </c>
      <c r="G53" s="76">
        <f>Full_dataset!K52</f>
        <v>12</v>
      </c>
      <c r="H53" s="73">
        <f>Full_dataset!L52</f>
        <v>4</v>
      </c>
      <c r="I53" s="73">
        <f>Full_dataset!M52</f>
        <v>12</v>
      </c>
      <c r="J53" s="73">
        <f>Full_dataset!N52</f>
        <v>10</v>
      </c>
      <c r="K53" s="73">
        <f>Full_dataset!O52</f>
        <v>12</v>
      </c>
      <c r="L53" s="73">
        <f>Full_dataset!P52</f>
        <v>2</v>
      </c>
      <c r="M53" s="70">
        <f>Full_dataset!Q52</f>
        <v>14</v>
      </c>
      <c r="N53" s="80">
        <f t="shared" si="20"/>
        <v>2</v>
      </c>
      <c r="O53" s="78">
        <f t="shared" si="21"/>
        <v>2</v>
      </c>
      <c r="P53" s="71">
        <f t="shared" si="22"/>
        <v>0</v>
      </c>
      <c r="Q53" s="76">
        <f>Full_dataset!U52</f>
        <v>0</v>
      </c>
      <c r="R53" s="54">
        <f t="shared" si="23"/>
        <v>0</v>
      </c>
      <c r="S53" s="76">
        <f>Full_dataset!W52</f>
        <v>0</v>
      </c>
      <c r="T53" s="76">
        <f>Full_dataset!X52</f>
        <v>0</v>
      </c>
      <c r="U53" s="76">
        <f>Full_dataset!Y52</f>
        <v>0</v>
      </c>
      <c r="V53" s="76">
        <f>Full_dataset!Z52</f>
        <v>0</v>
      </c>
      <c r="W53" s="76">
        <f>Full_dataset!AA52</f>
        <v>0</v>
      </c>
      <c r="Y53" s="5"/>
      <c r="Z53" s="6">
        <f t="shared" si="24"/>
        <v>0.8571428571428571</v>
      </c>
      <c r="AA53" s="6">
        <f t="shared" si="25"/>
        <v>0.2857142857142857</v>
      </c>
      <c r="AB53" s="6">
        <f t="shared" si="26"/>
        <v>0.8571428571428571</v>
      </c>
      <c r="AC53" s="6">
        <f t="shared" si="27"/>
        <v>0.8571428571428571</v>
      </c>
      <c r="AD53" s="6">
        <f t="shared" si="28"/>
        <v>0.14285714285714285</v>
      </c>
      <c r="AE53" s="6">
        <f t="shared" si="29"/>
        <v>0.7142857142857143</v>
      </c>
      <c r="AF53" s="7">
        <f t="shared" si="30"/>
        <v>1</v>
      </c>
      <c r="AG53" s="6">
        <f t="shared" si="31"/>
        <v>0.14285714285714285</v>
      </c>
      <c r="AH53" s="5"/>
      <c r="AI53" s="6">
        <f t="shared" si="32"/>
        <v>1</v>
      </c>
      <c r="AJ53" s="7">
        <f t="shared" si="33"/>
        <v>1</v>
      </c>
      <c r="AK53" s="7">
        <f t="shared" si="34"/>
        <v>1</v>
      </c>
      <c r="AL53" s="7">
        <f t="shared" si="35"/>
        <v>1</v>
      </c>
      <c r="AM53" s="7">
        <f t="shared" si="36"/>
        <v>1</v>
      </c>
      <c r="AN53" s="7">
        <f t="shared" si="37"/>
        <v>1</v>
      </c>
      <c r="AO53" s="7">
        <f t="shared" si="38"/>
        <v>1</v>
      </c>
      <c r="AP53" s="5"/>
      <c r="AQ53" s="6">
        <f t="shared" si="39"/>
        <v>0.14285714285714285</v>
      </c>
    </row>
    <row r="54" spans="1:43" ht="14.45" customHeight="1" x14ac:dyDescent="0.25">
      <c r="A54" s="60" t="s">
        <v>26</v>
      </c>
      <c r="B54" s="47">
        <v>7</v>
      </c>
      <c r="C54" s="46" t="s">
        <v>87</v>
      </c>
      <c r="D54" s="44" t="s">
        <v>57</v>
      </c>
      <c r="E54" s="45">
        <v>4</v>
      </c>
      <c r="F54" s="44" t="s">
        <v>354</v>
      </c>
      <c r="G54" s="76">
        <f>Full_dataset!K53</f>
        <v>3</v>
      </c>
      <c r="H54" s="73">
        <f>Full_dataset!L53</f>
        <v>1</v>
      </c>
      <c r="I54" s="73">
        <f>Full_dataset!M53</f>
        <v>3</v>
      </c>
      <c r="J54" s="73">
        <f>Full_dataset!N53</f>
        <v>2</v>
      </c>
      <c r="K54" s="73">
        <f>Full_dataset!O53</f>
        <v>3</v>
      </c>
      <c r="L54" s="73">
        <f>Full_dataset!P53</f>
        <v>0</v>
      </c>
      <c r="M54" s="70">
        <f>Full_dataset!Q53</f>
        <v>4</v>
      </c>
      <c r="N54" s="80">
        <f t="shared" si="20"/>
        <v>1</v>
      </c>
      <c r="O54" s="78">
        <f t="shared" si="21"/>
        <v>1</v>
      </c>
      <c r="P54" s="71">
        <f t="shared" si="22"/>
        <v>0</v>
      </c>
      <c r="Q54" s="76">
        <f>Full_dataset!U53</f>
        <v>0</v>
      </c>
      <c r="R54" s="54">
        <f t="shared" si="23"/>
        <v>0</v>
      </c>
      <c r="S54" s="76">
        <f>Full_dataset!W53</f>
        <v>0</v>
      </c>
      <c r="T54" s="76">
        <f>Full_dataset!X53</f>
        <v>0</v>
      </c>
      <c r="U54" s="76">
        <f>Full_dataset!Y53</f>
        <v>0</v>
      </c>
      <c r="V54" s="76">
        <f>Full_dataset!Z53</f>
        <v>0</v>
      </c>
      <c r="W54" s="76">
        <f>Full_dataset!AA53</f>
        <v>0</v>
      </c>
      <c r="Y54" s="5"/>
      <c r="Z54" s="6">
        <f t="shared" si="24"/>
        <v>0.75</v>
      </c>
      <c r="AA54" s="6">
        <f t="shared" si="25"/>
        <v>0.25</v>
      </c>
      <c r="AB54" s="6">
        <f t="shared" si="26"/>
        <v>0.75</v>
      </c>
      <c r="AC54" s="6">
        <f t="shared" si="27"/>
        <v>0.75</v>
      </c>
      <c r="AD54" s="6">
        <f t="shared" si="28"/>
        <v>0</v>
      </c>
      <c r="AE54" s="6">
        <f t="shared" si="29"/>
        <v>0.5</v>
      </c>
      <c r="AF54" s="7">
        <f t="shared" si="30"/>
        <v>1</v>
      </c>
      <c r="AG54" s="6">
        <f t="shared" si="31"/>
        <v>0.25</v>
      </c>
      <c r="AH54" s="5"/>
      <c r="AI54" s="6">
        <f t="shared" si="32"/>
        <v>1</v>
      </c>
      <c r="AJ54" s="7">
        <f t="shared" si="33"/>
        <v>1</v>
      </c>
      <c r="AK54" s="7">
        <f t="shared" si="34"/>
        <v>1</v>
      </c>
      <c r="AL54" s="7">
        <f t="shared" si="35"/>
        <v>1</v>
      </c>
      <c r="AM54" s="7">
        <f t="shared" si="36"/>
        <v>1</v>
      </c>
      <c r="AN54" s="7">
        <f t="shared" si="37"/>
        <v>1</v>
      </c>
      <c r="AO54" s="7">
        <f t="shared" si="38"/>
        <v>1</v>
      </c>
      <c r="AP54" s="5"/>
      <c r="AQ54" s="6">
        <f t="shared" si="39"/>
        <v>0.25</v>
      </c>
    </row>
    <row r="55" spans="1:43" ht="14.45" customHeight="1" x14ac:dyDescent="0.25">
      <c r="A55" s="60" t="s">
        <v>27</v>
      </c>
      <c r="B55" s="47">
        <v>6</v>
      </c>
      <c r="C55" s="46" t="s">
        <v>89</v>
      </c>
      <c r="D55" s="44" t="s">
        <v>57</v>
      </c>
      <c r="E55" s="45">
        <v>5</v>
      </c>
      <c r="F55" s="44" t="s">
        <v>354</v>
      </c>
      <c r="G55" s="76">
        <f>Full_dataset!K54</f>
        <v>5</v>
      </c>
      <c r="H55" s="73">
        <f>Full_dataset!L54</f>
        <v>1</v>
      </c>
      <c r="I55" s="73">
        <f>Full_dataset!M54</f>
        <v>2</v>
      </c>
      <c r="J55" s="73">
        <f>Full_dataset!N54</f>
        <v>5</v>
      </c>
      <c r="K55" s="73">
        <f>Full_dataset!O54</f>
        <v>5</v>
      </c>
      <c r="L55" s="73">
        <f>Full_dataset!P54</f>
        <v>4</v>
      </c>
      <c r="M55" s="70">
        <f>Full_dataset!Q54</f>
        <v>5</v>
      </c>
      <c r="N55" s="80">
        <f t="shared" si="20"/>
        <v>0</v>
      </c>
      <c r="O55" s="78">
        <f t="shared" si="21"/>
        <v>0</v>
      </c>
      <c r="P55" s="71">
        <f t="shared" si="22"/>
        <v>0</v>
      </c>
      <c r="Q55" s="76">
        <f>Full_dataset!U54</f>
        <v>0</v>
      </c>
      <c r="R55" s="54">
        <f t="shared" si="23"/>
        <v>0</v>
      </c>
      <c r="S55" s="76">
        <f>Full_dataset!W54</f>
        <v>0</v>
      </c>
      <c r="T55" s="76">
        <f>Full_dataset!X54</f>
        <v>0</v>
      </c>
      <c r="U55" s="76">
        <f>Full_dataset!Y54</f>
        <v>0</v>
      </c>
      <c r="V55" s="76">
        <f>Full_dataset!Z54</f>
        <v>0</v>
      </c>
      <c r="W55" s="76">
        <f>Full_dataset!AA54</f>
        <v>0</v>
      </c>
      <c r="Y55" s="5"/>
      <c r="Z55" s="6">
        <f t="shared" si="24"/>
        <v>1</v>
      </c>
      <c r="AA55" s="6">
        <f t="shared" si="25"/>
        <v>0.2</v>
      </c>
      <c r="AB55" s="6">
        <f t="shared" si="26"/>
        <v>1</v>
      </c>
      <c r="AC55" s="6">
        <f t="shared" si="27"/>
        <v>0.4</v>
      </c>
      <c r="AD55" s="6">
        <f t="shared" si="28"/>
        <v>0.8</v>
      </c>
      <c r="AE55" s="6">
        <f t="shared" si="29"/>
        <v>1</v>
      </c>
      <c r="AF55" s="7">
        <f t="shared" si="30"/>
        <v>1</v>
      </c>
      <c r="AG55" s="6">
        <f t="shared" si="31"/>
        <v>0</v>
      </c>
      <c r="AH55" s="5"/>
      <c r="AI55" s="6">
        <f t="shared" si="32"/>
        <v>1</v>
      </c>
      <c r="AJ55" s="7">
        <f t="shared" si="33"/>
        <v>1</v>
      </c>
      <c r="AK55" s="7">
        <f t="shared" si="34"/>
        <v>1</v>
      </c>
      <c r="AL55" s="7">
        <f t="shared" si="35"/>
        <v>1</v>
      </c>
      <c r="AM55" s="7">
        <f t="shared" si="36"/>
        <v>1</v>
      </c>
      <c r="AN55" s="7">
        <f t="shared" si="37"/>
        <v>1</v>
      </c>
      <c r="AO55" s="7">
        <f t="shared" si="38"/>
        <v>1</v>
      </c>
      <c r="AP55" s="5"/>
      <c r="AQ55" s="6">
        <f t="shared" si="39"/>
        <v>0</v>
      </c>
    </row>
    <row r="56" spans="1:43" ht="14.45" customHeight="1" x14ac:dyDescent="0.25">
      <c r="A56" s="62" t="s">
        <v>28</v>
      </c>
      <c r="B56" s="48">
        <v>5</v>
      </c>
      <c r="C56" s="50" t="s">
        <v>88</v>
      </c>
      <c r="D56" s="49" t="s">
        <v>57</v>
      </c>
      <c r="E56" s="51">
        <v>24</v>
      </c>
      <c r="F56" s="44" t="s">
        <v>354</v>
      </c>
      <c r="G56" s="76">
        <f>Full_dataset!K55</f>
        <v>24</v>
      </c>
      <c r="H56" s="73">
        <f>Full_dataset!L55</f>
        <v>5</v>
      </c>
      <c r="I56" s="73">
        <f>Full_dataset!M55</f>
        <v>18</v>
      </c>
      <c r="J56" s="73">
        <f>Full_dataset!N55</f>
        <v>16</v>
      </c>
      <c r="K56" s="73">
        <f>Full_dataset!O55</f>
        <v>21</v>
      </c>
      <c r="L56" s="73">
        <f>Full_dataset!P55</f>
        <v>1</v>
      </c>
      <c r="M56" s="70">
        <f>Full_dataset!Q55</f>
        <v>24</v>
      </c>
      <c r="N56" s="80">
        <f t="shared" si="20"/>
        <v>0</v>
      </c>
      <c r="O56" s="78">
        <f t="shared" si="21"/>
        <v>0</v>
      </c>
      <c r="P56" s="71">
        <f t="shared" si="22"/>
        <v>0</v>
      </c>
      <c r="Q56" s="76">
        <f>Full_dataset!U55</f>
        <v>0</v>
      </c>
      <c r="R56" s="54">
        <f t="shared" si="23"/>
        <v>0</v>
      </c>
      <c r="S56" s="76">
        <f>Full_dataset!W55</f>
        <v>0</v>
      </c>
      <c r="T56" s="76">
        <f>Full_dataset!X55</f>
        <v>0</v>
      </c>
      <c r="U56" s="76">
        <f>Full_dataset!Y55</f>
        <v>0</v>
      </c>
      <c r="V56" s="76">
        <f>Full_dataset!Z55</f>
        <v>0</v>
      </c>
      <c r="W56" s="76">
        <f>Full_dataset!AA55</f>
        <v>0</v>
      </c>
      <c r="Y56" s="5"/>
      <c r="Z56" s="6">
        <f t="shared" si="24"/>
        <v>1</v>
      </c>
      <c r="AA56" s="6">
        <f t="shared" si="25"/>
        <v>0.20833333333333334</v>
      </c>
      <c r="AB56" s="6">
        <f t="shared" si="26"/>
        <v>0.875</v>
      </c>
      <c r="AC56" s="6">
        <f t="shared" si="27"/>
        <v>0.75</v>
      </c>
      <c r="AD56" s="6">
        <f t="shared" si="28"/>
        <v>4.1666666666666664E-2</v>
      </c>
      <c r="AE56" s="6">
        <f t="shared" si="29"/>
        <v>0.66666666666666663</v>
      </c>
      <c r="AF56" s="7">
        <f t="shared" si="30"/>
        <v>1</v>
      </c>
      <c r="AG56" s="6">
        <f t="shared" si="31"/>
        <v>0</v>
      </c>
      <c r="AH56" s="5"/>
      <c r="AI56" s="6">
        <f t="shared" si="32"/>
        <v>1</v>
      </c>
      <c r="AJ56" s="7">
        <f t="shared" si="33"/>
        <v>1</v>
      </c>
      <c r="AK56" s="7">
        <f t="shared" si="34"/>
        <v>1</v>
      </c>
      <c r="AL56" s="7">
        <f t="shared" si="35"/>
        <v>1</v>
      </c>
      <c r="AM56" s="7">
        <f t="shared" si="36"/>
        <v>1</v>
      </c>
      <c r="AN56" s="7">
        <f t="shared" si="37"/>
        <v>1</v>
      </c>
      <c r="AO56" s="7">
        <f t="shared" si="38"/>
        <v>1</v>
      </c>
      <c r="AP56" s="5"/>
      <c r="AQ56" s="6">
        <f t="shared" si="39"/>
        <v>0</v>
      </c>
    </row>
    <row r="57" spans="1:43" ht="14.45" customHeight="1" x14ac:dyDescent="0.25">
      <c r="A57" s="60" t="s">
        <v>29</v>
      </c>
      <c r="B57" s="47">
        <v>5</v>
      </c>
      <c r="C57" s="46" t="s">
        <v>125</v>
      </c>
      <c r="D57" s="44" t="s">
        <v>58</v>
      </c>
      <c r="E57" s="45">
        <v>7</v>
      </c>
      <c r="F57" s="44" t="s">
        <v>354</v>
      </c>
      <c r="G57" s="76">
        <f>Full_dataset!K56</f>
        <v>7</v>
      </c>
      <c r="H57" s="73">
        <f>Full_dataset!L56</f>
        <v>3</v>
      </c>
      <c r="I57" s="73">
        <f>Full_dataset!M56</f>
        <v>0</v>
      </c>
      <c r="J57" s="73">
        <f>Full_dataset!N56</f>
        <v>6</v>
      </c>
      <c r="K57" s="73">
        <f>Full_dataset!O56</f>
        <v>7</v>
      </c>
      <c r="L57" s="73">
        <f>Full_dataset!P56</f>
        <v>4</v>
      </c>
      <c r="M57" s="70">
        <f>Full_dataset!Q56</f>
        <v>7</v>
      </c>
      <c r="N57" s="80">
        <f t="shared" si="20"/>
        <v>0</v>
      </c>
      <c r="O57" s="78">
        <f t="shared" si="21"/>
        <v>0</v>
      </c>
      <c r="P57" s="71">
        <f t="shared" si="22"/>
        <v>0</v>
      </c>
      <c r="Q57" s="76">
        <f>Full_dataset!U56</f>
        <v>0</v>
      </c>
      <c r="R57" s="54">
        <f t="shared" si="23"/>
        <v>0</v>
      </c>
      <c r="S57" s="76">
        <f>Full_dataset!W56</f>
        <v>0</v>
      </c>
      <c r="T57" s="76">
        <f>Full_dataset!X56</f>
        <v>0</v>
      </c>
      <c r="U57" s="76">
        <f>Full_dataset!Y56</f>
        <v>0</v>
      </c>
      <c r="V57" s="76">
        <f>Full_dataset!Z56</f>
        <v>0</v>
      </c>
      <c r="W57" s="76">
        <f>Full_dataset!AA56</f>
        <v>0</v>
      </c>
      <c r="Y57" s="5"/>
      <c r="Z57" s="6">
        <f t="shared" si="24"/>
        <v>1</v>
      </c>
      <c r="AA57" s="6">
        <f t="shared" si="25"/>
        <v>0.42857142857142855</v>
      </c>
      <c r="AB57" s="6">
        <f t="shared" si="26"/>
        <v>1</v>
      </c>
      <c r="AC57" s="6">
        <f t="shared" si="27"/>
        <v>0</v>
      </c>
      <c r="AD57" s="6">
        <f t="shared" si="28"/>
        <v>0.5714285714285714</v>
      </c>
      <c r="AE57" s="6">
        <f t="shared" si="29"/>
        <v>0.8571428571428571</v>
      </c>
      <c r="AF57" s="7">
        <f t="shared" si="30"/>
        <v>1</v>
      </c>
      <c r="AG57" s="6">
        <f t="shared" si="31"/>
        <v>0</v>
      </c>
      <c r="AH57" s="5"/>
      <c r="AI57" s="6">
        <f t="shared" si="32"/>
        <v>1</v>
      </c>
      <c r="AJ57" s="7">
        <f t="shared" si="33"/>
        <v>1</v>
      </c>
      <c r="AK57" s="7">
        <f t="shared" si="34"/>
        <v>1</v>
      </c>
      <c r="AL57" s="7">
        <f t="shared" si="35"/>
        <v>1</v>
      </c>
      <c r="AM57" s="7">
        <f t="shared" si="36"/>
        <v>1</v>
      </c>
      <c r="AN57" s="7">
        <f t="shared" si="37"/>
        <v>1</v>
      </c>
      <c r="AO57" s="7">
        <f t="shared" si="38"/>
        <v>1</v>
      </c>
      <c r="AP57" s="5"/>
      <c r="AQ57" s="6">
        <f t="shared" si="39"/>
        <v>0</v>
      </c>
    </row>
    <row r="58" spans="1:43" ht="14.45" customHeight="1" x14ac:dyDescent="0.25">
      <c r="A58" s="60" t="s">
        <v>30</v>
      </c>
      <c r="B58" s="47">
        <v>4</v>
      </c>
      <c r="C58" s="46" t="s">
        <v>90</v>
      </c>
      <c r="D58" s="44" t="s">
        <v>57</v>
      </c>
      <c r="E58" s="45">
        <v>7</v>
      </c>
      <c r="F58" s="44" t="s">
        <v>354</v>
      </c>
      <c r="G58" s="76">
        <f>Full_dataset!K57</f>
        <v>7</v>
      </c>
      <c r="H58" s="73">
        <f>Full_dataset!L57</f>
        <v>7</v>
      </c>
      <c r="I58" s="73">
        <f>Full_dataset!M57</f>
        <v>1</v>
      </c>
      <c r="J58" s="73">
        <f>Full_dataset!N57</f>
        <v>6</v>
      </c>
      <c r="K58" s="73">
        <f>Full_dataset!O57</f>
        <v>7</v>
      </c>
      <c r="L58" s="73">
        <f>Full_dataset!P57</f>
        <v>5</v>
      </c>
      <c r="M58" s="70">
        <f>Full_dataset!Q57</f>
        <v>7</v>
      </c>
      <c r="N58" s="80">
        <f t="shared" si="20"/>
        <v>0</v>
      </c>
      <c r="O58" s="78">
        <f t="shared" si="21"/>
        <v>0</v>
      </c>
      <c r="P58" s="71">
        <f t="shared" si="22"/>
        <v>0</v>
      </c>
      <c r="Q58" s="76">
        <f>Full_dataset!U57</f>
        <v>0</v>
      </c>
      <c r="R58" s="54">
        <f t="shared" si="23"/>
        <v>0</v>
      </c>
      <c r="S58" s="76">
        <f>Full_dataset!W57</f>
        <v>0</v>
      </c>
      <c r="T58" s="76">
        <f>Full_dataset!X57</f>
        <v>0</v>
      </c>
      <c r="U58" s="76">
        <f>Full_dataset!Y57</f>
        <v>0</v>
      </c>
      <c r="V58" s="76">
        <f>Full_dataset!Z57</f>
        <v>0</v>
      </c>
      <c r="W58" s="76">
        <f>Full_dataset!AA57</f>
        <v>0</v>
      </c>
      <c r="Y58" s="5"/>
      <c r="Z58" s="6">
        <f t="shared" si="24"/>
        <v>1</v>
      </c>
      <c r="AA58" s="6">
        <f t="shared" si="25"/>
        <v>1</v>
      </c>
      <c r="AB58" s="6">
        <f t="shared" si="26"/>
        <v>1</v>
      </c>
      <c r="AC58" s="6">
        <f t="shared" si="27"/>
        <v>0.14285714285714285</v>
      </c>
      <c r="AD58" s="6">
        <f t="shared" si="28"/>
        <v>0.7142857142857143</v>
      </c>
      <c r="AE58" s="6">
        <f t="shared" si="29"/>
        <v>0.8571428571428571</v>
      </c>
      <c r="AF58" s="7">
        <f t="shared" si="30"/>
        <v>1</v>
      </c>
      <c r="AG58" s="6">
        <f t="shared" si="31"/>
        <v>0</v>
      </c>
      <c r="AH58" s="5"/>
      <c r="AI58" s="6">
        <f t="shared" si="32"/>
        <v>1</v>
      </c>
      <c r="AJ58" s="7">
        <f t="shared" si="33"/>
        <v>1</v>
      </c>
      <c r="AK58" s="7">
        <f t="shared" si="34"/>
        <v>1</v>
      </c>
      <c r="AL58" s="7">
        <f t="shared" si="35"/>
        <v>1</v>
      </c>
      <c r="AM58" s="7">
        <f t="shared" si="36"/>
        <v>1</v>
      </c>
      <c r="AN58" s="7">
        <f t="shared" si="37"/>
        <v>1</v>
      </c>
      <c r="AO58" s="7">
        <f t="shared" si="38"/>
        <v>1</v>
      </c>
      <c r="AP58" s="5"/>
      <c r="AQ58" s="6">
        <f t="shared" si="39"/>
        <v>0</v>
      </c>
    </row>
    <row r="59" spans="1:43" ht="14.45" customHeight="1" x14ac:dyDescent="0.25">
      <c r="A59" s="60" t="s">
        <v>31</v>
      </c>
      <c r="B59" s="47">
        <v>14</v>
      </c>
      <c r="C59" s="46" t="s">
        <v>126</v>
      </c>
      <c r="D59" s="44" t="s">
        <v>57</v>
      </c>
      <c r="E59" s="45">
        <v>14</v>
      </c>
      <c r="F59" s="44" t="s">
        <v>354</v>
      </c>
      <c r="G59" s="76">
        <f>Full_dataset!K58</f>
        <v>8</v>
      </c>
      <c r="H59" s="73">
        <f>Full_dataset!L58</f>
        <v>4</v>
      </c>
      <c r="I59" s="73">
        <f>Full_dataset!M58</f>
        <v>7</v>
      </c>
      <c r="J59" s="73">
        <f>Full_dataset!N58</f>
        <v>14</v>
      </c>
      <c r="K59" s="73">
        <f>Full_dataset!O58</f>
        <v>8</v>
      </c>
      <c r="L59" s="73">
        <f>Full_dataset!P58</f>
        <v>3</v>
      </c>
      <c r="M59" s="70">
        <f>Full_dataset!Q58</f>
        <v>9</v>
      </c>
      <c r="N59" s="80">
        <f t="shared" si="20"/>
        <v>1</v>
      </c>
      <c r="O59" s="78">
        <f t="shared" si="21"/>
        <v>6</v>
      </c>
      <c r="P59" s="71">
        <f t="shared" si="22"/>
        <v>5</v>
      </c>
      <c r="Q59" s="76">
        <f>Full_dataset!U58</f>
        <v>5</v>
      </c>
      <c r="R59" s="54">
        <f t="shared" si="23"/>
        <v>0</v>
      </c>
      <c r="S59" s="76">
        <f>Full_dataset!W58</f>
        <v>1</v>
      </c>
      <c r="T59" s="76">
        <f>Full_dataset!X58</f>
        <v>2</v>
      </c>
      <c r="U59" s="76">
        <f>Full_dataset!Y58</f>
        <v>5</v>
      </c>
      <c r="V59" s="76">
        <f>Full_dataset!Z58</f>
        <v>0</v>
      </c>
      <c r="W59" s="76">
        <f>Full_dataset!AA58</f>
        <v>0</v>
      </c>
      <c r="Y59" s="5"/>
      <c r="Z59" s="6">
        <f t="shared" si="24"/>
        <v>0.5714285714285714</v>
      </c>
      <c r="AA59" s="6">
        <f t="shared" si="25"/>
        <v>0.2857142857142857</v>
      </c>
      <c r="AB59" s="6">
        <f t="shared" si="26"/>
        <v>0.5714285714285714</v>
      </c>
      <c r="AC59" s="6">
        <f t="shared" si="27"/>
        <v>0.5</v>
      </c>
      <c r="AD59" s="6">
        <f t="shared" si="28"/>
        <v>0.21428571428571427</v>
      </c>
      <c r="AE59" s="6">
        <f t="shared" si="29"/>
        <v>1</v>
      </c>
      <c r="AF59" s="7">
        <f t="shared" si="30"/>
        <v>1</v>
      </c>
      <c r="AG59" s="6">
        <f t="shared" si="31"/>
        <v>7.1428571428571425E-2</v>
      </c>
      <c r="AH59" s="5"/>
      <c r="AI59" s="6">
        <f t="shared" si="32"/>
        <v>0.6428571428571429</v>
      </c>
      <c r="AJ59" s="7">
        <f t="shared" si="33"/>
        <v>0.7142857142857143</v>
      </c>
      <c r="AK59" s="7">
        <f t="shared" si="34"/>
        <v>0.6428571428571429</v>
      </c>
      <c r="AL59" s="7">
        <f t="shared" si="35"/>
        <v>0.78571428571428581</v>
      </c>
      <c r="AM59" s="7">
        <f t="shared" si="36"/>
        <v>0.6428571428571429</v>
      </c>
      <c r="AN59" s="7">
        <f t="shared" si="37"/>
        <v>1</v>
      </c>
      <c r="AO59" s="7">
        <f t="shared" si="38"/>
        <v>1</v>
      </c>
      <c r="AP59" s="5"/>
      <c r="AQ59" s="6">
        <f t="shared" si="39"/>
        <v>7.1428571428571425E-2</v>
      </c>
    </row>
    <row r="60" spans="1:43" ht="14.45" customHeight="1" x14ac:dyDescent="0.25">
      <c r="A60" s="60" t="s">
        <v>32</v>
      </c>
      <c r="B60" s="47">
        <v>3</v>
      </c>
      <c r="C60" s="46" t="s">
        <v>91</v>
      </c>
      <c r="D60" s="44" t="s">
        <v>57</v>
      </c>
      <c r="E60" s="45">
        <v>5</v>
      </c>
      <c r="F60" s="44" t="s">
        <v>354</v>
      </c>
      <c r="G60" s="76">
        <f>Full_dataset!K59</f>
        <v>5</v>
      </c>
      <c r="H60" s="73">
        <f>Full_dataset!L59</f>
        <v>2</v>
      </c>
      <c r="I60" s="73">
        <f>Full_dataset!M59</f>
        <v>3</v>
      </c>
      <c r="J60" s="73">
        <f>Full_dataset!N59</f>
        <v>5</v>
      </c>
      <c r="K60" s="73">
        <f>Full_dataset!O59</f>
        <v>4</v>
      </c>
      <c r="L60" s="73">
        <f>Full_dataset!P59</f>
        <v>1</v>
      </c>
      <c r="M60" s="70">
        <f>Full_dataset!Q59</f>
        <v>5</v>
      </c>
      <c r="N60" s="80">
        <f t="shared" si="20"/>
        <v>0</v>
      </c>
      <c r="O60" s="78">
        <f t="shared" si="21"/>
        <v>0</v>
      </c>
      <c r="P60" s="71">
        <f t="shared" si="22"/>
        <v>0</v>
      </c>
      <c r="Q60" s="76">
        <f>Full_dataset!U59</f>
        <v>0</v>
      </c>
      <c r="R60" s="54">
        <f t="shared" si="23"/>
        <v>0</v>
      </c>
      <c r="S60" s="76">
        <f>Full_dataset!W59</f>
        <v>0</v>
      </c>
      <c r="T60" s="76">
        <f>Full_dataset!X59</f>
        <v>0</v>
      </c>
      <c r="U60" s="76">
        <f>Full_dataset!Y59</f>
        <v>0</v>
      </c>
      <c r="V60" s="76">
        <f>Full_dataset!Z59</f>
        <v>0</v>
      </c>
      <c r="W60" s="76">
        <f>Full_dataset!AA59</f>
        <v>0</v>
      </c>
      <c r="Y60" s="5"/>
      <c r="Z60" s="6">
        <f t="shared" si="24"/>
        <v>1</v>
      </c>
      <c r="AA60" s="6">
        <f t="shared" si="25"/>
        <v>0.4</v>
      </c>
      <c r="AB60" s="6">
        <f t="shared" si="26"/>
        <v>0.8</v>
      </c>
      <c r="AC60" s="6">
        <f t="shared" si="27"/>
        <v>0.6</v>
      </c>
      <c r="AD60" s="6">
        <f t="shared" si="28"/>
        <v>0.2</v>
      </c>
      <c r="AE60" s="6">
        <f t="shared" si="29"/>
        <v>1</v>
      </c>
      <c r="AF60" s="7">
        <f t="shared" si="30"/>
        <v>1</v>
      </c>
      <c r="AG60" s="6">
        <f t="shared" si="31"/>
        <v>0</v>
      </c>
      <c r="AH60" s="5"/>
      <c r="AI60" s="6">
        <f t="shared" si="32"/>
        <v>1</v>
      </c>
      <c r="AJ60" s="7">
        <f t="shared" si="33"/>
        <v>1</v>
      </c>
      <c r="AK60" s="7">
        <f t="shared" si="34"/>
        <v>1</v>
      </c>
      <c r="AL60" s="7">
        <f t="shared" si="35"/>
        <v>1</v>
      </c>
      <c r="AM60" s="7">
        <f t="shared" si="36"/>
        <v>1</v>
      </c>
      <c r="AN60" s="7">
        <f t="shared" si="37"/>
        <v>1</v>
      </c>
      <c r="AO60" s="7">
        <f t="shared" si="38"/>
        <v>1</v>
      </c>
      <c r="AP60" s="5"/>
      <c r="AQ60" s="6">
        <f t="shared" si="39"/>
        <v>0</v>
      </c>
    </row>
    <row r="61" spans="1:43" ht="14.45" customHeight="1" x14ac:dyDescent="0.25">
      <c r="A61" s="60" t="s">
        <v>33</v>
      </c>
      <c r="B61" s="47">
        <v>7</v>
      </c>
      <c r="C61" s="46" t="s">
        <v>127</v>
      </c>
      <c r="D61" s="44" t="s">
        <v>57</v>
      </c>
      <c r="E61" s="45">
        <v>4</v>
      </c>
      <c r="F61" s="44" t="s">
        <v>354</v>
      </c>
      <c r="G61" s="76">
        <f>Full_dataset!K60</f>
        <v>4</v>
      </c>
      <c r="H61" s="73">
        <f>Full_dataset!L60</f>
        <v>1</v>
      </c>
      <c r="I61" s="73">
        <f>Full_dataset!M60</f>
        <v>4</v>
      </c>
      <c r="J61" s="73">
        <f>Full_dataset!N60</f>
        <v>4</v>
      </c>
      <c r="K61" s="73">
        <f>Full_dataset!O60</f>
        <v>4</v>
      </c>
      <c r="L61" s="73">
        <f>Full_dataset!P60</f>
        <v>4</v>
      </c>
      <c r="M61" s="70">
        <f>Full_dataset!Q60</f>
        <v>4</v>
      </c>
      <c r="N61" s="80">
        <f t="shared" si="20"/>
        <v>0</v>
      </c>
      <c r="O61" s="78">
        <f t="shared" si="21"/>
        <v>0</v>
      </c>
      <c r="P61" s="71">
        <f t="shared" si="22"/>
        <v>0</v>
      </c>
      <c r="Q61" s="76">
        <f>Full_dataset!U60</f>
        <v>0</v>
      </c>
      <c r="R61" s="54">
        <f t="shared" si="23"/>
        <v>0</v>
      </c>
      <c r="S61" s="76">
        <f>Full_dataset!W60</f>
        <v>0</v>
      </c>
      <c r="T61" s="76">
        <f>Full_dataset!X60</f>
        <v>0</v>
      </c>
      <c r="U61" s="76">
        <f>Full_dataset!Y60</f>
        <v>0</v>
      </c>
      <c r="V61" s="76">
        <f>Full_dataset!Z60</f>
        <v>0</v>
      </c>
      <c r="W61" s="76">
        <f>Full_dataset!AA60</f>
        <v>0</v>
      </c>
      <c r="Y61" s="5"/>
      <c r="Z61" s="6">
        <f t="shared" si="24"/>
        <v>1</v>
      </c>
      <c r="AA61" s="6">
        <f t="shared" si="25"/>
        <v>0.25</v>
      </c>
      <c r="AB61" s="6">
        <f t="shared" si="26"/>
        <v>1</v>
      </c>
      <c r="AC61" s="6">
        <f t="shared" si="27"/>
        <v>1</v>
      </c>
      <c r="AD61" s="6">
        <f t="shared" si="28"/>
        <v>1</v>
      </c>
      <c r="AE61" s="6">
        <f t="shared" si="29"/>
        <v>1</v>
      </c>
      <c r="AF61" s="7">
        <f t="shared" si="30"/>
        <v>1</v>
      </c>
      <c r="AG61" s="6">
        <f t="shared" si="31"/>
        <v>0</v>
      </c>
      <c r="AH61" s="5"/>
      <c r="AI61" s="6">
        <f t="shared" si="32"/>
        <v>1</v>
      </c>
      <c r="AJ61" s="7">
        <f t="shared" si="33"/>
        <v>1</v>
      </c>
      <c r="AK61" s="7">
        <f t="shared" si="34"/>
        <v>1</v>
      </c>
      <c r="AL61" s="7">
        <f t="shared" si="35"/>
        <v>1</v>
      </c>
      <c r="AM61" s="7">
        <f t="shared" si="36"/>
        <v>1</v>
      </c>
      <c r="AN61" s="7">
        <f t="shared" si="37"/>
        <v>1</v>
      </c>
      <c r="AO61" s="7">
        <f t="shared" si="38"/>
        <v>1</v>
      </c>
      <c r="AP61" s="5"/>
      <c r="AQ61" s="6">
        <f t="shared" si="39"/>
        <v>0</v>
      </c>
    </row>
    <row r="62" spans="1:43" ht="14.45" customHeight="1" x14ac:dyDescent="0.25">
      <c r="A62" s="62" t="s">
        <v>34</v>
      </c>
      <c r="B62" s="48">
        <v>7</v>
      </c>
      <c r="C62" s="50" t="s">
        <v>128</v>
      </c>
      <c r="D62" s="49" t="s">
        <v>58</v>
      </c>
      <c r="E62" s="51">
        <v>22</v>
      </c>
      <c r="F62" s="44" t="s">
        <v>354</v>
      </c>
      <c r="G62" s="76">
        <f>Full_dataset!K61</f>
        <v>21</v>
      </c>
      <c r="H62" s="73">
        <f>Full_dataset!L61</f>
        <v>10</v>
      </c>
      <c r="I62" s="73">
        <f>Full_dataset!M61</f>
        <v>0</v>
      </c>
      <c r="J62" s="73">
        <f>Full_dataset!N61</f>
        <v>11</v>
      </c>
      <c r="K62" s="73">
        <f>Full_dataset!O61</f>
        <v>19</v>
      </c>
      <c r="L62" s="73">
        <f>Full_dataset!P61</f>
        <v>3</v>
      </c>
      <c r="M62" s="70">
        <f>Full_dataset!Q61</f>
        <v>21</v>
      </c>
      <c r="N62" s="80">
        <f t="shared" si="20"/>
        <v>0</v>
      </c>
      <c r="O62" s="78">
        <f t="shared" si="21"/>
        <v>1</v>
      </c>
      <c r="P62" s="71">
        <f t="shared" si="22"/>
        <v>1</v>
      </c>
      <c r="Q62" s="76">
        <f>Full_dataset!U61</f>
        <v>0</v>
      </c>
      <c r="R62" s="54">
        <f t="shared" si="23"/>
        <v>1</v>
      </c>
      <c r="S62" s="76">
        <f>Full_dataset!W61</f>
        <v>0</v>
      </c>
      <c r="T62" s="76">
        <f>Full_dataset!X61</f>
        <v>0</v>
      </c>
      <c r="U62" s="76">
        <f>Full_dataset!Y61</f>
        <v>0</v>
      </c>
      <c r="V62" s="76">
        <f>Full_dataset!Z61</f>
        <v>0</v>
      </c>
      <c r="W62" s="76">
        <f>Full_dataset!AA61</f>
        <v>0</v>
      </c>
      <c r="Y62" s="5"/>
      <c r="Z62" s="6">
        <f t="shared" si="24"/>
        <v>0.95454545454545459</v>
      </c>
      <c r="AA62" s="6">
        <f t="shared" si="25"/>
        <v>0.45454545454545453</v>
      </c>
      <c r="AB62" s="6">
        <f t="shared" si="26"/>
        <v>0.86363636363636365</v>
      </c>
      <c r="AC62" s="6">
        <f t="shared" si="27"/>
        <v>0</v>
      </c>
      <c r="AD62" s="6">
        <f t="shared" si="28"/>
        <v>0.13636363636363635</v>
      </c>
      <c r="AE62" s="6">
        <f t="shared" si="29"/>
        <v>0.5</v>
      </c>
      <c r="AF62" s="7">
        <f t="shared" si="30"/>
        <v>0.95454545454545459</v>
      </c>
      <c r="AG62" s="6">
        <f t="shared" si="31"/>
        <v>0</v>
      </c>
      <c r="AH62" s="5"/>
      <c r="AI62" s="6">
        <f t="shared" si="32"/>
        <v>0.95454545454545459</v>
      </c>
      <c r="AJ62" s="7">
        <f t="shared" si="33"/>
        <v>0.95454545454545459</v>
      </c>
      <c r="AK62" s="7">
        <f t="shared" si="34"/>
        <v>0.95454545454545459</v>
      </c>
      <c r="AL62" s="7">
        <f t="shared" si="35"/>
        <v>0.95454545454545459</v>
      </c>
      <c r="AM62" s="7">
        <f t="shared" si="36"/>
        <v>0.95454545454545459</v>
      </c>
      <c r="AN62" s="7">
        <f t="shared" si="37"/>
        <v>0.95454545454545459</v>
      </c>
      <c r="AO62" s="7">
        <f t="shared" si="38"/>
        <v>0.95454545454545459</v>
      </c>
      <c r="AP62" s="5"/>
      <c r="AQ62" s="6">
        <f t="shared" si="39"/>
        <v>0</v>
      </c>
    </row>
    <row r="63" spans="1:43" ht="14.45" customHeight="1" x14ac:dyDescent="0.25">
      <c r="A63" s="62" t="s">
        <v>35</v>
      </c>
      <c r="B63" s="48">
        <v>4</v>
      </c>
      <c r="C63" s="50" t="s">
        <v>92</v>
      </c>
      <c r="D63" s="49" t="s">
        <v>57</v>
      </c>
      <c r="E63" s="51">
        <v>2</v>
      </c>
      <c r="F63" s="44" t="s">
        <v>354</v>
      </c>
      <c r="G63" s="76">
        <f>Full_dataset!K62</f>
        <v>2</v>
      </c>
      <c r="H63" s="73">
        <f>Full_dataset!L62</f>
        <v>1</v>
      </c>
      <c r="I63" s="73">
        <f>Full_dataset!M62</f>
        <v>2</v>
      </c>
      <c r="J63" s="73">
        <f>Full_dataset!N62</f>
        <v>2</v>
      </c>
      <c r="K63" s="73">
        <f>Full_dataset!O62</f>
        <v>2</v>
      </c>
      <c r="L63" s="73">
        <f>Full_dataset!P62</f>
        <v>2</v>
      </c>
      <c r="M63" s="70">
        <f>Full_dataset!Q62</f>
        <v>2</v>
      </c>
      <c r="N63" s="80">
        <f t="shared" si="20"/>
        <v>0</v>
      </c>
      <c r="O63" s="78">
        <f t="shared" si="21"/>
        <v>0</v>
      </c>
      <c r="P63" s="71">
        <f t="shared" si="22"/>
        <v>0</v>
      </c>
      <c r="Q63" s="76">
        <f>Full_dataset!U62</f>
        <v>0</v>
      </c>
      <c r="R63" s="54">
        <f t="shared" si="23"/>
        <v>0</v>
      </c>
      <c r="S63" s="76">
        <f>Full_dataset!W62</f>
        <v>0</v>
      </c>
      <c r="T63" s="76">
        <f>Full_dataset!X62</f>
        <v>0</v>
      </c>
      <c r="U63" s="76">
        <f>Full_dataset!Y62</f>
        <v>0</v>
      </c>
      <c r="V63" s="76">
        <f>Full_dataset!Z62</f>
        <v>0</v>
      </c>
      <c r="W63" s="76">
        <f>Full_dataset!AA62</f>
        <v>0</v>
      </c>
      <c r="Y63" s="5"/>
      <c r="Z63" s="6">
        <f t="shared" si="24"/>
        <v>1</v>
      </c>
      <c r="AA63" s="6">
        <f t="shared" si="25"/>
        <v>0.5</v>
      </c>
      <c r="AB63" s="6">
        <f t="shared" si="26"/>
        <v>1</v>
      </c>
      <c r="AC63" s="6">
        <f t="shared" si="27"/>
        <v>1</v>
      </c>
      <c r="AD63" s="6">
        <f t="shared" si="28"/>
        <v>1</v>
      </c>
      <c r="AE63" s="6">
        <f t="shared" si="29"/>
        <v>1</v>
      </c>
      <c r="AF63" s="7">
        <f t="shared" si="30"/>
        <v>1</v>
      </c>
      <c r="AG63" s="6">
        <f t="shared" si="31"/>
        <v>0</v>
      </c>
      <c r="AH63" s="5"/>
      <c r="AI63" s="6">
        <f t="shared" si="32"/>
        <v>1</v>
      </c>
      <c r="AJ63" s="7">
        <f t="shared" si="33"/>
        <v>1</v>
      </c>
      <c r="AK63" s="7">
        <f t="shared" si="34"/>
        <v>1</v>
      </c>
      <c r="AL63" s="7">
        <f t="shared" si="35"/>
        <v>1</v>
      </c>
      <c r="AM63" s="7">
        <f t="shared" si="36"/>
        <v>1</v>
      </c>
      <c r="AN63" s="7">
        <f t="shared" si="37"/>
        <v>1</v>
      </c>
      <c r="AO63" s="7">
        <f t="shared" si="38"/>
        <v>1</v>
      </c>
      <c r="AP63" s="5"/>
      <c r="AQ63" s="6">
        <f t="shared" si="39"/>
        <v>0</v>
      </c>
    </row>
    <row r="64" spans="1:43" ht="14.45" customHeight="1" x14ac:dyDescent="0.25">
      <c r="A64" s="62" t="s">
        <v>36</v>
      </c>
      <c r="B64" s="48">
        <v>5</v>
      </c>
      <c r="C64" s="50" t="s">
        <v>129</v>
      </c>
      <c r="D64" s="49" t="s">
        <v>57</v>
      </c>
      <c r="E64" s="51">
        <v>28</v>
      </c>
      <c r="F64" s="44" t="s">
        <v>354</v>
      </c>
      <c r="G64" s="76">
        <f>Full_dataset!K63</f>
        <v>23</v>
      </c>
      <c r="H64" s="73">
        <f>Full_dataset!L63</f>
        <v>7</v>
      </c>
      <c r="I64" s="73">
        <f>Full_dataset!M63</f>
        <v>20</v>
      </c>
      <c r="J64" s="73">
        <f>Full_dataset!N63</f>
        <v>13</v>
      </c>
      <c r="K64" s="73">
        <f>Full_dataset!O63</f>
        <v>23</v>
      </c>
      <c r="L64" s="73">
        <f>Full_dataset!P63</f>
        <v>8</v>
      </c>
      <c r="M64" s="70">
        <f>Full_dataset!Q63</f>
        <v>27</v>
      </c>
      <c r="N64" s="80">
        <f t="shared" si="20"/>
        <v>4</v>
      </c>
      <c r="O64" s="78">
        <f t="shared" si="21"/>
        <v>5</v>
      </c>
      <c r="P64" s="71">
        <f t="shared" si="22"/>
        <v>1</v>
      </c>
      <c r="Q64" s="76">
        <f>Full_dataset!U63</f>
        <v>1</v>
      </c>
      <c r="R64" s="54">
        <f t="shared" si="23"/>
        <v>0</v>
      </c>
      <c r="S64" s="76">
        <f>Full_dataset!W63</f>
        <v>0</v>
      </c>
      <c r="T64" s="76">
        <f>Full_dataset!X63</f>
        <v>1</v>
      </c>
      <c r="U64" s="76">
        <f>Full_dataset!Y63</f>
        <v>1</v>
      </c>
      <c r="V64" s="76">
        <f>Full_dataset!Z63</f>
        <v>1</v>
      </c>
      <c r="W64" s="76">
        <f>Full_dataset!AA63</f>
        <v>0</v>
      </c>
      <c r="Y64" s="5"/>
      <c r="Z64" s="6">
        <f t="shared" si="24"/>
        <v>0.8214285714285714</v>
      </c>
      <c r="AA64" s="6">
        <f t="shared" si="25"/>
        <v>0.25</v>
      </c>
      <c r="AB64" s="6">
        <f t="shared" si="26"/>
        <v>0.8214285714285714</v>
      </c>
      <c r="AC64" s="6">
        <f t="shared" si="27"/>
        <v>0.7142857142857143</v>
      </c>
      <c r="AD64" s="6">
        <f t="shared" si="28"/>
        <v>0.2857142857142857</v>
      </c>
      <c r="AE64" s="6">
        <f t="shared" si="29"/>
        <v>0.4642857142857143</v>
      </c>
      <c r="AF64" s="7">
        <f t="shared" si="30"/>
        <v>1</v>
      </c>
      <c r="AG64" s="6">
        <f t="shared" si="31"/>
        <v>0.14285714285714285</v>
      </c>
      <c r="AH64" s="5"/>
      <c r="AI64" s="6">
        <f t="shared" si="32"/>
        <v>0.9642857142857143</v>
      </c>
      <c r="AJ64" s="7">
        <f t="shared" si="33"/>
        <v>0.9642857142857143</v>
      </c>
      <c r="AK64" s="7">
        <f t="shared" si="34"/>
        <v>1</v>
      </c>
      <c r="AL64" s="7">
        <f t="shared" si="35"/>
        <v>1</v>
      </c>
      <c r="AM64" s="7">
        <f t="shared" si="36"/>
        <v>0.9642857142857143</v>
      </c>
      <c r="AN64" s="7">
        <f t="shared" si="37"/>
        <v>1</v>
      </c>
      <c r="AO64" s="7">
        <f t="shared" si="38"/>
        <v>1</v>
      </c>
      <c r="AP64" s="5"/>
      <c r="AQ64" s="6">
        <f t="shared" si="39"/>
        <v>0.14285714285714285</v>
      </c>
    </row>
    <row r="65" spans="1:43" ht="14.45" customHeight="1" x14ac:dyDescent="0.25">
      <c r="A65" s="60" t="s">
        <v>37</v>
      </c>
      <c r="B65" s="47">
        <v>6</v>
      </c>
      <c r="C65" s="46" t="s">
        <v>93</v>
      </c>
      <c r="D65" s="44" t="s">
        <v>57</v>
      </c>
      <c r="E65" s="45">
        <v>19</v>
      </c>
      <c r="F65" s="44" t="s">
        <v>354</v>
      </c>
      <c r="G65" s="76">
        <f>Full_dataset!K64</f>
        <v>18</v>
      </c>
      <c r="H65" s="73">
        <f>Full_dataset!L64</f>
        <v>5</v>
      </c>
      <c r="I65" s="73">
        <f>Full_dataset!M64</f>
        <v>12</v>
      </c>
      <c r="J65" s="73">
        <f>Full_dataset!N64</f>
        <v>11</v>
      </c>
      <c r="K65" s="73">
        <f>Full_dataset!O64</f>
        <v>15</v>
      </c>
      <c r="L65" s="73">
        <f>Full_dataset!P64</f>
        <v>9</v>
      </c>
      <c r="M65" s="70">
        <f>Full_dataset!Q64</f>
        <v>19</v>
      </c>
      <c r="N65" s="80">
        <f t="shared" si="20"/>
        <v>1</v>
      </c>
      <c r="O65" s="78">
        <f t="shared" si="21"/>
        <v>1</v>
      </c>
      <c r="P65" s="71">
        <f t="shared" si="22"/>
        <v>0</v>
      </c>
      <c r="Q65" s="76">
        <f>Full_dataset!U64</f>
        <v>0</v>
      </c>
      <c r="R65" s="54">
        <f t="shared" si="23"/>
        <v>0</v>
      </c>
      <c r="S65" s="76">
        <f>Full_dataset!W64</f>
        <v>0</v>
      </c>
      <c r="T65" s="76">
        <f>Full_dataset!X64</f>
        <v>0</v>
      </c>
      <c r="U65" s="76">
        <f>Full_dataset!Y64</f>
        <v>0</v>
      </c>
      <c r="V65" s="76">
        <f>Full_dataset!Z64</f>
        <v>0</v>
      </c>
      <c r="W65" s="76">
        <f>Full_dataset!AA64</f>
        <v>0</v>
      </c>
      <c r="Y65" s="5"/>
      <c r="Z65" s="6">
        <f t="shared" si="24"/>
        <v>0.94736842105263153</v>
      </c>
      <c r="AA65" s="6">
        <f t="shared" si="25"/>
        <v>0.26315789473684209</v>
      </c>
      <c r="AB65" s="6">
        <f t="shared" si="26"/>
        <v>0.78947368421052633</v>
      </c>
      <c r="AC65" s="6">
        <f t="shared" si="27"/>
        <v>0.63157894736842102</v>
      </c>
      <c r="AD65" s="6">
        <f t="shared" si="28"/>
        <v>0.47368421052631576</v>
      </c>
      <c r="AE65" s="6">
        <f t="shared" si="29"/>
        <v>0.57894736842105265</v>
      </c>
      <c r="AF65" s="7">
        <f t="shared" si="30"/>
        <v>1</v>
      </c>
      <c r="AG65" s="6">
        <f t="shared" si="31"/>
        <v>5.2631578947368418E-2</v>
      </c>
      <c r="AH65" s="5"/>
      <c r="AI65" s="6">
        <f t="shared" si="32"/>
        <v>1</v>
      </c>
      <c r="AJ65" s="7">
        <f t="shared" si="33"/>
        <v>1</v>
      </c>
      <c r="AK65" s="7">
        <f t="shared" si="34"/>
        <v>1</v>
      </c>
      <c r="AL65" s="7">
        <f t="shared" si="35"/>
        <v>1</v>
      </c>
      <c r="AM65" s="7">
        <f t="shared" si="36"/>
        <v>1</v>
      </c>
      <c r="AN65" s="7">
        <f t="shared" si="37"/>
        <v>1</v>
      </c>
      <c r="AO65" s="7">
        <f t="shared" si="38"/>
        <v>1</v>
      </c>
      <c r="AP65" s="5"/>
      <c r="AQ65" s="6">
        <f t="shared" si="39"/>
        <v>5.2631578947368418E-2</v>
      </c>
    </row>
    <row r="66" spans="1:43" ht="14.45" customHeight="1" x14ac:dyDescent="0.25">
      <c r="A66" s="62" t="s">
        <v>38</v>
      </c>
      <c r="B66" s="48">
        <v>5</v>
      </c>
      <c r="C66" s="50" t="s">
        <v>94</v>
      </c>
      <c r="D66" s="49" t="s">
        <v>57</v>
      </c>
      <c r="E66" s="51">
        <v>9</v>
      </c>
      <c r="F66" s="44" t="s">
        <v>354</v>
      </c>
      <c r="G66" s="76">
        <f>Full_dataset!K65</f>
        <v>9</v>
      </c>
      <c r="H66" s="73">
        <f>Full_dataset!L65</f>
        <v>5</v>
      </c>
      <c r="I66" s="73">
        <f>Full_dataset!M65</f>
        <v>0</v>
      </c>
      <c r="J66" s="73">
        <f>Full_dataset!N65</f>
        <v>7</v>
      </c>
      <c r="K66" s="73">
        <f>Full_dataset!O65</f>
        <v>8</v>
      </c>
      <c r="L66" s="73">
        <f>Full_dataset!P65</f>
        <v>5</v>
      </c>
      <c r="M66" s="70">
        <f>Full_dataset!Q65</f>
        <v>9</v>
      </c>
      <c r="N66" s="94">
        <f t="shared" si="20"/>
        <v>0</v>
      </c>
      <c r="O66" s="95">
        <f t="shared" si="21"/>
        <v>0</v>
      </c>
      <c r="P66" s="96">
        <f t="shared" si="22"/>
        <v>0</v>
      </c>
      <c r="Q66" s="76">
        <f>Full_dataset!U65</f>
        <v>0</v>
      </c>
      <c r="R66" s="98">
        <f t="shared" si="23"/>
        <v>0</v>
      </c>
      <c r="S66" s="76">
        <f>Full_dataset!W65</f>
        <v>0</v>
      </c>
      <c r="T66" s="76">
        <f>Full_dataset!X65</f>
        <v>0</v>
      </c>
      <c r="U66" s="76">
        <f>Full_dataset!Y65</f>
        <v>0</v>
      </c>
      <c r="V66" s="76">
        <f>Full_dataset!Z65</f>
        <v>0</v>
      </c>
      <c r="W66" s="76">
        <f>Full_dataset!AA65</f>
        <v>0</v>
      </c>
      <c r="Y66" s="100"/>
      <c r="Z66" s="101">
        <f t="shared" si="24"/>
        <v>1</v>
      </c>
      <c r="AA66" s="101">
        <f t="shared" si="25"/>
        <v>0.55555555555555558</v>
      </c>
      <c r="AB66" s="101">
        <f t="shared" si="26"/>
        <v>0.88888888888888884</v>
      </c>
      <c r="AC66" s="101">
        <f t="shared" si="27"/>
        <v>0</v>
      </c>
      <c r="AD66" s="101">
        <f t="shared" si="28"/>
        <v>0.55555555555555558</v>
      </c>
      <c r="AE66" s="101">
        <f t="shared" si="29"/>
        <v>0.77777777777777779</v>
      </c>
      <c r="AF66" s="102">
        <f t="shared" si="30"/>
        <v>1</v>
      </c>
      <c r="AG66" s="101">
        <f t="shared" si="31"/>
        <v>0</v>
      </c>
      <c r="AH66" s="100"/>
      <c r="AI66" s="101">
        <f t="shared" si="32"/>
        <v>1</v>
      </c>
      <c r="AJ66" s="102">
        <f t="shared" si="33"/>
        <v>1</v>
      </c>
      <c r="AK66" s="102">
        <f t="shared" si="34"/>
        <v>1</v>
      </c>
      <c r="AL66" s="102">
        <f t="shared" si="35"/>
        <v>1</v>
      </c>
      <c r="AM66" s="102">
        <f t="shared" si="36"/>
        <v>1</v>
      </c>
      <c r="AN66" s="102">
        <f t="shared" si="37"/>
        <v>1</v>
      </c>
      <c r="AO66" s="102">
        <f t="shared" si="38"/>
        <v>1</v>
      </c>
      <c r="AP66" s="100"/>
      <c r="AQ66" s="101">
        <f t="shared" si="39"/>
        <v>0</v>
      </c>
    </row>
    <row r="67" spans="1:43" ht="14.45" customHeight="1" x14ac:dyDescent="0.25">
      <c r="A67" s="60" t="s">
        <v>39</v>
      </c>
      <c r="B67" s="47">
        <v>5</v>
      </c>
      <c r="C67" s="46" t="s">
        <v>130</v>
      </c>
      <c r="D67" s="44" t="s">
        <v>57</v>
      </c>
      <c r="E67" s="45">
        <v>13</v>
      </c>
      <c r="F67" s="44" t="s">
        <v>354</v>
      </c>
      <c r="G67" s="76">
        <f>Full_dataset!K66</f>
        <v>12</v>
      </c>
      <c r="H67" s="73">
        <f>Full_dataset!L66</f>
        <v>6</v>
      </c>
      <c r="I67" s="73">
        <f>Full_dataset!M66</f>
        <v>2</v>
      </c>
      <c r="J67" s="73">
        <f>Full_dataset!N66</f>
        <v>12</v>
      </c>
      <c r="K67" s="73">
        <f>Full_dataset!O66</f>
        <v>11</v>
      </c>
      <c r="L67" s="73">
        <f>Full_dataset!P66</f>
        <v>6</v>
      </c>
      <c r="M67" s="70">
        <f>Full_dataset!Q66</f>
        <v>12</v>
      </c>
      <c r="N67" s="80">
        <f t="shared" ref="N67:N89" si="40">M67-G67</f>
        <v>0</v>
      </c>
      <c r="O67" s="78">
        <f t="shared" ref="O67:O89" si="41">E67-G67</f>
        <v>1</v>
      </c>
      <c r="P67" s="71">
        <f t="shared" ref="P67:P88" si="42">E67-M67</f>
        <v>1</v>
      </c>
      <c r="Q67" s="76">
        <f>Full_dataset!U66</f>
        <v>1</v>
      </c>
      <c r="R67" s="54">
        <f t="shared" ref="R67:R88" si="43">E67-(M67+Q67)</f>
        <v>0</v>
      </c>
      <c r="S67" s="76">
        <f>Full_dataset!W66</f>
        <v>0</v>
      </c>
      <c r="T67" s="76">
        <f>Full_dataset!X66</f>
        <v>0</v>
      </c>
      <c r="U67" s="76">
        <f>Full_dataset!Y66</f>
        <v>1</v>
      </c>
      <c r="V67" s="76">
        <f>Full_dataset!Z66</f>
        <v>0</v>
      </c>
      <c r="W67" s="76">
        <f>Full_dataset!AA66</f>
        <v>1</v>
      </c>
      <c r="Y67" s="5"/>
      <c r="Z67" s="6">
        <f t="shared" ref="Z67:Z89" si="44">G67/$E67</f>
        <v>0.92307692307692313</v>
      </c>
      <c r="AA67" s="6">
        <f t="shared" ref="AA67:AA89" si="45">H67/$E67</f>
        <v>0.46153846153846156</v>
      </c>
      <c r="AB67" s="6">
        <f t="shared" ref="AB67:AB89" si="46">K67/$E67</f>
        <v>0.84615384615384615</v>
      </c>
      <c r="AC67" s="6">
        <f t="shared" ref="AC67:AC89" si="47">I67/$E67</f>
        <v>0.15384615384615385</v>
      </c>
      <c r="AD67" s="6">
        <f t="shared" ref="AD67:AD89" si="48">L67/$E67</f>
        <v>0.46153846153846156</v>
      </c>
      <c r="AE67" s="6">
        <f t="shared" ref="AE67:AE89" si="49">J67/$E67</f>
        <v>0.92307692307692313</v>
      </c>
      <c r="AF67" s="7">
        <f t="shared" ref="AF67:AF89" si="50">($E67-R67)/$E67</f>
        <v>1</v>
      </c>
      <c r="AG67" s="6">
        <f t="shared" ref="AG67:AG89" si="51">N67/$E67</f>
        <v>0</v>
      </c>
      <c r="AH67" s="5"/>
      <c r="AI67" s="6">
        <f t="shared" ref="AI67:AI89" si="52">M67/$E67</f>
        <v>0.92307692307692313</v>
      </c>
      <c r="AJ67" s="7">
        <f t="shared" ref="AJ67:AJ89" si="53">$AI67+S67/$E67</f>
        <v>0.92307692307692313</v>
      </c>
      <c r="AK67" s="7">
        <f t="shared" ref="AK67:AK89" si="54">$AI67+V67/$E67</f>
        <v>0.92307692307692313</v>
      </c>
      <c r="AL67" s="7">
        <f t="shared" ref="AL67:AL89" si="55">$AI67+T67/$E67</f>
        <v>0.92307692307692313</v>
      </c>
      <c r="AM67" s="7">
        <f t="shared" ref="AM67:AM89" si="56">$AI67+W67/$E67</f>
        <v>1</v>
      </c>
      <c r="AN67" s="7">
        <f t="shared" ref="AN67:AN89" si="57">$AI67+U67/$E67</f>
        <v>1</v>
      </c>
      <c r="AO67" s="7">
        <f t="shared" ref="AO67:AO89" si="58">AF67</f>
        <v>1</v>
      </c>
      <c r="AP67" s="5"/>
      <c r="AQ67" s="6">
        <f t="shared" ref="AQ67:AQ89" si="59">AG67</f>
        <v>0</v>
      </c>
    </row>
    <row r="68" spans="1:43" ht="14.45" customHeight="1" x14ac:dyDescent="0.25">
      <c r="A68" s="60" t="s">
        <v>40</v>
      </c>
      <c r="B68" s="47">
        <v>6</v>
      </c>
      <c r="C68" s="46" t="s">
        <v>95</v>
      </c>
      <c r="D68" s="44" t="s">
        <v>57</v>
      </c>
      <c r="E68" s="45">
        <v>5</v>
      </c>
      <c r="F68" s="44" t="s">
        <v>354</v>
      </c>
      <c r="G68" s="76">
        <f>Full_dataset!K67</f>
        <v>3</v>
      </c>
      <c r="H68" s="73">
        <f>Full_dataset!L67</f>
        <v>0</v>
      </c>
      <c r="I68" s="73">
        <f>Full_dataset!M67</f>
        <v>2</v>
      </c>
      <c r="J68" s="73">
        <f>Full_dataset!N67</f>
        <v>3</v>
      </c>
      <c r="K68" s="73">
        <f>Full_dataset!O67</f>
        <v>3</v>
      </c>
      <c r="L68" s="73">
        <f>Full_dataset!P67</f>
        <v>2</v>
      </c>
      <c r="M68" s="70">
        <f>Full_dataset!Q67</f>
        <v>3</v>
      </c>
      <c r="N68" s="80">
        <f t="shared" si="40"/>
        <v>0</v>
      </c>
      <c r="O68" s="78">
        <f t="shared" si="41"/>
        <v>2</v>
      </c>
      <c r="P68" s="71">
        <f t="shared" si="42"/>
        <v>2</v>
      </c>
      <c r="Q68" s="76">
        <f>Full_dataset!U67</f>
        <v>2</v>
      </c>
      <c r="R68" s="54">
        <f t="shared" si="43"/>
        <v>0</v>
      </c>
      <c r="S68" s="76">
        <f>Full_dataset!W67</f>
        <v>0</v>
      </c>
      <c r="T68" s="76">
        <f>Full_dataset!X67</f>
        <v>0</v>
      </c>
      <c r="U68" s="76">
        <f>Full_dataset!Y67</f>
        <v>2</v>
      </c>
      <c r="V68" s="76">
        <f>Full_dataset!Z67</f>
        <v>0</v>
      </c>
      <c r="W68" s="76">
        <f>Full_dataset!AA67</f>
        <v>0</v>
      </c>
      <c r="Y68" s="5"/>
      <c r="Z68" s="6">
        <f t="shared" si="44"/>
        <v>0.6</v>
      </c>
      <c r="AA68" s="6">
        <f t="shared" si="45"/>
        <v>0</v>
      </c>
      <c r="AB68" s="6">
        <f t="shared" si="46"/>
        <v>0.6</v>
      </c>
      <c r="AC68" s="6">
        <f t="shared" si="47"/>
        <v>0.4</v>
      </c>
      <c r="AD68" s="6">
        <f t="shared" si="48"/>
        <v>0.4</v>
      </c>
      <c r="AE68" s="6">
        <f t="shared" si="49"/>
        <v>0.6</v>
      </c>
      <c r="AF68" s="7">
        <f t="shared" si="50"/>
        <v>1</v>
      </c>
      <c r="AG68" s="6">
        <f t="shared" si="51"/>
        <v>0</v>
      </c>
      <c r="AH68" s="5"/>
      <c r="AI68" s="6">
        <f t="shared" si="52"/>
        <v>0.6</v>
      </c>
      <c r="AJ68" s="7">
        <f t="shared" si="53"/>
        <v>0.6</v>
      </c>
      <c r="AK68" s="7">
        <f t="shared" si="54"/>
        <v>0.6</v>
      </c>
      <c r="AL68" s="7">
        <f t="shared" si="55"/>
        <v>0.6</v>
      </c>
      <c r="AM68" s="7">
        <f t="shared" si="56"/>
        <v>0.6</v>
      </c>
      <c r="AN68" s="7">
        <f t="shared" si="57"/>
        <v>1</v>
      </c>
      <c r="AO68" s="7">
        <f t="shared" si="58"/>
        <v>1</v>
      </c>
      <c r="AP68" s="5"/>
      <c r="AQ68" s="6">
        <f t="shared" si="59"/>
        <v>0</v>
      </c>
    </row>
    <row r="69" spans="1:43" ht="14.45" customHeight="1" x14ac:dyDescent="0.25">
      <c r="A69" s="60" t="s">
        <v>41</v>
      </c>
      <c r="B69" s="47">
        <v>3</v>
      </c>
      <c r="C69" s="46" t="s">
        <v>96</v>
      </c>
      <c r="D69" s="44" t="s">
        <v>57</v>
      </c>
      <c r="E69" s="45">
        <v>55</v>
      </c>
      <c r="F69" s="44" t="s">
        <v>354</v>
      </c>
      <c r="G69" s="76">
        <f>Full_dataset!K68</f>
        <v>38</v>
      </c>
      <c r="H69" s="73">
        <f>Full_dataset!L68</f>
        <v>25</v>
      </c>
      <c r="I69" s="73">
        <f>Full_dataset!M68</f>
        <v>40</v>
      </c>
      <c r="J69" s="73">
        <f>Full_dataset!N68</f>
        <v>52</v>
      </c>
      <c r="K69" s="73">
        <f>Full_dataset!O68</f>
        <v>42</v>
      </c>
      <c r="L69" s="73">
        <f>Full_dataset!P68</f>
        <v>16</v>
      </c>
      <c r="M69" s="70">
        <f>Full_dataset!Q68</f>
        <v>48</v>
      </c>
      <c r="N69" s="80">
        <f t="shared" si="40"/>
        <v>10</v>
      </c>
      <c r="O69" s="78">
        <f t="shared" si="41"/>
        <v>17</v>
      </c>
      <c r="P69" s="71">
        <f t="shared" si="42"/>
        <v>7</v>
      </c>
      <c r="Q69" s="76">
        <f>Full_dataset!U68</f>
        <v>7</v>
      </c>
      <c r="R69" s="54">
        <f t="shared" si="43"/>
        <v>0</v>
      </c>
      <c r="S69" s="76">
        <f>Full_dataset!W68</f>
        <v>2</v>
      </c>
      <c r="T69" s="76">
        <f>Full_dataset!X68</f>
        <v>3</v>
      </c>
      <c r="U69" s="76">
        <f>Full_dataset!Y68</f>
        <v>6</v>
      </c>
      <c r="V69" s="76">
        <f>Full_dataset!Z68</f>
        <v>0</v>
      </c>
      <c r="W69" s="76">
        <f>Full_dataset!AA68</f>
        <v>1</v>
      </c>
      <c r="Y69" s="5"/>
      <c r="Z69" s="6">
        <f t="shared" si="44"/>
        <v>0.69090909090909092</v>
      </c>
      <c r="AA69" s="6">
        <f t="shared" si="45"/>
        <v>0.45454545454545453</v>
      </c>
      <c r="AB69" s="6">
        <f t="shared" si="46"/>
        <v>0.76363636363636367</v>
      </c>
      <c r="AC69" s="6">
        <f t="shared" si="47"/>
        <v>0.72727272727272729</v>
      </c>
      <c r="AD69" s="6">
        <f t="shared" si="48"/>
        <v>0.29090909090909089</v>
      </c>
      <c r="AE69" s="6">
        <f t="shared" si="49"/>
        <v>0.94545454545454544</v>
      </c>
      <c r="AF69" s="7">
        <f t="shared" si="50"/>
        <v>1</v>
      </c>
      <c r="AG69" s="6">
        <f t="shared" si="51"/>
        <v>0.18181818181818182</v>
      </c>
      <c r="AH69" s="5"/>
      <c r="AI69" s="6">
        <f t="shared" si="52"/>
        <v>0.87272727272727268</v>
      </c>
      <c r="AJ69" s="7">
        <f t="shared" si="53"/>
        <v>0.90909090909090906</v>
      </c>
      <c r="AK69" s="7">
        <f t="shared" si="54"/>
        <v>0.87272727272727268</v>
      </c>
      <c r="AL69" s="7">
        <f t="shared" si="55"/>
        <v>0.92727272727272725</v>
      </c>
      <c r="AM69" s="7">
        <f t="shared" si="56"/>
        <v>0.89090909090909087</v>
      </c>
      <c r="AN69" s="7">
        <f t="shared" si="57"/>
        <v>0.98181818181818181</v>
      </c>
      <c r="AO69" s="7">
        <f t="shared" si="58"/>
        <v>1</v>
      </c>
      <c r="AP69" s="5"/>
      <c r="AQ69" s="6">
        <f t="shared" si="59"/>
        <v>0.18181818181818182</v>
      </c>
    </row>
    <row r="70" spans="1:43" ht="14.45" customHeight="1" x14ac:dyDescent="0.25">
      <c r="A70" s="62" t="s">
        <v>203</v>
      </c>
      <c r="B70" s="48">
        <v>4</v>
      </c>
      <c r="C70" s="50" t="s">
        <v>97</v>
      </c>
      <c r="D70" s="49" t="s">
        <v>58</v>
      </c>
      <c r="E70" s="51">
        <v>44</v>
      </c>
      <c r="F70" s="44" t="s">
        <v>354</v>
      </c>
      <c r="G70" s="76">
        <f>Full_dataset!K69</f>
        <v>41</v>
      </c>
      <c r="H70" s="73">
        <f>Full_dataset!L69</f>
        <v>27</v>
      </c>
      <c r="I70" s="73">
        <f>Full_dataset!M69</f>
        <v>2</v>
      </c>
      <c r="J70" s="73">
        <f>Full_dataset!N69</f>
        <v>41</v>
      </c>
      <c r="K70" s="73">
        <f>Full_dataset!O69</f>
        <v>38</v>
      </c>
      <c r="L70" s="73">
        <f>Full_dataset!P69</f>
        <v>20</v>
      </c>
      <c r="M70" s="70">
        <f>Full_dataset!Q69</f>
        <v>42</v>
      </c>
      <c r="N70" s="80">
        <f t="shared" si="40"/>
        <v>1</v>
      </c>
      <c r="O70" s="78">
        <f t="shared" si="41"/>
        <v>3</v>
      </c>
      <c r="P70" s="71">
        <f t="shared" si="42"/>
        <v>2</v>
      </c>
      <c r="Q70" s="76">
        <f>Full_dataset!U69</f>
        <v>2</v>
      </c>
      <c r="R70" s="54">
        <f t="shared" si="43"/>
        <v>0</v>
      </c>
      <c r="S70" s="76">
        <f>Full_dataset!W69</f>
        <v>1</v>
      </c>
      <c r="T70" s="76">
        <f>Full_dataset!X69</f>
        <v>0</v>
      </c>
      <c r="U70" s="76">
        <f>Full_dataset!Y69</f>
        <v>2</v>
      </c>
      <c r="V70" s="76">
        <f>Full_dataset!Z69</f>
        <v>0</v>
      </c>
      <c r="W70" s="76">
        <f>Full_dataset!AA69</f>
        <v>1</v>
      </c>
      <c r="Y70" s="5"/>
      <c r="Z70" s="6">
        <f t="shared" si="44"/>
        <v>0.93181818181818177</v>
      </c>
      <c r="AA70" s="6">
        <f t="shared" si="45"/>
        <v>0.61363636363636365</v>
      </c>
      <c r="AB70" s="6">
        <f t="shared" si="46"/>
        <v>0.86363636363636365</v>
      </c>
      <c r="AC70" s="6">
        <f t="shared" si="47"/>
        <v>4.5454545454545456E-2</v>
      </c>
      <c r="AD70" s="6">
        <f t="shared" si="48"/>
        <v>0.45454545454545453</v>
      </c>
      <c r="AE70" s="6">
        <f t="shared" si="49"/>
        <v>0.93181818181818177</v>
      </c>
      <c r="AF70" s="7">
        <f t="shared" si="50"/>
        <v>1</v>
      </c>
      <c r="AG70" s="6">
        <f t="shared" si="51"/>
        <v>2.2727272727272728E-2</v>
      </c>
      <c r="AH70" s="5"/>
      <c r="AI70" s="6">
        <f t="shared" si="52"/>
        <v>0.95454545454545459</v>
      </c>
      <c r="AJ70" s="7">
        <f t="shared" si="53"/>
        <v>0.97727272727272729</v>
      </c>
      <c r="AK70" s="7">
        <f t="shared" si="54"/>
        <v>0.95454545454545459</v>
      </c>
      <c r="AL70" s="7">
        <f t="shared" si="55"/>
        <v>0.95454545454545459</v>
      </c>
      <c r="AM70" s="7">
        <f t="shared" si="56"/>
        <v>0.97727272727272729</v>
      </c>
      <c r="AN70" s="7">
        <f t="shared" si="57"/>
        <v>1</v>
      </c>
      <c r="AO70" s="7">
        <f t="shared" si="58"/>
        <v>1</v>
      </c>
      <c r="AP70" s="5"/>
      <c r="AQ70" s="6">
        <f t="shared" si="59"/>
        <v>2.2727272727272728E-2</v>
      </c>
    </row>
    <row r="71" spans="1:43" ht="14.45" customHeight="1" x14ac:dyDescent="0.25">
      <c r="A71" s="60" t="s">
        <v>204</v>
      </c>
      <c r="B71" s="47">
        <v>6</v>
      </c>
      <c r="C71" s="46" t="s">
        <v>111</v>
      </c>
      <c r="D71" s="44" t="s">
        <v>57</v>
      </c>
      <c r="E71" s="45">
        <v>6</v>
      </c>
      <c r="F71" s="44" t="s">
        <v>354</v>
      </c>
      <c r="G71" s="76">
        <f>Full_dataset!K70</f>
        <v>6</v>
      </c>
      <c r="H71" s="73">
        <f>Full_dataset!L70</f>
        <v>4</v>
      </c>
      <c r="I71" s="73">
        <f>Full_dataset!M70</f>
        <v>0</v>
      </c>
      <c r="J71" s="73">
        <f>Full_dataset!N70</f>
        <v>6</v>
      </c>
      <c r="K71" s="73">
        <f>Full_dataset!O70</f>
        <v>5</v>
      </c>
      <c r="L71" s="73">
        <f>Full_dataset!P70</f>
        <v>5</v>
      </c>
      <c r="M71" s="70">
        <f>Full_dataset!Q70</f>
        <v>6</v>
      </c>
      <c r="N71" s="80">
        <f t="shared" si="40"/>
        <v>0</v>
      </c>
      <c r="O71" s="78">
        <f t="shared" si="41"/>
        <v>0</v>
      </c>
      <c r="P71" s="71">
        <f t="shared" si="42"/>
        <v>0</v>
      </c>
      <c r="Q71" s="76">
        <f>Full_dataset!U70</f>
        <v>0</v>
      </c>
      <c r="R71" s="54">
        <f t="shared" si="43"/>
        <v>0</v>
      </c>
      <c r="S71" s="76">
        <f>Full_dataset!W70</f>
        <v>0</v>
      </c>
      <c r="T71" s="76">
        <f>Full_dataset!X70</f>
        <v>0</v>
      </c>
      <c r="U71" s="76">
        <f>Full_dataset!Y70</f>
        <v>0</v>
      </c>
      <c r="V71" s="76">
        <f>Full_dataset!Z70</f>
        <v>0</v>
      </c>
      <c r="W71" s="76">
        <f>Full_dataset!AA70</f>
        <v>0</v>
      </c>
      <c r="Y71" s="5"/>
      <c r="Z71" s="6">
        <f t="shared" si="44"/>
        <v>1</v>
      </c>
      <c r="AA71" s="6">
        <f t="shared" si="45"/>
        <v>0.66666666666666663</v>
      </c>
      <c r="AB71" s="6">
        <f t="shared" si="46"/>
        <v>0.83333333333333337</v>
      </c>
      <c r="AC71" s="6">
        <f t="shared" si="47"/>
        <v>0</v>
      </c>
      <c r="AD71" s="6">
        <f t="shared" si="48"/>
        <v>0.83333333333333337</v>
      </c>
      <c r="AE71" s="6">
        <f t="shared" si="49"/>
        <v>1</v>
      </c>
      <c r="AF71" s="7">
        <f t="shared" si="50"/>
        <v>1</v>
      </c>
      <c r="AG71" s="6">
        <f t="shared" si="51"/>
        <v>0</v>
      </c>
      <c r="AH71" s="5"/>
      <c r="AI71" s="6">
        <f t="shared" si="52"/>
        <v>1</v>
      </c>
      <c r="AJ71" s="7">
        <f t="shared" si="53"/>
        <v>1</v>
      </c>
      <c r="AK71" s="7">
        <f t="shared" si="54"/>
        <v>1</v>
      </c>
      <c r="AL71" s="7">
        <f t="shared" si="55"/>
        <v>1</v>
      </c>
      <c r="AM71" s="7">
        <f t="shared" si="56"/>
        <v>1</v>
      </c>
      <c r="AN71" s="7">
        <f t="shared" si="57"/>
        <v>1</v>
      </c>
      <c r="AO71" s="7">
        <f t="shared" si="58"/>
        <v>1</v>
      </c>
      <c r="AP71" s="5"/>
      <c r="AQ71" s="6">
        <f t="shared" si="59"/>
        <v>0</v>
      </c>
    </row>
    <row r="72" spans="1:43" ht="14.45" customHeight="1" x14ac:dyDescent="0.25">
      <c r="A72" s="60" t="s">
        <v>206</v>
      </c>
      <c r="B72" s="47">
        <v>7</v>
      </c>
      <c r="C72" s="46" t="s">
        <v>98</v>
      </c>
      <c r="D72" s="44" t="s">
        <v>57</v>
      </c>
      <c r="E72" s="45">
        <v>8</v>
      </c>
      <c r="F72" s="44" t="s">
        <v>354</v>
      </c>
      <c r="G72" s="76">
        <f>Full_dataset!K72</f>
        <v>8</v>
      </c>
      <c r="H72" s="73">
        <f>Full_dataset!L72</f>
        <v>5</v>
      </c>
      <c r="I72" s="73">
        <f>Full_dataset!M72</f>
        <v>1</v>
      </c>
      <c r="J72" s="73">
        <f>Full_dataset!N72</f>
        <v>8</v>
      </c>
      <c r="K72" s="73">
        <f>Full_dataset!O72</f>
        <v>7</v>
      </c>
      <c r="L72" s="73">
        <f>Full_dataset!P72</f>
        <v>1</v>
      </c>
      <c r="M72" s="70">
        <f>Full_dataset!Q72</f>
        <v>8</v>
      </c>
      <c r="N72" s="80">
        <f t="shared" si="40"/>
        <v>0</v>
      </c>
      <c r="O72" s="78">
        <f t="shared" si="41"/>
        <v>0</v>
      </c>
      <c r="P72" s="71">
        <f t="shared" si="42"/>
        <v>0</v>
      </c>
      <c r="Q72" s="76">
        <f>Full_dataset!U72</f>
        <v>0</v>
      </c>
      <c r="R72" s="54">
        <f t="shared" si="43"/>
        <v>0</v>
      </c>
      <c r="S72" s="76">
        <f>Full_dataset!W72</f>
        <v>0</v>
      </c>
      <c r="T72" s="76">
        <f>Full_dataset!X72</f>
        <v>0</v>
      </c>
      <c r="U72" s="76">
        <f>Full_dataset!Y72</f>
        <v>0</v>
      </c>
      <c r="V72" s="76">
        <f>Full_dataset!Z72</f>
        <v>0</v>
      </c>
      <c r="W72" s="76">
        <f>Full_dataset!AA72</f>
        <v>0</v>
      </c>
      <c r="Y72" s="5"/>
      <c r="Z72" s="6">
        <f t="shared" si="44"/>
        <v>1</v>
      </c>
      <c r="AA72" s="6">
        <f t="shared" si="45"/>
        <v>0.625</v>
      </c>
      <c r="AB72" s="6">
        <f t="shared" si="46"/>
        <v>0.875</v>
      </c>
      <c r="AC72" s="6">
        <f t="shared" si="47"/>
        <v>0.125</v>
      </c>
      <c r="AD72" s="6">
        <f t="shared" si="48"/>
        <v>0.125</v>
      </c>
      <c r="AE72" s="6">
        <f t="shared" si="49"/>
        <v>1</v>
      </c>
      <c r="AF72" s="7">
        <f t="shared" si="50"/>
        <v>1</v>
      </c>
      <c r="AG72" s="6">
        <f t="shared" si="51"/>
        <v>0</v>
      </c>
      <c r="AH72" s="5"/>
      <c r="AI72" s="6">
        <f t="shared" si="52"/>
        <v>1</v>
      </c>
      <c r="AJ72" s="7">
        <f t="shared" si="53"/>
        <v>1</v>
      </c>
      <c r="AK72" s="7">
        <f t="shared" si="54"/>
        <v>1</v>
      </c>
      <c r="AL72" s="7">
        <f t="shared" si="55"/>
        <v>1</v>
      </c>
      <c r="AM72" s="7">
        <f t="shared" si="56"/>
        <v>1</v>
      </c>
      <c r="AN72" s="7">
        <f t="shared" si="57"/>
        <v>1</v>
      </c>
      <c r="AO72" s="7">
        <f t="shared" si="58"/>
        <v>1</v>
      </c>
      <c r="AP72" s="5"/>
      <c r="AQ72" s="6">
        <f t="shared" si="59"/>
        <v>0</v>
      </c>
    </row>
    <row r="73" spans="1:43" ht="14.45" customHeight="1" x14ac:dyDescent="0.25">
      <c r="A73" s="60" t="s">
        <v>205</v>
      </c>
      <c r="B73" s="47">
        <v>7</v>
      </c>
      <c r="C73" s="46" t="s">
        <v>98</v>
      </c>
      <c r="D73" s="44" t="s">
        <v>57</v>
      </c>
      <c r="E73" s="45">
        <v>17</v>
      </c>
      <c r="F73" s="44" t="s">
        <v>354</v>
      </c>
      <c r="G73" s="76">
        <f>Full_dataset!K73</f>
        <v>15</v>
      </c>
      <c r="H73" s="73">
        <f>Full_dataset!L73</f>
        <v>6</v>
      </c>
      <c r="I73" s="73">
        <f>Full_dataset!M73</f>
        <v>8</v>
      </c>
      <c r="J73" s="73">
        <f>Full_dataset!N73</f>
        <v>17</v>
      </c>
      <c r="K73" s="73">
        <f>Full_dataset!O73</f>
        <v>15</v>
      </c>
      <c r="L73" s="73">
        <f>Full_dataset!P73</f>
        <v>10</v>
      </c>
      <c r="M73" s="70">
        <f>Full_dataset!Q73</f>
        <v>15</v>
      </c>
      <c r="N73" s="80">
        <f t="shared" si="40"/>
        <v>0</v>
      </c>
      <c r="O73" s="78">
        <f t="shared" si="41"/>
        <v>2</v>
      </c>
      <c r="P73" s="71">
        <f t="shared" si="42"/>
        <v>2</v>
      </c>
      <c r="Q73" s="76">
        <f>Full_dataset!U73</f>
        <v>2</v>
      </c>
      <c r="R73" s="54">
        <f t="shared" si="43"/>
        <v>0</v>
      </c>
      <c r="S73" s="76">
        <f>Full_dataset!W73</f>
        <v>0</v>
      </c>
      <c r="T73" s="76">
        <f>Full_dataset!X73</f>
        <v>1</v>
      </c>
      <c r="U73" s="76">
        <f>Full_dataset!Y73</f>
        <v>2</v>
      </c>
      <c r="V73" s="76">
        <f>Full_dataset!Z73</f>
        <v>0</v>
      </c>
      <c r="W73" s="76">
        <f>Full_dataset!AA73</f>
        <v>1</v>
      </c>
      <c r="Y73" s="5"/>
      <c r="Z73" s="6">
        <f t="shared" si="44"/>
        <v>0.88235294117647056</v>
      </c>
      <c r="AA73" s="6">
        <f t="shared" si="45"/>
        <v>0.35294117647058826</v>
      </c>
      <c r="AB73" s="6">
        <f t="shared" si="46"/>
        <v>0.88235294117647056</v>
      </c>
      <c r="AC73" s="6">
        <f t="shared" si="47"/>
        <v>0.47058823529411764</v>
      </c>
      <c r="AD73" s="6">
        <f t="shared" si="48"/>
        <v>0.58823529411764708</v>
      </c>
      <c r="AE73" s="6">
        <f t="shared" si="49"/>
        <v>1</v>
      </c>
      <c r="AF73" s="7">
        <f t="shared" si="50"/>
        <v>1</v>
      </c>
      <c r="AG73" s="6">
        <f t="shared" si="51"/>
        <v>0</v>
      </c>
      <c r="AH73" s="5"/>
      <c r="AI73" s="6">
        <f t="shared" si="52"/>
        <v>0.88235294117647056</v>
      </c>
      <c r="AJ73" s="7">
        <f t="shared" si="53"/>
        <v>0.88235294117647056</v>
      </c>
      <c r="AK73" s="7">
        <f t="shared" si="54"/>
        <v>0.88235294117647056</v>
      </c>
      <c r="AL73" s="7">
        <f t="shared" si="55"/>
        <v>0.94117647058823528</v>
      </c>
      <c r="AM73" s="7">
        <f t="shared" si="56"/>
        <v>0.94117647058823528</v>
      </c>
      <c r="AN73" s="7">
        <f t="shared" si="57"/>
        <v>1</v>
      </c>
      <c r="AO73" s="7">
        <f t="shared" si="58"/>
        <v>1</v>
      </c>
      <c r="AP73" s="5"/>
      <c r="AQ73" s="6">
        <f t="shared" si="59"/>
        <v>0</v>
      </c>
    </row>
    <row r="74" spans="1:43" ht="14.45" customHeight="1" x14ac:dyDescent="0.25">
      <c r="A74" s="62" t="s">
        <v>43</v>
      </c>
      <c r="B74" s="48">
        <v>4</v>
      </c>
      <c r="C74" s="50" t="s">
        <v>132</v>
      </c>
      <c r="D74" s="49" t="s">
        <v>58</v>
      </c>
      <c r="E74" s="51">
        <v>29</v>
      </c>
      <c r="F74" s="44" t="s">
        <v>354</v>
      </c>
      <c r="G74" s="76">
        <f>Full_dataset!K74</f>
        <v>28</v>
      </c>
      <c r="H74" s="73">
        <f>Full_dataset!L74</f>
        <v>12</v>
      </c>
      <c r="I74" s="73">
        <f>Full_dataset!M74</f>
        <v>0</v>
      </c>
      <c r="J74" s="73">
        <f>Full_dataset!N74</f>
        <v>29</v>
      </c>
      <c r="K74" s="73">
        <f>Full_dataset!O74</f>
        <v>27</v>
      </c>
      <c r="L74" s="73">
        <f>Full_dataset!P74</f>
        <v>18</v>
      </c>
      <c r="M74" s="70">
        <f>Full_dataset!Q74</f>
        <v>28</v>
      </c>
      <c r="N74" s="80">
        <f t="shared" si="40"/>
        <v>0</v>
      </c>
      <c r="O74" s="78">
        <f t="shared" si="41"/>
        <v>1</v>
      </c>
      <c r="P74" s="71">
        <f t="shared" si="42"/>
        <v>1</v>
      </c>
      <c r="Q74" s="76">
        <f>Full_dataset!U74</f>
        <v>1</v>
      </c>
      <c r="R74" s="54">
        <f t="shared" si="43"/>
        <v>0</v>
      </c>
      <c r="S74" s="76">
        <f>Full_dataset!W74</f>
        <v>0</v>
      </c>
      <c r="T74" s="76">
        <f>Full_dataset!X74</f>
        <v>0</v>
      </c>
      <c r="U74" s="76">
        <f>Full_dataset!Y74</f>
        <v>1</v>
      </c>
      <c r="V74" s="76">
        <f>Full_dataset!Z74</f>
        <v>1</v>
      </c>
      <c r="W74" s="76">
        <f>Full_dataset!AA74</f>
        <v>0</v>
      </c>
      <c r="Y74" s="5"/>
      <c r="Z74" s="6">
        <f t="shared" si="44"/>
        <v>0.96551724137931039</v>
      </c>
      <c r="AA74" s="6">
        <f t="shared" si="45"/>
        <v>0.41379310344827586</v>
      </c>
      <c r="AB74" s="6">
        <f t="shared" si="46"/>
        <v>0.93103448275862066</v>
      </c>
      <c r="AC74" s="6">
        <f t="shared" si="47"/>
        <v>0</v>
      </c>
      <c r="AD74" s="6">
        <f t="shared" si="48"/>
        <v>0.62068965517241381</v>
      </c>
      <c r="AE74" s="6">
        <f t="shared" si="49"/>
        <v>1</v>
      </c>
      <c r="AF74" s="7">
        <f t="shared" si="50"/>
        <v>1</v>
      </c>
      <c r="AG74" s="6">
        <f t="shared" si="51"/>
        <v>0</v>
      </c>
      <c r="AH74" s="5"/>
      <c r="AI74" s="6">
        <f t="shared" si="52"/>
        <v>0.96551724137931039</v>
      </c>
      <c r="AJ74" s="7">
        <f t="shared" si="53"/>
        <v>0.96551724137931039</v>
      </c>
      <c r="AK74" s="7">
        <f t="shared" si="54"/>
        <v>1</v>
      </c>
      <c r="AL74" s="7">
        <f t="shared" si="55"/>
        <v>0.96551724137931039</v>
      </c>
      <c r="AM74" s="7">
        <f t="shared" si="56"/>
        <v>0.96551724137931039</v>
      </c>
      <c r="AN74" s="7">
        <f t="shared" si="57"/>
        <v>1</v>
      </c>
      <c r="AO74" s="7">
        <f t="shared" si="58"/>
        <v>1</v>
      </c>
      <c r="AP74" s="5"/>
      <c r="AQ74" s="6">
        <f t="shared" si="59"/>
        <v>0</v>
      </c>
    </row>
    <row r="75" spans="1:43" ht="14.45" customHeight="1" x14ac:dyDescent="0.25">
      <c r="A75" s="60" t="s">
        <v>44</v>
      </c>
      <c r="B75" s="47">
        <v>11</v>
      </c>
      <c r="C75" s="46" t="s">
        <v>99</v>
      </c>
      <c r="D75" s="44" t="s">
        <v>57</v>
      </c>
      <c r="E75" s="45">
        <v>15</v>
      </c>
      <c r="F75" s="44" t="s">
        <v>354</v>
      </c>
      <c r="G75" s="76">
        <f>Full_dataset!K75</f>
        <v>15</v>
      </c>
      <c r="H75" s="73">
        <f>Full_dataset!L75</f>
        <v>7</v>
      </c>
      <c r="I75" s="73">
        <f>Full_dataset!M75</f>
        <v>1</v>
      </c>
      <c r="J75" s="73">
        <f>Full_dataset!N75</f>
        <v>15</v>
      </c>
      <c r="K75" s="73">
        <f>Full_dataset!O75</f>
        <v>14</v>
      </c>
      <c r="L75" s="73">
        <f>Full_dataset!P75</f>
        <v>13</v>
      </c>
      <c r="M75" s="70">
        <f>Full_dataset!Q75</f>
        <v>15</v>
      </c>
      <c r="N75" s="80">
        <f t="shared" si="40"/>
        <v>0</v>
      </c>
      <c r="O75" s="78">
        <f t="shared" si="41"/>
        <v>0</v>
      </c>
      <c r="P75" s="71">
        <f t="shared" si="42"/>
        <v>0</v>
      </c>
      <c r="Q75" s="76">
        <f>Full_dataset!U75</f>
        <v>0</v>
      </c>
      <c r="R75" s="54">
        <f t="shared" si="43"/>
        <v>0</v>
      </c>
      <c r="S75" s="76">
        <f>Full_dataset!W75</f>
        <v>0</v>
      </c>
      <c r="T75" s="76">
        <f>Full_dataset!X75</f>
        <v>0</v>
      </c>
      <c r="U75" s="76">
        <f>Full_dataset!Y75</f>
        <v>0</v>
      </c>
      <c r="V75" s="76">
        <f>Full_dataset!Z75</f>
        <v>0</v>
      </c>
      <c r="W75" s="76">
        <f>Full_dataset!AA75</f>
        <v>0</v>
      </c>
      <c r="Y75" s="5"/>
      <c r="Z75" s="6">
        <f t="shared" si="44"/>
        <v>1</v>
      </c>
      <c r="AA75" s="6">
        <f t="shared" si="45"/>
        <v>0.46666666666666667</v>
      </c>
      <c r="AB75" s="6">
        <f t="shared" si="46"/>
        <v>0.93333333333333335</v>
      </c>
      <c r="AC75" s="6">
        <f t="shared" si="47"/>
        <v>6.6666666666666666E-2</v>
      </c>
      <c r="AD75" s="6">
        <f t="shared" si="48"/>
        <v>0.8666666666666667</v>
      </c>
      <c r="AE75" s="6">
        <f t="shared" si="49"/>
        <v>1</v>
      </c>
      <c r="AF75" s="7">
        <f t="shared" si="50"/>
        <v>1</v>
      </c>
      <c r="AG75" s="6">
        <f t="shared" si="51"/>
        <v>0</v>
      </c>
      <c r="AH75" s="5"/>
      <c r="AI75" s="6">
        <f t="shared" si="52"/>
        <v>1</v>
      </c>
      <c r="AJ75" s="7">
        <f t="shared" si="53"/>
        <v>1</v>
      </c>
      <c r="AK75" s="7">
        <f t="shared" si="54"/>
        <v>1</v>
      </c>
      <c r="AL75" s="7">
        <f t="shared" si="55"/>
        <v>1</v>
      </c>
      <c r="AM75" s="7">
        <f t="shared" si="56"/>
        <v>1</v>
      </c>
      <c r="AN75" s="7">
        <f t="shared" si="57"/>
        <v>1</v>
      </c>
      <c r="AO75" s="7">
        <f t="shared" si="58"/>
        <v>1</v>
      </c>
      <c r="AP75" s="5"/>
      <c r="AQ75" s="6">
        <f t="shared" si="59"/>
        <v>0</v>
      </c>
    </row>
    <row r="76" spans="1:43" ht="14.45" customHeight="1" x14ac:dyDescent="0.25">
      <c r="A76" s="62" t="s">
        <v>45</v>
      </c>
      <c r="B76" s="48">
        <v>4</v>
      </c>
      <c r="C76" s="50" t="s">
        <v>133</v>
      </c>
      <c r="D76" s="49" t="s">
        <v>58</v>
      </c>
      <c r="E76" s="51">
        <v>1</v>
      </c>
      <c r="F76" s="44" t="s">
        <v>354</v>
      </c>
      <c r="G76" s="76">
        <f>Full_dataset!K76</f>
        <v>1</v>
      </c>
      <c r="H76" s="73">
        <f>Full_dataset!L76</f>
        <v>0</v>
      </c>
      <c r="I76" s="73">
        <f>Full_dataset!M76</f>
        <v>0</v>
      </c>
      <c r="J76" s="73">
        <f>Full_dataset!N76</f>
        <v>0</v>
      </c>
      <c r="K76" s="73">
        <f>Full_dataset!O76</f>
        <v>1</v>
      </c>
      <c r="L76" s="73">
        <f>Full_dataset!P76</f>
        <v>0</v>
      </c>
      <c r="M76" s="70">
        <f>Full_dataset!Q76</f>
        <v>1</v>
      </c>
      <c r="N76" s="80">
        <f t="shared" si="40"/>
        <v>0</v>
      </c>
      <c r="O76" s="78">
        <f t="shared" si="41"/>
        <v>0</v>
      </c>
      <c r="P76" s="71">
        <f t="shared" si="42"/>
        <v>0</v>
      </c>
      <c r="Q76" s="76">
        <f>Full_dataset!U76</f>
        <v>0</v>
      </c>
      <c r="R76" s="54">
        <f t="shared" si="43"/>
        <v>0</v>
      </c>
      <c r="S76" s="76">
        <f>Full_dataset!W76</f>
        <v>0</v>
      </c>
      <c r="T76" s="76">
        <f>Full_dataset!X76</f>
        <v>0</v>
      </c>
      <c r="U76" s="76">
        <f>Full_dataset!Y76</f>
        <v>0</v>
      </c>
      <c r="V76" s="76">
        <f>Full_dataset!Z76</f>
        <v>0</v>
      </c>
      <c r="W76" s="76">
        <f>Full_dataset!AA76</f>
        <v>0</v>
      </c>
      <c r="Y76" s="5"/>
      <c r="Z76" s="6">
        <f t="shared" si="44"/>
        <v>1</v>
      </c>
      <c r="AA76" s="6">
        <f t="shared" si="45"/>
        <v>0</v>
      </c>
      <c r="AB76" s="6">
        <f t="shared" si="46"/>
        <v>1</v>
      </c>
      <c r="AC76" s="6">
        <f t="shared" si="47"/>
        <v>0</v>
      </c>
      <c r="AD76" s="6">
        <f t="shared" si="48"/>
        <v>0</v>
      </c>
      <c r="AE76" s="6">
        <f t="shared" si="49"/>
        <v>0</v>
      </c>
      <c r="AF76" s="7">
        <f t="shared" si="50"/>
        <v>1</v>
      </c>
      <c r="AG76" s="6">
        <f t="shared" si="51"/>
        <v>0</v>
      </c>
      <c r="AH76" s="5"/>
      <c r="AI76" s="6">
        <f t="shared" si="52"/>
        <v>1</v>
      </c>
      <c r="AJ76" s="7">
        <f t="shared" si="53"/>
        <v>1</v>
      </c>
      <c r="AK76" s="7">
        <f t="shared" si="54"/>
        <v>1</v>
      </c>
      <c r="AL76" s="7">
        <f t="shared" si="55"/>
        <v>1</v>
      </c>
      <c r="AM76" s="7">
        <f t="shared" si="56"/>
        <v>1</v>
      </c>
      <c r="AN76" s="7">
        <f t="shared" si="57"/>
        <v>1</v>
      </c>
      <c r="AO76" s="7">
        <f t="shared" si="58"/>
        <v>1</v>
      </c>
      <c r="AP76" s="5"/>
      <c r="AQ76" s="6">
        <f t="shared" si="59"/>
        <v>0</v>
      </c>
    </row>
    <row r="77" spans="1:43" ht="14.45" customHeight="1" x14ac:dyDescent="0.25">
      <c r="A77" s="60" t="s">
        <v>46</v>
      </c>
      <c r="B77" s="47">
        <v>25</v>
      </c>
      <c r="C77" s="46" t="s">
        <v>134</v>
      </c>
      <c r="D77" s="44" t="s">
        <v>57</v>
      </c>
      <c r="E77" s="45">
        <v>12</v>
      </c>
      <c r="F77" s="44" t="s">
        <v>354</v>
      </c>
      <c r="G77" s="76">
        <f>Full_dataset!K77</f>
        <v>8</v>
      </c>
      <c r="H77" s="73">
        <f>Full_dataset!L77</f>
        <v>3</v>
      </c>
      <c r="I77" s="73">
        <f>Full_dataset!M77</f>
        <v>5</v>
      </c>
      <c r="J77" s="73">
        <f>Full_dataset!N77</f>
        <v>11</v>
      </c>
      <c r="K77" s="73">
        <f>Full_dataset!O77</f>
        <v>8</v>
      </c>
      <c r="L77" s="73">
        <f>Full_dataset!P77</f>
        <v>6</v>
      </c>
      <c r="M77" s="70">
        <f>Full_dataset!Q77</f>
        <v>10</v>
      </c>
      <c r="N77" s="80">
        <f t="shared" si="40"/>
        <v>2</v>
      </c>
      <c r="O77" s="78">
        <f t="shared" si="41"/>
        <v>4</v>
      </c>
      <c r="P77" s="71">
        <f t="shared" si="42"/>
        <v>2</v>
      </c>
      <c r="Q77" s="76">
        <f>Full_dataset!U77</f>
        <v>2</v>
      </c>
      <c r="R77" s="54">
        <f t="shared" si="43"/>
        <v>0</v>
      </c>
      <c r="S77" s="76">
        <f>Full_dataset!W77</f>
        <v>0</v>
      </c>
      <c r="T77" s="76">
        <f>Full_dataset!X77</f>
        <v>1</v>
      </c>
      <c r="U77" s="76">
        <f>Full_dataset!Y77</f>
        <v>2</v>
      </c>
      <c r="V77" s="76">
        <f>Full_dataset!Z77</f>
        <v>0</v>
      </c>
      <c r="W77" s="76">
        <f>Full_dataset!AA77</f>
        <v>1</v>
      </c>
      <c r="Y77" s="5"/>
      <c r="Z77" s="6">
        <f t="shared" si="44"/>
        <v>0.66666666666666663</v>
      </c>
      <c r="AA77" s="6">
        <f t="shared" si="45"/>
        <v>0.25</v>
      </c>
      <c r="AB77" s="6">
        <f t="shared" si="46"/>
        <v>0.66666666666666663</v>
      </c>
      <c r="AC77" s="6">
        <f t="shared" si="47"/>
        <v>0.41666666666666669</v>
      </c>
      <c r="AD77" s="6">
        <f t="shared" si="48"/>
        <v>0.5</v>
      </c>
      <c r="AE77" s="6">
        <f t="shared" si="49"/>
        <v>0.91666666666666663</v>
      </c>
      <c r="AF77" s="7">
        <f t="shared" si="50"/>
        <v>1</v>
      </c>
      <c r="AG77" s="6">
        <f t="shared" si="51"/>
        <v>0.16666666666666666</v>
      </c>
      <c r="AH77" s="5"/>
      <c r="AI77" s="6">
        <f t="shared" si="52"/>
        <v>0.83333333333333337</v>
      </c>
      <c r="AJ77" s="7">
        <f t="shared" si="53"/>
        <v>0.83333333333333337</v>
      </c>
      <c r="AK77" s="7">
        <f t="shared" si="54"/>
        <v>0.83333333333333337</v>
      </c>
      <c r="AL77" s="7">
        <f t="shared" si="55"/>
        <v>0.91666666666666674</v>
      </c>
      <c r="AM77" s="7">
        <f t="shared" si="56"/>
        <v>0.91666666666666674</v>
      </c>
      <c r="AN77" s="7">
        <f t="shared" si="57"/>
        <v>1</v>
      </c>
      <c r="AO77" s="7">
        <f t="shared" si="58"/>
        <v>1</v>
      </c>
      <c r="AP77" s="5"/>
      <c r="AQ77" s="6">
        <f t="shared" si="59"/>
        <v>0.16666666666666666</v>
      </c>
    </row>
    <row r="78" spans="1:43" ht="14.45" customHeight="1" x14ac:dyDescent="0.25">
      <c r="A78" s="60" t="s">
        <v>208</v>
      </c>
      <c r="B78" s="47">
        <v>3</v>
      </c>
      <c r="C78" s="46" t="s">
        <v>100</v>
      </c>
      <c r="D78" s="44" t="s">
        <v>58</v>
      </c>
      <c r="E78" s="45">
        <v>8</v>
      </c>
      <c r="F78" s="44" t="s">
        <v>354</v>
      </c>
      <c r="G78" s="76">
        <f>Full_dataset!K78</f>
        <v>8</v>
      </c>
      <c r="H78" s="73">
        <f>Full_dataset!L78</f>
        <v>3</v>
      </c>
      <c r="I78" s="73">
        <f>Full_dataset!M78</f>
        <v>0</v>
      </c>
      <c r="J78" s="73">
        <f>Full_dataset!N78</f>
        <v>7</v>
      </c>
      <c r="K78" s="73">
        <f>Full_dataset!O78</f>
        <v>8</v>
      </c>
      <c r="L78" s="73">
        <f>Full_dataset!P78</f>
        <v>7</v>
      </c>
      <c r="M78" s="70">
        <f>Full_dataset!Q78</f>
        <v>8</v>
      </c>
      <c r="N78" s="80">
        <f t="shared" si="40"/>
        <v>0</v>
      </c>
      <c r="O78" s="78">
        <f t="shared" si="41"/>
        <v>0</v>
      </c>
      <c r="P78" s="71">
        <f t="shared" si="42"/>
        <v>0</v>
      </c>
      <c r="Q78" s="76">
        <f>Full_dataset!U78</f>
        <v>0</v>
      </c>
      <c r="R78" s="54">
        <f t="shared" si="43"/>
        <v>0</v>
      </c>
      <c r="S78" s="76">
        <f>Full_dataset!W78</f>
        <v>0</v>
      </c>
      <c r="T78" s="76">
        <f>Full_dataset!X78</f>
        <v>0</v>
      </c>
      <c r="U78" s="76">
        <f>Full_dataset!Y78</f>
        <v>0</v>
      </c>
      <c r="V78" s="76">
        <f>Full_dataset!Z78</f>
        <v>0</v>
      </c>
      <c r="W78" s="76">
        <f>Full_dataset!AA78</f>
        <v>0</v>
      </c>
      <c r="Y78" s="5"/>
      <c r="Z78" s="6">
        <f t="shared" si="44"/>
        <v>1</v>
      </c>
      <c r="AA78" s="6">
        <f t="shared" si="45"/>
        <v>0.375</v>
      </c>
      <c r="AB78" s="6">
        <f t="shared" si="46"/>
        <v>1</v>
      </c>
      <c r="AC78" s="6">
        <f t="shared" si="47"/>
        <v>0</v>
      </c>
      <c r="AD78" s="6">
        <f t="shared" si="48"/>
        <v>0.875</v>
      </c>
      <c r="AE78" s="6">
        <f t="shared" si="49"/>
        <v>0.875</v>
      </c>
      <c r="AF78" s="7">
        <f t="shared" si="50"/>
        <v>1</v>
      </c>
      <c r="AG78" s="6">
        <f t="shared" si="51"/>
        <v>0</v>
      </c>
      <c r="AH78" s="5"/>
      <c r="AI78" s="6">
        <f t="shared" si="52"/>
        <v>1</v>
      </c>
      <c r="AJ78" s="7">
        <f t="shared" si="53"/>
        <v>1</v>
      </c>
      <c r="AK78" s="7">
        <f t="shared" si="54"/>
        <v>1</v>
      </c>
      <c r="AL78" s="7">
        <f t="shared" si="55"/>
        <v>1</v>
      </c>
      <c r="AM78" s="7">
        <f t="shared" si="56"/>
        <v>1</v>
      </c>
      <c r="AN78" s="7">
        <f t="shared" si="57"/>
        <v>1</v>
      </c>
      <c r="AO78" s="7">
        <f t="shared" si="58"/>
        <v>1</v>
      </c>
      <c r="AP78" s="5"/>
      <c r="AQ78" s="6">
        <f t="shared" si="59"/>
        <v>0</v>
      </c>
    </row>
    <row r="79" spans="1:43" ht="14.45" customHeight="1" x14ac:dyDescent="0.25">
      <c r="A79" s="60" t="s">
        <v>209</v>
      </c>
      <c r="B79" s="47">
        <v>5</v>
      </c>
      <c r="C79" s="46" t="s">
        <v>101</v>
      </c>
      <c r="D79" s="44" t="s">
        <v>57</v>
      </c>
      <c r="E79" s="45">
        <v>22</v>
      </c>
      <c r="F79" s="44" t="s">
        <v>354</v>
      </c>
      <c r="G79" s="76">
        <f>Full_dataset!K79</f>
        <v>22</v>
      </c>
      <c r="H79" s="73">
        <f>Full_dataset!L79</f>
        <v>7</v>
      </c>
      <c r="I79" s="73">
        <f>Full_dataset!M79</f>
        <v>0</v>
      </c>
      <c r="J79" s="73">
        <f>Full_dataset!N79</f>
        <v>20</v>
      </c>
      <c r="K79" s="73">
        <f>Full_dataset!O79</f>
        <v>22</v>
      </c>
      <c r="L79" s="73">
        <f>Full_dataset!P79</f>
        <v>17</v>
      </c>
      <c r="M79" s="70">
        <f>Full_dataset!Q79</f>
        <v>22</v>
      </c>
      <c r="N79" s="80">
        <f t="shared" si="40"/>
        <v>0</v>
      </c>
      <c r="O79" s="78">
        <f t="shared" si="41"/>
        <v>0</v>
      </c>
      <c r="P79" s="71">
        <f t="shared" si="42"/>
        <v>0</v>
      </c>
      <c r="Q79" s="76">
        <f>Full_dataset!U79</f>
        <v>0</v>
      </c>
      <c r="R79" s="54">
        <f t="shared" si="43"/>
        <v>0</v>
      </c>
      <c r="S79" s="76">
        <f>Full_dataset!W79</f>
        <v>0</v>
      </c>
      <c r="T79" s="76">
        <f>Full_dataset!X79</f>
        <v>0</v>
      </c>
      <c r="U79" s="76">
        <f>Full_dataset!Y79</f>
        <v>0</v>
      </c>
      <c r="V79" s="76">
        <f>Full_dataset!Z79</f>
        <v>0</v>
      </c>
      <c r="W79" s="76">
        <f>Full_dataset!AA79</f>
        <v>0</v>
      </c>
      <c r="Y79" s="5"/>
      <c r="Z79" s="6">
        <f t="shared" si="44"/>
        <v>1</v>
      </c>
      <c r="AA79" s="6">
        <f t="shared" si="45"/>
        <v>0.31818181818181818</v>
      </c>
      <c r="AB79" s="6">
        <f t="shared" si="46"/>
        <v>1</v>
      </c>
      <c r="AC79" s="6">
        <f t="shared" si="47"/>
        <v>0</v>
      </c>
      <c r="AD79" s="6">
        <f t="shared" si="48"/>
        <v>0.77272727272727271</v>
      </c>
      <c r="AE79" s="6">
        <f t="shared" si="49"/>
        <v>0.90909090909090906</v>
      </c>
      <c r="AF79" s="7">
        <f t="shared" si="50"/>
        <v>1</v>
      </c>
      <c r="AG79" s="6">
        <f t="shared" si="51"/>
        <v>0</v>
      </c>
      <c r="AH79" s="5"/>
      <c r="AI79" s="6">
        <f t="shared" si="52"/>
        <v>1</v>
      </c>
      <c r="AJ79" s="7">
        <f t="shared" si="53"/>
        <v>1</v>
      </c>
      <c r="AK79" s="7">
        <f t="shared" si="54"/>
        <v>1</v>
      </c>
      <c r="AL79" s="7">
        <f t="shared" si="55"/>
        <v>1</v>
      </c>
      <c r="AM79" s="7">
        <f t="shared" si="56"/>
        <v>1</v>
      </c>
      <c r="AN79" s="7">
        <f t="shared" si="57"/>
        <v>1</v>
      </c>
      <c r="AO79" s="7">
        <f t="shared" si="58"/>
        <v>1</v>
      </c>
      <c r="AP79" s="5"/>
      <c r="AQ79" s="6">
        <f t="shared" si="59"/>
        <v>0</v>
      </c>
    </row>
    <row r="80" spans="1:43" ht="14.45" customHeight="1" x14ac:dyDescent="0.25">
      <c r="A80" s="60" t="s">
        <v>47</v>
      </c>
      <c r="B80" s="47">
        <v>3</v>
      </c>
      <c r="C80" s="46" t="s">
        <v>102</v>
      </c>
      <c r="D80" s="44" t="s">
        <v>58</v>
      </c>
      <c r="E80" s="45">
        <v>6</v>
      </c>
      <c r="F80" s="44" t="s">
        <v>354</v>
      </c>
      <c r="G80" s="76">
        <f>Full_dataset!K80</f>
        <v>6</v>
      </c>
      <c r="H80" s="73">
        <f>Full_dataset!L80</f>
        <v>1</v>
      </c>
      <c r="I80" s="73">
        <f>Full_dataset!M80</f>
        <v>0</v>
      </c>
      <c r="J80" s="73">
        <f>Full_dataset!N80</f>
        <v>5</v>
      </c>
      <c r="K80" s="73">
        <f>Full_dataset!O80</f>
        <v>5</v>
      </c>
      <c r="L80" s="73">
        <f>Full_dataset!P80</f>
        <v>5</v>
      </c>
      <c r="M80" s="70">
        <f>Full_dataset!Q80</f>
        <v>6</v>
      </c>
      <c r="N80" s="80">
        <f t="shared" si="40"/>
        <v>0</v>
      </c>
      <c r="O80" s="78">
        <f t="shared" si="41"/>
        <v>0</v>
      </c>
      <c r="P80" s="71">
        <f t="shared" si="42"/>
        <v>0</v>
      </c>
      <c r="Q80" s="76">
        <f>Full_dataset!U80</f>
        <v>0</v>
      </c>
      <c r="R80" s="54">
        <f t="shared" si="43"/>
        <v>0</v>
      </c>
      <c r="S80" s="76">
        <f>Full_dataset!W80</f>
        <v>0</v>
      </c>
      <c r="T80" s="76">
        <f>Full_dataset!X80</f>
        <v>0</v>
      </c>
      <c r="U80" s="76">
        <f>Full_dataset!Y80</f>
        <v>0</v>
      </c>
      <c r="V80" s="76">
        <f>Full_dataset!Z80</f>
        <v>0</v>
      </c>
      <c r="W80" s="76">
        <f>Full_dataset!AA80</f>
        <v>0</v>
      </c>
      <c r="Y80" s="5"/>
      <c r="Z80" s="6">
        <f t="shared" si="44"/>
        <v>1</v>
      </c>
      <c r="AA80" s="6">
        <f t="shared" si="45"/>
        <v>0.16666666666666666</v>
      </c>
      <c r="AB80" s="6">
        <f t="shared" si="46"/>
        <v>0.83333333333333337</v>
      </c>
      <c r="AC80" s="6">
        <f t="shared" si="47"/>
        <v>0</v>
      </c>
      <c r="AD80" s="6">
        <f t="shared" si="48"/>
        <v>0.83333333333333337</v>
      </c>
      <c r="AE80" s="6">
        <f t="shared" si="49"/>
        <v>0.83333333333333337</v>
      </c>
      <c r="AF80" s="7">
        <f t="shared" si="50"/>
        <v>1</v>
      </c>
      <c r="AG80" s="6">
        <f t="shared" si="51"/>
        <v>0</v>
      </c>
      <c r="AH80" s="5"/>
      <c r="AI80" s="6">
        <f t="shared" si="52"/>
        <v>1</v>
      </c>
      <c r="AJ80" s="7">
        <f t="shared" si="53"/>
        <v>1</v>
      </c>
      <c r="AK80" s="7">
        <f t="shared" si="54"/>
        <v>1</v>
      </c>
      <c r="AL80" s="7">
        <f t="shared" si="55"/>
        <v>1</v>
      </c>
      <c r="AM80" s="7">
        <f t="shared" si="56"/>
        <v>1</v>
      </c>
      <c r="AN80" s="7">
        <f t="shared" si="57"/>
        <v>1</v>
      </c>
      <c r="AO80" s="7">
        <f t="shared" si="58"/>
        <v>1</v>
      </c>
      <c r="AP80" s="5"/>
      <c r="AQ80" s="6">
        <f t="shared" si="59"/>
        <v>0</v>
      </c>
    </row>
    <row r="81" spans="1:43" ht="14.45" customHeight="1" x14ac:dyDescent="0.25">
      <c r="A81" s="60" t="s">
        <v>48</v>
      </c>
      <c r="B81" s="47">
        <v>10</v>
      </c>
      <c r="C81" s="46" t="s">
        <v>103</v>
      </c>
      <c r="D81" s="44" t="s">
        <v>57</v>
      </c>
      <c r="E81" s="45">
        <v>11</v>
      </c>
      <c r="F81" s="44" t="s">
        <v>354</v>
      </c>
      <c r="G81" s="76">
        <f>Full_dataset!K81</f>
        <v>11</v>
      </c>
      <c r="H81" s="73">
        <f>Full_dataset!L81</f>
        <v>6</v>
      </c>
      <c r="I81" s="73">
        <f>Full_dataset!M81</f>
        <v>1</v>
      </c>
      <c r="J81" s="73">
        <f>Full_dataset!N81</f>
        <v>10</v>
      </c>
      <c r="K81" s="73">
        <f>Full_dataset!O81</f>
        <v>11</v>
      </c>
      <c r="L81" s="73">
        <f>Full_dataset!P81</f>
        <v>2</v>
      </c>
      <c r="M81" s="70">
        <f>Full_dataset!Q81</f>
        <v>11</v>
      </c>
      <c r="N81" s="80">
        <f t="shared" si="40"/>
        <v>0</v>
      </c>
      <c r="O81" s="78">
        <f t="shared" si="41"/>
        <v>0</v>
      </c>
      <c r="P81" s="71">
        <f t="shared" si="42"/>
        <v>0</v>
      </c>
      <c r="Q81" s="76">
        <f>Full_dataset!U81</f>
        <v>0</v>
      </c>
      <c r="R81" s="54">
        <f t="shared" si="43"/>
        <v>0</v>
      </c>
      <c r="S81" s="76">
        <f>Full_dataset!W81</f>
        <v>0</v>
      </c>
      <c r="T81" s="76">
        <f>Full_dataset!X81</f>
        <v>0</v>
      </c>
      <c r="U81" s="76">
        <f>Full_dataset!Y81</f>
        <v>0</v>
      </c>
      <c r="V81" s="76">
        <f>Full_dataset!Z81</f>
        <v>0</v>
      </c>
      <c r="W81" s="76">
        <f>Full_dataset!AA81</f>
        <v>0</v>
      </c>
      <c r="Y81" s="5"/>
      <c r="Z81" s="6">
        <f t="shared" si="44"/>
        <v>1</v>
      </c>
      <c r="AA81" s="6">
        <f t="shared" si="45"/>
        <v>0.54545454545454541</v>
      </c>
      <c r="AB81" s="6">
        <f t="shared" si="46"/>
        <v>1</v>
      </c>
      <c r="AC81" s="6">
        <f t="shared" si="47"/>
        <v>9.0909090909090912E-2</v>
      </c>
      <c r="AD81" s="6">
        <f t="shared" si="48"/>
        <v>0.18181818181818182</v>
      </c>
      <c r="AE81" s="6">
        <f t="shared" si="49"/>
        <v>0.90909090909090906</v>
      </c>
      <c r="AF81" s="7">
        <f t="shared" si="50"/>
        <v>1</v>
      </c>
      <c r="AG81" s="6">
        <f t="shared" si="51"/>
        <v>0</v>
      </c>
      <c r="AH81" s="5"/>
      <c r="AI81" s="6">
        <f t="shared" si="52"/>
        <v>1</v>
      </c>
      <c r="AJ81" s="7">
        <f t="shared" si="53"/>
        <v>1</v>
      </c>
      <c r="AK81" s="7">
        <f t="shared" si="54"/>
        <v>1</v>
      </c>
      <c r="AL81" s="7">
        <f t="shared" si="55"/>
        <v>1</v>
      </c>
      <c r="AM81" s="7">
        <f t="shared" si="56"/>
        <v>1</v>
      </c>
      <c r="AN81" s="7">
        <f t="shared" si="57"/>
        <v>1</v>
      </c>
      <c r="AO81" s="7">
        <f t="shared" si="58"/>
        <v>1</v>
      </c>
      <c r="AP81" s="5"/>
      <c r="AQ81" s="6">
        <f t="shared" si="59"/>
        <v>0</v>
      </c>
    </row>
    <row r="82" spans="1:43" ht="14.45" customHeight="1" x14ac:dyDescent="0.25">
      <c r="A82" s="60" t="s">
        <v>49</v>
      </c>
      <c r="B82" s="47">
        <v>8</v>
      </c>
      <c r="C82" s="46" t="s">
        <v>104</v>
      </c>
      <c r="D82" s="44" t="s">
        <v>57</v>
      </c>
      <c r="E82" s="45">
        <v>4</v>
      </c>
      <c r="F82" s="44" t="s">
        <v>354</v>
      </c>
      <c r="G82" s="76">
        <f>Full_dataset!K82</f>
        <v>3</v>
      </c>
      <c r="H82" s="73">
        <f>Full_dataset!L82</f>
        <v>4</v>
      </c>
      <c r="I82" s="73">
        <f>Full_dataset!M82</f>
        <v>0</v>
      </c>
      <c r="J82" s="73">
        <f>Full_dataset!N82</f>
        <v>4</v>
      </c>
      <c r="K82" s="73">
        <f>Full_dataset!O82</f>
        <v>2</v>
      </c>
      <c r="L82" s="73">
        <f>Full_dataset!P82</f>
        <v>1</v>
      </c>
      <c r="M82" s="70">
        <f>Full_dataset!Q82</f>
        <v>3</v>
      </c>
      <c r="N82" s="80">
        <f t="shared" si="40"/>
        <v>0</v>
      </c>
      <c r="O82" s="78">
        <f t="shared" si="41"/>
        <v>1</v>
      </c>
      <c r="P82" s="71">
        <f t="shared" si="42"/>
        <v>1</v>
      </c>
      <c r="Q82" s="76">
        <f>Full_dataset!U82</f>
        <v>1</v>
      </c>
      <c r="R82" s="54">
        <f t="shared" si="43"/>
        <v>0</v>
      </c>
      <c r="S82" s="76">
        <f>Full_dataset!W82</f>
        <v>1</v>
      </c>
      <c r="T82" s="76">
        <f>Full_dataset!X82</f>
        <v>0</v>
      </c>
      <c r="U82" s="76">
        <f>Full_dataset!Y82</f>
        <v>1</v>
      </c>
      <c r="V82" s="76">
        <f>Full_dataset!Z82</f>
        <v>0</v>
      </c>
      <c r="W82" s="76">
        <f>Full_dataset!AA82</f>
        <v>0</v>
      </c>
      <c r="Y82" s="5"/>
      <c r="Z82" s="6">
        <f t="shared" si="44"/>
        <v>0.75</v>
      </c>
      <c r="AA82" s="6">
        <f t="shared" si="45"/>
        <v>1</v>
      </c>
      <c r="AB82" s="6">
        <f t="shared" si="46"/>
        <v>0.5</v>
      </c>
      <c r="AC82" s="6">
        <f t="shared" si="47"/>
        <v>0</v>
      </c>
      <c r="AD82" s="6">
        <f t="shared" si="48"/>
        <v>0.25</v>
      </c>
      <c r="AE82" s="6">
        <f t="shared" si="49"/>
        <v>1</v>
      </c>
      <c r="AF82" s="7">
        <f t="shared" si="50"/>
        <v>1</v>
      </c>
      <c r="AG82" s="6">
        <f t="shared" si="51"/>
        <v>0</v>
      </c>
      <c r="AH82" s="5"/>
      <c r="AI82" s="6">
        <f t="shared" si="52"/>
        <v>0.75</v>
      </c>
      <c r="AJ82" s="7">
        <f t="shared" si="53"/>
        <v>1</v>
      </c>
      <c r="AK82" s="7">
        <f t="shared" si="54"/>
        <v>0.75</v>
      </c>
      <c r="AL82" s="7">
        <f t="shared" si="55"/>
        <v>0.75</v>
      </c>
      <c r="AM82" s="7">
        <f t="shared" si="56"/>
        <v>0.75</v>
      </c>
      <c r="AN82" s="7">
        <f t="shared" si="57"/>
        <v>1</v>
      </c>
      <c r="AO82" s="7">
        <f t="shared" si="58"/>
        <v>1</v>
      </c>
      <c r="AP82" s="5"/>
      <c r="AQ82" s="6">
        <f t="shared" si="59"/>
        <v>0</v>
      </c>
    </row>
    <row r="83" spans="1:43" ht="14.45" customHeight="1" x14ac:dyDescent="0.25">
      <c r="A83" s="60" t="s">
        <v>50</v>
      </c>
      <c r="B83" s="47">
        <v>16</v>
      </c>
      <c r="C83" s="46" t="s">
        <v>135</v>
      </c>
      <c r="D83" s="44" t="s">
        <v>57</v>
      </c>
      <c r="E83" s="45">
        <v>7</v>
      </c>
      <c r="F83" s="44" t="s">
        <v>354</v>
      </c>
      <c r="G83" s="76">
        <f>Full_dataset!K83</f>
        <v>6</v>
      </c>
      <c r="H83" s="73">
        <f>Full_dataset!L83</f>
        <v>5</v>
      </c>
      <c r="I83" s="73">
        <f>Full_dataset!M83</f>
        <v>2</v>
      </c>
      <c r="J83" s="73">
        <f>Full_dataset!N83</f>
        <v>7</v>
      </c>
      <c r="K83" s="73">
        <f>Full_dataset!O83</f>
        <v>6</v>
      </c>
      <c r="L83" s="73">
        <f>Full_dataset!P83</f>
        <v>4</v>
      </c>
      <c r="M83" s="70">
        <f>Full_dataset!Q83</f>
        <v>6</v>
      </c>
      <c r="N83" s="80">
        <f t="shared" si="40"/>
        <v>0</v>
      </c>
      <c r="O83" s="78">
        <f t="shared" si="41"/>
        <v>1</v>
      </c>
      <c r="P83" s="71">
        <f t="shared" si="42"/>
        <v>1</v>
      </c>
      <c r="Q83" s="76">
        <f>Full_dataset!U83</f>
        <v>1</v>
      </c>
      <c r="R83" s="54">
        <f t="shared" si="43"/>
        <v>0</v>
      </c>
      <c r="S83" s="76">
        <f>Full_dataset!W83</f>
        <v>0</v>
      </c>
      <c r="T83" s="76">
        <f>Full_dataset!X83</f>
        <v>0</v>
      </c>
      <c r="U83" s="76">
        <f>Full_dataset!Y83</f>
        <v>1</v>
      </c>
      <c r="V83" s="76">
        <f>Full_dataset!Z83</f>
        <v>0</v>
      </c>
      <c r="W83" s="76">
        <f>Full_dataset!AA83</f>
        <v>1</v>
      </c>
      <c r="Y83" s="5"/>
      <c r="Z83" s="6">
        <f t="shared" si="44"/>
        <v>0.8571428571428571</v>
      </c>
      <c r="AA83" s="6">
        <f t="shared" si="45"/>
        <v>0.7142857142857143</v>
      </c>
      <c r="AB83" s="6">
        <f t="shared" si="46"/>
        <v>0.8571428571428571</v>
      </c>
      <c r="AC83" s="6">
        <f t="shared" si="47"/>
        <v>0.2857142857142857</v>
      </c>
      <c r="AD83" s="6">
        <f t="shared" si="48"/>
        <v>0.5714285714285714</v>
      </c>
      <c r="AE83" s="6">
        <f t="shared" si="49"/>
        <v>1</v>
      </c>
      <c r="AF83" s="7">
        <f t="shared" si="50"/>
        <v>1</v>
      </c>
      <c r="AG83" s="6">
        <f t="shared" si="51"/>
        <v>0</v>
      </c>
      <c r="AH83" s="5"/>
      <c r="AI83" s="6">
        <f t="shared" si="52"/>
        <v>0.8571428571428571</v>
      </c>
      <c r="AJ83" s="7">
        <f t="shared" si="53"/>
        <v>0.8571428571428571</v>
      </c>
      <c r="AK83" s="7">
        <f t="shared" si="54"/>
        <v>0.8571428571428571</v>
      </c>
      <c r="AL83" s="7">
        <f t="shared" si="55"/>
        <v>0.8571428571428571</v>
      </c>
      <c r="AM83" s="7">
        <f t="shared" si="56"/>
        <v>1</v>
      </c>
      <c r="AN83" s="7">
        <f t="shared" si="57"/>
        <v>1</v>
      </c>
      <c r="AO83" s="7">
        <f t="shared" si="58"/>
        <v>1</v>
      </c>
      <c r="AP83" s="5"/>
      <c r="AQ83" s="6">
        <f t="shared" si="59"/>
        <v>0</v>
      </c>
    </row>
    <row r="84" spans="1:43" ht="14.45" customHeight="1" x14ac:dyDescent="0.25">
      <c r="A84" s="60" t="s">
        <v>51</v>
      </c>
      <c r="B84" s="47">
        <v>7</v>
      </c>
      <c r="C84" s="46" t="s">
        <v>105</v>
      </c>
      <c r="D84" s="44" t="s">
        <v>57</v>
      </c>
      <c r="E84" s="45">
        <v>5</v>
      </c>
      <c r="F84" s="44" t="s">
        <v>354</v>
      </c>
      <c r="G84" s="76">
        <f>Full_dataset!K84</f>
        <v>5</v>
      </c>
      <c r="H84" s="73">
        <f>Full_dataset!L84</f>
        <v>0</v>
      </c>
      <c r="I84" s="73">
        <f>Full_dataset!M84</f>
        <v>0</v>
      </c>
      <c r="J84" s="73">
        <f>Full_dataset!N84</f>
        <v>5</v>
      </c>
      <c r="K84" s="73">
        <f>Full_dataset!O84</f>
        <v>4</v>
      </c>
      <c r="L84" s="73">
        <f>Full_dataset!P84</f>
        <v>2</v>
      </c>
      <c r="M84" s="70">
        <f>Full_dataset!Q84</f>
        <v>5</v>
      </c>
      <c r="N84" s="80">
        <f t="shared" si="40"/>
        <v>0</v>
      </c>
      <c r="O84" s="78">
        <f t="shared" si="41"/>
        <v>0</v>
      </c>
      <c r="P84" s="71">
        <f t="shared" si="42"/>
        <v>0</v>
      </c>
      <c r="Q84" s="76">
        <f>Full_dataset!U84</f>
        <v>0</v>
      </c>
      <c r="R84" s="54">
        <f t="shared" si="43"/>
        <v>0</v>
      </c>
      <c r="S84" s="76">
        <f>Full_dataset!W84</f>
        <v>0</v>
      </c>
      <c r="T84" s="76">
        <f>Full_dataset!X84</f>
        <v>0</v>
      </c>
      <c r="U84" s="76">
        <f>Full_dataset!Y84</f>
        <v>0</v>
      </c>
      <c r="V84" s="76">
        <f>Full_dataset!Z84</f>
        <v>0</v>
      </c>
      <c r="W84" s="76">
        <f>Full_dataset!AA84</f>
        <v>0</v>
      </c>
      <c r="Y84" s="5"/>
      <c r="Z84" s="6">
        <f t="shared" si="44"/>
        <v>1</v>
      </c>
      <c r="AA84" s="6">
        <f t="shared" si="45"/>
        <v>0</v>
      </c>
      <c r="AB84" s="6">
        <f t="shared" si="46"/>
        <v>0.8</v>
      </c>
      <c r="AC84" s="6">
        <f t="shared" si="47"/>
        <v>0</v>
      </c>
      <c r="AD84" s="6">
        <f t="shared" si="48"/>
        <v>0.4</v>
      </c>
      <c r="AE84" s="6">
        <f t="shared" si="49"/>
        <v>1</v>
      </c>
      <c r="AF84" s="7">
        <f t="shared" si="50"/>
        <v>1</v>
      </c>
      <c r="AG84" s="6">
        <f t="shared" si="51"/>
        <v>0</v>
      </c>
      <c r="AH84" s="5"/>
      <c r="AI84" s="6">
        <f t="shared" si="52"/>
        <v>1</v>
      </c>
      <c r="AJ84" s="7">
        <f t="shared" si="53"/>
        <v>1</v>
      </c>
      <c r="AK84" s="7">
        <f t="shared" si="54"/>
        <v>1</v>
      </c>
      <c r="AL84" s="7">
        <f t="shared" si="55"/>
        <v>1</v>
      </c>
      <c r="AM84" s="7">
        <f t="shared" si="56"/>
        <v>1</v>
      </c>
      <c r="AN84" s="7">
        <f t="shared" si="57"/>
        <v>1</v>
      </c>
      <c r="AO84" s="7">
        <f t="shared" si="58"/>
        <v>1</v>
      </c>
      <c r="AP84" s="5"/>
      <c r="AQ84" s="6">
        <f t="shared" si="59"/>
        <v>0</v>
      </c>
    </row>
    <row r="85" spans="1:43" ht="14.45" customHeight="1" x14ac:dyDescent="0.25">
      <c r="A85" s="60" t="s">
        <v>56</v>
      </c>
      <c r="B85" s="47">
        <v>2</v>
      </c>
      <c r="C85" s="44" t="s">
        <v>75</v>
      </c>
      <c r="D85" s="44" t="s">
        <v>57</v>
      </c>
      <c r="E85" s="45">
        <v>3</v>
      </c>
      <c r="F85" s="44" t="s">
        <v>354</v>
      </c>
      <c r="G85" s="76">
        <f>Full_dataset!K85</f>
        <v>2</v>
      </c>
      <c r="H85" s="73">
        <f>Full_dataset!L85</f>
        <v>2</v>
      </c>
      <c r="I85" s="73">
        <f>Full_dataset!M85</f>
        <v>0</v>
      </c>
      <c r="J85" s="73">
        <f>Full_dataset!N85</f>
        <v>0</v>
      </c>
      <c r="K85" s="73">
        <f>Full_dataset!O85</f>
        <v>2</v>
      </c>
      <c r="L85" s="73">
        <f>Full_dataset!P85</f>
        <v>0</v>
      </c>
      <c r="M85" s="70">
        <f>Full_dataset!Q85</f>
        <v>2</v>
      </c>
      <c r="N85" s="80">
        <f t="shared" si="40"/>
        <v>0</v>
      </c>
      <c r="O85" s="78">
        <f t="shared" si="41"/>
        <v>1</v>
      </c>
      <c r="P85" s="71">
        <f t="shared" si="42"/>
        <v>1</v>
      </c>
      <c r="Q85" s="76">
        <f>Full_dataset!U85</f>
        <v>0</v>
      </c>
      <c r="R85" s="54">
        <f t="shared" si="43"/>
        <v>1</v>
      </c>
      <c r="S85" s="76">
        <f>Full_dataset!W85</f>
        <v>0</v>
      </c>
      <c r="T85" s="76">
        <f>Full_dataset!X85</f>
        <v>0</v>
      </c>
      <c r="U85" s="76">
        <f>Full_dataset!Y85</f>
        <v>0</v>
      </c>
      <c r="V85" s="76">
        <f>Full_dataset!Z85</f>
        <v>0</v>
      </c>
      <c r="W85" s="76">
        <f>Full_dataset!AA85</f>
        <v>0</v>
      </c>
      <c r="Y85" s="5"/>
      <c r="Z85" s="6">
        <f t="shared" si="44"/>
        <v>0.66666666666666663</v>
      </c>
      <c r="AA85" s="6">
        <f t="shared" si="45"/>
        <v>0.66666666666666663</v>
      </c>
      <c r="AB85" s="6">
        <f t="shared" si="46"/>
        <v>0.66666666666666663</v>
      </c>
      <c r="AC85" s="6">
        <f t="shared" si="47"/>
        <v>0</v>
      </c>
      <c r="AD85" s="6">
        <f t="shared" si="48"/>
        <v>0</v>
      </c>
      <c r="AE85" s="6">
        <f t="shared" si="49"/>
        <v>0</v>
      </c>
      <c r="AF85" s="7">
        <f t="shared" si="50"/>
        <v>0.66666666666666663</v>
      </c>
      <c r="AG85" s="6">
        <f t="shared" si="51"/>
        <v>0</v>
      </c>
      <c r="AH85" s="5"/>
      <c r="AI85" s="6">
        <f t="shared" si="52"/>
        <v>0.66666666666666663</v>
      </c>
      <c r="AJ85" s="7">
        <f t="shared" si="53"/>
        <v>0.66666666666666663</v>
      </c>
      <c r="AK85" s="7">
        <f t="shared" si="54"/>
        <v>0.66666666666666663</v>
      </c>
      <c r="AL85" s="7">
        <f t="shared" si="55"/>
        <v>0.66666666666666663</v>
      </c>
      <c r="AM85" s="7">
        <f t="shared" si="56"/>
        <v>0.66666666666666663</v>
      </c>
      <c r="AN85" s="7">
        <f t="shared" si="57"/>
        <v>0.66666666666666663</v>
      </c>
      <c r="AO85" s="7">
        <f t="shared" si="58"/>
        <v>0.66666666666666663</v>
      </c>
      <c r="AP85" s="5"/>
      <c r="AQ85" s="6">
        <f t="shared" si="59"/>
        <v>0</v>
      </c>
    </row>
    <row r="86" spans="1:43" ht="14.45" customHeight="1" x14ac:dyDescent="0.25">
      <c r="A86" s="60" t="s">
        <v>192</v>
      </c>
      <c r="B86" s="48">
        <v>4</v>
      </c>
      <c r="C86" s="50" t="s">
        <v>106</v>
      </c>
      <c r="D86" s="49" t="s">
        <v>58</v>
      </c>
      <c r="E86" s="51">
        <v>23</v>
      </c>
      <c r="F86" s="44" t="s">
        <v>354</v>
      </c>
      <c r="G86" s="76">
        <f>Full_dataset!K86</f>
        <v>22</v>
      </c>
      <c r="H86" s="73">
        <f>Full_dataset!L86</f>
        <v>12</v>
      </c>
      <c r="I86" s="73">
        <f>Full_dataset!M86</f>
        <v>4</v>
      </c>
      <c r="J86" s="73">
        <f>Full_dataset!N86</f>
        <v>20</v>
      </c>
      <c r="K86" s="73">
        <f>Full_dataset!O86</f>
        <v>23</v>
      </c>
      <c r="L86" s="73">
        <f>Full_dataset!P86</f>
        <v>19</v>
      </c>
      <c r="M86" s="70">
        <f>Full_dataset!Q86</f>
        <v>23</v>
      </c>
      <c r="N86" s="80">
        <f t="shared" si="40"/>
        <v>1</v>
      </c>
      <c r="O86" s="78">
        <f t="shared" si="41"/>
        <v>1</v>
      </c>
      <c r="P86" s="71">
        <f t="shared" si="42"/>
        <v>0</v>
      </c>
      <c r="Q86" s="76">
        <f>Full_dataset!U86</f>
        <v>0</v>
      </c>
      <c r="R86" s="54">
        <f t="shared" si="43"/>
        <v>0</v>
      </c>
      <c r="S86" s="76">
        <f>Full_dataset!W86</f>
        <v>0</v>
      </c>
      <c r="T86" s="76">
        <f>Full_dataset!X86</f>
        <v>0</v>
      </c>
      <c r="U86" s="76">
        <f>Full_dataset!Y86</f>
        <v>0</v>
      </c>
      <c r="V86" s="76">
        <f>Full_dataset!Z86</f>
        <v>0</v>
      </c>
      <c r="W86" s="76">
        <f>Full_dataset!AA86</f>
        <v>0</v>
      </c>
      <c r="Y86" s="5"/>
      <c r="Z86" s="6">
        <f t="shared" si="44"/>
        <v>0.95652173913043481</v>
      </c>
      <c r="AA86" s="6">
        <f t="shared" si="45"/>
        <v>0.52173913043478259</v>
      </c>
      <c r="AB86" s="6">
        <f t="shared" si="46"/>
        <v>1</v>
      </c>
      <c r="AC86" s="6">
        <f t="shared" si="47"/>
        <v>0.17391304347826086</v>
      </c>
      <c r="AD86" s="6">
        <f t="shared" si="48"/>
        <v>0.82608695652173914</v>
      </c>
      <c r="AE86" s="6">
        <f t="shared" si="49"/>
        <v>0.86956521739130432</v>
      </c>
      <c r="AF86" s="7">
        <f t="shared" si="50"/>
        <v>1</v>
      </c>
      <c r="AG86" s="6">
        <f t="shared" si="51"/>
        <v>4.3478260869565216E-2</v>
      </c>
      <c r="AH86" s="5"/>
      <c r="AI86" s="6">
        <f t="shared" si="52"/>
        <v>1</v>
      </c>
      <c r="AJ86" s="7">
        <f t="shared" si="53"/>
        <v>1</v>
      </c>
      <c r="AK86" s="7">
        <f t="shared" si="54"/>
        <v>1</v>
      </c>
      <c r="AL86" s="7">
        <f t="shared" si="55"/>
        <v>1</v>
      </c>
      <c r="AM86" s="7">
        <f t="shared" si="56"/>
        <v>1</v>
      </c>
      <c r="AN86" s="7">
        <f t="shared" si="57"/>
        <v>1</v>
      </c>
      <c r="AO86" s="7">
        <f t="shared" si="58"/>
        <v>1</v>
      </c>
      <c r="AP86" s="5"/>
      <c r="AQ86" s="6">
        <f t="shared" si="59"/>
        <v>4.3478260869565216E-2</v>
      </c>
    </row>
    <row r="87" spans="1:43" ht="14.45" customHeight="1" x14ac:dyDescent="0.25">
      <c r="A87" s="60" t="s">
        <v>210</v>
      </c>
      <c r="B87" s="47">
        <v>3</v>
      </c>
      <c r="C87" s="46" t="s">
        <v>112</v>
      </c>
      <c r="D87" s="44" t="s">
        <v>57</v>
      </c>
      <c r="E87" s="45">
        <v>6</v>
      </c>
      <c r="F87" s="44" t="s">
        <v>354</v>
      </c>
      <c r="G87" s="76">
        <f>Full_dataset!K87</f>
        <v>5</v>
      </c>
      <c r="H87" s="73">
        <f>Full_dataset!L87</f>
        <v>5</v>
      </c>
      <c r="I87" s="73">
        <f>Full_dataset!M87</f>
        <v>0</v>
      </c>
      <c r="J87" s="73">
        <f>Full_dataset!N87</f>
        <v>6</v>
      </c>
      <c r="K87" s="73">
        <f>Full_dataset!O87</f>
        <v>6</v>
      </c>
      <c r="L87" s="73">
        <f>Full_dataset!P87</f>
        <v>2</v>
      </c>
      <c r="M87" s="70">
        <f>Full_dataset!Q87</f>
        <v>5</v>
      </c>
      <c r="N87" s="80">
        <f t="shared" si="40"/>
        <v>0</v>
      </c>
      <c r="O87" s="78">
        <f t="shared" si="41"/>
        <v>1</v>
      </c>
      <c r="P87" s="71">
        <f t="shared" si="42"/>
        <v>1</v>
      </c>
      <c r="Q87" s="76">
        <f>Full_dataset!U87</f>
        <v>1</v>
      </c>
      <c r="R87" s="54">
        <f t="shared" si="43"/>
        <v>0</v>
      </c>
      <c r="S87" s="76">
        <f>Full_dataset!W87</f>
        <v>0</v>
      </c>
      <c r="T87" s="76">
        <f>Full_dataset!X87</f>
        <v>0</v>
      </c>
      <c r="U87" s="76">
        <f>Full_dataset!Y87</f>
        <v>1</v>
      </c>
      <c r="V87" s="76">
        <f>Full_dataset!Z87</f>
        <v>1</v>
      </c>
      <c r="W87" s="76">
        <f>Full_dataset!AA87</f>
        <v>0</v>
      </c>
      <c r="Y87" s="5"/>
      <c r="Z87" s="6">
        <f t="shared" si="44"/>
        <v>0.83333333333333337</v>
      </c>
      <c r="AA87" s="6">
        <f t="shared" si="45"/>
        <v>0.83333333333333337</v>
      </c>
      <c r="AB87" s="6">
        <f t="shared" si="46"/>
        <v>1</v>
      </c>
      <c r="AC87" s="6">
        <f t="shared" si="47"/>
        <v>0</v>
      </c>
      <c r="AD87" s="6">
        <f t="shared" si="48"/>
        <v>0.33333333333333331</v>
      </c>
      <c r="AE87" s="6">
        <f t="shared" si="49"/>
        <v>1</v>
      </c>
      <c r="AF87" s="7">
        <f t="shared" si="50"/>
        <v>1</v>
      </c>
      <c r="AG87" s="6">
        <f t="shared" si="51"/>
        <v>0</v>
      </c>
      <c r="AH87" s="5"/>
      <c r="AI87" s="6">
        <f t="shared" si="52"/>
        <v>0.83333333333333337</v>
      </c>
      <c r="AJ87" s="7">
        <f t="shared" si="53"/>
        <v>0.83333333333333337</v>
      </c>
      <c r="AK87" s="7">
        <f t="shared" si="54"/>
        <v>1</v>
      </c>
      <c r="AL87" s="7">
        <f t="shared" si="55"/>
        <v>0.83333333333333337</v>
      </c>
      <c r="AM87" s="7">
        <f t="shared" si="56"/>
        <v>0.83333333333333337</v>
      </c>
      <c r="AN87" s="7">
        <f t="shared" si="57"/>
        <v>1</v>
      </c>
      <c r="AO87" s="7">
        <f t="shared" si="58"/>
        <v>1</v>
      </c>
      <c r="AP87" s="5"/>
      <c r="AQ87" s="6">
        <f t="shared" si="59"/>
        <v>0</v>
      </c>
    </row>
    <row r="88" spans="1:43" ht="14.45" customHeight="1" x14ac:dyDescent="0.25">
      <c r="A88" s="60" t="s">
        <v>52</v>
      </c>
      <c r="B88" s="47">
        <v>10</v>
      </c>
      <c r="C88" s="46" t="s">
        <v>107</v>
      </c>
      <c r="D88" s="44" t="s">
        <v>58</v>
      </c>
      <c r="E88" s="45">
        <v>5</v>
      </c>
      <c r="F88" s="44" t="s">
        <v>354</v>
      </c>
      <c r="G88" s="76">
        <f>Full_dataset!K88</f>
        <v>4</v>
      </c>
      <c r="H88" s="73">
        <f>Full_dataset!L88</f>
        <v>5</v>
      </c>
      <c r="I88" s="73">
        <f>Full_dataset!M88</f>
        <v>1</v>
      </c>
      <c r="J88" s="73">
        <f>Full_dataset!N88</f>
        <v>5</v>
      </c>
      <c r="K88" s="73">
        <f>Full_dataset!O88</f>
        <v>4</v>
      </c>
      <c r="L88" s="73">
        <f>Full_dataset!P88</f>
        <v>3</v>
      </c>
      <c r="M88" s="70">
        <f>Full_dataset!Q88</f>
        <v>5</v>
      </c>
      <c r="N88" s="80">
        <f t="shared" si="40"/>
        <v>1</v>
      </c>
      <c r="O88" s="78">
        <f t="shared" si="41"/>
        <v>1</v>
      </c>
      <c r="P88" s="71">
        <f t="shared" si="42"/>
        <v>0</v>
      </c>
      <c r="Q88" s="76">
        <f>Full_dataset!U88</f>
        <v>0</v>
      </c>
      <c r="R88" s="54">
        <f t="shared" si="43"/>
        <v>0</v>
      </c>
      <c r="S88" s="76">
        <f>Full_dataset!W88</f>
        <v>0</v>
      </c>
      <c r="T88" s="76">
        <f>Full_dataset!X88</f>
        <v>0</v>
      </c>
      <c r="U88" s="76">
        <f>Full_dataset!Y88</f>
        <v>0</v>
      </c>
      <c r="V88" s="76">
        <f>Full_dataset!Z88</f>
        <v>0</v>
      </c>
      <c r="W88" s="76">
        <f>Full_dataset!AA88</f>
        <v>0</v>
      </c>
      <c r="Y88" s="5"/>
      <c r="Z88" s="6">
        <f t="shared" si="44"/>
        <v>0.8</v>
      </c>
      <c r="AA88" s="6">
        <f t="shared" si="45"/>
        <v>1</v>
      </c>
      <c r="AB88" s="6">
        <f t="shared" si="46"/>
        <v>0.8</v>
      </c>
      <c r="AC88" s="6">
        <f t="shared" si="47"/>
        <v>0.2</v>
      </c>
      <c r="AD88" s="6">
        <f t="shared" si="48"/>
        <v>0.6</v>
      </c>
      <c r="AE88" s="6">
        <f t="shared" si="49"/>
        <v>1</v>
      </c>
      <c r="AF88" s="7">
        <f t="shared" si="50"/>
        <v>1</v>
      </c>
      <c r="AG88" s="6">
        <f t="shared" si="51"/>
        <v>0.2</v>
      </c>
      <c r="AH88" s="5"/>
      <c r="AI88" s="6">
        <f t="shared" si="52"/>
        <v>1</v>
      </c>
      <c r="AJ88" s="7">
        <f t="shared" si="53"/>
        <v>1</v>
      </c>
      <c r="AK88" s="7">
        <f t="shared" si="54"/>
        <v>1</v>
      </c>
      <c r="AL88" s="7">
        <f t="shared" si="55"/>
        <v>1</v>
      </c>
      <c r="AM88" s="7">
        <f t="shared" si="56"/>
        <v>1</v>
      </c>
      <c r="AN88" s="7">
        <f t="shared" si="57"/>
        <v>1</v>
      </c>
      <c r="AO88" s="7">
        <f t="shared" si="58"/>
        <v>1</v>
      </c>
      <c r="AP88" s="5"/>
      <c r="AQ88" s="6">
        <f t="shared" si="59"/>
        <v>0.2</v>
      </c>
    </row>
    <row r="89" spans="1:43" x14ac:dyDescent="0.25">
      <c r="A89" s="61"/>
      <c r="B89" s="41"/>
      <c r="C89" s="83"/>
      <c r="D89" s="83"/>
      <c r="E89" s="42">
        <f>SUM(E3:E88)</f>
        <v>1219</v>
      </c>
      <c r="F89" s="83"/>
      <c r="G89" s="41">
        <f t="shared" ref="G89:M89" si="60">SUM(G3:G88)</f>
        <v>1093</v>
      </c>
      <c r="H89" s="83">
        <f t="shared" si="60"/>
        <v>545</v>
      </c>
      <c r="I89" s="83">
        <f t="shared" si="60"/>
        <v>299</v>
      </c>
      <c r="J89" s="83">
        <f t="shared" si="60"/>
        <v>1044</v>
      </c>
      <c r="K89" s="83">
        <f t="shared" si="60"/>
        <v>1020</v>
      </c>
      <c r="L89" s="83">
        <f t="shared" si="60"/>
        <v>641</v>
      </c>
      <c r="M89" s="84">
        <f t="shared" si="60"/>
        <v>1142</v>
      </c>
      <c r="N89" s="85">
        <f t="shared" si="40"/>
        <v>49</v>
      </c>
      <c r="O89" s="86">
        <f t="shared" si="41"/>
        <v>126</v>
      </c>
      <c r="P89" s="42">
        <f t="shared" ref="P89:W89" si="61">SUM(P3:P88)</f>
        <v>77</v>
      </c>
      <c r="Q89" s="41">
        <f t="shared" si="61"/>
        <v>71</v>
      </c>
      <c r="R89" s="8">
        <f t="shared" si="61"/>
        <v>6</v>
      </c>
      <c r="S89" s="41">
        <f t="shared" si="61"/>
        <v>11</v>
      </c>
      <c r="T89" s="41">
        <f t="shared" si="61"/>
        <v>17</v>
      </c>
      <c r="U89" s="41">
        <f t="shared" si="61"/>
        <v>67</v>
      </c>
      <c r="V89" s="41">
        <f t="shared" si="61"/>
        <v>14</v>
      </c>
      <c r="W89" s="41">
        <f t="shared" si="61"/>
        <v>32</v>
      </c>
      <c r="Y89" s="5"/>
      <c r="Z89" s="33">
        <f t="shared" si="44"/>
        <v>0.89663658736669405</v>
      </c>
      <c r="AA89" s="33">
        <f t="shared" si="45"/>
        <v>0.44708777686628381</v>
      </c>
      <c r="AB89" s="33">
        <f t="shared" si="46"/>
        <v>0.83675143560295329</v>
      </c>
      <c r="AC89" s="33">
        <f t="shared" si="47"/>
        <v>0.24528301886792453</v>
      </c>
      <c r="AD89" s="33">
        <f t="shared" si="48"/>
        <v>0.52584085315832652</v>
      </c>
      <c r="AE89" s="33">
        <f t="shared" si="49"/>
        <v>0.85643970467596386</v>
      </c>
      <c r="AF89" s="82">
        <f t="shared" si="50"/>
        <v>0.99507793273174738</v>
      </c>
      <c r="AG89" s="33">
        <f t="shared" si="51"/>
        <v>4.0196882690730108E-2</v>
      </c>
      <c r="AH89" s="5"/>
      <c r="AI89" s="33">
        <f t="shared" si="52"/>
        <v>0.93683347005742412</v>
      </c>
      <c r="AJ89" s="82">
        <f t="shared" si="53"/>
        <v>0.94585726004922066</v>
      </c>
      <c r="AK89" s="82">
        <f t="shared" si="54"/>
        <v>0.94831829368334697</v>
      </c>
      <c r="AL89" s="82">
        <f t="shared" si="55"/>
        <v>0.95077932731747339</v>
      </c>
      <c r="AM89" s="82">
        <f t="shared" si="56"/>
        <v>0.96308449548810504</v>
      </c>
      <c r="AN89" s="82">
        <f t="shared" si="57"/>
        <v>0.99179655455291227</v>
      </c>
      <c r="AO89" s="82">
        <f t="shared" si="58"/>
        <v>0.99507793273174738</v>
      </c>
      <c r="AP89" s="5"/>
      <c r="AQ89" s="33">
        <f t="shared" si="59"/>
        <v>4.0196882690730108E-2</v>
      </c>
    </row>
    <row r="90" spans="1:43" ht="15.75" thickBot="1" x14ac:dyDescent="0.3">
      <c r="Y90" s="38" t="s">
        <v>355</v>
      </c>
    </row>
    <row r="91" spans="1:43" x14ac:dyDescent="0.2">
      <c r="A91" s="53" t="s">
        <v>368</v>
      </c>
      <c r="B91" s="4">
        <f>MEDIAN(B3:B16)</f>
        <v>8</v>
      </c>
      <c r="D91" s="34"/>
      <c r="E91" s="35"/>
      <c r="F91" s="121">
        <f>COUNTIF(F3:F88,"HTA")/86</f>
        <v>0.16279069767441862</v>
      </c>
      <c r="G91" s="35"/>
      <c r="H91" s="36"/>
      <c r="I91" s="36"/>
      <c r="J91" s="36"/>
      <c r="K91" s="36"/>
      <c r="L91" s="36"/>
      <c r="M91" s="56"/>
      <c r="N91" s="36"/>
      <c r="O91" s="36"/>
      <c r="P91" s="36"/>
      <c r="R91" s="36"/>
      <c r="Y91" s="15" t="s">
        <v>140</v>
      </c>
      <c r="Z91" s="16">
        <f t="shared" ref="Z91:AQ91" si="62">SUMPRODUCT($E3:$E16,Z3:Z16)/SUM($E3:$E16)</f>
        <v>0.75862068965517238</v>
      </c>
      <c r="AA91" s="16">
        <f t="shared" si="62"/>
        <v>0.27586206896551724</v>
      </c>
      <c r="AB91" s="16">
        <f t="shared" si="62"/>
        <v>0.57471264367816088</v>
      </c>
      <c r="AC91" s="16">
        <f t="shared" si="62"/>
        <v>0</v>
      </c>
      <c r="AD91" s="16">
        <f t="shared" si="62"/>
        <v>0.72413793103448276</v>
      </c>
      <c r="AE91" s="16">
        <f t="shared" si="62"/>
        <v>0.8045977011494253</v>
      </c>
      <c r="AF91" s="16">
        <f t="shared" si="62"/>
        <v>0.9885057471264368</v>
      </c>
      <c r="AG91" s="16">
        <f t="shared" si="62"/>
        <v>8.0459770114942528E-2</v>
      </c>
      <c r="AI91" s="16">
        <f t="shared" si="62"/>
        <v>0.83908045977011492</v>
      </c>
      <c r="AJ91" s="16">
        <f t="shared" si="62"/>
        <v>0.86206896551724133</v>
      </c>
      <c r="AK91" s="16">
        <f t="shared" si="62"/>
        <v>0.86206896551724133</v>
      </c>
      <c r="AL91" s="16">
        <f t="shared" si="62"/>
        <v>0.83908045977011492</v>
      </c>
      <c r="AM91" s="16">
        <f t="shared" si="62"/>
        <v>0.95402298850574707</v>
      </c>
      <c r="AN91" s="16">
        <f t="shared" si="62"/>
        <v>0.97701149425287359</v>
      </c>
      <c r="AO91" s="18">
        <f t="shared" si="62"/>
        <v>0.9885057471264368</v>
      </c>
      <c r="AQ91" s="18">
        <f t="shared" si="62"/>
        <v>8.0459770114942528E-2</v>
      </c>
    </row>
    <row r="92" spans="1:43" x14ac:dyDescent="0.2">
      <c r="A92" s="53" t="s">
        <v>369</v>
      </c>
      <c r="B92" s="174">
        <f>AVERAGE(B3:B16)</f>
        <v>9.2857142857142865</v>
      </c>
      <c r="D92" s="13"/>
      <c r="E92" s="104"/>
      <c r="F92" s="122">
        <f>COUNTIF(F3:F88,"Cochrane")/86</f>
        <v>3.4883720930232558E-2</v>
      </c>
      <c r="G92" s="104"/>
      <c r="H92" s="104"/>
      <c r="I92" s="104"/>
      <c r="J92" s="104"/>
      <c r="K92" s="104"/>
      <c r="L92" s="104"/>
      <c r="M92" s="57"/>
      <c r="N92" s="104"/>
      <c r="O92" s="104"/>
      <c r="P92" s="104"/>
      <c r="R92" s="104"/>
      <c r="Y92" s="20" t="s">
        <v>141</v>
      </c>
      <c r="Z92" s="21">
        <f t="shared" ref="Z92:AQ92" si="63">SQRT(SUMPRODUCT($E3:$E16,(Z3:Z16)^2)/SUM($E3:$E16)-(SUMPRODUCT($E3:$E16,Z3:Z16)/SUM($E3:$E16))^2)</f>
        <v>0.18604949481062749</v>
      </c>
      <c r="AA92" s="21">
        <f t="shared" si="63"/>
        <v>0.25752290346054613</v>
      </c>
      <c r="AB92" s="21">
        <f t="shared" si="63"/>
        <v>0.24356792847568234</v>
      </c>
      <c r="AC92" s="21">
        <f t="shared" si="63"/>
        <v>0</v>
      </c>
      <c r="AD92" s="21">
        <f t="shared" si="63"/>
        <v>0.20795512275215647</v>
      </c>
      <c r="AE92" s="21">
        <f t="shared" si="63"/>
        <v>0.13736494445615235</v>
      </c>
      <c r="AF92" s="21">
        <f t="shared" si="63"/>
        <v>2.7423629388632097E-2</v>
      </c>
      <c r="AG92" s="21">
        <f t="shared" si="63"/>
        <v>0.12261488773529645</v>
      </c>
      <c r="AI92" s="21">
        <f t="shared" si="63"/>
        <v>0.15168738426556433</v>
      </c>
      <c r="AJ92" s="21">
        <f t="shared" si="63"/>
        <v>0.16139322499758699</v>
      </c>
      <c r="AK92" s="21">
        <f t="shared" si="63"/>
        <v>0.16139322499758699</v>
      </c>
      <c r="AL92" s="21">
        <f t="shared" si="63"/>
        <v>0.15168738426556433</v>
      </c>
      <c r="AM92" s="21">
        <f t="shared" si="63"/>
        <v>8.0206751343425059E-2</v>
      </c>
      <c r="AN92" s="21">
        <f t="shared" si="63"/>
        <v>5.6826623336878178E-2</v>
      </c>
      <c r="AO92" s="23">
        <f t="shared" si="63"/>
        <v>2.7423629388632097E-2</v>
      </c>
      <c r="AQ92" s="23">
        <f t="shared" si="63"/>
        <v>0.12261488773529645</v>
      </c>
    </row>
    <row r="93" spans="1:43" x14ac:dyDescent="0.2">
      <c r="D93" s="31" t="s">
        <v>162</v>
      </c>
      <c r="E93" s="103">
        <f>AVERAGE(E3:E88)</f>
        <v>14.174418604651162</v>
      </c>
      <c r="F93" s="123">
        <f>COUNTIF(F3:F88,"other")/86</f>
        <v>0.80232558139534882</v>
      </c>
      <c r="G93" s="103">
        <f>AVERAGE(G3:G88)</f>
        <v>12.709302325581396</v>
      </c>
      <c r="H93" s="103"/>
      <c r="I93" s="103"/>
      <c r="J93" s="103"/>
      <c r="K93" s="103"/>
      <c r="L93" s="103"/>
      <c r="N93" s="103">
        <f>AVERAGE(N3:N88)</f>
        <v>0.56976744186046513</v>
      </c>
      <c r="O93" s="103">
        <f>AVERAGE(O3:O88)</f>
        <v>1.4651162790697674</v>
      </c>
      <c r="P93" s="103">
        <f>AVERAGE(P3:P88)</f>
        <v>0.89534883720930236</v>
      </c>
      <c r="Q93" s="35"/>
      <c r="R93" s="103">
        <f t="shared" ref="R93:W93" si="64">AVERAGE(R3:R88)</f>
        <v>6.9767441860465115E-2</v>
      </c>
      <c r="S93" s="35">
        <f t="shared" si="64"/>
        <v>0.12790697674418605</v>
      </c>
      <c r="T93" s="35">
        <f t="shared" si="64"/>
        <v>0.19767441860465115</v>
      </c>
      <c r="U93" s="35">
        <f t="shared" si="64"/>
        <v>0.77906976744186052</v>
      </c>
      <c r="V93" s="35">
        <f t="shared" si="64"/>
        <v>0.16279069767441862</v>
      </c>
      <c r="W93" s="35">
        <f t="shared" si="64"/>
        <v>0.37209302325581395</v>
      </c>
      <c r="Y93" s="20" t="s">
        <v>142</v>
      </c>
      <c r="Z93" s="21">
        <f t="shared" ref="Z93:AG93" si="65">Z91-CONFIDENCE(0.05,Z92,SUM($E3:$E16))</f>
        <v>0.71952607292573378</v>
      </c>
      <c r="AA93" s="21">
        <f t="shared" si="65"/>
        <v>0.22174873089873098</v>
      </c>
      <c r="AB93" s="21">
        <f t="shared" si="65"/>
        <v>0.5235316672340572</v>
      </c>
      <c r="AC93" s="21" t="e">
        <f t="shared" si="65"/>
        <v>#NUM!</v>
      </c>
      <c r="AD93" s="21">
        <f t="shared" si="65"/>
        <v>0.68044028042170335</v>
      </c>
      <c r="AE93" s="21">
        <f t="shared" si="65"/>
        <v>0.77573317850699597</v>
      </c>
      <c r="AF93" s="21">
        <f t="shared" si="65"/>
        <v>0.98274321451988489</v>
      </c>
      <c r="AG93" s="21">
        <f t="shared" si="65"/>
        <v>5.4694679775870336E-2</v>
      </c>
      <c r="AI93" s="21">
        <f t="shared" ref="AI93:AO93" si="66">AI91-CONFIDENCE(0.05,AI92,SUM($E3:$E16))</f>
        <v>0.80720636004955726</v>
      </c>
      <c r="AJ93" s="21">
        <f t="shared" si="66"/>
        <v>0.82815537558553509</v>
      </c>
      <c r="AK93" s="21">
        <f t="shared" si="66"/>
        <v>0.82815537558553509</v>
      </c>
      <c r="AL93" s="21">
        <f t="shared" si="66"/>
        <v>0.80720636004955726</v>
      </c>
      <c r="AM93" s="21">
        <f t="shared" si="66"/>
        <v>0.93716912816027154</v>
      </c>
      <c r="AN93" s="21">
        <f t="shared" si="66"/>
        <v>0.96507050477776257</v>
      </c>
      <c r="AO93" s="21">
        <f t="shared" si="66"/>
        <v>0.98274321451988489</v>
      </c>
      <c r="AP93" s="21"/>
      <c r="AQ93" s="21">
        <f>AQ91-CONFIDENCE(0.05,AQ92,SUM($E3:$E16))</f>
        <v>5.4694679775870336E-2</v>
      </c>
    </row>
    <row r="94" spans="1:43" ht="15.75" thickBot="1" x14ac:dyDescent="0.3">
      <c r="A94" s="53" t="s">
        <v>371</v>
      </c>
      <c r="B94" s="4">
        <f>MEDIAN(B17:B88)</f>
        <v>5</v>
      </c>
      <c r="D94" s="4" t="s">
        <v>144</v>
      </c>
      <c r="G94" s="6">
        <f t="shared" ref="G94:R94" si="67">G89/$E$89</f>
        <v>0.89663658736669405</v>
      </c>
      <c r="H94" s="6">
        <f t="shared" si="67"/>
        <v>0.44708777686628381</v>
      </c>
      <c r="I94" s="6">
        <f t="shared" si="67"/>
        <v>0.24528301886792453</v>
      </c>
      <c r="J94" s="6">
        <f t="shared" si="67"/>
        <v>0.85643970467596386</v>
      </c>
      <c r="K94" s="6">
        <f t="shared" si="67"/>
        <v>0.83675143560295329</v>
      </c>
      <c r="L94" s="6">
        <f t="shared" si="67"/>
        <v>0.52584085315832652</v>
      </c>
      <c r="M94" s="58">
        <f t="shared" si="67"/>
        <v>0.93683347005742412</v>
      </c>
      <c r="N94" s="6">
        <f t="shared" si="67"/>
        <v>4.0196882690730108E-2</v>
      </c>
      <c r="O94" s="6">
        <f t="shared" si="67"/>
        <v>0.10336341263330599</v>
      </c>
      <c r="P94" s="6">
        <f t="shared" si="67"/>
        <v>6.3166529942575877E-2</v>
      </c>
      <c r="Q94" s="4">
        <f t="shared" si="67"/>
        <v>5.8244462674323219E-2</v>
      </c>
      <c r="R94" s="6">
        <f t="shared" si="67"/>
        <v>4.9220672682526662E-3</v>
      </c>
      <c r="Y94" s="25" t="s">
        <v>143</v>
      </c>
      <c r="Z94" s="26">
        <f t="shared" ref="Z94:AG94" si="68">Z91+CONFIDENCE(0.05,Z92,SUM($E3:$E16))</f>
        <v>0.79771530638461097</v>
      </c>
      <c r="AA94" s="26">
        <f t="shared" si="68"/>
        <v>0.32997540703230349</v>
      </c>
      <c r="AB94" s="26">
        <f t="shared" si="68"/>
        <v>0.62589362012226457</v>
      </c>
      <c r="AC94" s="26" t="e">
        <f t="shared" si="68"/>
        <v>#NUM!</v>
      </c>
      <c r="AD94" s="26">
        <f t="shared" si="68"/>
        <v>0.76783558164726218</v>
      </c>
      <c r="AE94" s="26">
        <f t="shared" si="68"/>
        <v>0.83346222379185464</v>
      </c>
      <c r="AF94" s="26">
        <f t="shared" si="68"/>
        <v>0.9942682797329887</v>
      </c>
      <c r="AG94" s="26">
        <f t="shared" si="68"/>
        <v>0.10622486045401472</v>
      </c>
      <c r="AI94" s="28">
        <f t="shared" ref="AI94:AO94" si="69">AI91+CONFIDENCE(0.05,AI92,SUM($E3:$E16))</f>
        <v>0.87095455949067258</v>
      </c>
      <c r="AJ94" s="28">
        <f t="shared" si="69"/>
        <v>0.89598255544894756</v>
      </c>
      <c r="AK94" s="28">
        <f t="shared" si="69"/>
        <v>0.89598255544894756</v>
      </c>
      <c r="AL94" s="28">
        <f t="shared" si="69"/>
        <v>0.87095455949067258</v>
      </c>
      <c r="AM94" s="28">
        <f t="shared" si="69"/>
        <v>0.97087684885122261</v>
      </c>
      <c r="AN94" s="28">
        <f t="shared" si="69"/>
        <v>0.98895248372798461</v>
      </c>
      <c r="AO94" s="28">
        <f t="shared" si="69"/>
        <v>0.9942682797329887</v>
      </c>
      <c r="AP94" s="28"/>
      <c r="AQ94" s="28">
        <f>AQ91+CONFIDENCE(0.05,AQ92,SUM($E3:$E16))</f>
        <v>0.10622486045401472</v>
      </c>
    </row>
    <row r="95" spans="1:43" x14ac:dyDescent="0.25">
      <c r="A95" s="53" t="s">
        <v>372</v>
      </c>
      <c r="B95" s="174">
        <f>AVERAGE(B17:B88)</f>
        <v>6.5694444444444446</v>
      </c>
      <c r="D95" s="4" t="s">
        <v>161</v>
      </c>
      <c r="J95" s="9"/>
      <c r="N95" s="59">
        <f>N89/O89</f>
        <v>0.3888888888888889</v>
      </c>
      <c r="P95" s="4">
        <f>P89/O89</f>
        <v>0.61111111111111116</v>
      </c>
      <c r="AN95" s="6"/>
    </row>
    <row r="96" spans="1:43" x14ac:dyDescent="0.25">
      <c r="J96" s="9"/>
      <c r="Y96" s="4" t="s">
        <v>146</v>
      </c>
      <c r="Z96" s="6">
        <f t="shared" ref="Z96:AG96" si="70">CONFIDENCE(0.05,Z92,SUM($E3:$E16))</f>
        <v>3.9094616729438633E-2</v>
      </c>
      <c r="AA96" s="6">
        <f t="shared" si="70"/>
        <v>5.411333806678624E-2</v>
      </c>
      <c r="AB96" s="6">
        <f t="shared" si="70"/>
        <v>5.1180976444103722E-2</v>
      </c>
      <c r="AC96" s="6" t="e">
        <f t="shared" si="70"/>
        <v>#NUM!</v>
      </c>
      <c r="AD96" s="6">
        <f t="shared" si="70"/>
        <v>4.3697650612779436E-2</v>
      </c>
      <c r="AE96" s="6">
        <f t="shared" si="70"/>
        <v>2.8864522642429367E-2</v>
      </c>
      <c r="AF96" s="6">
        <f t="shared" si="70"/>
        <v>5.7625326065518555E-3</v>
      </c>
      <c r="AG96" s="6">
        <f t="shared" si="70"/>
        <v>2.5765090339072195E-2</v>
      </c>
      <c r="AH96" s="6"/>
      <c r="AI96" s="6">
        <f t="shared" ref="AI96:AO96" si="71">CONFIDENCE(0.05,AI92,SUM($E3:$E16))</f>
        <v>3.1874099720557672E-2</v>
      </c>
      <c r="AJ96" s="6">
        <f t="shared" si="71"/>
        <v>3.3913589931706178E-2</v>
      </c>
      <c r="AK96" s="6">
        <f t="shared" si="71"/>
        <v>3.3913589931706178E-2</v>
      </c>
      <c r="AL96" s="6">
        <f t="shared" si="71"/>
        <v>3.1874099720557672E-2</v>
      </c>
      <c r="AM96" s="6">
        <f t="shared" si="71"/>
        <v>1.6853860345475532E-2</v>
      </c>
      <c r="AN96" s="6">
        <f t="shared" si="71"/>
        <v>1.1940989475111021E-2</v>
      </c>
      <c r="AO96" s="6">
        <f t="shared" si="71"/>
        <v>5.7625326065518555E-3</v>
      </c>
      <c r="AQ96" s="6">
        <f>CONFIDENCE(0.05,AQ92,SUM($E3:$E16))</f>
        <v>2.5765090339072195E-2</v>
      </c>
    </row>
    <row r="97" spans="1:43" ht="15.75" thickBot="1" x14ac:dyDescent="0.25">
      <c r="A97" s="53" t="s">
        <v>373</v>
      </c>
      <c r="B97" s="4">
        <f>MEDIAN(B20:B88)</f>
        <v>5</v>
      </c>
      <c r="E97" s="123">
        <f>SUM(E20:E88)/$E$89</f>
        <v>0.89171452009844132</v>
      </c>
      <c r="J97" s="9"/>
      <c r="Y97" s="38" t="s">
        <v>361</v>
      </c>
    </row>
    <row r="98" spans="1:43" x14ac:dyDescent="0.25">
      <c r="A98" s="53" t="s">
        <v>374</v>
      </c>
      <c r="B98" s="174">
        <f>AVERAGE(B20:B88)</f>
        <v>6.6521739130434785</v>
      </c>
      <c r="J98" s="9"/>
      <c r="Y98" s="15" t="s">
        <v>140</v>
      </c>
      <c r="Z98" s="16">
        <f t="shared" ref="Z98:AQ98" si="72">SUMPRODUCT($E17:$E19,Z17:Z19)/SUM($E17:$E19)</f>
        <v>0.97777777777777775</v>
      </c>
      <c r="AA98" s="16">
        <f t="shared" si="72"/>
        <v>0.57777777777777772</v>
      </c>
      <c r="AB98" s="16">
        <f t="shared" si="72"/>
        <v>0.93333333333333335</v>
      </c>
      <c r="AC98" s="16">
        <f t="shared" si="72"/>
        <v>8.8888888888888892E-2</v>
      </c>
      <c r="AD98" s="17">
        <f t="shared" si="72"/>
        <v>0.75555555555555554</v>
      </c>
      <c r="AE98" s="16">
        <f t="shared" si="72"/>
        <v>0.77777777777777779</v>
      </c>
      <c r="AF98" s="18">
        <f t="shared" si="72"/>
        <v>1</v>
      </c>
      <c r="AG98" s="17">
        <f t="shared" si="72"/>
        <v>0</v>
      </c>
      <c r="AI98" s="16">
        <f t="shared" si="72"/>
        <v>0.97777777777777775</v>
      </c>
      <c r="AJ98" s="16">
        <f t="shared" si="72"/>
        <v>0.97777777777777775</v>
      </c>
      <c r="AK98" s="16">
        <f t="shared" si="72"/>
        <v>1</v>
      </c>
      <c r="AL98" s="16">
        <f t="shared" si="72"/>
        <v>0.97777777777777775</v>
      </c>
      <c r="AM98" s="16">
        <f t="shared" si="72"/>
        <v>1</v>
      </c>
      <c r="AN98" s="16">
        <f t="shared" si="72"/>
        <v>1</v>
      </c>
      <c r="AO98" s="18">
        <f t="shared" si="72"/>
        <v>1</v>
      </c>
      <c r="AQ98" s="17">
        <f t="shared" si="72"/>
        <v>0</v>
      </c>
    </row>
    <row r="99" spans="1:43" x14ac:dyDescent="0.25">
      <c r="J99" s="9"/>
      <c r="Y99" s="20" t="s">
        <v>141</v>
      </c>
      <c r="Z99" s="21">
        <f t="shared" ref="Z99:AQ99" si="73">SQRT(SUMPRODUCT($E17:$E19,(Z17:Z19)^2)/SUM($E17:$E19)-(SUMPRODUCT($E17:$E19,Z17:Z19)/SUM($E17:$E19))^2)</f>
        <v>9.5377230586562462E-3</v>
      </c>
      <c r="AA99" s="21">
        <f t="shared" si="73"/>
        <v>0.12945128360819866</v>
      </c>
      <c r="AB99" s="21">
        <f t="shared" si="73"/>
        <v>5.8739189623799745E-2</v>
      </c>
      <c r="AC99" s="21">
        <f t="shared" si="73"/>
        <v>3.8150892234620072E-2</v>
      </c>
      <c r="AD99" s="22">
        <f t="shared" si="73"/>
        <v>2.4047818941465203E-2</v>
      </c>
      <c r="AE99" s="21">
        <f t="shared" si="73"/>
        <v>5.9508491484866574E-2</v>
      </c>
      <c r="AF99" s="23">
        <f t="shared" si="73"/>
        <v>0</v>
      </c>
      <c r="AG99" s="22">
        <f t="shared" si="73"/>
        <v>0</v>
      </c>
      <c r="AI99" s="21">
        <f t="shared" si="73"/>
        <v>9.5377230586562462E-3</v>
      </c>
      <c r="AJ99" s="21">
        <f t="shared" si="73"/>
        <v>9.5377230586562462E-3</v>
      </c>
      <c r="AK99" s="21">
        <f t="shared" si="73"/>
        <v>0</v>
      </c>
      <c r="AL99" s="21">
        <f t="shared" si="73"/>
        <v>9.5377230586562462E-3</v>
      </c>
      <c r="AM99" s="21">
        <f t="shared" si="73"/>
        <v>0</v>
      </c>
      <c r="AN99" s="21">
        <f t="shared" si="73"/>
        <v>0</v>
      </c>
      <c r="AO99" s="23">
        <f t="shared" si="73"/>
        <v>0</v>
      </c>
      <c r="AQ99" s="22">
        <f t="shared" si="73"/>
        <v>0</v>
      </c>
    </row>
    <row r="100" spans="1:43" x14ac:dyDescent="0.25">
      <c r="Y100" s="20" t="s">
        <v>142</v>
      </c>
      <c r="Z100" s="21">
        <f t="shared" ref="Z100:AG100" si="74">Z98-CONFIDENCE(0.05,Z99,SUM($E17:$E19))</f>
        <v>0.97499110136221467</v>
      </c>
      <c r="AA100" s="21">
        <f t="shared" si="74"/>
        <v>0.53995545511472509</v>
      </c>
      <c r="AB100" s="21">
        <f t="shared" si="74"/>
        <v>0.91617125875984584</v>
      </c>
      <c r="AC100" s="21">
        <f t="shared" si="74"/>
        <v>7.7742183226638034E-2</v>
      </c>
      <c r="AD100" s="22">
        <f t="shared" si="74"/>
        <v>0.74852940377092259</v>
      </c>
      <c r="AE100" s="21">
        <f t="shared" si="74"/>
        <v>0.76039093306371275</v>
      </c>
      <c r="AF100" s="23" t="e">
        <f t="shared" si="74"/>
        <v>#NUM!</v>
      </c>
      <c r="AG100" s="22" t="e">
        <f t="shared" si="74"/>
        <v>#NUM!</v>
      </c>
      <c r="AI100" s="21">
        <f t="shared" ref="AI100:AO100" si="75">AI98-CONFIDENCE(0.05,AI99,SUM($E17:$E19))</f>
        <v>0.97499110136221467</v>
      </c>
      <c r="AJ100" s="21">
        <f t="shared" si="75"/>
        <v>0.97499110136221467</v>
      </c>
      <c r="AK100" s="21" t="e">
        <f t="shared" si="75"/>
        <v>#NUM!</v>
      </c>
      <c r="AL100" s="21">
        <f t="shared" si="75"/>
        <v>0.97499110136221467</v>
      </c>
      <c r="AM100" s="21" t="e">
        <f t="shared" si="75"/>
        <v>#NUM!</v>
      </c>
      <c r="AN100" s="21" t="e">
        <f t="shared" si="75"/>
        <v>#NUM!</v>
      </c>
      <c r="AO100" s="23" t="e">
        <f t="shared" si="75"/>
        <v>#NUM!</v>
      </c>
      <c r="AQ100" s="22" t="e">
        <f>AQ98-CONFIDENCE(0.05,AQ99,SUM($E17:$E19))</f>
        <v>#NUM!</v>
      </c>
    </row>
    <row r="101" spans="1:43" ht="15.75" thickBot="1" x14ac:dyDescent="0.3">
      <c r="Y101" s="25" t="s">
        <v>143</v>
      </c>
      <c r="Z101" s="26">
        <f t="shared" ref="Z101:AG101" si="76">Z98+CONFIDENCE(0.05,Z99,SUM($E17:$E19))</f>
        <v>0.98056445419334082</v>
      </c>
      <c r="AA101" s="26">
        <f t="shared" si="76"/>
        <v>0.61560010044083036</v>
      </c>
      <c r="AB101" s="26">
        <f t="shared" si="76"/>
        <v>0.95049540790682086</v>
      </c>
      <c r="AC101" s="26">
        <f t="shared" si="76"/>
        <v>0.10003559455113975</v>
      </c>
      <c r="AD101" s="27">
        <f t="shared" si="76"/>
        <v>0.76258170734018849</v>
      </c>
      <c r="AE101" s="26">
        <f t="shared" si="76"/>
        <v>0.79516462249184283</v>
      </c>
      <c r="AF101" s="28" t="e">
        <f t="shared" si="76"/>
        <v>#NUM!</v>
      </c>
      <c r="AG101" s="27" t="e">
        <f t="shared" si="76"/>
        <v>#NUM!</v>
      </c>
      <c r="AI101" s="26">
        <f t="shared" ref="AI101:AO101" si="77">AI98+CONFIDENCE(0.05,AI99,SUM($E17:$E19))</f>
        <v>0.98056445419334082</v>
      </c>
      <c r="AJ101" s="26">
        <f t="shared" si="77"/>
        <v>0.98056445419334082</v>
      </c>
      <c r="AK101" s="26" t="e">
        <f t="shared" si="77"/>
        <v>#NUM!</v>
      </c>
      <c r="AL101" s="26">
        <f t="shared" si="77"/>
        <v>0.98056445419334082</v>
      </c>
      <c r="AM101" s="26" t="e">
        <f t="shared" si="77"/>
        <v>#NUM!</v>
      </c>
      <c r="AN101" s="26" t="e">
        <f t="shared" si="77"/>
        <v>#NUM!</v>
      </c>
      <c r="AO101" s="28" t="e">
        <f t="shared" si="77"/>
        <v>#NUM!</v>
      </c>
      <c r="AQ101" s="27" t="e">
        <f>AQ98+CONFIDENCE(0.05,AQ99,SUM($E17:$E19))</f>
        <v>#NUM!</v>
      </c>
    </row>
    <row r="102" spans="1:43" x14ac:dyDescent="0.25">
      <c r="A102" s="87"/>
      <c r="B102" s="88"/>
      <c r="E102" s="88"/>
      <c r="AN102" s="6"/>
    </row>
    <row r="103" spans="1:43" x14ac:dyDescent="0.25">
      <c r="A103" s="87"/>
      <c r="B103" s="55"/>
      <c r="E103" s="55"/>
      <c r="Y103" s="4" t="s">
        <v>146</v>
      </c>
      <c r="Z103" s="6">
        <f t="shared" ref="Z103:AG103" si="78">CONFIDENCE(0.05,Z99,SUM($E17:$E19))</f>
        <v>2.7866764155630715E-3</v>
      </c>
      <c r="AA103" s="6">
        <f t="shared" si="78"/>
        <v>3.7822322663052618E-2</v>
      </c>
      <c r="AB103" s="6">
        <f t="shared" si="78"/>
        <v>1.7162074573487503E-2</v>
      </c>
      <c r="AC103" s="6">
        <f t="shared" si="78"/>
        <v>1.1146705662250851E-2</v>
      </c>
      <c r="AD103" s="6">
        <f t="shared" si="78"/>
        <v>7.0261517846329051E-3</v>
      </c>
      <c r="AE103" s="6">
        <f t="shared" si="78"/>
        <v>1.7386844714065035E-2</v>
      </c>
      <c r="AF103" s="6" t="e">
        <f t="shared" si="78"/>
        <v>#NUM!</v>
      </c>
      <c r="AG103" s="6" t="e">
        <f t="shared" si="78"/>
        <v>#NUM!</v>
      </c>
      <c r="AH103" s="6"/>
      <c r="AI103" s="6">
        <f t="shared" ref="AI103:AO103" si="79">CONFIDENCE(0.05,AI99,SUM($E17:$E19))</f>
        <v>2.7866764155630715E-3</v>
      </c>
      <c r="AJ103" s="6">
        <f t="shared" si="79"/>
        <v>2.7866764155630715E-3</v>
      </c>
      <c r="AK103" s="6" t="e">
        <f t="shared" si="79"/>
        <v>#NUM!</v>
      </c>
      <c r="AL103" s="6">
        <f t="shared" si="79"/>
        <v>2.7866764155630715E-3</v>
      </c>
      <c r="AM103" s="6" t="e">
        <f t="shared" si="79"/>
        <v>#NUM!</v>
      </c>
      <c r="AN103" s="6" t="e">
        <f t="shared" si="79"/>
        <v>#NUM!</v>
      </c>
      <c r="AO103" s="6" t="e">
        <f t="shared" si="79"/>
        <v>#NUM!</v>
      </c>
      <c r="AQ103" s="6" t="e">
        <f>CONFIDENCE(0.05,AQ99,SUM($E17:$E19))</f>
        <v>#NUM!</v>
      </c>
    </row>
    <row r="104" spans="1:43" x14ac:dyDescent="0.25">
      <c r="A104" s="87"/>
      <c r="B104" s="55"/>
      <c r="C104" s="55"/>
      <c r="D104" s="55"/>
      <c r="E104" s="55"/>
      <c r="F104" s="55"/>
      <c r="G104" s="55"/>
      <c r="AN104" s="6"/>
    </row>
    <row r="105" spans="1:43" ht="15.75" thickBot="1" x14ac:dyDescent="0.3">
      <c r="J105" s="9"/>
      <c r="Y105" s="38" t="s">
        <v>534</v>
      </c>
    </row>
    <row r="106" spans="1:43" x14ac:dyDescent="0.25">
      <c r="J106" s="9"/>
      <c r="Y106" s="15" t="s">
        <v>140</v>
      </c>
      <c r="Z106" s="16">
        <f t="shared" ref="Z106:AQ106" si="80">SUMPRODUCT($E20:$E88,Z20:Z88)/SUM($E20:$E88)</f>
        <v>0.90432382704691816</v>
      </c>
      <c r="AA106" s="16">
        <f t="shared" si="80"/>
        <v>0.45538178472861085</v>
      </c>
      <c r="AB106" s="16">
        <f t="shared" si="80"/>
        <v>0.85372585096596132</v>
      </c>
      <c r="AC106" s="16">
        <f t="shared" si="80"/>
        <v>0.27138914443422263</v>
      </c>
      <c r="AD106" s="17">
        <f t="shared" si="80"/>
        <v>0.50045998160073601</v>
      </c>
      <c r="AE106" s="16">
        <f t="shared" si="80"/>
        <v>0.86384544618215275</v>
      </c>
      <c r="AF106" s="18">
        <f t="shared" si="80"/>
        <v>0.9954001839926403</v>
      </c>
      <c r="AG106" s="17">
        <f t="shared" si="80"/>
        <v>3.8638454461821528E-2</v>
      </c>
      <c r="AI106" s="16">
        <f t="shared" si="80"/>
        <v>0.94296228150873962</v>
      </c>
      <c r="AJ106" s="16">
        <f t="shared" si="80"/>
        <v>0.95124195032198711</v>
      </c>
      <c r="AK106" s="16">
        <f t="shared" si="80"/>
        <v>0.95308187672493105</v>
      </c>
      <c r="AL106" s="16">
        <f t="shared" si="80"/>
        <v>0.95860165593376268</v>
      </c>
      <c r="AM106" s="16">
        <f t="shared" si="80"/>
        <v>0.96228150873965046</v>
      </c>
      <c r="AN106" s="16">
        <f t="shared" si="80"/>
        <v>0.99264029438822443</v>
      </c>
      <c r="AO106" s="18">
        <f t="shared" si="80"/>
        <v>0.9954001839926403</v>
      </c>
      <c r="AQ106" s="17">
        <f t="shared" si="80"/>
        <v>3.8638454461821528E-2</v>
      </c>
    </row>
    <row r="107" spans="1:43" x14ac:dyDescent="0.25">
      <c r="J107" s="9"/>
      <c r="Y107" s="20" t="s">
        <v>141</v>
      </c>
      <c r="Z107" s="21">
        <f t="shared" ref="Z107:AQ107" si="81">SQRT(SUMPRODUCT($E20:$E88,(Z20:Z88)^2)/SUM($E20:$E88)-(SUMPRODUCT($E20:$E88,Z20:Z88)/SUM($E20:$E88))^2)</f>
        <v>0.10149611255215119</v>
      </c>
      <c r="AA107" s="21">
        <f t="shared" si="81"/>
        <v>0.16508829017508309</v>
      </c>
      <c r="AB107" s="21">
        <f t="shared" si="81"/>
        <v>0.11243372486469347</v>
      </c>
      <c r="AC107" s="21">
        <f t="shared" si="81"/>
        <v>0.25734995169898617</v>
      </c>
      <c r="AD107" s="22">
        <f t="shared" si="81"/>
        <v>0.27465284493021125</v>
      </c>
      <c r="AE107" s="21">
        <f t="shared" si="81"/>
        <v>0.16316115594314817</v>
      </c>
      <c r="AF107" s="23">
        <f t="shared" si="81"/>
        <v>2.0117433904876924E-2</v>
      </c>
      <c r="AG107" s="22">
        <f t="shared" si="81"/>
        <v>5.9216755094304505E-2</v>
      </c>
      <c r="AI107" s="21">
        <f t="shared" si="81"/>
        <v>7.2964327160999029E-2</v>
      </c>
      <c r="AJ107" s="21">
        <f t="shared" si="81"/>
        <v>6.5802713685343142E-2</v>
      </c>
      <c r="AK107" s="21">
        <f t="shared" si="81"/>
        <v>6.6220823925511249E-2</v>
      </c>
      <c r="AL107" s="21">
        <f t="shared" si="81"/>
        <v>5.5908707524339935E-2</v>
      </c>
      <c r="AM107" s="21">
        <f t="shared" si="81"/>
        <v>6.6576102701452061E-2</v>
      </c>
      <c r="AN107" s="21">
        <f t="shared" si="81"/>
        <v>2.4368655691228442E-2</v>
      </c>
      <c r="AO107" s="23">
        <f t="shared" si="81"/>
        <v>2.0117433904876924E-2</v>
      </c>
      <c r="AQ107" s="22">
        <f t="shared" si="81"/>
        <v>5.9216755094304505E-2</v>
      </c>
    </row>
    <row r="108" spans="1:43" x14ac:dyDescent="0.25">
      <c r="Y108" s="20" t="s">
        <v>142</v>
      </c>
      <c r="Z108" s="21">
        <f t="shared" ref="Z108:AG108" si="82">Z106-CONFIDENCE(0.05,Z107,SUM($E20:$E88))</f>
        <v>0.8982901407385131</v>
      </c>
      <c r="AA108" s="21">
        <f t="shared" si="82"/>
        <v>0.44556770484850133</v>
      </c>
      <c r="AB108" s="21">
        <f t="shared" si="82"/>
        <v>0.8470419513636932</v>
      </c>
      <c r="AC108" s="21">
        <f t="shared" si="82"/>
        <v>0.256090342923603</v>
      </c>
      <c r="AD108" s="22">
        <f t="shared" si="82"/>
        <v>0.48413256699982293</v>
      </c>
      <c r="AE108" s="21">
        <f t="shared" si="82"/>
        <v>0.85414592954133683</v>
      </c>
      <c r="AF108" s="23">
        <f t="shared" si="82"/>
        <v>0.99420425360220555</v>
      </c>
      <c r="AG108" s="22">
        <f t="shared" si="82"/>
        <v>3.5118168655238612E-2</v>
      </c>
      <c r="AI108" s="21">
        <f t="shared" ref="AI108:AO108" si="83">AI106-CONFIDENCE(0.05,AI107,SUM($E20:$E88))</f>
        <v>0.93862473743219088</v>
      </c>
      <c r="AJ108" s="21">
        <f t="shared" si="83"/>
        <v>0.94733014599140108</v>
      </c>
      <c r="AK108" s="21">
        <f t="shared" si="83"/>
        <v>0.94914521680167185</v>
      </c>
      <c r="AL108" s="21">
        <f t="shared" si="83"/>
        <v>0.95527802515985594</v>
      </c>
      <c r="AM108" s="21">
        <f t="shared" si="83"/>
        <v>0.95832372839480906</v>
      </c>
      <c r="AN108" s="21">
        <f t="shared" si="83"/>
        <v>0.99119163965159252</v>
      </c>
      <c r="AO108" s="23">
        <f t="shared" si="83"/>
        <v>0.99420425360220555</v>
      </c>
      <c r="AQ108" s="22">
        <f>AQ106-CONFIDENCE(0.05,AQ107,SUM($E20:$E88))</f>
        <v>3.5118168655238612E-2</v>
      </c>
    </row>
    <row r="109" spans="1:43" ht="15.75" thickBot="1" x14ac:dyDescent="0.3">
      <c r="Y109" s="25" t="s">
        <v>143</v>
      </c>
      <c r="Z109" s="26">
        <f t="shared" ref="Z109:AG109" si="84">Z106+CONFIDENCE(0.05,Z107,SUM($E20:$E88))</f>
        <v>0.91035751335532322</v>
      </c>
      <c r="AA109" s="26">
        <f t="shared" si="84"/>
        <v>0.46519586460872037</v>
      </c>
      <c r="AB109" s="26">
        <f t="shared" si="84"/>
        <v>0.86040975056822944</v>
      </c>
      <c r="AC109" s="26">
        <f t="shared" si="84"/>
        <v>0.28668794594484226</v>
      </c>
      <c r="AD109" s="27">
        <f t="shared" si="84"/>
        <v>0.51678739620164904</v>
      </c>
      <c r="AE109" s="26">
        <f t="shared" si="84"/>
        <v>0.87354496282296867</v>
      </c>
      <c r="AF109" s="28">
        <f t="shared" si="84"/>
        <v>0.99659611438307505</v>
      </c>
      <c r="AG109" s="27">
        <f t="shared" si="84"/>
        <v>4.2158740268404445E-2</v>
      </c>
      <c r="AI109" s="26">
        <f t="shared" ref="AI109:AO109" si="85">AI106+CONFIDENCE(0.05,AI107,SUM($E20:$E88))</f>
        <v>0.94729982558528836</v>
      </c>
      <c r="AJ109" s="26">
        <f t="shared" si="85"/>
        <v>0.95515375465257313</v>
      </c>
      <c r="AK109" s="26">
        <f t="shared" si="85"/>
        <v>0.95701853664819025</v>
      </c>
      <c r="AL109" s="26">
        <f t="shared" si="85"/>
        <v>0.96192528670766941</v>
      </c>
      <c r="AM109" s="26">
        <f t="shared" si="85"/>
        <v>0.96623928908449186</v>
      </c>
      <c r="AN109" s="26">
        <f t="shared" si="85"/>
        <v>0.99408894912485635</v>
      </c>
      <c r="AO109" s="28">
        <f t="shared" si="85"/>
        <v>0.99659611438307505</v>
      </c>
      <c r="AQ109" s="27">
        <f>AQ106+CONFIDENCE(0.05,AQ107,SUM($E20:$E88))</f>
        <v>4.2158740268404445E-2</v>
      </c>
    </row>
    <row r="110" spans="1:43" x14ac:dyDescent="0.25">
      <c r="A110" s="87"/>
      <c r="B110" s="88"/>
      <c r="E110" s="88"/>
      <c r="AN110" s="6"/>
    </row>
    <row r="111" spans="1:43" x14ac:dyDescent="0.25">
      <c r="A111" s="87"/>
      <c r="B111" s="55"/>
      <c r="E111" s="55"/>
      <c r="Y111" s="4" t="s">
        <v>146</v>
      </c>
      <c r="Z111" s="6">
        <f t="shared" ref="Z111:AG111" si="86">CONFIDENCE(0.05,Z107,SUM($E20:$E88))</f>
        <v>6.0336863084050427E-3</v>
      </c>
      <c r="AA111" s="6">
        <f t="shared" si="86"/>
        <v>9.8140798801095146E-3</v>
      </c>
      <c r="AB111" s="6">
        <f t="shared" si="86"/>
        <v>6.6838996022680897E-3</v>
      </c>
      <c r="AC111" s="6">
        <f t="shared" si="86"/>
        <v>1.5298801510619645E-2</v>
      </c>
      <c r="AD111" s="6">
        <f t="shared" si="86"/>
        <v>1.6327414600913068E-2</v>
      </c>
      <c r="AE111" s="6">
        <f t="shared" si="86"/>
        <v>9.6995166408158934E-3</v>
      </c>
      <c r="AF111" s="6">
        <f t="shared" si="86"/>
        <v>1.1959303904347086E-3</v>
      </c>
      <c r="AG111" s="6">
        <f t="shared" si="86"/>
        <v>3.5202858065829135E-3</v>
      </c>
      <c r="AH111" s="6"/>
      <c r="AI111" s="6">
        <f t="shared" ref="AI111:AO111" si="87">CONFIDENCE(0.05,AI107,SUM($E20:$E88))</f>
        <v>4.3375440765487244E-3</v>
      </c>
      <c r="AJ111" s="6">
        <f t="shared" si="87"/>
        <v>3.9118043305860295E-3</v>
      </c>
      <c r="AK111" s="6">
        <f t="shared" si="87"/>
        <v>3.9366599232591977E-3</v>
      </c>
      <c r="AL111" s="6">
        <f t="shared" si="87"/>
        <v>3.3236307739067405E-3</v>
      </c>
      <c r="AM111" s="6">
        <f t="shared" si="87"/>
        <v>3.9577803448414472E-3</v>
      </c>
      <c r="AN111" s="6">
        <f t="shared" si="87"/>
        <v>1.4486547366319338E-3</v>
      </c>
      <c r="AO111" s="6">
        <f t="shared" si="87"/>
        <v>1.1959303904347086E-3</v>
      </c>
      <c r="AQ111" s="6">
        <f>CONFIDENCE(0.05,AQ107,SUM($E20:$E88))</f>
        <v>3.5202858065829135E-3</v>
      </c>
    </row>
    <row r="112" spans="1:43" x14ac:dyDescent="0.25">
      <c r="A112" s="87"/>
      <c r="B112" s="55"/>
      <c r="C112" s="55"/>
      <c r="D112" s="55"/>
      <c r="E112" s="55"/>
      <c r="F112" s="55"/>
      <c r="G112" s="55"/>
      <c r="Z112" s="37"/>
      <c r="AA112" s="37"/>
      <c r="AB112" s="37"/>
      <c r="AC112" s="37"/>
      <c r="AD112" s="37"/>
      <c r="AE112" s="37"/>
      <c r="AF112" s="55"/>
      <c r="AH112" s="55"/>
      <c r="AI112" s="120"/>
      <c r="AJ112" s="120"/>
      <c r="AK112" s="120"/>
      <c r="AL112" s="120"/>
      <c r="AM112" s="120" t="s">
        <v>357</v>
      </c>
      <c r="AN112" s="124">
        <f>3.021104*10^-6</f>
        <v>3.0211039999999994E-6</v>
      </c>
      <c r="AO112" s="120"/>
      <c r="AQ112" s="120"/>
    </row>
    <row r="113" spans="1:43" x14ac:dyDescent="0.25">
      <c r="A113" s="87"/>
      <c r="B113" s="55"/>
      <c r="C113" s="55"/>
      <c r="D113" s="55"/>
      <c r="E113" s="55"/>
      <c r="F113" s="55"/>
      <c r="G113" s="55"/>
      <c r="Z113" s="37">
        <f>1-0.95^(1/30)</f>
        <v>1.7083156444657188E-3</v>
      </c>
      <c r="AE113" s="37"/>
      <c r="AF113" s="55"/>
      <c r="AH113" s="55"/>
      <c r="AI113" s="55"/>
      <c r="AJ113" s="55"/>
      <c r="AK113" s="55"/>
      <c r="AL113" s="55"/>
      <c r="AM113" s="55"/>
      <c r="AN113" s="55" t="s">
        <v>358</v>
      </c>
      <c r="AO113" s="55"/>
      <c r="AQ113" s="55"/>
    </row>
    <row r="114" spans="1:43" x14ac:dyDescent="0.25">
      <c r="A114" s="87"/>
      <c r="B114" s="55"/>
      <c r="C114" s="55"/>
      <c r="D114" s="55"/>
      <c r="E114" s="55"/>
      <c r="F114" s="55"/>
      <c r="G114" s="55"/>
      <c r="Z114" s="37"/>
      <c r="AE114" s="37"/>
      <c r="AF114" s="55"/>
      <c r="AH114" s="4" t="s">
        <v>359</v>
      </c>
      <c r="AI114" s="7">
        <f>AI106-AI91</f>
        <v>0.1038818217386247</v>
      </c>
      <c r="AJ114" s="7">
        <f t="shared" ref="AJ114:AQ114" si="88">AJ106-AJ91</f>
        <v>8.9172984804745781E-2</v>
      </c>
      <c r="AK114" s="7">
        <f t="shared" si="88"/>
        <v>9.1012911207689728E-2</v>
      </c>
      <c r="AL114" s="7">
        <f t="shared" si="88"/>
        <v>0.11952119616364776</v>
      </c>
      <c r="AM114" s="7">
        <f t="shared" si="88"/>
        <v>8.2585202339033881E-3</v>
      </c>
      <c r="AN114" s="7">
        <f t="shared" si="88"/>
        <v>1.562880013535084E-2</v>
      </c>
      <c r="AO114" s="7">
        <f t="shared" si="88"/>
        <v>6.8944368662035016E-3</v>
      </c>
      <c r="AP114" s="7"/>
      <c r="AQ114" s="7">
        <f t="shared" si="88"/>
        <v>-4.1821315653121E-2</v>
      </c>
    </row>
    <row r="115" spans="1:43" x14ac:dyDescent="0.25">
      <c r="A115" s="87"/>
      <c r="B115" s="55"/>
      <c r="C115" s="55"/>
      <c r="D115" s="55"/>
      <c r="E115" s="55"/>
      <c r="F115" s="55"/>
      <c r="G115" s="55"/>
    </row>
    <row r="116" spans="1:43" x14ac:dyDescent="0.25">
      <c r="A116" s="87"/>
      <c r="B116" s="55"/>
      <c r="C116" s="55"/>
      <c r="D116" s="55"/>
      <c r="E116" s="55"/>
      <c r="F116" s="55"/>
      <c r="G116" s="55"/>
      <c r="Z116" s="21"/>
      <c r="AA116" s="21"/>
      <c r="AB116" s="21"/>
      <c r="AC116" s="21"/>
      <c r="AD116" s="21"/>
      <c r="AE116" s="21"/>
    </row>
    <row r="117" spans="1:43" x14ac:dyDescent="0.25">
      <c r="A117" s="87"/>
      <c r="B117" s="88"/>
      <c r="C117" s="88"/>
      <c r="D117" s="55"/>
      <c r="E117" s="88"/>
      <c r="F117" s="88"/>
      <c r="G117" s="55"/>
      <c r="Y117" s="4" t="s">
        <v>222</v>
      </c>
    </row>
    <row r="118" spans="1:43" x14ac:dyDescent="0.25">
      <c r="A118" s="87"/>
      <c r="B118" s="55"/>
      <c r="C118" s="55"/>
      <c r="D118" s="55"/>
      <c r="E118" s="55"/>
      <c r="F118" s="55"/>
      <c r="G118" s="55"/>
    </row>
    <row r="119" spans="1:43" x14ac:dyDescent="0.25">
      <c r="A119" s="87"/>
      <c r="B119" s="55"/>
      <c r="C119" s="55"/>
      <c r="D119" s="55"/>
      <c r="E119" s="55"/>
      <c r="F119" s="55"/>
      <c r="G119" s="55"/>
    </row>
    <row r="120" spans="1:43" ht="23.25" x14ac:dyDescent="0.25">
      <c r="A120" s="87"/>
      <c r="B120" s="55"/>
      <c r="C120" s="55"/>
      <c r="D120" s="55"/>
      <c r="E120" s="55"/>
      <c r="F120" s="55"/>
      <c r="G120" s="55"/>
      <c r="Y120" s="105"/>
    </row>
    <row r="121" spans="1:43" x14ac:dyDescent="0.25">
      <c r="A121" s="87"/>
      <c r="B121" s="55"/>
      <c r="C121" s="55"/>
      <c r="D121" s="55"/>
      <c r="E121" s="55"/>
      <c r="F121" s="55"/>
      <c r="G121" s="55"/>
    </row>
    <row r="122" spans="1:43" x14ac:dyDescent="0.25">
      <c r="A122" s="87"/>
      <c r="B122" s="88"/>
      <c r="C122" s="55"/>
      <c r="D122" s="55"/>
      <c r="E122" s="88"/>
      <c r="F122" s="55"/>
      <c r="G122" s="55"/>
    </row>
    <row r="123" spans="1:43" x14ac:dyDescent="0.25">
      <c r="A123" s="87"/>
      <c r="B123" s="55"/>
      <c r="C123" s="55"/>
      <c r="D123" s="55"/>
      <c r="E123" s="55"/>
      <c r="F123" s="55"/>
      <c r="G123" s="55"/>
    </row>
    <row r="124" spans="1:43" x14ac:dyDescent="0.25">
      <c r="A124" s="87"/>
      <c r="B124" s="55"/>
      <c r="C124" s="55"/>
      <c r="D124" s="55"/>
      <c r="E124" s="55"/>
      <c r="F124" s="55"/>
      <c r="G124" s="55"/>
    </row>
    <row r="125" spans="1:43" x14ac:dyDescent="0.25">
      <c r="A125" s="87"/>
      <c r="B125" s="55"/>
      <c r="C125" s="55"/>
      <c r="D125" s="55"/>
      <c r="E125" s="55"/>
      <c r="F125" s="55"/>
      <c r="G125" s="55"/>
    </row>
    <row r="126" spans="1:43" x14ac:dyDescent="0.25">
      <c r="A126" s="87"/>
      <c r="B126" s="87"/>
      <c r="C126" s="55"/>
      <c r="D126" s="55"/>
      <c r="E126" s="87"/>
      <c r="F126" s="55"/>
      <c r="G126" s="55"/>
    </row>
    <row r="127" spans="1:43" x14ac:dyDescent="0.25">
      <c r="A127" s="87"/>
      <c r="B127" s="55"/>
      <c r="C127" s="55"/>
      <c r="D127" s="55"/>
      <c r="E127" s="55"/>
      <c r="F127" s="55"/>
      <c r="G127" s="55"/>
    </row>
    <row r="128" spans="1:43" x14ac:dyDescent="0.25">
      <c r="A128" s="87"/>
      <c r="B128" s="55"/>
      <c r="C128" s="55"/>
      <c r="D128" s="55"/>
      <c r="E128" s="55"/>
      <c r="F128" s="55"/>
      <c r="G128" s="55"/>
    </row>
    <row r="129" spans="1:7" x14ac:dyDescent="0.25">
      <c r="A129" s="88"/>
      <c r="B129" s="55"/>
      <c r="C129" s="55"/>
      <c r="D129" s="55"/>
      <c r="E129" s="55"/>
      <c r="F129" s="55"/>
      <c r="G129" s="55"/>
    </row>
    <row r="130" spans="1:7" ht="15.75" x14ac:dyDescent="0.25">
      <c r="A130" s="40"/>
      <c r="C130" s="55"/>
      <c r="D130" s="55"/>
      <c r="E130" s="55"/>
      <c r="F130" s="55"/>
    </row>
    <row r="131" spans="1:7" x14ac:dyDescent="0.25">
      <c r="C131" s="55"/>
      <c r="D131" s="55"/>
      <c r="E131" s="55"/>
      <c r="F131" s="55"/>
    </row>
    <row r="132" spans="1:7" x14ac:dyDescent="0.25">
      <c r="C132" s="55"/>
      <c r="D132" s="55"/>
      <c r="E132" s="55"/>
      <c r="F132" s="55"/>
    </row>
    <row r="133" spans="1:7" x14ac:dyDescent="0.25">
      <c r="C133" s="55"/>
      <c r="D133" s="55"/>
      <c r="E133" s="55"/>
      <c r="F133" s="55"/>
    </row>
    <row r="134" spans="1:7" x14ac:dyDescent="0.25">
      <c r="C134" s="55"/>
      <c r="D134" s="55"/>
      <c r="E134" s="55"/>
      <c r="F134" s="55"/>
    </row>
    <row r="135" spans="1:7" x14ac:dyDescent="0.25">
      <c r="C135" s="55"/>
      <c r="D135" s="55"/>
      <c r="E135" s="55"/>
      <c r="F135" s="55"/>
    </row>
    <row r="136" spans="1:7" x14ac:dyDescent="0.25">
      <c r="C136" s="55"/>
      <c r="D136" s="55"/>
      <c r="E136" s="55"/>
      <c r="F136" s="55"/>
    </row>
    <row r="137" spans="1:7" x14ac:dyDescent="0.25">
      <c r="C137" s="55"/>
      <c r="D137" s="55"/>
      <c r="E137" s="55"/>
      <c r="F137" s="55"/>
    </row>
  </sheetData>
  <conditionalFormatting sqref="Q3:Q88 S3:W88">
    <cfRule type="cellIs" dxfId="2" priority="1" operator="equal">
      <formula>0</formula>
    </cfRule>
  </conditionalFormatting>
  <pageMargins left="0.7" right="0.7" top="0.78740157499999996" bottom="0.78740157499999996" header="0.3" footer="0.3"/>
  <pageSetup paperSize="9" scale="2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142"/>
  <sheetViews>
    <sheetView zoomScale="80" zoomScaleNormal="80" workbookViewId="0">
      <pane xSplit="1" ySplit="2" topLeftCell="B3" activePane="bottomRight" state="frozen"/>
      <selection activeCell="AR99" sqref="AR99"/>
      <selection pane="topRight" activeCell="AR99" sqref="AR99"/>
      <selection pane="bottomLeft" activeCell="AR99" sqref="AR99"/>
      <selection pane="bottomRight" activeCell="B3" sqref="B3"/>
    </sheetView>
  </sheetViews>
  <sheetFormatPr baseColWidth="10" defaultColWidth="11.42578125" defaultRowHeight="15" x14ac:dyDescent="0.25"/>
  <cols>
    <col min="1" max="1" width="23.85546875" style="53" customWidth="1"/>
    <col min="2" max="2" width="8.7109375" style="4" customWidth="1"/>
    <col min="3" max="3" width="52.28515625" style="4" customWidth="1"/>
    <col min="4" max="4" width="9" style="4" customWidth="1"/>
    <col min="5" max="5" width="10" style="4" customWidth="1"/>
    <col min="6" max="6" width="13.28515625" style="1" customWidth="1"/>
    <col min="7" max="12" width="10.140625" style="4" customWidth="1"/>
    <col min="13" max="13" width="10.140625" style="55" customWidth="1"/>
    <col min="14" max="14" width="11.28515625" style="55" customWidth="1"/>
    <col min="15" max="15" width="12.140625" style="4" customWidth="1"/>
    <col min="16" max="16" width="13.28515625" style="4" customWidth="1"/>
    <col min="17" max="17" width="8.7109375" style="4" customWidth="1"/>
    <col min="18" max="18" width="10.7109375" style="4" customWidth="1"/>
    <col min="19" max="23" width="8.7109375" style="4" customWidth="1"/>
    <col min="24" max="24" width="11.42578125" style="4"/>
    <col min="25" max="25" width="23" style="4" bestFit="1" customWidth="1"/>
    <col min="26" max="26" width="9.7109375" style="6" bestFit="1" customWidth="1"/>
    <col min="27" max="31" width="9.7109375" style="6" customWidth="1"/>
    <col min="32" max="33" width="8" style="4" customWidth="1"/>
    <col min="34" max="34" width="3.7109375" style="4" customWidth="1"/>
    <col min="35" max="39" width="8" style="4" customWidth="1"/>
    <col min="40" max="40" width="11.140625" style="4" customWidth="1"/>
    <col min="41" max="41" width="8" style="4" customWidth="1"/>
    <col min="42" max="42" width="3.7109375" style="4" customWidth="1"/>
    <col min="43" max="43" width="8" style="4" customWidth="1"/>
    <col min="44" max="16384" width="11.42578125" style="4"/>
  </cols>
  <sheetData>
    <row r="1" spans="1:43" ht="15.75" x14ac:dyDescent="0.25">
      <c r="B1" s="43" t="s">
        <v>538</v>
      </c>
      <c r="C1" s="44"/>
      <c r="D1" s="44"/>
      <c r="E1" s="45"/>
      <c r="F1" s="107"/>
      <c r="G1" s="72" t="s">
        <v>537</v>
      </c>
      <c r="H1" s="73"/>
      <c r="I1" s="73"/>
      <c r="J1" s="73"/>
      <c r="K1" s="73"/>
      <c r="L1" s="73"/>
      <c r="M1" s="70"/>
      <c r="N1" s="77" t="s">
        <v>549</v>
      </c>
      <c r="O1" s="78"/>
      <c r="P1" s="71"/>
      <c r="Q1" s="72"/>
      <c r="R1" s="34"/>
      <c r="S1" s="72" t="s">
        <v>552</v>
      </c>
      <c r="T1" s="72"/>
      <c r="U1" s="72"/>
      <c r="V1" s="72"/>
      <c r="W1" s="72"/>
      <c r="Y1" s="89" t="s">
        <v>553</v>
      </c>
      <c r="Z1" s="81" t="s">
        <v>554</v>
      </c>
      <c r="AA1" s="33"/>
      <c r="AB1" s="33"/>
      <c r="AC1" s="33"/>
      <c r="AD1" s="33"/>
      <c r="AE1" s="33"/>
      <c r="AF1" s="5"/>
      <c r="AG1" s="5"/>
      <c r="AH1" s="5"/>
      <c r="AI1" s="5"/>
      <c r="AJ1" s="5"/>
      <c r="AK1" s="5"/>
      <c r="AL1" s="5"/>
      <c r="AM1" s="5"/>
      <c r="AN1" s="5"/>
      <c r="AO1" s="5"/>
      <c r="AP1" s="5"/>
      <c r="AQ1" s="5"/>
    </row>
    <row r="2" spans="1:43" s="1" customFormat="1" ht="75" x14ac:dyDescent="0.25">
      <c r="A2" s="60" t="s">
        <v>0</v>
      </c>
      <c r="B2" s="63" t="s">
        <v>181</v>
      </c>
      <c r="C2" s="64" t="s">
        <v>182</v>
      </c>
      <c r="D2" s="64" t="s">
        <v>180</v>
      </c>
      <c r="E2" s="65" t="s">
        <v>174</v>
      </c>
      <c r="F2" s="65" t="s">
        <v>364</v>
      </c>
      <c r="G2" s="74" t="s">
        <v>539</v>
      </c>
      <c r="H2" s="75" t="s">
        <v>540</v>
      </c>
      <c r="I2" s="75" t="s">
        <v>541</v>
      </c>
      <c r="J2" s="75" t="s">
        <v>542</v>
      </c>
      <c r="K2" s="75" t="s">
        <v>543</v>
      </c>
      <c r="L2" s="75" t="s">
        <v>544</v>
      </c>
      <c r="M2" s="115" t="s">
        <v>545</v>
      </c>
      <c r="N2" s="116" t="s">
        <v>546</v>
      </c>
      <c r="O2" s="79" t="s">
        <v>547</v>
      </c>
      <c r="P2" s="117" t="s">
        <v>548</v>
      </c>
      <c r="Q2" s="66" t="s">
        <v>550</v>
      </c>
      <c r="R2" s="118" t="s">
        <v>551</v>
      </c>
      <c r="S2" s="74" t="s">
        <v>175</v>
      </c>
      <c r="T2" s="74" t="s">
        <v>176</v>
      </c>
      <c r="U2" s="74" t="s">
        <v>177</v>
      </c>
      <c r="V2" s="74" t="s">
        <v>178</v>
      </c>
      <c r="W2" s="74" t="s">
        <v>179</v>
      </c>
      <c r="Y2" s="90"/>
      <c r="Z2" s="68" t="s">
        <v>153</v>
      </c>
      <c r="AA2" s="68" t="s">
        <v>154</v>
      </c>
      <c r="AB2" s="68" t="s">
        <v>150</v>
      </c>
      <c r="AC2" s="68" t="s">
        <v>155</v>
      </c>
      <c r="AD2" s="68" t="s">
        <v>151</v>
      </c>
      <c r="AE2" s="68" t="s">
        <v>156</v>
      </c>
      <c r="AF2" s="2" t="s">
        <v>145</v>
      </c>
      <c r="AG2" s="2" t="s">
        <v>160</v>
      </c>
      <c r="AH2" s="2"/>
      <c r="AI2" s="2" t="s">
        <v>147</v>
      </c>
      <c r="AJ2" s="2" t="s">
        <v>157</v>
      </c>
      <c r="AK2" s="2" t="s">
        <v>149</v>
      </c>
      <c r="AL2" s="2" t="s">
        <v>158</v>
      </c>
      <c r="AM2" s="2" t="s">
        <v>152</v>
      </c>
      <c r="AN2" s="2" t="s">
        <v>159</v>
      </c>
      <c r="AO2" s="2" t="s">
        <v>145</v>
      </c>
      <c r="AP2" s="2"/>
      <c r="AQ2" s="2" t="s">
        <v>160</v>
      </c>
    </row>
    <row r="3" spans="1:43" ht="14.45" customHeight="1" x14ac:dyDescent="0.25">
      <c r="A3" s="62" t="s">
        <v>53</v>
      </c>
      <c r="B3" s="47">
        <v>9</v>
      </c>
      <c r="C3" s="46" t="s">
        <v>108</v>
      </c>
      <c r="D3" s="44" t="s">
        <v>57</v>
      </c>
      <c r="E3" s="45">
        <v>5</v>
      </c>
      <c r="F3" s="107" t="s">
        <v>330</v>
      </c>
      <c r="G3" s="76">
        <f>Full_dataset!K9</f>
        <v>5</v>
      </c>
      <c r="H3" s="73">
        <f>Full_dataset!L9</f>
        <v>3</v>
      </c>
      <c r="I3" s="73">
        <f>Full_dataset!M9</f>
        <v>0</v>
      </c>
      <c r="J3" s="73">
        <f>Full_dataset!N9</f>
        <v>4</v>
      </c>
      <c r="K3" s="73">
        <f>Full_dataset!O9</f>
        <v>4</v>
      </c>
      <c r="L3" s="73">
        <f>Full_dataset!P9</f>
        <v>4</v>
      </c>
      <c r="M3" s="70">
        <f>Full_dataset!Q9</f>
        <v>5</v>
      </c>
      <c r="N3" s="80">
        <f t="shared" ref="N3:N34" si="0">M3-G3</f>
        <v>0</v>
      </c>
      <c r="O3" s="78">
        <f t="shared" ref="O3:O34" si="1">E3-G3</f>
        <v>0</v>
      </c>
      <c r="P3" s="71">
        <f t="shared" ref="P3:P34" si="2">E3-M3</f>
        <v>0</v>
      </c>
      <c r="Q3" s="76">
        <f>Full_dataset!U9</f>
        <v>0</v>
      </c>
      <c r="R3" s="54">
        <f t="shared" ref="R3:R34" si="3">E3-(M3+Q3)</f>
        <v>0</v>
      </c>
      <c r="S3" s="76">
        <f>Full_dataset!W9</f>
        <v>0</v>
      </c>
      <c r="T3" s="76">
        <f>Full_dataset!X9</f>
        <v>0</v>
      </c>
      <c r="U3" s="76">
        <f>Full_dataset!Y9</f>
        <v>0</v>
      </c>
      <c r="V3" s="76">
        <f>Full_dataset!Z9</f>
        <v>0</v>
      </c>
      <c r="W3" s="76">
        <f>Full_dataset!AA9</f>
        <v>0</v>
      </c>
      <c r="Y3" s="5"/>
      <c r="Z3" s="6">
        <f t="shared" ref="Z3:Z34" si="4">G3/$E3</f>
        <v>1</v>
      </c>
      <c r="AA3" s="6">
        <f t="shared" ref="AA3:AA34" si="5">H3/$E3</f>
        <v>0.6</v>
      </c>
      <c r="AB3" s="6">
        <f t="shared" ref="AB3:AB34" si="6">K3/$E3</f>
        <v>0.8</v>
      </c>
      <c r="AC3" s="6">
        <f t="shared" ref="AC3:AC34" si="7">I3/$E3</f>
        <v>0</v>
      </c>
      <c r="AD3" s="6">
        <f t="shared" ref="AD3:AD34" si="8">L3/$E3</f>
        <v>0.8</v>
      </c>
      <c r="AE3" s="6">
        <f t="shared" ref="AE3:AE34" si="9">J3/$E3</f>
        <v>0.8</v>
      </c>
      <c r="AF3" s="7">
        <f t="shared" ref="AF3:AF34" si="10">($E3-R3)/$E3</f>
        <v>1</v>
      </c>
      <c r="AG3" s="6">
        <f t="shared" ref="AG3:AG34" si="11">N3/$E3</f>
        <v>0</v>
      </c>
      <c r="AH3" s="5"/>
      <c r="AI3" s="6">
        <f t="shared" ref="AI3:AI34" si="12">M3/$E3</f>
        <v>1</v>
      </c>
      <c r="AJ3" s="7">
        <f t="shared" ref="AJ3:AJ34" si="13">$AI3+S3/$E3</f>
        <v>1</v>
      </c>
      <c r="AK3" s="7">
        <f t="shared" ref="AK3:AK34" si="14">$AI3+V3/$E3</f>
        <v>1</v>
      </c>
      <c r="AL3" s="7">
        <f t="shared" ref="AL3:AL34" si="15">$AI3+T3/$E3</f>
        <v>1</v>
      </c>
      <c r="AM3" s="7">
        <f t="shared" ref="AM3:AM34" si="16">$AI3+W3/$E3</f>
        <v>1</v>
      </c>
      <c r="AN3" s="7">
        <f t="shared" ref="AN3:AN34" si="17">$AI3+U3/$E3</f>
        <v>1</v>
      </c>
      <c r="AO3" s="7">
        <f t="shared" ref="AO3:AO34" si="18">AF3</f>
        <v>1</v>
      </c>
      <c r="AP3" s="5"/>
      <c r="AQ3" s="6">
        <f t="shared" ref="AQ3:AQ34" si="19">AG3</f>
        <v>0</v>
      </c>
    </row>
    <row r="4" spans="1:43" ht="14.45" customHeight="1" x14ac:dyDescent="0.25">
      <c r="A4" s="62" t="s">
        <v>2</v>
      </c>
      <c r="B4" s="48">
        <v>4</v>
      </c>
      <c r="C4" s="50" t="s">
        <v>60</v>
      </c>
      <c r="D4" s="49" t="s">
        <v>58</v>
      </c>
      <c r="E4" s="51">
        <v>11</v>
      </c>
      <c r="F4" s="107" t="s">
        <v>330</v>
      </c>
      <c r="G4" s="76">
        <f>Full_dataset!K10</f>
        <v>9</v>
      </c>
      <c r="H4" s="73">
        <f>Full_dataset!L10</f>
        <v>4</v>
      </c>
      <c r="I4" s="73">
        <f>Full_dataset!M10</f>
        <v>5</v>
      </c>
      <c r="J4" s="73">
        <f>Full_dataset!N10</f>
        <v>8</v>
      </c>
      <c r="K4" s="73">
        <f>Full_dataset!O10</f>
        <v>4</v>
      </c>
      <c r="L4" s="73">
        <f>Full_dataset!P10</f>
        <v>4</v>
      </c>
      <c r="M4" s="70">
        <f>Full_dataset!Q10</f>
        <v>11</v>
      </c>
      <c r="N4" s="80">
        <f t="shared" si="0"/>
        <v>2</v>
      </c>
      <c r="O4" s="78">
        <f t="shared" si="1"/>
        <v>2</v>
      </c>
      <c r="P4" s="71">
        <f t="shared" si="2"/>
        <v>0</v>
      </c>
      <c r="Q4" s="76">
        <f>Full_dataset!U10</f>
        <v>0</v>
      </c>
      <c r="R4" s="54">
        <f t="shared" si="3"/>
        <v>0</v>
      </c>
      <c r="S4" s="76">
        <f>Full_dataset!W10</f>
        <v>0</v>
      </c>
      <c r="T4" s="76">
        <f>Full_dataset!X10</f>
        <v>0</v>
      </c>
      <c r="U4" s="76">
        <f>Full_dataset!Y10</f>
        <v>0</v>
      </c>
      <c r="V4" s="76">
        <f>Full_dataset!Z10</f>
        <v>0</v>
      </c>
      <c r="W4" s="76">
        <f>Full_dataset!AA10</f>
        <v>0</v>
      </c>
      <c r="Y4" s="5"/>
      <c r="Z4" s="6">
        <f t="shared" si="4"/>
        <v>0.81818181818181823</v>
      </c>
      <c r="AA4" s="6">
        <f t="shared" si="5"/>
        <v>0.36363636363636365</v>
      </c>
      <c r="AB4" s="6">
        <f t="shared" si="6"/>
        <v>0.36363636363636365</v>
      </c>
      <c r="AC4" s="6">
        <f t="shared" si="7"/>
        <v>0.45454545454545453</v>
      </c>
      <c r="AD4" s="6">
        <f t="shared" si="8"/>
        <v>0.36363636363636365</v>
      </c>
      <c r="AE4" s="6">
        <f t="shared" si="9"/>
        <v>0.72727272727272729</v>
      </c>
      <c r="AF4" s="7">
        <f t="shared" si="10"/>
        <v>1</v>
      </c>
      <c r="AG4" s="6">
        <f t="shared" si="11"/>
        <v>0.18181818181818182</v>
      </c>
      <c r="AH4" s="5"/>
      <c r="AI4" s="6">
        <f t="shared" si="12"/>
        <v>1</v>
      </c>
      <c r="AJ4" s="7">
        <f t="shared" si="13"/>
        <v>1</v>
      </c>
      <c r="AK4" s="7">
        <f t="shared" si="14"/>
        <v>1</v>
      </c>
      <c r="AL4" s="7">
        <f t="shared" si="15"/>
        <v>1</v>
      </c>
      <c r="AM4" s="7">
        <f t="shared" si="16"/>
        <v>1</v>
      </c>
      <c r="AN4" s="7">
        <f t="shared" si="17"/>
        <v>1</v>
      </c>
      <c r="AO4" s="7">
        <f t="shared" si="18"/>
        <v>1</v>
      </c>
      <c r="AP4" s="5"/>
      <c r="AQ4" s="6">
        <f t="shared" si="19"/>
        <v>0.18181818181818182</v>
      </c>
    </row>
    <row r="5" spans="1:43" ht="14.45" customHeight="1" x14ac:dyDescent="0.25">
      <c r="A5" s="60" t="s">
        <v>54</v>
      </c>
      <c r="B5" s="47">
        <v>3</v>
      </c>
      <c r="C5" s="46" t="s">
        <v>109</v>
      </c>
      <c r="D5" s="44" t="s">
        <v>58</v>
      </c>
      <c r="E5" s="45">
        <v>34</v>
      </c>
      <c r="F5" s="107" t="s">
        <v>330</v>
      </c>
      <c r="G5" s="76">
        <f>Full_dataset!K12</f>
        <v>34</v>
      </c>
      <c r="H5" s="73">
        <f>Full_dataset!L12</f>
        <v>22</v>
      </c>
      <c r="I5" s="73">
        <f>Full_dataset!M12</f>
        <v>0</v>
      </c>
      <c r="J5" s="73">
        <f>Full_dataset!N12</f>
        <v>31</v>
      </c>
      <c r="K5" s="73">
        <f>Full_dataset!O12</f>
        <v>31</v>
      </c>
      <c r="L5" s="73">
        <f>Full_dataset!P12</f>
        <v>22</v>
      </c>
      <c r="M5" s="70">
        <f>Full_dataset!Q12</f>
        <v>34</v>
      </c>
      <c r="N5" s="80">
        <f t="shared" si="0"/>
        <v>0</v>
      </c>
      <c r="O5" s="78">
        <f t="shared" si="1"/>
        <v>0</v>
      </c>
      <c r="P5" s="71">
        <f t="shared" si="2"/>
        <v>0</v>
      </c>
      <c r="Q5" s="76">
        <f>Full_dataset!U12</f>
        <v>0</v>
      </c>
      <c r="R5" s="54">
        <f t="shared" si="3"/>
        <v>0</v>
      </c>
      <c r="S5" s="76">
        <f>Full_dataset!W12</f>
        <v>0</v>
      </c>
      <c r="T5" s="76">
        <f>Full_dataset!X12</f>
        <v>0</v>
      </c>
      <c r="U5" s="76">
        <f>Full_dataset!Y12</f>
        <v>0</v>
      </c>
      <c r="V5" s="76">
        <f>Full_dataset!Z12</f>
        <v>0</v>
      </c>
      <c r="W5" s="76">
        <f>Full_dataset!AA12</f>
        <v>0</v>
      </c>
      <c r="Y5" s="5"/>
      <c r="Z5" s="6">
        <f t="shared" si="4"/>
        <v>1</v>
      </c>
      <c r="AA5" s="6">
        <f t="shared" si="5"/>
        <v>0.6470588235294118</v>
      </c>
      <c r="AB5" s="6">
        <f t="shared" si="6"/>
        <v>0.91176470588235292</v>
      </c>
      <c r="AC5" s="6">
        <f t="shared" si="7"/>
        <v>0</v>
      </c>
      <c r="AD5" s="6">
        <f t="shared" si="8"/>
        <v>0.6470588235294118</v>
      </c>
      <c r="AE5" s="6">
        <f t="shared" si="9"/>
        <v>0.91176470588235292</v>
      </c>
      <c r="AF5" s="7">
        <f t="shared" si="10"/>
        <v>1</v>
      </c>
      <c r="AG5" s="6">
        <f t="shared" si="11"/>
        <v>0</v>
      </c>
      <c r="AH5" s="5"/>
      <c r="AI5" s="6">
        <f t="shared" si="12"/>
        <v>1</v>
      </c>
      <c r="AJ5" s="7">
        <f t="shared" si="13"/>
        <v>1</v>
      </c>
      <c r="AK5" s="7">
        <f t="shared" si="14"/>
        <v>1</v>
      </c>
      <c r="AL5" s="7">
        <f t="shared" si="15"/>
        <v>1</v>
      </c>
      <c r="AM5" s="7">
        <f t="shared" si="16"/>
        <v>1</v>
      </c>
      <c r="AN5" s="7">
        <f t="shared" si="17"/>
        <v>1</v>
      </c>
      <c r="AO5" s="7">
        <f t="shared" si="18"/>
        <v>1</v>
      </c>
      <c r="AP5" s="5"/>
      <c r="AQ5" s="6">
        <f t="shared" si="19"/>
        <v>0</v>
      </c>
    </row>
    <row r="6" spans="1:43" ht="14.45" customHeight="1" x14ac:dyDescent="0.25">
      <c r="A6" s="62" t="s">
        <v>191</v>
      </c>
      <c r="B6" s="48">
        <v>5</v>
      </c>
      <c r="C6" s="50" t="s">
        <v>77</v>
      </c>
      <c r="D6" s="49" t="s">
        <v>57</v>
      </c>
      <c r="E6" s="51">
        <v>12</v>
      </c>
      <c r="F6" s="107" t="s">
        <v>330</v>
      </c>
      <c r="G6" s="76">
        <f>Full_dataset!K13</f>
        <v>10</v>
      </c>
      <c r="H6" s="73">
        <f>Full_dataset!L13</f>
        <v>7</v>
      </c>
      <c r="I6" s="73">
        <f>Full_dataset!M13</f>
        <v>0</v>
      </c>
      <c r="J6" s="73">
        <f>Full_dataset!N13</f>
        <v>11</v>
      </c>
      <c r="K6" s="73">
        <f>Full_dataset!O13</f>
        <v>8</v>
      </c>
      <c r="L6" s="73">
        <f>Full_dataset!P13</f>
        <v>9</v>
      </c>
      <c r="M6" s="70">
        <f>Full_dataset!Q13</f>
        <v>11</v>
      </c>
      <c r="N6" s="80">
        <f t="shared" si="0"/>
        <v>1</v>
      </c>
      <c r="O6" s="78">
        <f t="shared" si="1"/>
        <v>2</v>
      </c>
      <c r="P6" s="71">
        <f t="shared" si="2"/>
        <v>1</v>
      </c>
      <c r="Q6" s="76">
        <f>Full_dataset!U13</f>
        <v>1</v>
      </c>
      <c r="R6" s="54">
        <f t="shared" si="3"/>
        <v>0</v>
      </c>
      <c r="S6" s="76">
        <f>Full_dataset!W13</f>
        <v>1</v>
      </c>
      <c r="T6" s="76">
        <f>Full_dataset!X13</f>
        <v>0</v>
      </c>
      <c r="U6" s="76">
        <f>Full_dataset!Y13</f>
        <v>1</v>
      </c>
      <c r="V6" s="76">
        <f>Full_dataset!Z13</f>
        <v>1</v>
      </c>
      <c r="W6" s="76">
        <f>Full_dataset!AA13</f>
        <v>1</v>
      </c>
      <c r="Y6" s="5"/>
      <c r="Z6" s="6">
        <f t="shared" si="4"/>
        <v>0.83333333333333337</v>
      </c>
      <c r="AA6" s="6">
        <f t="shared" si="5"/>
        <v>0.58333333333333337</v>
      </c>
      <c r="AB6" s="6">
        <f t="shared" si="6"/>
        <v>0.66666666666666663</v>
      </c>
      <c r="AC6" s="6">
        <f t="shared" si="7"/>
        <v>0</v>
      </c>
      <c r="AD6" s="6">
        <f t="shared" si="8"/>
        <v>0.75</v>
      </c>
      <c r="AE6" s="6">
        <f t="shared" si="9"/>
        <v>0.91666666666666663</v>
      </c>
      <c r="AF6" s="7">
        <f t="shared" si="10"/>
        <v>1</v>
      </c>
      <c r="AG6" s="6">
        <f t="shared" si="11"/>
        <v>8.3333333333333329E-2</v>
      </c>
      <c r="AH6" s="5"/>
      <c r="AI6" s="6">
        <f t="shared" si="12"/>
        <v>0.91666666666666663</v>
      </c>
      <c r="AJ6" s="7">
        <f t="shared" si="13"/>
        <v>1</v>
      </c>
      <c r="AK6" s="7">
        <f t="shared" si="14"/>
        <v>1</v>
      </c>
      <c r="AL6" s="7">
        <f t="shared" si="15"/>
        <v>0.91666666666666663</v>
      </c>
      <c r="AM6" s="7">
        <f t="shared" si="16"/>
        <v>1</v>
      </c>
      <c r="AN6" s="7">
        <f t="shared" si="17"/>
        <v>1</v>
      </c>
      <c r="AO6" s="7">
        <f t="shared" si="18"/>
        <v>1</v>
      </c>
      <c r="AP6" s="5"/>
      <c r="AQ6" s="6">
        <f t="shared" si="19"/>
        <v>8.3333333333333329E-2</v>
      </c>
    </row>
    <row r="7" spans="1:43" ht="14.45" customHeight="1" x14ac:dyDescent="0.25">
      <c r="A7" s="62" t="s">
        <v>55</v>
      </c>
      <c r="B7" s="48">
        <v>4</v>
      </c>
      <c r="C7" s="50" t="s">
        <v>110</v>
      </c>
      <c r="D7" s="49" t="s">
        <v>57</v>
      </c>
      <c r="E7" s="51">
        <v>31</v>
      </c>
      <c r="F7" s="107" t="s">
        <v>330</v>
      </c>
      <c r="G7" s="76">
        <f>Full_dataset!K14</f>
        <v>31</v>
      </c>
      <c r="H7" s="73">
        <f>Full_dataset!L14</f>
        <v>11</v>
      </c>
      <c r="I7" s="73">
        <f>Full_dataset!M14</f>
        <v>0</v>
      </c>
      <c r="J7" s="73">
        <f>Full_dataset!N14</f>
        <v>21</v>
      </c>
      <c r="K7" s="73">
        <f>Full_dataset!O14</f>
        <v>30</v>
      </c>
      <c r="L7" s="73">
        <f>Full_dataset!P14</f>
        <v>3</v>
      </c>
      <c r="M7" s="70">
        <f>Full_dataset!Q14</f>
        <v>31</v>
      </c>
      <c r="N7" s="80">
        <f t="shared" si="0"/>
        <v>0</v>
      </c>
      <c r="O7" s="78">
        <f t="shared" si="1"/>
        <v>0</v>
      </c>
      <c r="P7" s="71">
        <f t="shared" si="2"/>
        <v>0</v>
      </c>
      <c r="Q7" s="76">
        <f>Full_dataset!U14</f>
        <v>0</v>
      </c>
      <c r="R7" s="54">
        <f t="shared" si="3"/>
        <v>0</v>
      </c>
      <c r="S7" s="76">
        <f>Full_dataset!W14</f>
        <v>0</v>
      </c>
      <c r="T7" s="76">
        <f>Full_dataset!X14</f>
        <v>0</v>
      </c>
      <c r="U7" s="76">
        <f>Full_dataset!Y14</f>
        <v>0</v>
      </c>
      <c r="V7" s="76">
        <f>Full_dataset!Z14</f>
        <v>0</v>
      </c>
      <c r="W7" s="76">
        <f>Full_dataset!AA14</f>
        <v>0</v>
      </c>
      <c r="X7" s="130"/>
      <c r="Y7" s="146"/>
      <c r="Z7" s="21">
        <f t="shared" si="4"/>
        <v>1</v>
      </c>
      <c r="AA7" s="21">
        <f t="shared" si="5"/>
        <v>0.35483870967741937</v>
      </c>
      <c r="AB7" s="21">
        <f t="shared" si="6"/>
        <v>0.967741935483871</v>
      </c>
      <c r="AC7" s="21">
        <f t="shared" si="7"/>
        <v>0</v>
      </c>
      <c r="AD7" s="21">
        <f t="shared" si="8"/>
        <v>9.6774193548387094E-2</v>
      </c>
      <c r="AE7" s="21">
        <f t="shared" si="9"/>
        <v>0.67741935483870963</v>
      </c>
      <c r="AF7" s="131">
        <f t="shared" si="10"/>
        <v>1</v>
      </c>
      <c r="AG7" s="21">
        <f t="shared" si="11"/>
        <v>0</v>
      </c>
      <c r="AH7" s="146"/>
      <c r="AI7" s="21">
        <f t="shared" si="12"/>
        <v>1</v>
      </c>
      <c r="AJ7" s="131">
        <f t="shared" si="13"/>
        <v>1</v>
      </c>
      <c r="AK7" s="131">
        <f t="shared" si="14"/>
        <v>1</v>
      </c>
      <c r="AL7" s="131">
        <f t="shared" si="15"/>
        <v>1</v>
      </c>
      <c r="AM7" s="131">
        <f t="shared" si="16"/>
        <v>1</v>
      </c>
      <c r="AN7" s="131">
        <f t="shared" si="17"/>
        <v>1</v>
      </c>
      <c r="AO7" s="131">
        <f t="shared" si="18"/>
        <v>1</v>
      </c>
      <c r="AP7" s="146"/>
      <c r="AQ7" s="21">
        <f t="shared" si="19"/>
        <v>0</v>
      </c>
    </row>
    <row r="8" spans="1:43" ht="14.45" customHeight="1" x14ac:dyDescent="0.25">
      <c r="A8" s="60" t="s">
        <v>4</v>
      </c>
      <c r="B8" s="47">
        <v>3</v>
      </c>
      <c r="C8" s="46" t="s">
        <v>62</v>
      </c>
      <c r="D8" s="44" t="s">
        <v>58</v>
      </c>
      <c r="E8" s="45">
        <v>16</v>
      </c>
      <c r="F8" s="107" t="s">
        <v>330</v>
      </c>
      <c r="G8" s="76">
        <f>Full_dataset!K15</f>
        <v>15</v>
      </c>
      <c r="H8" s="73">
        <f>Full_dataset!L15</f>
        <v>9</v>
      </c>
      <c r="I8" s="73">
        <f>Full_dataset!M15</f>
        <v>8</v>
      </c>
      <c r="J8" s="73">
        <f>Full_dataset!N15</f>
        <v>14</v>
      </c>
      <c r="K8" s="73">
        <f>Full_dataset!O15</f>
        <v>10</v>
      </c>
      <c r="L8" s="73">
        <f>Full_dataset!P15</f>
        <v>14</v>
      </c>
      <c r="M8" s="70">
        <f>Full_dataset!Q15</f>
        <v>16</v>
      </c>
      <c r="N8" s="80">
        <f t="shared" si="0"/>
        <v>1</v>
      </c>
      <c r="O8" s="78">
        <f t="shared" si="1"/>
        <v>1</v>
      </c>
      <c r="P8" s="71">
        <f t="shared" si="2"/>
        <v>0</v>
      </c>
      <c r="Q8" s="76">
        <f>Full_dataset!U15</f>
        <v>0</v>
      </c>
      <c r="R8" s="54">
        <f t="shared" si="3"/>
        <v>0</v>
      </c>
      <c r="S8" s="76">
        <f>Full_dataset!W15</f>
        <v>0</v>
      </c>
      <c r="T8" s="76">
        <f>Full_dataset!X15</f>
        <v>0</v>
      </c>
      <c r="U8" s="76">
        <f>Full_dataset!Y15</f>
        <v>0</v>
      </c>
      <c r="V8" s="76">
        <f>Full_dataset!Z15</f>
        <v>0</v>
      </c>
      <c r="W8" s="76">
        <f>Full_dataset!AA15</f>
        <v>0</v>
      </c>
      <c r="X8" s="130"/>
      <c r="Y8" s="146"/>
      <c r="Z8" s="21">
        <f t="shared" si="4"/>
        <v>0.9375</v>
      </c>
      <c r="AA8" s="21">
        <f t="shared" si="5"/>
        <v>0.5625</v>
      </c>
      <c r="AB8" s="21">
        <f t="shared" si="6"/>
        <v>0.625</v>
      </c>
      <c r="AC8" s="21">
        <f t="shared" si="7"/>
        <v>0.5</v>
      </c>
      <c r="AD8" s="21">
        <f t="shared" si="8"/>
        <v>0.875</v>
      </c>
      <c r="AE8" s="21">
        <f t="shared" si="9"/>
        <v>0.875</v>
      </c>
      <c r="AF8" s="131">
        <f t="shared" si="10"/>
        <v>1</v>
      </c>
      <c r="AG8" s="21">
        <f t="shared" si="11"/>
        <v>6.25E-2</v>
      </c>
      <c r="AH8" s="146"/>
      <c r="AI8" s="21">
        <f t="shared" si="12"/>
        <v>1</v>
      </c>
      <c r="AJ8" s="131">
        <f t="shared" si="13"/>
        <v>1</v>
      </c>
      <c r="AK8" s="131">
        <f t="shared" si="14"/>
        <v>1</v>
      </c>
      <c r="AL8" s="131">
        <f t="shared" si="15"/>
        <v>1</v>
      </c>
      <c r="AM8" s="131">
        <f t="shared" si="16"/>
        <v>1</v>
      </c>
      <c r="AN8" s="131">
        <f t="shared" si="17"/>
        <v>1</v>
      </c>
      <c r="AO8" s="131">
        <f t="shared" si="18"/>
        <v>1</v>
      </c>
      <c r="AP8" s="146"/>
      <c r="AQ8" s="21">
        <f t="shared" si="19"/>
        <v>6.25E-2</v>
      </c>
    </row>
    <row r="9" spans="1:43" ht="14.45" customHeight="1" x14ac:dyDescent="0.25">
      <c r="A9" s="60" t="s">
        <v>6</v>
      </c>
      <c r="B9" s="47">
        <v>3</v>
      </c>
      <c r="C9" s="46" t="s">
        <v>64</v>
      </c>
      <c r="D9" s="44" t="s">
        <v>58</v>
      </c>
      <c r="E9" s="45">
        <v>6</v>
      </c>
      <c r="F9" s="107" t="s">
        <v>330</v>
      </c>
      <c r="G9" s="76">
        <f>Full_dataset!K17</f>
        <v>6</v>
      </c>
      <c r="H9" s="73">
        <f>Full_dataset!L17</f>
        <v>0</v>
      </c>
      <c r="I9" s="73">
        <f>Full_dataset!M17</f>
        <v>0</v>
      </c>
      <c r="J9" s="73">
        <f>Full_dataset!N17</f>
        <v>5</v>
      </c>
      <c r="K9" s="73">
        <f>Full_dataset!O17</f>
        <v>5</v>
      </c>
      <c r="L9" s="73">
        <f>Full_dataset!P17</f>
        <v>4</v>
      </c>
      <c r="M9" s="70">
        <f>Full_dataset!Q17</f>
        <v>6</v>
      </c>
      <c r="N9" s="80">
        <f t="shared" si="0"/>
        <v>0</v>
      </c>
      <c r="O9" s="78">
        <f t="shared" si="1"/>
        <v>0</v>
      </c>
      <c r="P9" s="71">
        <f t="shared" si="2"/>
        <v>0</v>
      </c>
      <c r="Q9" s="76">
        <f>Full_dataset!U17</f>
        <v>0</v>
      </c>
      <c r="R9" s="54">
        <f t="shared" si="3"/>
        <v>0</v>
      </c>
      <c r="S9" s="76">
        <f>Full_dataset!W17</f>
        <v>0</v>
      </c>
      <c r="T9" s="76">
        <f>Full_dataset!X17</f>
        <v>0</v>
      </c>
      <c r="U9" s="76">
        <f>Full_dataset!Y17</f>
        <v>0</v>
      </c>
      <c r="V9" s="76">
        <f>Full_dataset!Z17</f>
        <v>0</v>
      </c>
      <c r="W9" s="76">
        <f>Full_dataset!AA17</f>
        <v>0</v>
      </c>
      <c r="Y9" s="5"/>
      <c r="Z9" s="6">
        <f t="shared" si="4"/>
        <v>1</v>
      </c>
      <c r="AA9" s="6">
        <f t="shared" si="5"/>
        <v>0</v>
      </c>
      <c r="AB9" s="6">
        <f t="shared" si="6"/>
        <v>0.83333333333333337</v>
      </c>
      <c r="AC9" s="6">
        <f t="shared" si="7"/>
        <v>0</v>
      </c>
      <c r="AD9" s="6">
        <f t="shared" si="8"/>
        <v>0.66666666666666663</v>
      </c>
      <c r="AE9" s="6">
        <f t="shared" si="9"/>
        <v>0.83333333333333337</v>
      </c>
      <c r="AF9" s="7">
        <f t="shared" si="10"/>
        <v>1</v>
      </c>
      <c r="AG9" s="6">
        <f t="shared" si="11"/>
        <v>0</v>
      </c>
      <c r="AH9" s="5"/>
      <c r="AI9" s="6">
        <f t="shared" si="12"/>
        <v>1</v>
      </c>
      <c r="AJ9" s="7">
        <f t="shared" si="13"/>
        <v>1</v>
      </c>
      <c r="AK9" s="7">
        <f t="shared" si="14"/>
        <v>1</v>
      </c>
      <c r="AL9" s="7">
        <f t="shared" si="15"/>
        <v>1</v>
      </c>
      <c r="AM9" s="7">
        <f t="shared" si="16"/>
        <v>1</v>
      </c>
      <c r="AN9" s="7">
        <f t="shared" si="17"/>
        <v>1</v>
      </c>
      <c r="AO9" s="7">
        <f t="shared" si="18"/>
        <v>1</v>
      </c>
      <c r="AP9" s="5"/>
      <c r="AQ9" s="6">
        <f t="shared" si="19"/>
        <v>0</v>
      </c>
    </row>
    <row r="10" spans="1:43" ht="14.45" customHeight="1" x14ac:dyDescent="0.25">
      <c r="A10" s="60" t="s">
        <v>193</v>
      </c>
      <c r="B10" s="47">
        <v>21</v>
      </c>
      <c r="C10" s="46" t="s">
        <v>115</v>
      </c>
      <c r="D10" s="44" t="s">
        <v>57</v>
      </c>
      <c r="E10" s="45">
        <v>4</v>
      </c>
      <c r="F10" s="108" t="s">
        <v>330</v>
      </c>
      <c r="G10" s="76">
        <f>Full_dataset!K18</f>
        <v>3</v>
      </c>
      <c r="H10" s="73">
        <f>Full_dataset!L18</f>
        <v>3</v>
      </c>
      <c r="I10" s="73">
        <f>Full_dataset!M18</f>
        <v>0</v>
      </c>
      <c r="J10" s="73">
        <f>Full_dataset!N18</f>
        <v>3</v>
      </c>
      <c r="K10" s="73">
        <f>Full_dataset!O18</f>
        <v>4</v>
      </c>
      <c r="L10" s="73">
        <f>Full_dataset!P18</f>
        <v>2</v>
      </c>
      <c r="M10" s="70">
        <f>Full_dataset!Q18</f>
        <v>3</v>
      </c>
      <c r="N10" s="80">
        <f t="shared" si="0"/>
        <v>0</v>
      </c>
      <c r="O10" s="78">
        <f t="shared" si="1"/>
        <v>1</v>
      </c>
      <c r="P10" s="71">
        <f t="shared" si="2"/>
        <v>1</v>
      </c>
      <c r="Q10" s="76">
        <f>Full_dataset!U18</f>
        <v>1</v>
      </c>
      <c r="R10" s="54">
        <f t="shared" si="3"/>
        <v>0</v>
      </c>
      <c r="S10" s="76">
        <f>Full_dataset!W18</f>
        <v>1</v>
      </c>
      <c r="T10" s="76">
        <f>Full_dataset!X18</f>
        <v>0</v>
      </c>
      <c r="U10" s="76">
        <f>Full_dataset!Y18</f>
        <v>0</v>
      </c>
      <c r="V10" s="76">
        <f>Full_dataset!Z18</f>
        <v>1</v>
      </c>
      <c r="W10" s="76">
        <f>Full_dataset!AA18</f>
        <v>0</v>
      </c>
      <c r="Y10" s="5"/>
      <c r="Z10" s="6">
        <f t="shared" si="4"/>
        <v>0.75</v>
      </c>
      <c r="AA10" s="6">
        <f t="shared" si="5"/>
        <v>0.75</v>
      </c>
      <c r="AB10" s="6">
        <f t="shared" si="6"/>
        <v>1</v>
      </c>
      <c r="AC10" s="6">
        <f t="shared" si="7"/>
        <v>0</v>
      </c>
      <c r="AD10" s="6">
        <f t="shared" si="8"/>
        <v>0.5</v>
      </c>
      <c r="AE10" s="6">
        <f t="shared" si="9"/>
        <v>0.75</v>
      </c>
      <c r="AF10" s="7">
        <f t="shared" si="10"/>
        <v>1</v>
      </c>
      <c r="AG10" s="6">
        <f t="shared" si="11"/>
        <v>0</v>
      </c>
      <c r="AH10" s="5"/>
      <c r="AI10" s="6">
        <f t="shared" si="12"/>
        <v>0.75</v>
      </c>
      <c r="AJ10" s="7">
        <f t="shared" si="13"/>
        <v>1</v>
      </c>
      <c r="AK10" s="7">
        <f t="shared" si="14"/>
        <v>1</v>
      </c>
      <c r="AL10" s="7">
        <f t="shared" si="15"/>
        <v>0.75</v>
      </c>
      <c r="AM10" s="7">
        <f t="shared" si="16"/>
        <v>0.75</v>
      </c>
      <c r="AN10" s="7">
        <f t="shared" si="17"/>
        <v>0.75</v>
      </c>
      <c r="AO10" s="7">
        <f t="shared" si="18"/>
        <v>1</v>
      </c>
      <c r="AP10" s="5"/>
      <c r="AQ10" s="6">
        <f t="shared" si="19"/>
        <v>0</v>
      </c>
    </row>
    <row r="11" spans="1:43" ht="14.45" customHeight="1" x14ac:dyDescent="0.25">
      <c r="A11" s="60" t="s">
        <v>220</v>
      </c>
      <c r="B11" s="47">
        <v>16</v>
      </c>
      <c r="C11" s="46" t="s">
        <v>116</v>
      </c>
      <c r="D11" s="44" t="s">
        <v>57</v>
      </c>
      <c r="E11" s="45">
        <v>7</v>
      </c>
      <c r="F11" s="108" t="s">
        <v>330</v>
      </c>
      <c r="G11" s="76">
        <f>Full_dataset!K19</f>
        <v>7</v>
      </c>
      <c r="H11" s="73">
        <f>Full_dataset!L19</f>
        <v>5</v>
      </c>
      <c r="I11" s="73">
        <f>Full_dataset!M19</f>
        <v>0</v>
      </c>
      <c r="J11" s="73">
        <f>Full_dataset!N19</f>
        <v>7</v>
      </c>
      <c r="K11" s="73">
        <f>Full_dataset!O19</f>
        <v>6</v>
      </c>
      <c r="L11" s="73">
        <f>Full_dataset!P19</f>
        <v>7</v>
      </c>
      <c r="M11" s="70">
        <f>Full_dataset!Q19</f>
        <v>7</v>
      </c>
      <c r="N11" s="80">
        <f t="shared" si="0"/>
        <v>0</v>
      </c>
      <c r="O11" s="78">
        <f t="shared" si="1"/>
        <v>0</v>
      </c>
      <c r="P11" s="71">
        <f t="shared" si="2"/>
        <v>0</v>
      </c>
      <c r="Q11" s="76">
        <f>Full_dataset!U19</f>
        <v>0</v>
      </c>
      <c r="R11" s="54">
        <f t="shared" si="3"/>
        <v>0</v>
      </c>
      <c r="S11" s="76">
        <f>Full_dataset!W19</f>
        <v>0</v>
      </c>
      <c r="T11" s="76">
        <f>Full_dataset!X19</f>
        <v>0</v>
      </c>
      <c r="U11" s="76">
        <f>Full_dataset!Y19</f>
        <v>0</v>
      </c>
      <c r="V11" s="76">
        <f>Full_dataset!Z19</f>
        <v>0</v>
      </c>
      <c r="W11" s="76">
        <f>Full_dataset!AA19</f>
        <v>0</v>
      </c>
      <c r="Y11" s="5"/>
      <c r="Z11" s="6">
        <f t="shared" si="4"/>
        <v>1</v>
      </c>
      <c r="AA11" s="6">
        <f t="shared" si="5"/>
        <v>0.7142857142857143</v>
      </c>
      <c r="AB11" s="6">
        <f t="shared" si="6"/>
        <v>0.8571428571428571</v>
      </c>
      <c r="AC11" s="6">
        <f t="shared" si="7"/>
        <v>0</v>
      </c>
      <c r="AD11" s="6">
        <f t="shared" si="8"/>
        <v>1</v>
      </c>
      <c r="AE11" s="6">
        <f t="shared" si="9"/>
        <v>1</v>
      </c>
      <c r="AF11" s="7">
        <f t="shared" si="10"/>
        <v>1</v>
      </c>
      <c r="AG11" s="6">
        <f t="shared" si="11"/>
        <v>0</v>
      </c>
      <c r="AH11" s="5"/>
      <c r="AI11" s="6">
        <f t="shared" si="12"/>
        <v>1</v>
      </c>
      <c r="AJ11" s="7">
        <f t="shared" si="13"/>
        <v>1</v>
      </c>
      <c r="AK11" s="7">
        <f t="shared" si="14"/>
        <v>1</v>
      </c>
      <c r="AL11" s="7">
        <f t="shared" si="15"/>
        <v>1</v>
      </c>
      <c r="AM11" s="7">
        <f t="shared" si="16"/>
        <v>1</v>
      </c>
      <c r="AN11" s="7">
        <f t="shared" si="17"/>
        <v>1</v>
      </c>
      <c r="AO11" s="7">
        <f t="shared" si="18"/>
        <v>1</v>
      </c>
      <c r="AP11" s="5"/>
      <c r="AQ11" s="6">
        <f t="shared" si="19"/>
        <v>0</v>
      </c>
    </row>
    <row r="12" spans="1:43" ht="14.45" customHeight="1" x14ac:dyDescent="0.25">
      <c r="A12" s="60" t="s">
        <v>7</v>
      </c>
      <c r="B12" s="47">
        <v>14</v>
      </c>
      <c r="C12" s="46" t="s">
        <v>65</v>
      </c>
      <c r="D12" s="44" t="s">
        <v>58</v>
      </c>
      <c r="E12" s="45">
        <v>78</v>
      </c>
      <c r="F12" s="107" t="s">
        <v>330</v>
      </c>
      <c r="G12" s="76">
        <f>Full_dataset!K21</f>
        <v>66</v>
      </c>
      <c r="H12" s="73">
        <f>Full_dataset!L21</f>
        <v>30</v>
      </c>
      <c r="I12" s="73">
        <f>Full_dataset!M21</f>
        <v>33</v>
      </c>
      <c r="J12" s="73">
        <f>Full_dataset!N21</f>
        <v>77</v>
      </c>
      <c r="K12" s="73">
        <f>Full_dataset!O21</f>
        <v>63</v>
      </c>
      <c r="L12" s="73">
        <f>Full_dataset!P21</f>
        <v>38</v>
      </c>
      <c r="M12" s="70">
        <f>Full_dataset!Q21</f>
        <v>71</v>
      </c>
      <c r="N12" s="80">
        <f t="shared" si="0"/>
        <v>5</v>
      </c>
      <c r="O12" s="78">
        <f t="shared" si="1"/>
        <v>12</v>
      </c>
      <c r="P12" s="71">
        <f t="shared" si="2"/>
        <v>7</v>
      </c>
      <c r="Q12" s="76">
        <f>Full_dataset!U21</f>
        <v>7</v>
      </c>
      <c r="R12" s="54">
        <f t="shared" si="3"/>
        <v>0</v>
      </c>
      <c r="S12" s="76">
        <f>Full_dataset!W21</f>
        <v>2</v>
      </c>
      <c r="T12" s="76">
        <f>Full_dataset!X21</f>
        <v>2</v>
      </c>
      <c r="U12" s="76">
        <f>Full_dataset!Y21</f>
        <v>7</v>
      </c>
      <c r="V12" s="76">
        <f>Full_dataset!Z21</f>
        <v>1</v>
      </c>
      <c r="W12" s="76">
        <f>Full_dataset!AA21</f>
        <v>4</v>
      </c>
      <c r="Y12" s="5"/>
      <c r="Z12" s="6">
        <f t="shared" si="4"/>
        <v>0.84615384615384615</v>
      </c>
      <c r="AA12" s="6">
        <f t="shared" si="5"/>
        <v>0.38461538461538464</v>
      </c>
      <c r="AB12" s="6">
        <f t="shared" si="6"/>
        <v>0.80769230769230771</v>
      </c>
      <c r="AC12" s="6">
        <f t="shared" si="7"/>
        <v>0.42307692307692307</v>
      </c>
      <c r="AD12" s="6">
        <f t="shared" si="8"/>
        <v>0.48717948717948717</v>
      </c>
      <c r="AE12" s="6">
        <f t="shared" si="9"/>
        <v>0.98717948717948723</v>
      </c>
      <c r="AF12" s="7">
        <f t="shared" si="10"/>
        <v>1</v>
      </c>
      <c r="AG12" s="6">
        <f t="shared" si="11"/>
        <v>6.4102564102564097E-2</v>
      </c>
      <c r="AH12" s="5"/>
      <c r="AI12" s="6">
        <f t="shared" si="12"/>
        <v>0.91025641025641024</v>
      </c>
      <c r="AJ12" s="7">
        <f t="shared" si="13"/>
        <v>0.9358974358974359</v>
      </c>
      <c r="AK12" s="7">
        <f t="shared" si="14"/>
        <v>0.92307692307692302</v>
      </c>
      <c r="AL12" s="7">
        <f t="shared" si="15"/>
        <v>0.9358974358974359</v>
      </c>
      <c r="AM12" s="7">
        <f t="shared" si="16"/>
        <v>0.96153846153846156</v>
      </c>
      <c r="AN12" s="7">
        <f t="shared" si="17"/>
        <v>1</v>
      </c>
      <c r="AO12" s="7">
        <f t="shared" si="18"/>
        <v>1</v>
      </c>
      <c r="AP12" s="5"/>
      <c r="AQ12" s="6">
        <f t="shared" si="19"/>
        <v>6.4102564102564097E-2</v>
      </c>
    </row>
    <row r="13" spans="1:43" ht="14.45" customHeight="1" x14ac:dyDescent="0.25">
      <c r="A13" s="60" t="s">
        <v>194</v>
      </c>
      <c r="B13" s="47">
        <v>12</v>
      </c>
      <c r="C13" s="46" t="s">
        <v>68</v>
      </c>
      <c r="D13" s="44" t="s">
        <v>57</v>
      </c>
      <c r="E13" s="45">
        <v>5</v>
      </c>
      <c r="F13" s="107" t="s">
        <v>330</v>
      </c>
      <c r="G13" s="76">
        <f>Full_dataset!K22</f>
        <v>5</v>
      </c>
      <c r="H13" s="73">
        <f>Full_dataset!L22</f>
        <v>4</v>
      </c>
      <c r="I13" s="73">
        <f>Full_dataset!M22</f>
        <v>1</v>
      </c>
      <c r="J13" s="73">
        <f>Full_dataset!N22</f>
        <v>5</v>
      </c>
      <c r="K13" s="73">
        <f>Full_dataset!O22</f>
        <v>5</v>
      </c>
      <c r="L13" s="73">
        <f>Full_dataset!P22</f>
        <v>5</v>
      </c>
      <c r="M13" s="70">
        <f>Full_dataset!Q22</f>
        <v>5</v>
      </c>
      <c r="N13" s="80">
        <f t="shared" si="0"/>
        <v>0</v>
      </c>
      <c r="O13" s="78">
        <f t="shared" si="1"/>
        <v>0</v>
      </c>
      <c r="P13" s="71">
        <f t="shared" si="2"/>
        <v>0</v>
      </c>
      <c r="Q13" s="76">
        <f>Full_dataset!U22</f>
        <v>0</v>
      </c>
      <c r="R13" s="54">
        <f t="shared" si="3"/>
        <v>0</v>
      </c>
      <c r="S13" s="76">
        <f>Full_dataset!W22</f>
        <v>0</v>
      </c>
      <c r="T13" s="76">
        <f>Full_dataset!X22</f>
        <v>0</v>
      </c>
      <c r="U13" s="76">
        <f>Full_dataset!Y22</f>
        <v>0</v>
      </c>
      <c r="V13" s="76">
        <f>Full_dataset!Z22</f>
        <v>0</v>
      </c>
      <c r="W13" s="76">
        <f>Full_dataset!AA22</f>
        <v>0</v>
      </c>
      <c r="Y13" s="5"/>
      <c r="Z13" s="6">
        <f t="shared" si="4"/>
        <v>1</v>
      </c>
      <c r="AA13" s="6">
        <f t="shared" si="5"/>
        <v>0.8</v>
      </c>
      <c r="AB13" s="6">
        <f t="shared" si="6"/>
        <v>1</v>
      </c>
      <c r="AC13" s="6">
        <f t="shared" si="7"/>
        <v>0.2</v>
      </c>
      <c r="AD13" s="6">
        <f t="shared" si="8"/>
        <v>1</v>
      </c>
      <c r="AE13" s="6">
        <f t="shared" si="9"/>
        <v>1</v>
      </c>
      <c r="AF13" s="7">
        <f t="shared" si="10"/>
        <v>1</v>
      </c>
      <c r="AG13" s="6">
        <f t="shared" si="11"/>
        <v>0</v>
      </c>
      <c r="AH13" s="5"/>
      <c r="AI13" s="6">
        <f t="shared" si="12"/>
        <v>1</v>
      </c>
      <c r="AJ13" s="7">
        <f t="shared" si="13"/>
        <v>1</v>
      </c>
      <c r="AK13" s="7">
        <f t="shared" si="14"/>
        <v>1</v>
      </c>
      <c r="AL13" s="7">
        <f t="shared" si="15"/>
        <v>1</v>
      </c>
      <c r="AM13" s="7">
        <f t="shared" si="16"/>
        <v>1</v>
      </c>
      <c r="AN13" s="7">
        <f t="shared" si="17"/>
        <v>1</v>
      </c>
      <c r="AO13" s="7">
        <f t="shared" si="18"/>
        <v>1</v>
      </c>
      <c r="AP13" s="5"/>
      <c r="AQ13" s="6">
        <f t="shared" si="19"/>
        <v>0</v>
      </c>
    </row>
    <row r="14" spans="1:43" s="130" customFormat="1" ht="14.45" customHeight="1" x14ac:dyDescent="0.25">
      <c r="A14" s="147" t="s">
        <v>195</v>
      </c>
      <c r="B14" s="148">
        <v>11</v>
      </c>
      <c r="C14" s="149" t="s">
        <v>66</v>
      </c>
      <c r="D14" s="150" t="s">
        <v>58</v>
      </c>
      <c r="E14" s="151">
        <v>7</v>
      </c>
      <c r="F14" s="107" t="s">
        <v>330</v>
      </c>
      <c r="G14" s="76">
        <f>Full_dataset!K23</f>
        <v>6</v>
      </c>
      <c r="H14" s="73">
        <f>Full_dataset!L23</f>
        <v>5</v>
      </c>
      <c r="I14" s="73">
        <f>Full_dataset!M23</f>
        <v>0</v>
      </c>
      <c r="J14" s="73">
        <f>Full_dataset!N23</f>
        <v>7</v>
      </c>
      <c r="K14" s="73">
        <f>Full_dataset!O23</f>
        <v>7</v>
      </c>
      <c r="L14" s="73">
        <f>Full_dataset!P23</f>
        <v>2</v>
      </c>
      <c r="M14" s="70">
        <f>Full_dataset!Q23</f>
        <v>6</v>
      </c>
      <c r="N14" s="152">
        <f t="shared" si="0"/>
        <v>0</v>
      </c>
      <c r="O14" s="153">
        <f t="shared" si="1"/>
        <v>1</v>
      </c>
      <c r="P14" s="154">
        <f t="shared" si="2"/>
        <v>1</v>
      </c>
      <c r="Q14" s="76">
        <f>Full_dataset!U23</f>
        <v>1</v>
      </c>
      <c r="R14" s="155">
        <f t="shared" si="3"/>
        <v>0</v>
      </c>
      <c r="S14" s="76">
        <f>Full_dataset!W23</f>
        <v>1</v>
      </c>
      <c r="T14" s="76">
        <f>Full_dataset!X23</f>
        <v>0</v>
      </c>
      <c r="U14" s="76">
        <f>Full_dataset!Y23</f>
        <v>1</v>
      </c>
      <c r="V14" s="76">
        <f>Full_dataset!Z23</f>
        <v>1</v>
      </c>
      <c r="W14" s="76">
        <f>Full_dataset!AA23</f>
        <v>1</v>
      </c>
      <c r="X14" s="4"/>
      <c r="Y14" s="5"/>
      <c r="Z14" s="6">
        <f t="shared" si="4"/>
        <v>0.8571428571428571</v>
      </c>
      <c r="AA14" s="6">
        <f t="shared" si="5"/>
        <v>0.7142857142857143</v>
      </c>
      <c r="AB14" s="6">
        <f t="shared" si="6"/>
        <v>1</v>
      </c>
      <c r="AC14" s="6">
        <f t="shared" si="7"/>
        <v>0</v>
      </c>
      <c r="AD14" s="6">
        <f t="shared" si="8"/>
        <v>0.2857142857142857</v>
      </c>
      <c r="AE14" s="6">
        <f t="shared" si="9"/>
        <v>1</v>
      </c>
      <c r="AF14" s="7">
        <f t="shared" si="10"/>
        <v>1</v>
      </c>
      <c r="AG14" s="6">
        <f t="shared" si="11"/>
        <v>0</v>
      </c>
      <c r="AH14" s="5"/>
      <c r="AI14" s="6">
        <f t="shared" si="12"/>
        <v>0.8571428571428571</v>
      </c>
      <c r="AJ14" s="7">
        <f t="shared" si="13"/>
        <v>1</v>
      </c>
      <c r="AK14" s="7">
        <f t="shared" si="14"/>
        <v>1</v>
      </c>
      <c r="AL14" s="7">
        <f t="shared" si="15"/>
        <v>0.8571428571428571</v>
      </c>
      <c r="AM14" s="7">
        <f t="shared" si="16"/>
        <v>1</v>
      </c>
      <c r="AN14" s="7">
        <f t="shared" si="17"/>
        <v>1</v>
      </c>
      <c r="AO14" s="7">
        <f t="shared" si="18"/>
        <v>1</v>
      </c>
      <c r="AP14" s="5"/>
      <c r="AQ14" s="6">
        <f t="shared" si="19"/>
        <v>0</v>
      </c>
    </row>
    <row r="15" spans="1:43" s="130" customFormat="1" ht="14.45" customHeight="1" x14ac:dyDescent="0.25">
      <c r="A15" s="156" t="s">
        <v>196</v>
      </c>
      <c r="B15" s="157">
        <v>15</v>
      </c>
      <c r="C15" s="158" t="s">
        <v>67</v>
      </c>
      <c r="D15" s="159" t="s">
        <v>57</v>
      </c>
      <c r="E15" s="160">
        <v>25</v>
      </c>
      <c r="F15" s="107" t="s">
        <v>330</v>
      </c>
      <c r="G15" s="76">
        <f>Full_dataset!K24</f>
        <v>24</v>
      </c>
      <c r="H15" s="73">
        <f>Full_dataset!L24</f>
        <v>14</v>
      </c>
      <c r="I15" s="73">
        <f>Full_dataset!M24</f>
        <v>1</v>
      </c>
      <c r="J15" s="73">
        <f>Full_dataset!N24</f>
        <v>24</v>
      </c>
      <c r="K15" s="73">
        <f>Full_dataset!O24</f>
        <v>23</v>
      </c>
      <c r="L15" s="73">
        <f>Full_dataset!P24</f>
        <v>16</v>
      </c>
      <c r="M15" s="70">
        <f>Full_dataset!Q24</f>
        <v>24</v>
      </c>
      <c r="N15" s="161">
        <f t="shared" si="0"/>
        <v>0</v>
      </c>
      <c r="O15" s="162">
        <f t="shared" si="1"/>
        <v>1</v>
      </c>
      <c r="P15" s="163">
        <f t="shared" si="2"/>
        <v>1</v>
      </c>
      <c r="Q15" s="76">
        <f>Full_dataset!U24</f>
        <v>1</v>
      </c>
      <c r="R15" s="164">
        <f t="shared" si="3"/>
        <v>0</v>
      </c>
      <c r="S15" s="76">
        <f>Full_dataset!W24</f>
        <v>0</v>
      </c>
      <c r="T15" s="76">
        <f>Full_dataset!X24</f>
        <v>0</v>
      </c>
      <c r="U15" s="76">
        <f>Full_dataset!Y24</f>
        <v>1</v>
      </c>
      <c r="V15" s="76">
        <f>Full_dataset!Z24</f>
        <v>0</v>
      </c>
      <c r="W15" s="76">
        <f>Full_dataset!AA24</f>
        <v>0</v>
      </c>
      <c r="X15" s="4"/>
      <c r="Y15" s="5"/>
      <c r="Z15" s="6">
        <f t="shared" si="4"/>
        <v>0.96</v>
      </c>
      <c r="AA15" s="6">
        <f t="shared" si="5"/>
        <v>0.56000000000000005</v>
      </c>
      <c r="AB15" s="6">
        <f t="shared" si="6"/>
        <v>0.92</v>
      </c>
      <c r="AC15" s="6">
        <f t="shared" si="7"/>
        <v>0.04</v>
      </c>
      <c r="AD15" s="6">
        <f t="shared" si="8"/>
        <v>0.64</v>
      </c>
      <c r="AE15" s="6">
        <f t="shared" si="9"/>
        <v>0.96</v>
      </c>
      <c r="AF15" s="7">
        <f t="shared" si="10"/>
        <v>1</v>
      </c>
      <c r="AG15" s="6">
        <f t="shared" si="11"/>
        <v>0</v>
      </c>
      <c r="AH15" s="5"/>
      <c r="AI15" s="6">
        <f t="shared" si="12"/>
        <v>0.96</v>
      </c>
      <c r="AJ15" s="7">
        <f t="shared" si="13"/>
        <v>0.96</v>
      </c>
      <c r="AK15" s="7">
        <f t="shared" si="14"/>
        <v>0.96</v>
      </c>
      <c r="AL15" s="7">
        <f t="shared" si="15"/>
        <v>0.96</v>
      </c>
      <c r="AM15" s="7">
        <f t="shared" si="16"/>
        <v>0.96</v>
      </c>
      <c r="AN15" s="7">
        <f t="shared" si="17"/>
        <v>1</v>
      </c>
      <c r="AO15" s="7">
        <f t="shared" si="18"/>
        <v>1</v>
      </c>
      <c r="AP15" s="5"/>
      <c r="AQ15" s="6">
        <f t="shared" si="19"/>
        <v>0</v>
      </c>
    </row>
    <row r="16" spans="1:43" ht="14.45" customHeight="1" x14ac:dyDescent="0.25">
      <c r="A16" s="60" t="s">
        <v>221</v>
      </c>
      <c r="B16" s="47">
        <v>12</v>
      </c>
      <c r="C16" s="46" t="s">
        <v>69</v>
      </c>
      <c r="D16" s="44" t="s">
        <v>57</v>
      </c>
      <c r="E16" s="45">
        <v>18</v>
      </c>
      <c r="F16" s="107" t="s">
        <v>330</v>
      </c>
      <c r="G16" s="76">
        <f>Full_dataset!K25</f>
        <v>16</v>
      </c>
      <c r="H16" s="73">
        <f>Full_dataset!L25</f>
        <v>9</v>
      </c>
      <c r="I16" s="73">
        <f>Full_dataset!M25</f>
        <v>6</v>
      </c>
      <c r="J16" s="73">
        <f>Full_dataset!N25</f>
        <v>11</v>
      </c>
      <c r="K16" s="73">
        <f>Full_dataset!O25</f>
        <v>16</v>
      </c>
      <c r="L16" s="73">
        <f>Full_dataset!P25</f>
        <v>7</v>
      </c>
      <c r="M16" s="70">
        <f>Full_dataset!Q25</f>
        <v>16</v>
      </c>
      <c r="N16" s="80">
        <f t="shared" si="0"/>
        <v>0</v>
      </c>
      <c r="O16" s="78">
        <f t="shared" si="1"/>
        <v>2</v>
      </c>
      <c r="P16" s="71">
        <f t="shared" si="2"/>
        <v>2</v>
      </c>
      <c r="Q16" s="76">
        <f>Full_dataset!U25</f>
        <v>1</v>
      </c>
      <c r="R16" s="54">
        <f t="shared" si="3"/>
        <v>1</v>
      </c>
      <c r="S16" s="76">
        <f>Full_dataset!W25</f>
        <v>0</v>
      </c>
      <c r="T16" s="76">
        <f>Full_dataset!X25</f>
        <v>1</v>
      </c>
      <c r="U16" s="76">
        <f>Full_dataset!Y25</f>
        <v>0</v>
      </c>
      <c r="V16" s="76">
        <f>Full_dataset!Z25</f>
        <v>1</v>
      </c>
      <c r="W16" s="76">
        <f>Full_dataset!AA25</f>
        <v>0</v>
      </c>
      <c r="Y16" s="5"/>
      <c r="Z16" s="6">
        <f t="shared" si="4"/>
        <v>0.88888888888888884</v>
      </c>
      <c r="AA16" s="6">
        <f t="shared" si="5"/>
        <v>0.5</v>
      </c>
      <c r="AB16" s="6">
        <f t="shared" si="6"/>
        <v>0.88888888888888884</v>
      </c>
      <c r="AC16" s="6">
        <f t="shared" si="7"/>
        <v>0.33333333333333331</v>
      </c>
      <c r="AD16" s="6">
        <f t="shared" si="8"/>
        <v>0.3888888888888889</v>
      </c>
      <c r="AE16" s="6">
        <f t="shared" si="9"/>
        <v>0.61111111111111116</v>
      </c>
      <c r="AF16" s="7">
        <f t="shared" si="10"/>
        <v>0.94444444444444442</v>
      </c>
      <c r="AG16" s="6">
        <f t="shared" si="11"/>
        <v>0</v>
      </c>
      <c r="AH16" s="5"/>
      <c r="AI16" s="6">
        <f t="shared" si="12"/>
        <v>0.88888888888888884</v>
      </c>
      <c r="AJ16" s="7">
        <f t="shared" si="13"/>
        <v>0.88888888888888884</v>
      </c>
      <c r="AK16" s="7">
        <f t="shared" si="14"/>
        <v>0.94444444444444442</v>
      </c>
      <c r="AL16" s="7">
        <f t="shared" si="15"/>
        <v>0.94444444444444442</v>
      </c>
      <c r="AM16" s="7">
        <f t="shared" si="16"/>
        <v>0.88888888888888884</v>
      </c>
      <c r="AN16" s="7">
        <f t="shared" si="17"/>
        <v>0.88888888888888884</v>
      </c>
      <c r="AO16" s="7">
        <f t="shared" si="18"/>
        <v>0.94444444444444442</v>
      </c>
      <c r="AP16" s="5"/>
      <c r="AQ16" s="6">
        <f t="shared" si="19"/>
        <v>0</v>
      </c>
    </row>
    <row r="17" spans="1:43" s="99" customFormat="1" ht="14.45" customHeight="1" x14ac:dyDescent="0.25">
      <c r="A17" s="169" t="s">
        <v>212</v>
      </c>
      <c r="B17" s="170">
        <v>13</v>
      </c>
      <c r="C17" s="171" t="s">
        <v>341</v>
      </c>
      <c r="D17" s="172" t="s">
        <v>57</v>
      </c>
      <c r="E17" s="173">
        <v>9</v>
      </c>
      <c r="F17" s="108" t="s">
        <v>330</v>
      </c>
      <c r="G17" s="91">
        <f>Full_dataset!K26</f>
        <v>6</v>
      </c>
      <c r="H17" s="92">
        <f>Full_dataset!L26</f>
        <v>2</v>
      </c>
      <c r="I17" s="92">
        <f>Full_dataset!M26</f>
        <v>4</v>
      </c>
      <c r="J17" s="92">
        <f>Full_dataset!N26</f>
        <v>9</v>
      </c>
      <c r="K17" s="92">
        <f>Full_dataset!O26</f>
        <v>8</v>
      </c>
      <c r="L17" s="92">
        <f>Full_dataset!P26</f>
        <v>3</v>
      </c>
      <c r="M17" s="93">
        <f>Full_dataset!Q26</f>
        <v>6</v>
      </c>
      <c r="N17" s="94">
        <f t="shared" si="0"/>
        <v>0</v>
      </c>
      <c r="O17" s="95">
        <f t="shared" si="1"/>
        <v>3</v>
      </c>
      <c r="P17" s="96">
        <f t="shared" si="2"/>
        <v>3</v>
      </c>
      <c r="Q17" s="91">
        <f>Full_dataset!U26</f>
        <v>3</v>
      </c>
      <c r="R17" s="98">
        <f t="shared" si="3"/>
        <v>0</v>
      </c>
      <c r="S17" s="91">
        <f>Full_dataset!W26</f>
        <v>0</v>
      </c>
      <c r="T17" s="91">
        <f>Full_dataset!X26</f>
        <v>1</v>
      </c>
      <c r="U17" s="91">
        <f>Full_dataset!Y26</f>
        <v>3</v>
      </c>
      <c r="V17" s="91">
        <f>Full_dataset!Z26</f>
        <v>2</v>
      </c>
      <c r="W17" s="91">
        <f>Full_dataset!AA26</f>
        <v>0</v>
      </c>
      <c r="Y17" s="100"/>
      <c r="Z17" s="101">
        <f t="shared" si="4"/>
        <v>0.66666666666666663</v>
      </c>
      <c r="AA17" s="101">
        <f t="shared" si="5"/>
        <v>0.22222222222222221</v>
      </c>
      <c r="AB17" s="101">
        <f t="shared" si="6"/>
        <v>0.88888888888888884</v>
      </c>
      <c r="AC17" s="101">
        <f t="shared" si="7"/>
        <v>0.44444444444444442</v>
      </c>
      <c r="AD17" s="101">
        <f t="shared" si="8"/>
        <v>0.33333333333333331</v>
      </c>
      <c r="AE17" s="101">
        <f t="shared" si="9"/>
        <v>1</v>
      </c>
      <c r="AF17" s="102">
        <f t="shared" si="10"/>
        <v>1</v>
      </c>
      <c r="AG17" s="101">
        <f t="shared" si="11"/>
        <v>0</v>
      </c>
      <c r="AH17" s="100"/>
      <c r="AI17" s="101">
        <f t="shared" si="12"/>
        <v>0.66666666666666663</v>
      </c>
      <c r="AJ17" s="102">
        <f t="shared" si="13"/>
        <v>0.66666666666666663</v>
      </c>
      <c r="AK17" s="102">
        <f t="shared" si="14"/>
        <v>0.88888888888888884</v>
      </c>
      <c r="AL17" s="102">
        <f t="shared" si="15"/>
        <v>0.77777777777777768</v>
      </c>
      <c r="AM17" s="102">
        <f t="shared" si="16"/>
        <v>0.66666666666666663</v>
      </c>
      <c r="AN17" s="102">
        <f t="shared" si="17"/>
        <v>1</v>
      </c>
      <c r="AO17" s="102">
        <f t="shared" si="18"/>
        <v>1</v>
      </c>
      <c r="AP17" s="100"/>
      <c r="AQ17" s="101">
        <f t="shared" si="19"/>
        <v>0</v>
      </c>
    </row>
    <row r="18" spans="1:43" s="99" customFormat="1" ht="14.45" customHeight="1" x14ac:dyDescent="0.25">
      <c r="A18" s="62" t="s">
        <v>211</v>
      </c>
      <c r="B18" s="48">
        <v>13</v>
      </c>
      <c r="C18" s="50" t="s">
        <v>72</v>
      </c>
      <c r="D18" s="49" t="s">
        <v>57</v>
      </c>
      <c r="E18" s="51">
        <v>8</v>
      </c>
      <c r="F18" s="108" t="s">
        <v>330</v>
      </c>
      <c r="G18" s="91">
        <f>Full_dataset!K27</f>
        <v>8</v>
      </c>
      <c r="H18" s="92">
        <f>Full_dataset!L27</f>
        <v>5</v>
      </c>
      <c r="I18" s="92">
        <f>Full_dataset!M27</f>
        <v>3</v>
      </c>
      <c r="J18" s="92">
        <f>Full_dataset!N27</f>
        <v>8</v>
      </c>
      <c r="K18" s="92">
        <f>Full_dataset!O27</f>
        <v>5</v>
      </c>
      <c r="L18" s="92">
        <f>Full_dataset!P27</f>
        <v>8</v>
      </c>
      <c r="M18" s="93">
        <f>Full_dataset!Q27</f>
        <v>8</v>
      </c>
      <c r="N18" s="94">
        <f t="shared" si="0"/>
        <v>0</v>
      </c>
      <c r="O18" s="95">
        <f t="shared" si="1"/>
        <v>0</v>
      </c>
      <c r="P18" s="96">
        <f t="shared" si="2"/>
        <v>0</v>
      </c>
      <c r="Q18" s="91">
        <f>Full_dataset!U27</f>
        <v>0</v>
      </c>
      <c r="R18" s="98">
        <f t="shared" si="3"/>
        <v>0</v>
      </c>
      <c r="S18" s="91">
        <f>Full_dataset!W27</f>
        <v>0</v>
      </c>
      <c r="T18" s="91">
        <f>Full_dataset!X27</f>
        <v>0</v>
      </c>
      <c r="U18" s="91">
        <f>Full_dataset!Y27</f>
        <v>0</v>
      </c>
      <c r="V18" s="91">
        <f>Full_dataset!Z27</f>
        <v>0</v>
      </c>
      <c r="W18" s="91">
        <f>Full_dataset!AA27</f>
        <v>0</v>
      </c>
      <c r="Y18" s="100"/>
      <c r="Z18" s="101">
        <f t="shared" si="4"/>
        <v>1</v>
      </c>
      <c r="AA18" s="101">
        <f t="shared" si="5"/>
        <v>0.625</v>
      </c>
      <c r="AB18" s="101">
        <f t="shared" si="6"/>
        <v>0.625</v>
      </c>
      <c r="AC18" s="101">
        <f t="shared" si="7"/>
        <v>0.375</v>
      </c>
      <c r="AD18" s="101">
        <f t="shared" si="8"/>
        <v>1</v>
      </c>
      <c r="AE18" s="101">
        <f t="shared" si="9"/>
        <v>1</v>
      </c>
      <c r="AF18" s="102">
        <f t="shared" si="10"/>
        <v>1</v>
      </c>
      <c r="AG18" s="101">
        <f t="shared" si="11"/>
        <v>0</v>
      </c>
      <c r="AH18" s="100"/>
      <c r="AI18" s="101">
        <f t="shared" si="12"/>
        <v>1</v>
      </c>
      <c r="AJ18" s="102">
        <f t="shared" si="13"/>
        <v>1</v>
      </c>
      <c r="AK18" s="102">
        <f t="shared" si="14"/>
        <v>1</v>
      </c>
      <c r="AL18" s="102">
        <f t="shared" si="15"/>
        <v>1</v>
      </c>
      <c r="AM18" s="102">
        <f t="shared" si="16"/>
        <v>1</v>
      </c>
      <c r="AN18" s="102">
        <f t="shared" si="17"/>
        <v>1</v>
      </c>
      <c r="AO18" s="102">
        <f t="shared" si="18"/>
        <v>1</v>
      </c>
      <c r="AP18" s="100"/>
      <c r="AQ18" s="101">
        <f t="shared" si="19"/>
        <v>0</v>
      </c>
    </row>
    <row r="19" spans="1:43" s="99" customFormat="1" ht="14.45" customHeight="1" x14ac:dyDescent="0.25">
      <c r="A19" s="62" t="s">
        <v>213</v>
      </c>
      <c r="B19" s="48">
        <v>4</v>
      </c>
      <c r="C19" s="50" t="s">
        <v>70</v>
      </c>
      <c r="D19" s="49" t="s">
        <v>57</v>
      </c>
      <c r="E19" s="51">
        <v>5</v>
      </c>
      <c r="F19" s="108" t="s">
        <v>330</v>
      </c>
      <c r="G19" s="91">
        <f>Full_dataset!K28</f>
        <v>5</v>
      </c>
      <c r="H19" s="92">
        <f>Full_dataset!L28</f>
        <v>2</v>
      </c>
      <c r="I19" s="92">
        <f>Full_dataset!M28</f>
        <v>0</v>
      </c>
      <c r="J19" s="92">
        <f>Full_dataset!N28</f>
        <v>5</v>
      </c>
      <c r="K19" s="92">
        <f>Full_dataset!O28</f>
        <v>5</v>
      </c>
      <c r="L19" s="92">
        <f>Full_dataset!P28</f>
        <v>1</v>
      </c>
      <c r="M19" s="93">
        <f>Full_dataset!Q28</f>
        <v>5</v>
      </c>
      <c r="N19" s="94">
        <f t="shared" si="0"/>
        <v>0</v>
      </c>
      <c r="O19" s="95">
        <f t="shared" si="1"/>
        <v>0</v>
      </c>
      <c r="P19" s="96">
        <f t="shared" si="2"/>
        <v>0</v>
      </c>
      <c r="Q19" s="91">
        <f>Full_dataset!U28</f>
        <v>0</v>
      </c>
      <c r="R19" s="98">
        <f t="shared" si="3"/>
        <v>0</v>
      </c>
      <c r="S19" s="91">
        <f>Full_dataset!W28</f>
        <v>0</v>
      </c>
      <c r="T19" s="91">
        <f>Full_dataset!X28</f>
        <v>0</v>
      </c>
      <c r="U19" s="91">
        <f>Full_dataset!Y28</f>
        <v>0</v>
      </c>
      <c r="V19" s="91">
        <f>Full_dataset!Z28</f>
        <v>0</v>
      </c>
      <c r="W19" s="91">
        <f>Full_dataset!AA28</f>
        <v>0</v>
      </c>
      <c r="X19" s="183"/>
      <c r="Y19" s="178"/>
      <c r="Z19" s="179">
        <f t="shared" si="4"/>
        <v>1</v>
      </c>
      <c r="AA19" s="179">
        <f t="shared" si="5"/>
        <v>0.4</v>
      </c>
      <c r="AB19" s="179">
        <f t="shared" si="6"/>
        <v>1</v>
      </c>
      <c r="AC19" s="179">
        <f t="shared" si="7"/>
        <v>0</v>
      </c>
      <c r="AD19" s="179">
        <f t="shared" si="8"/>
        <v>0.2</v>
      </c>
      <c r="AE19" s="179">
        <f t="shared" si="9"/>
        <v>1</v>
      </c>
      <c r="AF19" s="180">
        <f t="shared" si="10"/>
        <v>1</v>
      </c>
      <c r="AG19" s="179">
        <f t="shared" si="11"/>
        <v>0</v>
      </c>
      <c r="AH19" s="178"/>
      <c r="AI19" s="179">
        <f t="shared" si="12"/>
        <v>1</v>
      </c>
      <c r="AJ19" s="180">
        <f t="shared" si="13"/>
        <v>1</v>
      </c>
      <c r="AK19" s="180">
        <f t="shared" si="14"/>
        <v>1</v>
      </c>
      <c r="AL19" s="180">
        <f t="shared" si="15"/>
        <v>1</v>
      </c>
      <c r="AM19" s="180">
        <f t="shared" si="16"/>
        <v>1</v>
      </c>
      <c r="AN19" s="180">
        <f t="shared" si="17"/>
        <v>1</v>
      </c>
      <c r="AO19" s="180">
        <f t="shared" si="18"/>
        <v>1</v>
      </c>
      <c r="AP19" s="178"/>
      <c r="AQ19" s="179">
        <f t="shared" si="19"/>
        <v>0</v>
      </c>
    </row>
    <row r="20" spans="1:43" s="99" customFormat="1" ht="14.45" customHeight="1" x14ac:dyDescent="0.25">
      <c r="A20" s="62" t="s">
        <v>214</v>
      </c>
      <c r="B20" s="48">
        <v>6</v>
      </c>
      <c r="C20" s="50" t="s">
        <v>71</v>
      </c>
      <c r="D20" s="49" t="s">
        <v>57</v>
      </c>
      <c r="E20" s="51">
        <v>4</v>
      </c>
      <c r="F20" s="108" t="s">
        <v>330</v>
      </c>
      <c r="G20" s="91">
        <f>Full_dataset!K29</f>
        <v>4</v>
      </c>
      <c r="H20" s="92">
        <f>Full_dataset!L29</f>
        <v>0</v>
      </c>
      <c r="I20" s="92">
        <f>Full_dataset!M29</f>
        <v>0</v>
      </c>
      <c r="J20" s="92">
        <f>Full_dataset!N29</f>
        <v>4</v>
      </c>
      <c r="K20" s="92">
        <f>Full_dataset!O29</f>
        <v>4</v>
      </c>
      <c r="L20" s="92">
        <f>Full_dataset!P29</f>
        <v>3</v>
      </c>
      <c r="M20" s="93">
        <f>Full_dataset!Q29</f>
        <v>4</v>
      </c>
      <c r="N20" s="94">
        <f t="shared" si="0"/>
        <v>0</v>
      </c>
      <c r="O20" s="95">
        <f t="shared" si="1"/>
        <v>0</v>
      </c>
      <c r="P20" s="96">
        <f t="shared" si="2"/>
        <v>0</v>
      </c>
      <c r="Q20" s="91">
        <f>Full_dataset!U29</f>
        <v>0</v>
      </c>
      <c r="R20" s="98">
        <f t="shared" si="3"/>
        <v>0</v>
      </c>
      <c r="S20" s="91">
        <f>Full_dataset!W29</f>
        <v>0</v>
      </c>
      <c r="T20" s="91">
        <f>Full_dataset!X29</f>
        <v>0</v>
      </c>
      <c r="U20" s="91">
        <f>Full_dataset!Y29</f>
        <v>0</v>
      </c>
      <c r="V20" s="91">
        <f>Full_dataset!Z29</f>
        <v>0</v>
      </c>
      <c r="W20" s="91">
        <f>Full_dataset!AA29</f>
        <v>0</v>
      </c>
      <c r="X20" s="183"/>
      <c r="Y20" s="178"/>
      <c r="Z20" s="179">
        <f t="shared" si="4"/>
        <v>1</v>
      </c>
      <c r="AA20" s="179">
        <f t="shared" si="5"/>
        <v>0</v>
      </c>
      <c r="AB20" s="179">
        <f t="shared" si="6"/>
        <v>1</v>
      </c>
      <c r="AC20" s="179">
        <f t="shared" si="7"/>
        <v>0</v>
      </c>
      <c r="AD20" s="179">
        <f t="shared" si="8"/>
        <v>0.75</v>
      </c>
      <c r="AE20" s="179">
        <f t="shared" si="9"/>
        <v>1</v>
      </c>
      <c r="AF20" s="180">
        <f t="shared" si="10"/>
        <v>1</v>
      </c>
      <c r="AG20" s="179">
        <f t="shared" si="11"/>
        <v>0</v>
      </c>
      <c r="AH20" s="178"/>
      <c r="AI20" s="179">
        <f t="shared" si="12"/>
        <v>1</v>
      </c>
      <c r="AJ20" s="180">
        <f t="shared" si="13"/>
        <v>1</v>
      </c>
      <c r="AK20" s="180">
        <f t="shared" si="14"/>
        <v>1</v>
      </c>
      <c r="AL20" s="180">
        <f t="shared" si="15"/>
        <v>1</v>
      </c>
      <c r="AM20" s="180">
        <f t="shared" si="16"/>
        <v>1</v>
      </c>
      <c r="AN20" s="180">
        <f t="shared" si="17"/>
        <v>1</v>
      </c>
      <c r="AO20" s="180">
        <f t="shared" si="18"/>
        <v>1</v>
      </c>
      <c r="AP20" s="178"/>
      <c r="AQ20" s="179">
        <f t="shared" si="19"/>
        <v>0</v>
      </c>
    </row>
    <row r="21" spans="1:43" s="99" customFormat="1" ht="14.45" customHeight="1" x14ac:dyDescent="0.25">
      <c r="A21" s="62" t="s">
        <v>8</v>
      </c>
      <c r="B21" s="48">
        <v>11</v>
      </c>
      <c r="C21" s="50" t="s">
        <v>73</v>
      </c>
      <c r="D21" s="49" t="s">
        <v>57</v>
      </c>
      <c r="E21" s="51">
        <v>4</v>
      </c>
      <c r="F21" s="108" t="s">
        <v>330</v>
      </c>
      <c r="G21" s="91">
        <f>Full_dataset!K30</f>
        <v>4</v>
      </c>
      <c r="H21" s="92">
        <f>Full_dataset!L30</f>
        <v>3</v>
      </c>
      <c r="I21" s="92">
        <f>Full_dataset!M30</f>
        <v>0</v>
      </c>
      <c r="J21" s="92">
        <f>Full_dataset!N30</f>
        <v>3</v>
      </c>
      <c r="K21" s="92">
        <f>Full_dataset!O30</f>
        <v>3</v>
      </c>
      <c r="L21" s="92">
        <f>Full_dataset!P30</f>
        <v>3</v>
      </c>
      <c r="M21" s="93">
        <f>Full_dataset!Q30</f>
        <v>4</v>
      </c>
      <c r="N21" s="94">
        <f t="shared" si="0"/>
        <v>0</v>
      </c>
      <c r="O21" s="95">
        <f t="shared" si="1"/>
        <v>0</v>
      </c>
      <c r="P21" s="96">
        <f t="shared" si="2"/>
        <v>0</v>
      </c>
      <c r="Q21" s="91">
        <f>Full_dataset!U30</f>
        <v>0</v>
      </c>
      <c r="R21" s="98">
        <f t="shared" si="3"/>
        <v>0</v>
      </c>
      <c r="S21" s="91">
        <f>Full_dataset!W30</f>
        <v>0</v>
      </c>
      <c r="T21" s="91">
        <f>Full_dataset!X30</f>
        <v>0</v>
      </c>
      <c r="U21" s="91">
        <f>Full_dataset!Y30</f>
        <v>0</v>
      </c>
      <c r="V21" s="91">
        <f>Full_dataset!Z30</f>
        <v>0</v>
      </c>
      <c r="W21" s="91">
        <f>Full_dataset!AA30</f>
        <v>0</v>
      </c>
      <c r="X21" s="183"/>
      <c r="Y21" s="178"/>
      <c r="Z21" s="179">
        <f t="shared" si="4"/>
        <v>1</v>
      </c>
      <c r="AA21" s="179">
        <f t="shared" si="5"/>
        <v>0.75</v>
      </c>
      <c r="AB21" s="179">
        <f t="shared" si="6"/>
        <v>0.75</v>
      </c>
      <c r="AC21" s="179">
        <f t="shared" si="7"/>
        <v>0</v>
      </c>
      <c r="AD21" s="179">
        <f t="shared" si="8"/>
        <v>0.75</v>
      </c>
      <c r="AE21" s="179">
        <f t="shared" si="9"/>
        <v>0.75</v>
      </c>
      <c r="AF21" s="180">
        <f t="shared" si="10"/>
        <v>1</v>
      </c>
      <c r="AG21" s="179">
        <f t="shared" si="11"/>
        <v>0</v>
      </c>
      <c r="AH21" s="178"/>
      <c r="AI21" s="179">
        <f t="shared" si="12"/>
        <v>1</v>
      </c>
      <c r="AJ21" s="180">
        <f t="shared" si="13"/>
        <v>1</v>
      </c>
      <c r="AK21" s="180">
        <f t="shared" si="14"/>
        <v>1</v>
      </c>
      <c r="AL21" s="180">
        <f t="shared" si="15"/>
        <v>1</v>
      </c>
      <c r="AM21" s="180">
        <f t="shared" si="16"/>
        <v>1</v>
      </c>
      <c r="AN21" s="180">
        <f t="shared" si="17"/>
        <v>1</v>
      </c>
      <c r="AO21" s="180">
        <f t="shared" si="18"/>
        <v>1</v>
      </c>
      <c r="AP21" s="178"/>
      <c r="AQ21" s="179">
        <f t="shared" si="19"/>
        <v>0</v>
      </c>
    </row>
    <row r="22" spans="1:43" s="99" customFormat="1" ht="14.45" customHeight="1" x14ac:dyDescent="0.25">
      <c r="A22" s="62" t="s">
        <v>9</v>
      </c>
      <c r="B22" s="48">
        <v>6</v>
      </c>
      <c r="C22" s="50" t="s">
        <v>118</v>
      </c>
      <c r="D22" s="49" t="s">
        <v>57</v>
      </c>
      <c r="E22" s="51">
        <v>5</v>
      </c>
      <c r="F22" s="108" t="s">
        <v>330</v>
      </c>
      <c r="G22" s="91">
        <f>Full_dataset!K31</f>
        <v>4</v>
      </c>
      <c r="H22" s="92">
        <f>Full_dataset!L31</f>
        <v>3</v>
      </c>
      <c r="I22" s="92">
        <f>Full_dataset!M31</f>
        <v>2</v>
      </c>
      <c r="J22" s="92">
        <f>Full_dataset!N31</f>
        <v>5</v>
      </c>
      <c r="K22" s="92">
        <f>Full_dataset!O31</f>
        <v>4</v>
      </c>
      <c r="L22" s="92">
        <f>Full_dataset!P31</f>
        <v>3</v>
      </c>
      <c r="M22" s="93">
        <f>Full_dataset!Q31</f>
        <v>4</v>
      </c>
      <c r="N22" s="94">
        <f t="shared" si="0"/>
        <v>0</v>
      </c>
      <c r="O22" s="95">
        <f t="shared" si="1"/>
        <v>1</v>
      </c>
      <c r="P22" s="96">
        <f t="shared" si="2"/>
        <v>1</v>
      </c>
      <c r="Q22" s="91">
        <f>Full_dataset!U31</f>
        <v>1</v>
      </c>
      <c r="R22" s="98">
        <f t="shared" si="3"/>
        <v>0</v>
      </c>
      <c r="S22" s="91">
        <f>Full_dataset!W31</f>
        <v>0</v>
      </c>
      <c r="T22" s="91">
        <f>Full_dataset!X31</f>
        <v>0</v>
      </c>
      <c r="U22" s="91">
        <f>Full_dataset!Y31</f>
        <v>1</v>
      </c>
      <c r="V22" s="91">
        <f>Full_dataset!Z31</f>
        <v>0</v>
      </c>
      <c r="W22" s="91">
        <f>Full_dataset!AA31</f>
        <v>0</v>
      </c>
      <c r="Y22" s="100"/>
      <c r="Z22" s="101">
        <f t="shared" si="4"/>
        <v>0.8</v>
      </c>
      <c r="AA22" s="101">
        <f t="shared" si="5"/>
        <v>0.6</v>
      </c>
      <c r="AB22" s="101">
        <f t="shared" si="6"/>
        <v>0.8</v>
      </c>
      <c r="AC22" s="101">
        <f t="shared" si="7"/>
        <v>0.4</v>
      </c>
      <c r="AD22" s="101">
        <f t="shared" si="8"/>
        <v>0.6</v>
      </c>
      <c r="AE22" s="101">
        <f t="shared" si="9"/>
        <v>1</v>
      </c>
      <c r="AF22" s="102">
        <f t="shared" si="10"/>
        <v>1</v>
      </c>
      <c r="AG22" s="101">
        <f t="shared" si="11"/>
        <v>0</v>
      </c>
      <c r="AH22" s="100"/>
      <c r="AI22" s="101">
        <f t="shared" si="12"/>
        <v>0.8</v>
      </c>
      <c r="AJ22" s="102">
        <f t="shared" si="13"/>
        <v>0.8</v>
      </c>
      <c r="AK22" s="102">
        <f t="shared" si="14"/>
        <v>0.8</v>
      </c>
      <c r="AL22" s="102">
        <f t="shared" si="15"/>
        <v>0.8</v>
      </c>
      <c r="AM22" s="102">
        <f t="shared" si="16"/>
        <v>0.8</v>
      </c>
      <c r="AN22" s="102">
        <f t="shared" si="17"/>
        <v>1</v>
      </c>
      <c r="AO22" s="102">
        <f t="shared" si="18"/>
        <v>1</v>
      </c>
      <c r="AP22" s="100"/>
      <c r="AQ22" s="101">
        <f t="shared" si="19"/>
        <v>0</v>
      </c>
    </row>
    <row r="23" spans="1:43" s="99" customFormat="1" ht="14.45" customHeight="1" x14ac:dyDescent="0.25">
      <c r="A23" s="62" t="s">
        <v>10</v>
      </c>
      <c r="B23" s="48">
        <v>5</v>
      </c>
      <c r="C23" s="50" t="s">
        <v>74</v>
      </c>
      <c r="D23" s="49" t="s">
        <v>57</v>
      </c>
      <c r="E23" s="51">
        <v>29</v>
      </c>
      <c r="F23" s="108" t="s">
        <v>330</v>
      </c>
      <c r="G23" s="91">
        <f>Full_dataset!K32</f>
        <v>29</v>
      </c>
      <c r="H23" s="92">
        <f>Full_dataset!L32</f>
        <v>18</v>
      </c>
      <c r="I23" s="92">
        <f>Full_dataset!M32</f>
        <v>10</v>
      </c>
      <c r="J23" s="92">
        <f>Full_dataset!N32</f>
        <v>28</v>
      </c>
      <c r="K23" s="92">
        <f>Full_dataset!O32</f>
        <v>27</v>
      </c>
      <c r="L23" s="92">
        <f>Full_dataset!P32</f>
        <v>23</v>
      </c>
      <c r="M23" s="93">
        <f>Full_dataset!Q32</f>
        <v>29</v>
      </c>
      <c r="N23" s="94">
        <f t="shared" si="0"/>
        <v>0</v>
      </c>
      <c r="O23" s="95">
        <f t="shared" si="1"/>
        <v>0</v>
      </c>
      <c r="P23" s="96">
        <f t="shared" si="2"/>
        <v>0</v>
      </c>
      <c r="Q23" s="91">
        <f>Full_dataset!U32</f>
        <v>0</v>
      </c>
      <c r="R23" s="98">
        <f t="shared" si="3"/>
        <v>0</v>
      </c>
      <c r="S23" s="91">
        <f>Full_dataset!W32</f>
        <v>0</v>
      </c>
      <c r="T23" s="91">
        <f>Full_dataset!X32</f>
        <v>0</v>
      </c>
      <c r="U23" s="91">
        <f>Full_dataset!Y32</f>
        <v>0</v>
      </c>
      <c r="V23" s="91">
        <f>Full_dataset!Z32</f>
        <v>0</v>
      </c>
      <c r="W23" s="91">
        <f>Full_dataset!AA32</f>
        <v>0</v>
      </c>
      <c r="Y23" s="100"/>
      <c r="Z23" s="101">
        <f t="shared" si="4"/>
        <v>1</v>
      </c>
      <c r="AA23" s="101">
        <f t="shared" si="5"/>
        <v>0.62068965517241381</v>
      </c>
      <c r="AB23" s="101">
        <f t="shared" si="6"/>
        <v>0.93103448275862066</v>
      </c>
      <c r="AC23" s="101">
        <f t="shared" si="7"/>
        <v>0.34482758620689657</v>
      </c>
      <c r="AD23" s="101">
        <f t="shared" si="8"/>
        <v>0.7931034482758621</v>
      </c>
      <c r="AE23" s="101">
        <f t="shared" si="9"/>
        <v>0.96551724137931039</v>
      </c>
      <c r="AF23" s="102">
        <f t="shared" si="10"/>
        <v>1</v>
      </c>
      <c r="AG23" s="101">
        <f t="shared" si="11"/>
        <v>0</v>
      </c>
      <c r="AH23" s="100"/>
      <c r="AI23" s="101">
        <f t="shared" si="12"/>
        <v>1</v>
      </c>
      <c r="AJ23" s="102">
        <f t="shared" si="13"/>
        <v>1</v>
      </c>
      <c r="AK23" s="102">
        <f t="shared" si="14"/>
        <v>1</v>
      </c>
      <c r="AL23" s="102">
        <f t="shared" si="15"/>
        <v>1</v>
      </c>
      <c r="AM23" s="102">
        <f t="shared" si="16"/>
        <v>1</v>
      </c>
      <c r="AN23" s="102">
        <f t="shared" si="17"/>
        <v>1</v>
      </c>
      <c r="AO23" s="102">
        <f t="shared" si="18"/>
        <v>1</v>
      </c>
      <c r="AP23" s="100"/>
      <c r="AQ23" s="101">
        <f t="shared" si="19"/>
        <v>0</v>
      </c>
    </row>
    <row r="24" spans="1:43" s="99" customFormat="1" ht="14.45" customHeight="1" x14ac:dyDescent="0.25">
      <c r="A24" s="62" t="s">
        <v>11</v>
      </c>
      <c r="B24" s="48">
        <v>2</v>
      </c>
      <c r="C24" s="49" t="s">
        <v>75</v>
      </c>
      <c r="D24" s="49" t="s">
        <v>57</v>
      </c>
      <c r="E24" s="51">
        <v>5</v>
      </c>
      <c r="F24" s="108" t="s">
        <v>330</v>
      </c>
      <c r="G24" s="91">
        <f>Full_dataset!K33</f>
        <v>5</v>
      </c>
      <c r="H24" s="92">
        <f>Full_dataset!L33</f>
        <v>4</v>
      </c>
      <c r="I24" s="92">
        <f>Full_dataset!M33</f>
        <v>0</v>
      </c>
      <c r="J24" s="92">
        <f>Full_dataset!N33</f>
        <v>5</v>
      </c>
      <c r="K24" s="92">
        <f>Full_dataset!O33</f>
        <v>5</v>
      </c>
      <c r="L24" s="92">
        <f>Full_dataset!P33</f>
        <v>5</v>
      </c>
      <c r="M24" s="93">
        <f>Full_dataset!Q33</f>
        <v>5</v>
      </c>
      <c r="N24" s="94">
        <f t="shared" si="0"/>
        <v>0</v>
      </c>
      <c r="O24" s="95">
        <f t="shared" si="1"/>
        <v>0</v>
      </c>
      <c r="P24" s="96">
        <f t="shared" si="2"/>
        <v>0</v>
      </c>
      <c r="Q24" s="91">
        <f>Full_dataset!U33</f>
        <v>0</v>
      </c>
      <c r="R24" s="98">
        <f t="shared" si="3"/>
        <v>0</v>
      </c>
      <c r="S24" s="91">
        <f>Full_dataset!W33</f>
        <v>0</v>
      </c>
      <c r="T24" s="91">
        <f>Full_dataset!X33</f>
        <v>0</v>
      </c>
      <c r="U24" s="91">
        <f>Full_dataset!Y33</f>
        <v>0</v>
      </c>
      <c r="V24" s="91">
        <f>Full_dataset!Z33</f>
        <v>0</v>
      </c>
      <c r="W24" s="91">
        <f>Full_dataset!AA33</f>
        <v>0</v>
      </c>
      <c r="Y24" s="100"/>
      <c r="Z24" s="101">
        <f t="shared" si="4"/>
        <v>1</v>
      </c>
      <c r="AA24" s="101">
        <f t="shared" si="5"/>
        <v>0.8</v>
      </c>
      <c r="AB24" s="101">
        <f t="shared" si="6"/>
        <v>1</v>
      </c>
      <c r="AC24" s="101">
        <f t="shared" si="7"/>
        <v>0</v>
      </c>
      <c r="AD24" s="101">
        <f t="shared" si="8"/>
        <v>1</v>
      </c>
      <c r="AE24" s="101">
        <f t="shared" si="9"/>
        <v>1</v>
      </c>
      <c r="AF24" s="102">
        <f t="shared" si="10"/>
        <v>1</v>
      </c>
      <c r="AG24" s="101">
        <f t="shared" si="11"/>
        <v>0</v>
      </c>
      <c r="AH24" s="100"/>
      <c r="AI24" s="101">
        <f t="shared" si="12"/>
        <v>1</v>
      </c>
      <c r="AJ24" s="102">
        <f t="shared" si="13"/>
        <v>1</v>
      </c>
      <c r="AK24" s="102">
        <f t="shared" si="14"/>
        <v>1</v>
      </c>
      <c r="AL24" s="102">
        <f t="shared" si="15"/>
        <v>1</v>
      </c>
      <c r="AM24" s="102">
        <f t="shared" si="16"/>
        <v>1</v>
      </c>
      <c r="AN24" s="102">
        <f t="shared" si="17"/>
        <v>1</v>
      </c>
      <c r="AO24" s="102">
        <f t="shared" si="18"/>
        <v>1</v>
      </c>
      <c r="AP24" s="100"/>
      <c r="AQ24" s="101">
        <f t="shared" si="19"/>
        <v>0</v>
      </c>
    </row>
    <row r="25" spans="1:43" s="99" customFormat="1" ht="14.45" customHeight="1" x14ac:dyDescent="0.25">
      <c r="A25" s="62" t="s">
        <v>13</v>
      </c>
      <c r="B25" s="48">
        <v>4</v>
      </c>
      <c r="C25" s="50" t="s">
        <v>76</v>
      </c>
      <c r="D25" s="49" t="s">
        <v>57</v>
      </c>
      <c r="E25" s="51">
        <v>8</v>
      </c>
      <c r="F25" s="108" t="s">
        <v>330</v>
      </c>
      <c r="G25" s="91">
        <f>Full_dataset!K35</f>
        <v>8</v>
      </c>
      <c r="H25" s="92">
        <f>Full_dataset!L35</f>
        <v>4</v>
      </c>
      <c r="I25" s="92">
        <f>Full_dataset!M35</f>
        <v>2</v>
      </c>
      <c r="J25" s="92">
        <f>Full_dataset!N35</f>
        <v>8</v>
      </c>
      <c r="K25" s="92">
        <f>Full_dataset!O35</f>
        <v>7</v>
      </c>
      <c r="L25" s="92">
        <f>Full_dataset!P35</f>
        <v>6</v>
      </c>
      <c r="M25" s="93">
        <f>Full_dataset!Q35</f>
        <v>8</v>
      </c>
      <c r="N25" s="94">
        <f t="shared" si="0"/>
        <v>0</v>
      </c>
      <c r="O25" s="95">
        <f t="shared" si="1"/>
        <v>0</v>
      </c>
      <c r="P25" s="96">
        <f t="shared" si="2"/>
        <v>0</v>
      </c>
      <c r="Q25" s="91">
        <f>Full_dataset!U35</f>
        <v>0</v>
      </c>
      <c r="R25" s="98">
        <f t="shared" si="3"/>
        <v>0</v>
      </c>
      <c r="S25" s="91">
        <f>Full_dataset!W35</f>
        <v>0</v>
      </c>
      <c r="T25" s="91">
        <f>Full_dataset!X35</f>
        <v>0</v>
      </c>
      <c r="U25" s="91">
        <f>Full_dataset!Y35</f>
        <v>0</v>
      </c>
      <c r="V25" s="91">
        <f>Full_dataset!Z35</f>
        <v>0</v>
      </c>
      <c r="W25" s="91">
        <f>Full_dataset!AA35</f>
        <v>0</v>
      </c>
      <c r="Y25" s="100"/>
      <c r="Z25" s="101">
        <f t="shared" si="4"/>
        <v>1</v>
      </c>
      <c r="AA25" s="101">
        <f t="shared" si="5"/>
        <v>0.5</v>
      </c>
      <c r="AB25" s="101">
        <f t="shared" si="6"/>
        <v>0.875</v>
      </c>
      <c r="AC25" s="101">
        <f t="shared" si="7"/>
        <v>0.25</v>
      </c>
      <c r="AD25" s="101">
        <f t="shared" si="8"/>
        <v>0.75</v>
      </c>
      <c r="AE25" s="101">
        <f t="shared" si="9"/>
        <v>1</v>
      </c>
      <c r="AF25" s="102">
        <f t="shared" si="10"/>
        <v>1</v>
      </c>
      <c r="AG25" s="101">
        <f t="shared" si="11"/>
        <v>0</v>
      </c>
      <c r="AH25" s="100"/>
      <c r="AI25" s="101">
        <f t="shared" si="12"/>
        <v>1</v>
      </c>
      <c r="AJ25" s="102">
        <f t="shared" si="13"/>
        <v>1</v>
      </c>
      <c r="AK25" s="102">
        <f t="shared" si="14"/>
        <v>1</v>
      </c>
      <c r="AL25" s="102">
        <f t="shared" si="15"/>
        <v>1</v>
      </c>
      <c r="AM25" s="102">
        <f t="shared" si="16"/>
        <v>1</v>
      </c>
      <c r="AN25" s="102">
        <f t="shared" si="17"/>
        <v>1</v>
      </c>
      <c r="AO25" s="102">
        <f t="shared" si="18"/>
        <v>1</v>
      </c>
      <c r="AP25" s="100"/>
      <c r="AQ25" s="101">
        <f t="shared" si="19"/>
        <v>0</v>
      </c>
    </row>
    <row r="26" spans="1:43" s="99" customFormat="1" ht="14.45" customHeight="1" x14ac:dyDescent="0.25">
      <c r="A26" s="62" t="s">
        <v>14</v>
      </c>
      <c r="B26" s="48">
        <v>1</v>
      </c>
      <c r="C26" s="49" t="s">
        <v>78</v>
      </c>
      <c r="D26" s="49" t="s">
        <v>57</v>
      </c>
      <c r="E26" s="51">
        <v>2</v>
      </c>
      <c r="F26" s="108" t="s">
        <v>330</v>
      </c>
      <c r="G26" s="91">
        <f>Full_dataset!K36</f>
        <v>2</v>
      </c>
      <c r="H26" s="92">
        <f>Full_dataset!L36</f>
        <v>0</v>
      </c>
      <c r="I26" s="92">
        <f>Full_dataset!M36</f>
        <v>0</v>
      </c>
      <c r="J26" s="92">
        <f>Full_dataset!N36</f>
        <v>1</v>
      </c>
      <c r="K26" s="92">
        <f>Full_dataset!O36</f>
        <v>2</v>
      </c>
      <c r="L26" s="92">
        <f>Full_dataset!P36</f>
        <v>2</v>
      </c>
      <c r="M26" s="93">
        <f>Full_dataset!Q36</f>
        <v>2</v>
      </c>
      <c r="N26" s="94">
        <f t="shared" si="0"/>
        <v>0</v>
      </c>
      <c r="O26" s="95">
        <f t="shared" si="1"/>
        <v>0</v>
      </c>
      <c r="P26" s="96">
        <f t="shared" si="2"/>
        <v>0</v>
      </c>
      <c r="Q26" s="91">
        <f>Full_dataset!U36</f>
        <v>0</v>
      </c>
      <c r="R26" s="98">
        <f t="shared" si="3"/>
        <v>0</v>
      </c>
      <c r="S26" s="91">
        <f>Full_dataset!W36</f>
        <v>0</v>
      </c>
      <c r="T26" s="91">
        <f>Full_dataset!X36</f>
        <v>0</v>
      </c>
      <c r="U26" s="91">
        <f>Full_dataset!Y36</f>
        <v>0</v>
      </c>
      <c r="V26" s="91">
        <f>Full_dataset!Z36</f>
        <v>0</v>
      </c>
      <c r="W26" s="91">
        <f>Full_dataset!AA36</f>
        <v>0</v>
      </c>
      <c r="Y26" s="100"/>
      <c r="Z26" s="101">
        <f t="shared" si="4"/>
        <v>1</v>
      </c>
      <c r="AA26" s="101">
        <f t="shared" si="5"/>
        <v>0</v>
      </c>
      <c r="AB26" s="101">
        <f t="shared" si="6"/>
        <v>1</v>
      </c>
      <c r="AC26" s="101">
        <f t="shared" si="7"/>
        <v>0</v>
      </c>
      <c r="AD26" s="101">
        <f t="shared" si="8"/>
        <v>1</v>
      </c>
      <c r="AE26" s="101">
        <f t="shared" si="9"/>
        <v>0.5</v>
      </c>
      <c r="AF26" s="102">
        <f t="shared" si="10"/>
        <v>1</v>
      </c>
      <c r="AG26" s="101">
        <f t="shared" si="11"/>
        <v>0</v>
      </c>
      <c r="AH26" s="100"/>
      <c r="AI26" s="101">
        <f t="shared" si="12"/>
        <v>1</v>
      </c>
      <c r="AJ26" s="102">
        <f t="shared" si="13"/>
        <v>1</v>
      </c>
      <c r="AK26" s="102">
        <f t="shared" si="14"/>
        <v>1</v>
      </c>
      <c r="AL26" s="102">
        <f t="shared" si="15"/>
        <v>1</v>
      </c>
      <c r="AM26" s="102">
        <f t="shared" si="16"/>
        <v>1</v>
      </c>
      <c r="AN26" s="102">
        <f t="shared" si="17"/>
        <v>1</v>
      </c>
      <c r="AO26" s="101">
        <f t="shared" si="18"/>
        <v>1</v>
      </c>
      <c r="AP26" s="100"/>
      <c r="AQ26" s="101">
        <f t="shared" si="19"/>
        <v>0</v>
      </c>
    </row>
    <row r="27" spans="1:43" s="99" customFormat="1" ht="14.45" customHeight="1" x14ac:dyDescent="0.25">
      <c r="A27" s="62" t="s">
        <v>198</v>
      </c>
      <c r="B27" s="48">
        <v>5</v>
      </c>
      <c r="C27" s="50" t="s">
        <v>120</v>
      </c>
      <c r="D27" s="49" t="s">
        <v>57</v>
      </c>
      <c r="E27" s="51">
        <v>7</v>
      </c>
      <c r="F27" s="108" t="s">
        <v>330</v>
      </c>
      <c r="G27" s="91">
        <f>Full_dataset!K37</f>
        <v>7</v>
      </c>
      <c r="H27" s="92">
        <f>Full_dataset!L37</f>
        <v>3</v>
      </c>
      <c r="I27" s="92">
        <f>Full_dataset!M37</f>
        <v>0</v>
      </c>
      <c r="J27" s="92">
        <f>Full_dataset!N37</f>
        <v>4</v>
      </c>
      <c r="K27" s="92">
        <f>Full_dataset!O37</f>
        <v>7</v>
      </c>
      <c r="L27" s="92">
        <f>Full_dataset!P37</f>
        <v>4</v>
      </c>
      <c r="M27" s="93">
        <f>Full_dataset!Q37</f>
        <v>7</v>
      </c>
      <c r="N27" s="94">
        <f t="shared" si="0"/>
        <v>0</v>
      </c>
      <c r="O27" s="95">
        <f t="shared" si="1"/>
        <v>0</v>
      </c>
      <c r="P27" s="96">
        <f t="shared" si="2"/>
        <v>0</v>
      </c>
      <c r="Q27" s="91">
        <f>Full_dataset!U37</f>
        <v>0</v>
      </c>
      <c r="R27" s="98">
        <f t="shared" si="3"/>
        <v>0</v>
      </c>
      <c r="S27" s="91">
        <f>Full_dataset!W37</f>
        <v>0</v>
      </c>
      <c r="T27" s="91">
        <f>Full_dataset!X37</f>
        <v>0</v>
      </c>
      <c r="U27" s="91">
        <f>Full_dataset!Y37</f>
        <v>0</v>
      </c>
      <c r="V27" s="91">
        <f>Full_dataset!Z37</f>
        <v>0</v>
      </c>
      <c r="W27" s="91">
        <f>Full_dataset!AA37</f>
        <v>0</v>
      </c>
      <c r="Y27" s="100"/>
      <c r="Z27" s="101">
        <f t="shared" si="4"/>
        <v>1</v>
      </c>
      <c r="AA27" s="101">
        <f t="shared" si="5"/>
        <v>0.42857142857142855</v>
      </c>
      <c r="AB27" s="101">
        <f t="shared" si="6"/>
        <v>1</v>
      </c>
      <c r="AC27" s="101">
        <f t="shared" si="7"/>
        <v>0</v>
      </c>
      <c r="AD27" s="101">
        <f t="shared" si="8"/>
        <v>0.5714285714285714</v>
      </c>
      <c r="AE27" s="101">
        <f t="shared" si="9"/>
        <v>0.5714285714285714</v>
      </c>
      <c r="AF27" s="102">
        <f t="shared" si="10"/>
        <v>1</v>
      </c>
      <c r="AG27" s="101">
        <f t="shared" si="11"/>
        <v>0</v>
      </c>
      <c r="AH27" s="100"/>
      <c r="AI27" s="101">
        <f t="shared" si="12"/>
        <v>1</v>
      </c>
      <c r="AJ27" s="102">
        <f t="shared" si="13"/>
        <v>1</v>
      </c>
      <c r="AK27" s="102">
        <f t="shared" si="14"/>
        <v>1</v>
      </c>
      <c r="AL27" s="102">
        <f t="shared" si="15"/>
        <v>1</v>
      </c>
      <c r="AM27" s="102">
        <f t="shared" si="16"/>
        <v>1</v>
      </c>
      <c r="AN27" s="102">
        <f t="shared" si="17"/>
        <v>1</v>
      </c>
      <c r="AO27" s="102">
        <f t="shared" si="18"/>
        <v>1</v>
      </c>
      <c r="AP27" s="100"/>
      <c r="AQ27" s="101">
        <f t="shared" si="19"/>
        <v>0</v>
      </c>
    </row>
    <row r="28" spans="1:43" s="99" customFormat="1" ht="14.45" customHeight="1" x14ac:dyDescent="0.25">
      <c r="A28" s="62" t="s">
        <v>15</v>
      </c>
      <c r="B28" s="48">
        <v>8</v>
      </c>
      <c r="C28" s="50" t="s">
        <v>164</v>
      </c>
      <c r="D28" s="49" t="s">
        <v>58</v>
      </c>
      <c r="E28" s="51">
        <v>103</v>
      </c>
      <c r="F28" s="108" t="s">
        <v>330</v>
      </c>
      <c r="G28" s="91">
        <f>Full_dataset!K41</f>
        <v>89</v>
      </c>
      <c r="H28" s="92">
        <f>Full_dataset!L41</f>
        <v>55</v>
      </c>
      <c r="I28" s="92">
        <f>Full_dataset!M41</f>
        <v>31</v>
      </c>
      <c r="J28" s="92">
        <f>Full_dataset!N41</f>
        <v>94</v>
      </c>
      <c r="K28" s="92">
        <f>Full_dataset!O41</f>
        <v>88</v>
      </c>
      <c r="L28" s="92">
        <f>Full_dataset!P41</f>
        <v>90</v>
      </c>
      <c r="M28" s="93">
        <f>Full_dataset!Q41</f>
        <v>93</v>
      </c>
      <c r="N28" s="94">
        <f t="shared" si="0"/>
        <v>4</v>
      </c>
      <c r="O28" s="95">
        <f t="shared" si="1"/>
        <v>14</v>
      </c>
      <c r="P28" s="96">
        <f t="shared" si="2"/>
        <v>10</v>
      </c>
      <c r="Q28" s="91">
        <f>Full_dataset!U41</f>
        <v>9</v>
      </c>
      <c r="R28" s="98">
        <f t="shared" si="3"/>
        <v>1</v>
      </c>
      <c r="S28" s="91">
        <f>Full_dataset!W41</f>
        <v>1</v>
      </c>
      <c r="T28" s="91">
        <f>Full_dataset!X41</f>
        <v>3</v>
      </c>
      <c r="U28" s="91">
        <f>Full_dataset!Y41</f>
        <v>9</v>
      </c>
      <c r="V28" s="91">
        <f>Full_dataset!Z41</f>
        <v>1</v>
      </c>
      <c r="W28" s="91">
        <f>Full_dataset!AA41</f>
        <v>6</v>
      </c>
      <c r="Y28" s="100"/>
      <c r="Z28" s="101">
        <f t="shared" si="4"/>
        <v>0.86407766990291257</v>
      </c>
      <c r="AA28" s="101">
        <f t="shared" si="5"/>
        <v>0.53398058252427183</v>
      </c>
      <c r="AB28" s="101">
        <f t="shared" si="6"/>
        <v>0.85436893203883491</v>
      </c>
      <c r="AC28" s="101">
        <f t="shared" si="7"/>
        <v>0.30097087378640774</v>
      </c>
      <c r="AD28" s="101">
        <f t="shared" si="8"/>
        <v>0.87378640776699024</v>
      </c>
      <c r="AE28" s="101">
        <f t="shared" si="9"/>
        <v>0.91262135922330101</v>
      </c>
      <c r="AF28" s="102">
        <f t="shared" si="10"/>
        <v>0.99029126213592233</v>
      </c>
      <c r="AG28" s="101">
        <f t="shared" si="11"/>
        <v>3.8834951456310676E-2</v>
      </c>
      <c r="AH28" s="100"/>
      <c r="AI28" s="101">
        <f t="shared" si="12"/>
        <v>0.90291262135922334</v>
      </c>
      <c r="AJ28" s="102">
        <f t="shared" si="13"/>
        <v>0.91262135922330101</v>
      </c>
      <c r="AK28" s="102">
        <f t="shared" si="14"/>
        <v>0.91262135922330101</v>
      </c>
      <c r="AL28" s="102">
        <f t="shared" si="15"/>
        <v>0.93203883495145634</v>
      </c>
      <c r="AM28" s="102">
        <f t="shared" si="16"/>
        <v>0.96116504854368934</v>
      </c>
      <c r="AN28" s="102">
        <f t="shared" si="17"/>
        <v>0.99029126213592233</v>
      </c>
      <c r="AO28" s="102">
        <f t="shared" si="18"/>
        <v>0.99029126213592233</v>
      </c>
      <c r="AP28" s="100"/>
      <c r="AQ28" s="101">
        <f t="shared" si="19"/>
        <v>3.8834951456310676E-2</v>
      </c>
    </row>
    <row r="29" spans="1:43" ht="14.45" customHeight="1" x14ac:dyDescent="0.25">
      <c r="A29" s="60" t="s">
        <v>16</v>
      </c>
      <c r="B29" s="47">
        <v>6</v>
      </c>
      <c r="C29" s="46" t="s">
        <v>79</v>
      </c>
      <c r="D29" s="44" t="s">
        <v>58</v>
      </c>
      <c r="E29" s="45">
        <v>6</v>
      </c>
      <c r="F29" s="107" t="s">
        <v>330</v>
      </c>
      <c r="G29" s="76">
        <f>Full_dataset!K42</f>
        <v>6</v>
      </c>
      <c r="H29" s="73">
        <f>Full_dataset!L42</f>
        <v>4</v>
      </c>
      <c r="I29" s="73">
        <f>Full_dataset!M42</f>
        <v>0</v>
      </c>
      <c r="J29" s="73">
        <f>Full_dataset!N42</f>
        <v>4</v>
      </c>
      <c r="K29" s="73">
        <f>Full_dataset!O42</f>
        <v>6</v>
      </c>
      <c r="L29" s="73">
        <f>Full_dataset!P42</f>
        <v>5</v>
      </c>
      <c r="M29" s="70">
        <f>Full_dataset!Q42</f>
        <v>6</v>
      </c>
      <c r="N29" s="80">
        <f t="shared" si="0"/>
        <v>0</v>
      </c>
      <c r="O29" s="78">
        <f t="shared" si="1"/>
        <v>0</v>
      </c>
      <c r="P29" s="71">
        <f t="shared" si="2"/>
        <v>0</v>
      </c>
      <c r="Q29" s="76">
        <f>Full_dataset!U42</f>
        <v>0</v>
      </c>
      <c r="R29" s="54">
        <f t="shared" si="3"/>
        <v>0</v>
      </c>
      <c r="S29" s="76">
        <f>Full_dataset!W42</f>
        <v>0</v>
      </c>
      <c r="T29" s="76">
        <f>Full_dataset!X42</f>
        <v>0</v>
      </c>
      <c r="U29" s="76">
        <f>Full_dataset!Y42</f>
        <v>0</v>
      </c>
      <c r="V29" s="76">
        <f>Full_dataset!Z42</f>
        <v>0</v>
      </c>
      <c r="W29" s="76">
        <f>Full_dataset!AA42</f>
        <v>0</v>
      </c>
      <c r="Y29" s="5"/>
      <c r="Z29" s="6">
        <f t="shared" si="4"/>
        <v>1</v>
      </c>
      <c r="AA29" s="6">
        <f t="shared" si="5"/>
        <v>0.66666666666666663</v>
      </c>
      <c r="AB29" s="6">
        <f t="shared" si="6"/>
        <v>1</v>
      </c>
      <c r="AC29" s="6">
        <f t="shared" si="7"/>
        <v>0</v>
      </c>
      <c r="AD29" s="6">
        <f t="shared" si="8"/>
        <v>0.83333333333333337</v>
      </c>
      <c r="AE29" s="6">
        <f t="shared" si="9"/>
        <v>0.66666666666666663</v>
      </c>
      <c r="AF29" s="7">
        <f t="shared" si="10"/>
        <v>1</v>
      </c>
      <c r="AG29" s="6">
        <f t="shared" si="11"/>
        <v>0</v>
      </c>
      <c r="AH29" s="5"/>
      <c r="AI29" s="6">
        <f t="shared" si="12"/>
        <v>1</v>
      </c>
      <c r="AJ29" s="7">
        <f t="shared" si="13"/>
        <v>1</v>
      </c>
      <c r="AK29" s="7">
        <f t="shared" si="14"/>
        <v>1</v>
      </c>
      <c r="AL29" s="7">
        <f t="shared" si="15"/>
        <v>1</v>
      </c>
      <c r="AM29" s="7">
        <f t="shared" si="16"/>
        <v>1</v>
      </c>
      <c r="AN29" s="7">
        <f t="shared" si="17"/>
        <v>1</v>
      </c>
      <c r="AO29" s="7">
        <f t="shared" si="18"/>
        <v>1</v>
      </c>
      <c r="AP29" s="5"/>
      <c r="AQ29" s="6">
        <f t="shared" si="19"/>
        <v>0</v>
      </c>
    </row>
    <row r="30" spans="1:43" ht="14.45" customHeight="1" x14ac:dyDescent="0.25">
      <c r="A30" s="60" t="s">
        <v>17</v>
      </c>
      <c r="B30" s="47">
        <v>6</v>
      </c>
      <c r="C30" s="46" t="s">
        <v>80</v>
      </c>
      <c r="D30" s="44" t="s">
        <v>57</v>
      </c>
      <c r="E30" s="45">
        <v>16</v>
      </c>
      <c r="F30" s="107" t="s">
        <v>330</v>
      </c>
      <c r="G30" s="76">
        <f>Full_dataset!K43</f>
        <v>16</v>
      </c>
      <c r="H30" s="73">
        <f>Full_dataset!L43</f>
        <v>7</v>
      </c>
      <c r="I30" s="73">
        <f>Full_dataset!M43</f>
        <v>0</v>
      </c>
      <c r="J30" s="73">
        <f>Full_dataset!N43</f>
        <v>16</v>
      </c>
      <c r="K30" s="73">
        <f>Full_dataset!O43</f>
        <v>9</v>
      </c>
      <c r="L30" s="73">
        <f>Full_dataset!P43</f>
        <v>9</v>
      </c>
      <c r="M30" s="70">
        <f>Full_dataset!Q43</f>
        <v>16</v>
      </c>
      <c r="N30" s="80">
        <f t="shared" si="0"/>
        <v>0</v>
      </c>
      <c r="O30" s="78">
        <f t="shared" si="1"/>
        <v>0</v>
      </c>
      <c r="P30" s="71">
        <f t="shared" si="2"/>
        <v>0</v>
      </c>
      <c r="Q30" s="76">
        <f>Full_dataset!U43</f>
        <v>0</v>
      </c>
      <c r="R30" s="54">
        <f t="shared" si="3"/>
        <v>0</v>
      </c>
      <c r="S30" s="76">
        <f>Full_dataset!W43</f>
        <v>0</v>
      </c>
      <c r="T30" s="76">
        <f>Full_dataset!X43</f>
        <v>0</v>
      </c>
      <c r="U30" s="76">
        <f>Full_dataset!Y43</f>
        <v>0</v>
      </c>
      <c r="V30" s="76">
        <f>Full_dataset!Z43</f>
        <v>0</v>
      </c>
      <c r="W30" s="76">
        <f>Full_dataset!AA43</f>
        <v>0</v>
      </c>
      <c r="Y30" s="5"/>
      <c r="Z30" s="6">
        <f t="shared" si="4"/>
        <v>1</v>
      </c>
      <c r="AA30" s="6">
        <f t="shared" si="5"/>
        <v>0.4375</v>
      </c>
      <c r="AB30" s="6">
        <f t="shared" si="6"/>
        <v>0.5625</v>
      </c>
      <c r="AC30" s="6">
        <f t="shared" si="7"/>
        <v>0</v>
      </c>
      <c r="AD30" s="6">
        <f t="shared" si="8"/>
        <v>0.5625</v>
      </c>
      <c r="AE30" s="6">
        <f t="shared" si="9"/>
        <v>1</v>
      </c>
      <c r="AF30" s="7">
        <f t="shared" si="10"/>
        <v>1</v>
      </c>
      <c r="AG30" s="6">
        <f t="shared" si="11"/>
        <v>0</v>
      </c>
      <c r="AH30" s="5"/>
      <c r="AI30" s="6">
        <f t="shared" si="12"/>
        <v>1</v>
      </c>
      <c r="AJ30" s="7">
        <f t="shared" si="13"/>
        <v>1</v>
      </c>
      <c r="AK30" s="7">
        <f t="shared" si="14"/>
        <v>1</v>
      </c>
      <c r="AL30" s="7">
        <f t="shared" si="15"/>
        <v>1</v>
      </c>
      <c r="AM30" s="7">
        <f t="shared" si="16"/>
        <v>1</v>
      </c>
      <c r="AN30" s="7">
        <f t="shared" si="17"/>
        <v>1</v>
      </c>
      <c r="AO30" s="7">
        <f t="shared" si="18"/>
        <v>1</v>
      </c>
      <c r="AP30" s="5"/>
      <c r="AQ30" s="6">
        <f t="shared" si="19"/>
        <v>0</v>
      </c>
    </row>
    <row r="31" spans="1:43" ht="14.45" customHeight="1" x14ac:dyDescent="0.25">
      <c r="A31" s="60" t="s">
        <v>18</v>
      </c>
      <c r="B31" s="47">
        <v>1</v>
      </c>
      <c r="C31" s="46" t="s">
        <v>81</v>
      </c>
      <c r="D31" s="44" t="s">
        <v>58</v>
      </c>
      <c r="E31" s="45">
        <v>3</v>
      </c>
      <c r="F31" s="107" t="s">
        <v>330</v>
      </c>
      <c r="G31" s="76">
        <f>Full_dataset!K44</f>
        <v>3</v>
      </c>
      <c r="H31" s="73">
        <f>Full_dataset!L44</f>
        <v>3</v>
      </c>
      <c r="I31" s="73">
        <f>Full_dataset!M44</f>
        <v>0</v>
      </c>
      <c r="J31" s="73">
        <f>Full_dataset!N44</f>
        <v>3</v>
      </c>
      <c r="K31" s="73">
        <f>Full_dataset!O44</f>
        <v>3</v>
      </c>
      <c r="L31" s="73">
        <f>Full_dataset!P44</f>
        <v>2</v>
      </c>
      <c r="M31" s="70">
        <f>Full_dataset!Q44</f>
        <v>3</v>
      </c>
      <c r="N31" s="80">
        <f t="shared" si="0"/>
        <v>0</v>
      </c>
      <c r="O31" s="78">
        <f t="shared" si="1"/>
        <v>0</v>
      </c>
      <c r="P31" s="71">
        <f t="shared" si="2"/>
        <v>0</v>
      </c>
      <c r="Q31" s="76">
        <f>Full_dataset!U44</f>
        <v>0</v>
      </c>
      <c r="R31" s="54">
        <f t="shared" si="3"/>
        <v>0</v>
      </c>
      <c r="S31" s="76">
        <f>Full_dataset!W44</f>
        <v>0</v>
      </c>
      <c r="T31" s="76">
        <f>Full_dataset!X44</f>
        <v>0</v>
      </c>
      <c r="U31" s="76">
        <f>Full_dataset!Y44</f>
        <v>0</v>
      </c>
      <c r="V31" s="76">
        <f>Full_dataset!Z44</f>
        <v>0</v>
      </c>
      <c r="W31" s="76">
        <f>Full_dataset!AA44</f>
        <v>0</v>
      </c>
      <c r="Y31" s="5"/>
      <c r="Z31" s="6">
        <f t="shared" si="4"/>
        <v>1</v>
      </c>
      <c r="AA31" s="6">
        <f t="shared" si="5"/>
        <v>1</v>
      </c>
      <c r="AB31" s="6">
        <f t="shared" si="6"/>
        <v>1</v>
      </c>
      <c r="AC31" s="6">
        <f t="shared" si="7"/>
        <v>0</v>
      </c>
      <c r="AD31" s="6">
        <f t="shared" si="8"/>
        <v>0.66666666666666663</v>
      </c>
      <c r="AE31" s="6">
        <f t="shared" si="9"/>
        <v>1</v>
      </c>
      <c r="AF31" s="7">
        <f t="shared" si="10"/>
        <v>1</v>
      </c>
      <c r="AG31" s="6">
        <f t="shared" si="11"/>
        <v>0</v>
      </c>
      <c r="AH31" s="5"/>
      <c r="AI31" s="6">
        <f t="shared" si="12"/>
        <v>1</v>
      </c>
      <c r="AJ31" s="7">
        <f t="shared" si="13"/>
        <v>1</v>
      </c>
      <c r="AK31" s="7">
        <f t="shared" si="14"/>
        <v>1</v>
      </c>
      <c r="AL31" s="7">
        <f t="shared" si="15"/>
        <v>1</v>
      </c>
      <c r="AM31" s="7">
        <f t="shared" si="16"/>
        <v>1</v>
      </c>
      <c r="AN31" s="7">
        <f t="shared" si="17"/>
        <v>1</v>
      </c>
      <c r="AO31" s="7">
        <f t="shared" si="18"/>
        <v>1</v>
      </c>
      <c r="AP31" s="5"/>
      <c r="AQ31" s="6">
        <f t="shared" si="19"/>
        <v>0</v>
      </c>
    </row>
    <row r="32" spans="1:43" ht="14.45" customHeight="1" x14ac:dyDescent="0.25">
      <c r="A32" s="60" t="s">
        <v>19</v>
      </c>
      <c r="B32" s="47">
        <v>5</v>
      </c>
      <c r="C32" s="46" t="s">
        <v>82</v>
      </c>
      <c r="D32" s="44" t="s">
        <v>57</v>
      </c>
      <c r="E32" s="45">
        <v>8</v>
      </c>
      <c r="F32" s="107" t="s">
        <v>330</v>
      </c>
      <c r="G32" s="76">
        <f>Full_dataset!K45</f>
        <v>7</v>
      </c>
      <c r="H32" s="73">
        <f>Full_dataset!L45</f>
        <v>2</v>
      </c>
      <c r="I32" s="73">
        <f>Full_dataset!M45</f>
        <v>4</v>
      </c>
      <c r="J32" s="73">
        <f>Full_dataset!N45</f>
        <v>8</v>
      </c>
      <c r="K32" s="73">
        <f>Full_dataset!O45</f>
        <v>7</v>
      </c>
      <c r="L32" s="73">
        <f>Full_dataset!P45</f>
        <v>4</v>
      </c>
      <c r="M32" s="70">
        <f>Full_dataset!Q45</f>
        <v>7</v>
      </c>
      <c r="N32" s="80">
        <f t="shared" si="0"/>
        <v>0</v>
      </c>
      <c r="O32" s="78">
        <f t="shared" si="1"/>
        <v>1</v>
      </c>
      <c r="P32" s="71">
        <f t="shared" si="2"/>
        <v>1</v>
      </c>
      <c r="Q32" s="76">
        <f>Full_dataset!U45</f>
        <v>1</v>
      </c>
      <c r="R32" s="54">
        <f t="shared" si="3"/>
        <v>0</v>
      </c>
      <c r="S32" s="76">
        <f>Full_dataset!W45</f>
        <v>0</v>
      </c>
      <c r="T32" s="76">
        <f>Full_dataset!X45</f>
        <v>1</v>
      </c>
      <c r="U32" s="76">
        <f>Full_dataset!Y45</f>
        <v>1</v>
      </c>
      <c r="V32" s="76">
        <f>Full_dataset!Z45</f>
        <v>0</v>
      </c>
      <c r="W32" s="76">
        <f>Full_dataset!AA45</f>
        <v>1</v>
      </c>
      <c r="Y32" s="5"/>
      <c r="Z32" s="6">
        <f t="shared" si="4"/>
        <v>0.875</v>
      </c>
      <c r="AA32" s="6">
        <f t="shared" si="5"/>
        <v>0.25</v>
      </c>
      <c r="AB32" s="6">
        <f t="shared" si="6"/>
        <v>0.875</v>
      </c>
      <c r="AC32" s="6">
        <f t="shared" si="7"/>
        <v>0.5</v>
      </c>
      <c r="AD32" s="6">
        <f t="shared" si="8"/>
        <v>0.5</v>
      </c>
      <c r="AE32" s="6">
        <f t="shared" si="9"/>
        <v>1</v>
      </c>
      <c r="AF32" s="7">
        <f t="shared" si="10"/>
        <v>1</v>
      </c>
      <c r="AG32" s="6">
        <f t="shared" si="11"/>
        <v>0</v>
      </c>
      <c r="AH32" s="5"/>
      <c r="AI32" s="6">
        <f t="shared" si="12"/>
        <v>0.875</v>
      </c>
      <c r="AJ32" s="7">
        <f t="shared" si="13"/>
        <v>0.875</v>
      </c>
      <c r="AK32" s="7">
        <f t="shared" si="14"/>
        <v>0.875</v>
      </c>
      <c r="AL32" s="7">
        <f t="shared" si="15"/>
        <v>1</v>
      </c>
      <c r="AM32" s="7">
        <f t="shared" si="16"/>
        <v>1</v>
      </c>
      <c r="AN32" s="7">
        <f t="shared" si="17"/>
        <v>1</v>
      </c>
      <c r="AO32" s="7">
        <f t="shared" si="18"/>
        <v>1</v>
      </c>
      <c r="AP32" s="5"/>
      <c r="AQ32" s="6">
        <f t="shared" si="19"/>
        <v>0</v>
      </c>
    </row>
    <row r="33" spans="1:43" ht="14.45" customHeight="1" x14ac:dyDescent="0.25">
      <c r="A33" s="60" t="s">
        <v>20</v>
      </c>
      <c r="B33" s="47">
        <v>2</v>
      </c>
      <c r="C33" s="46" t="s">
        <v>83</v>
      </c>
      <c r="D33" s="44" t="s">
        <v>58</v>
      </c>
      <c r="E33" s="45">
        <v>10</v>
      </c>
      <c r="F33" s="107" t="s">
        <v>330</v>
      </c>
      <c r="G33" s="76">
        <f>Full_dataset!K46</f>
        <v>10</v>
      </c>
      <c r="H33" s="73">
        <f>Full_dataset!L46</f>
        <v>2</v>
      </c>
      <c r="I33" s="73">
        <f>Full_dataset!M46</f>
        <v>0</v>
      </c>
      <c r="J33" s="73">
        <f>Full_dataset!N46</f>
        <v>10</v>
      </c>
      <c r="K33" s="73">
        <f>Full_dataset!O46</f>
        <v>9</v>
      </c>
      <c r="L33" s="73">
        <f>Full_dataset!P46</f>
        <v>6</v>
      </c>
      <c r="M33" s="70">
        <f>Full_dataset!Q46</f>
        <v>10</v>
      </c>
      <c r="N33" s="80">
        <f t="shared" si="0"/>
        <v>0</v>
      </c>
      <c r="O33" s="78">
        <f t="shared" si="1"/>
        <v>0</v>
      </c>
      <c r="P33" s="71">
        <f t="shared" si="2"/>
        <v>0</v>
      </c>
      <c r="Q33" s="76">
        <f>Full_dataset!U46</f>
        <v>0</v>
      </c>
      <c r="R33" s="54">
        <f t="shared" si="3"/>
        <v>0</v>
      </c>
      <c r="S33" s="76">
        <f>Full_dataset!W46</f>
        <v>0</v>
      </c>
      <c r="T33" s="76">
        <f>Full_dataset!X46</f>
        <v>0</v>
      </c>
      <c r="U33" s="76">
        <f>Full_dataset!Y46</f>
        <v>0</v>
      </c>
      <c r="V33" s="76">
        <f>Full_dataset!Z46</f>
        <v>0</v>
      </c>
      <c r="W33" s="76">
        <f>Full_dataset!AA46</f>
        <v>0</v>
      </c>
      <c r="Y33" s="5"/>
      <c r="Z33" s="6">
        <f t="shared" si="4"/>
        <v>1</v>
      </c>
      <c r="AA33" s="6">
        <f t="shared" si="5"/>
        <v>0.2</v>
      </c>
      <c r="AB33" s="6">
        <f t="shared" si="6"/>
        <v>0.9</v>
      </c>
      <c r="AC33" s="6">
        <f t="shared" si="7"/>
        <v>0</v>
      </c>
      <c r="AD33" s="6">
        <f t="shared" si="8"/>
        <v>0.6</v>
      </c>
      <c r="AE33" s="6">
        <f t="shared" si="9"/>
        <v>1</v>
      </c>
      <c r="AF33" s="7">
        <f t="shared" si="10"/>
        <v>1</v>
      </c>
      <c r="AG33" s="6">
        <f t="shared" si="11"/>
        <v>0</v>
      </c>
      <c r="AH33" s="5"/>
      <c r="AI33" s="6">
        <f t="shared" si="12"/>
        <v>1</v>
      </c>
      <c r="AJ33" s="7">
        <f t="shared" si="13"/>
        <v>1</v>
      </c>
      <c r="AK33" s="7">
        <f t="shared" si="14"/>
        <v>1</v>
      </c>
      <c r="AL33" s="7">
        <f t="shared" si="15"/>
        <v>1</v>
      </c>
      <c r="AM33" s="7">
        <f t="shared" si="16"/>
        <v>1</v>
      </c>
      <c r="AN33" s="7">
        <f t="shared" si="17"/>
        <v>1</v>
      </c>
      <c r="AO33" s="7">
        <f t="shared" si="18"/>
        <v>1</v>
      </c>
      <c r="AP33" s="5"/>
      <c r="AQ33" s="6">
        <f t="shared" si="19"/>
        <v>0</v>
      </c>
    </row>
    <row r="34" spans="1:43" ht="14.45" customHeight="1" x14ac:dyDescent="0.25">
      <c r="A34" s="60" t="s">
        <v>197</v>
      </c>
      <c r="B34" s="47">
        <v>3</v>
      </c>
      <c r="C34" s="44" t="s">
        <v>113</v>
      </c>
      <c r="D34" s="44" t="s">
        <v>57</v>
      </c>
      <c r="E34" s="45">
        <v>6</v>
      </c>
      <c r="F34" s="108" t="s">
        <v>330</v>
      </c>
      <c r="G34" s="76">
        <f>Full_dataset!K48</f>
        <v>4</v>
      </c>
      <c r="H34" s="73">
        <f>Full_dataset!L48</f>
        <v>0</v>
      </c>
      <c r="I34" s="73">
        <f>Full_dataset!M48</f>
        <v>0</v>
      </c>
      <c r="J34" s="73">
        <f>Full_dataset!N48</f>
        <v>4</v>
      </c>
      <c r="K34" s="73">
        <f>Full_dataset!O48</f>
        <v>4</v>
      </c>
      <c r="L34" s="73">
        <f>Full_dataset!P48</f>
        <v>2</v>
      </c>
      <c r="M34" s="70">
        <f>Full_dataset!Q48</f>
        <v>5</v>
      </c>
      <c r="N34" s="80">
        <f t="shared" si="0"/>
        <v>1</v>
      </c>
      <c r="O34" s="78">
        <f t="shared" si="1"/>
        <v>2</v>
      </c>
      <c r="P34" s="71">
        <f t="shared" si="2"/>
        <v>1</v>
      </c>
      <c r="Q34" s="76">
        <f>Full_dataset!U48</f>
        <v>1</v>
      </c>
      <c r="R34" s="54">
        <f t="shared" si="3"/>
        <v>0</v>
      </c>
      <c r="S34" s="76">
        <f>Full_dataset!W48</f>
        <v>0</v>
      </c>
      <c r="T34" s="76">
        <f>Full_dataset!X48</f>
        <v>0</v>
      </c>
      <c r="U34" s="76">
        <f>Full_dataset!Y48</f>
        <v>1</v>
      </c>
      <c r="V34" s="76">
        <f>Full_dataset!Z48</f>
        <v>0</v>
      </c>
      <c r="W34" s="76">
        <f>Full_dataset!AA48</f>
        <v>0</v>
      </c>
      <c r="X34" s="130"/>
      <c r="Y34" s="146"/>
      <c r="Z34" s="21">
        <f t="shared" si="4"/>
        <v>0.66666666666666663</v>
      </c>
      <c r="AA34" s="21">
        <f t="shared" si="5"/>
        <v>0</v>
      </c>
      <c r="AB34" s="21">
        <f t="shared" si="6"/>
        <v>0.66666666666666663</v>
      </c>
      <c r="AC34" s="21">
        <f t="shared" si="7"/>
        <v>0</v>
      </c>
      <c r="AD34" s="21">
        <f t="shared" si="8"/>
        <v>0.33333333333333331</v>
      </c>
      <c r="AE34" s="21">
        <f t="shared" si="9"/>
        <v>0.66666666666666663</v>
      </c>
      <c r="AF34" s="131">
        <f t="shared" si="10"/>
        <v>1</v>
      </c>
      <c r="AG34" s="21">
        <f t="shared" si="11"/>
        <v>0.16666666666666666</v>
      </c>
      <c r="AH34" s="146"/>
      <c r="AI34" s="21">
        <f t="shared" si="12"/>
        <v>0.83333333333333337</v>
      </c>
      <c r="AJ34" s="131">
        <f t="shared" si="13"/>
        <v>0.83333333333333337</v>
      </c>
      <c r="AK34" s="131">
        <f t="shared" si="14"/>
        <v>0.83333333333333337</v>
      </c>
      <c r="AL34" s="131">
        <f t="shared" si="15"/>
        <v>0.83333333333333337</v>
      </c>
      <c r="AM34" s="131">
        <f t="shared" si="16"/>
        <v>0.83333333333333337</v>
      </c>
      <c r="AN34" s="131">
        <f t="shared" si="17"/>
        <v>1</v>
      </c>
      <c r="AO34" s="131">
        <f t="shared" si="18"/>
        <v>1</v>
      </c>
      <c r="AP34" s="146"/>
      <c r="AQ34" s="21">
        <f t="shared" si="19"/>
        <v>0.16666666666666666</v>
      </c>
    </row>
    <row r="35" spans="1:43" ht="14.45" customHeight="1" x14ac:dyDescent="0.25">
      <c r="A35" s="60" t="s">
        <v>22</v>
      </c>
      <c r="B35" s="47">
        <v>13</v>
      </c>
      <c r="C35" s="46" t="s">
        <v>85</v>
      </c>
      <c r="D35" s="44" t="s">
        <v>57</v>
      </c>
      <c r="E35" s="45">
        <v>5</v>
      </c>
      <c r="F35" s="107" t="s">
        <v>330</v>
      </c>
      <c r="G35" s="76">
        <f>Full_dataset!K49</f>
        <v>4</v>
      </c>
      <c r="H35" s="73">
        <f>Full_dataset!L49</f>
        <v>1</v>
      </c>
      <c r="I35" s="73">
        <f>Full_dataset!M49</f>
        <v>1</v>
      </c>
      <c r="J35" s="73">
        <f>Full_dataset!N49</f>
        <v>4</v>
      </c>
      <c r="K35" s="73">
        <f>Full_dataset!O49</f>
        <v>4</v>
      </c>
      <c r="L35" s="73">
        <f>Full_dataset!P49</f>
        <v>1</v>
      </c>
      <c r="M35" s="70">
        <f>Full_dataset!Q49</f>
        <v>5</v>
      </c>
      <c r="N35" s="80">
        <f t="shared" ref="N35:N66" si="20">M35-G35</f>
        <v>1</v>
      </c>
      <c r="O35" s="78">
        <f t="shared" ref="O35:O66" si="21">E35-G35</f>
        <v>1</v>
      </c>
      <c r="P35" s="71">
        <f t="shared" ref="P35:P66" si="22">E35-M35</f>
        <v>0</v>
      </c>
      <c r="Q35" s="76">
        <f>Full_dataset!U49</f>
        <v>0</v>
      </c>
      <c r="R35" s="54">
        <f t="shared" ref="R35:R66" si="23">E35-(M35+Q35)</f>
        <v>0</v>
      </c>
      <c r="S35" s="76">
        <f>Full_dataset!W49</f>
        <v>0</v>
      </c>
      <c r="T35" s="76">
        <f>Full_dataset!X49</f>
        <v>0</v>
      </c>
      <c r="U35" s="76">
        <f>Full_dataset!Y49</f>
        <v>0</v>
      </c>
      <c r="V35" s="76">
        <f>Full_dataset!Z49</f>
        <v>0</v>
      </c>
      <c r="W35" s="76">
        <f>Full_dataset!AA49</f>
        <v>0</v>
      </c>
      <c r="Y35" s="5"/>
      <c r="Z35" s="6">
        <f t="shared" ref="Z35:Z66" si="24">G35/$E35</f>
        <v>0.8</v>
      </c>
      <c r="AA35" s="6">
        <f t="shared" ref="AA35:AA66" si="25">H35/$E35</f>
        <v>0.2</v>
      </c>
      <c r="AB35" s="6">
        <f t="shared" ref="AB35:AB66" si="26">K35/$E35</f>
        <v>0.8</v>
      </c>
      <c r="AC35" s="6">
        <f t="shared" ref="AC35:AC66" si="27">I35/$E35</f>
        <v>0.2</v>
      </c>
      <c r="AD35" s="6">
        <f t="shared" ref="AD35:AD66" si="28">L35/$E35</f>
        <v>0.2</v>
      </c>
      <c r="AE35" s="6">
        <f t="shared" ref="AE35:AE66" si="29">J35/$E35</f>
        <v>0.8</v>
      </c>
      <c r="AF35" s="7">
        <f t="shared" ref="AF35:AF66" si="30">($E35-R35)/$E35</f>
        <v>1</v>
      </c>
      <c r="AG35" s="6">
        <f t="shared" ref="AG35:AG66" si="31">N35/$E35</f>
        <v>0.2</v>
      </c>
      <c r="AH35" s="5"/>
      <c r="AI35" s="6">
        <f t="shared" ref="AI35:AI66" si="32">M35/$E35</f>
        <v>1</v>
      </c>
      <c r="AJ35" s="7">
        <f t="shared" ref="AJ35:AJ66" si="33">$AI35+S35/$E35</f>
        <v>1</v>
      </c>
      <c r="AK35" s="7">
        <f t="shared" ref="AK35:AK66" si="34">$AI35+V35/$E35</f>
        <v>1</v>
      </c>
      <c r="AL35" s="7">
        <f t="shared" ref="AL35:AL66" si="35">$AI35+T35/$E35</f>
        <v>1</v>
      </c>
      <c r="AM35" s="7">
        <f t="shared" ref="AM35:AM66" si="36">$AI35+W35/$E35</f>
        <v>1</v>
      </c>
      <c r="AN35" s="7">
        <f t="shared" ref="AN35:AN66" si="37">$AI35+U35/$E35</f>
        <v>1</v>
      </c>
      <c r="AO35" s="7">
        <f t="shared" ref="AO35:AO66" si="38">AF35</f>
        <v>1</v>
      </c>
      <c r="AP35" s="5"/>
      <c r="AQ35" s="6">
        <f t="shared" ref="AQ35:AQ66" si="39">AG35</f>
        <v>0.2</v>
      </c>
    </row>
    <row r="36" spans="1:43" ht="14.45" customHeight="1" x14ac:dyDescent="0.25">
      <c r="A36" s="60" t="s">
        <v>24</v>
      </c>
      <c r="B36" s="47">
        <v>3</v>
      </c>
      <c r="C36" s="46" t="s">
        <v>86</v>
      </c>
      <c r="D36" s="44" t="s">
        <v>57</v>
      </c>
      <c r="E36" s="45">
        <v>29</v>
      </c>
      <c r="F36" s="107" t="s">
        <v>330</v>
      </c>
      <c r="G36" s="76">
        <f>Full_dataset!K51</f>
        <v>27</v>
      </c>
      <c r="H36" s="73">
        <f>Full_dataset!L51</f>
        <v>14</v>
      </c>
      <c r="I36" s="73">
        <f>Full_dataset!M51</f>
        <v>1</v>
      </c>
      <c r="J36" s="73">
        <f>Full_dataset!N51</f>
        <v>18</v>
      </c>
      <c r="K36" s="73">
        <f>Full_dataset!O51</f>
        <v>22</v>
      </c>
      <c r="L36" s="73">
        <f>Full_dataset!P51</f>
        <v>13</v>
      </c>
      <c r="M36" s="70">
        <f>Full_dataset!Q51</f>
        <v>28</v>
      </c>
      <c r="N36" s="80">
        <f t="shared" si="20"/>
        <v>1</v>
      </c>
      <c r="O36" s="78">
        <f t="shared" si="21"/>
        <v>2</v>
      </c>
      <c r="P36" s="71">
        <f t="shared" si="22"/>
        <v>1</v>
      </c>
      <c r="Q36" s="76">
        <f>Full_dataset!U51</f>
        <v>1</v>
      </c>
      <c r="R36" s="54">
        <f t="shared" si="23"/>
        <v>0</v>
      </c>
      <c r="S36" s="76">
        <f>Full_dataset!W51</f>
        <v>0</v>
      </c>
      <c r="T36" s="76">
        <f>Full_dataset!X51</f>
        <v>0</v>
      </c>
      <c r="U36" s="76">
        <f>Full_dataset!Y51</f>
        <v>1</v>
      </c>
      <c r="V36" s="76">
        <f>Full_dataset!Z51</f>
        <v>0</v>
      </c>
      <c r="W36" s="76">
        <f>Full_dataset!AA51</f>
        <v>1</v>
      </c>
      <c r="Y36" s="5"/>
      <c r="Z36" s="6">
        <f t="shared" si="24"/>
        <v>0.93103448275862066</v>
      </c>
      <c r="AA36" s="6">
        <f t="shared" si="25"/>
        <v>0.48275862068965519</v>
      </c>
      <c r="AB36" s="6">
        <f t="shared" si="26"/>
        <v>0.75862068965517238</v>
      </c>
      <c r="AC36" s="6">
        <f t="shared" si="27"/>
        <v>3.4482758620689655E-2</v>
      </c>
      <c r="AD36" s="6">
        <f t="shared" si="28"/>
        <v>0.44827586206896552</v>
      </c>
      <c r="AE36" s="6">
        <f t="shared" si="29"/>
        <v>0.62068965517241381</v>
      </c>
      <c r="AF36" s="7">
        <f t="shared" si="30"/>
        <v>1</v>
      </c>
      <c r="AG36" s="6">
        <f t="shared" si="31"/>
        <v>3.4482758620689655E-2</v>
      </c>
      <c r="AH36" s="5"/>
      <c r="AI36" s="6">
        <f t="shared" si="32"/>
        <v>0.96551724137931039</v>
      </c>
      <c r="AJ36" s="7">
        <f t="shared" si="33"/>
        <v>0.96551724137931039</v>
      </c>
      <c r="AK36" s="7">
        <f t="shared" si="34"/>
        <v>0.96551724137931039</v>
      </c>
      <c r="AL36" s="7">
        <f t="shared" si="35"/>
        <v>0.96551724137931039</v>
      </c>
      <c r="AM36" s="7">
        <f t="shared" si="36"/>
        <v>1</v>
      </c>
      <c r="AN36" s="7">
        <f t="shared" si="37"/>
        <v>1</v>
      </c>
      <c r="AO36" s="7">
        <f t="shared" si="38"/>
        <v>1</v>
      </c>
      <c r="AP36" s="5"/>
      <c r="AQ36" s="6">
        <f t="shared" si="39"/>
        <v>3.4482758620689655E-2</v>
      </c>
    </row>
    <row r="37" spans="1:43" ht="14.45" customHeight="1" x14ac:dyDescent="0.25">
      <c r="A37" s="60" t="s">
        <v>27</v>
      </c>
      <c r="B37" s="47">
        <v>6</v>
      </c>
      <c r="C37" s="46" t="s">
        <v>89</v>
      </c>
      <c r="D37" s="44" t="s">
        <v>57</v>
      </c>
      <c r="E37" s="45">
        <v>5</v>
      </c>
      <c r="F37" s="107" t="s">
        <v>330</v>
      </c>
      <c r="G37" s="76">
        <f>Full_dataset!K54</f>
        <v>5</v>
      </c>
      <c r="H37" s="73">
        <f>Full_dataset!L54</f>
        <v>1</v>
      </c>
      <c r="I37" s="73">
        <f>Full_dataset!M54</f>
        <v>2</v>
      </c>
      <c r="J37" s="73">
        <f>Full_dataset!N54</f>
        <v>5</v>
      </c>
      <c r="K37" s="73">
        <f>Full_dataset!O54</f>
        <v>5</v>
      </c>
      <c r="L37" s="73">
        <f>Full_dataset!P54</f>
        <v>4</v>
      </c>
      <c r="M37" s="70">
        <f>Full_dataset!Q54</f>
        <v>5</v>
      </c>
      <c r="N37" s="80">
        <f t="shared" si="20"/>
        <v>0</v>
      </c>
      <c r="O37" s="78">
        <f t="shared" si="21"/>
        <v>0</v>
      </c>
      <c r="P37" s="71">
        <f t="shared" si="22"/>
        <v>0</v>
      </c>
      <c r="Q37" s="76">
        <f>Full_dataset!U54</f>
        <v>0</v>
      </c>
      <c r="R37" s="54">
        <f t="shared" si="23"/>
        <v>0</v>
      </c>
      <c r="S37" s="76">
        <f>Full_dataset!W54</f>
        <v>0</v>
      </c>
      <c r="T37" s="76">
        <f>Full_dataset!X54</f>
        <v>0</v>
      </c>
      <c r="U37" s="76">
        <f>Full_dataset!Y54</f>
        <v>0</v>
      </c>
      <c r="V37" s="76">
        <f>Full_dataset!Z54</f>
        <v>0</v>
      </c>
      <c r="W37" s="76">
        <f>Full_dataset!AA54</f>
        <v>0</v>
      </c>
      <c r="Y37" s="5"/>
      <c r="Z37" s="6">
        <f t="shared" si="24"/>
        <v>1</v>
      </c>
      <c r="AA37" s="6">
        <f t="shared" si="25"/>
        <v>0.2</v>
      </c>
      <c r="AB37" s="6">
        <f t="shared" si="26"/>
        <v>1</v>
      </c>
      <c r="AC37" s="6">
        <f t="shared" si="27"/>
        <v>0.4</v>
      </c>
      <c r="AD37" s="6">
        <f t="shared" si="28"/>
        <v>0.8</v>
      </c>
      <c r="AE37" s="6">
        <f t="shared" si="29"/>
        <v>1</v>
      </c>
      <c r="AF37" s="7">
        <f t="shared" si="30"/>
        <v>1</v>
      </c>
      <c r="AG37" s="6">
        <f t="shared" si="31"/>
        <v>0</v>
      </c>
      <c r="AH37" s="5"/>
      <c r="AI37" s="6">
        <f t="shared" si="32"/>
        <v>1</v>
      </c>
      <c r="AJ37" s="7">
        <f t="shared" si="33"/>
        <v>1</v>
      </c>
      <c r="AK37" s="7">
        <f t="shared" si="34"/>
        <v>1</v>
      </c>
      <c r="AL37" s="7">
        <f t="shared" si="35"/>
        <v>1</v>
      </c>
      <c r="AM37" s="7">
        <f t="shared" si="36"/>
        <v>1</v>
      </c>
      <c r="AN37" s="7">
        <f t="shared" si="37"/>
        <v>1</v>
      </c>
      <c r="AO37" s="7">
        <f t="shared" si="38"/>
        <v>1</v>
      </c>
      <c r="AP37" s="5"/>
      <c r="AQ37" s="6">
        <f t="shared" si="39"/>
        <v>0</v>
      </c>
    </row>
    <row r="38" spans="1:43" ht="14.45" customHeight="1" x14ac:dyDescent="0.25">
      <c r="A38" s="60" t="s">
        <v>29</v>
      </c>
      <c r="B38" s="47">
        <v>5</v>
      </c>
      <c r="C38" s="46" t="s">
        <v>125</v>
      </c>
      <c r="D38" s="44" t="s">
        <v>58</v>
      </c>
      <c r="E38" s="45">
        <v>7</v>
      </c>
      <c r="F38" s="107" t="s">
        <v>330</v>
      </c>
      <c r="G38" s="76">
        <f>Full_dataset!K56</f>
        <v>7</v>
      </c>
      <c r="H38" s="73">
        <f>Full_dataset!L56</f>
        <v>3</v>
      </c>
      <c r="I38" s="73">
        <f>Full_dataset!M56</f>
        <v>0</v>
      </c>
      <c r="J38" s="73">
        <f>Full_dataset!N56</f>
        <v>6</v>
      </c>
      <c r="K38" s="73">
        <f>Full_dataset!O56</f>
        <v>7</v>
      </c>
      <c r="L38" s="73">
        <f>Full_dataset!P56</f>
        <v>4</v>
      </c>
      <c r="M38" s="70">
        <f>Full_dataset!Q56</f>
        <v>7</v>
      </c>
      <c r="N38" s="80">
        <f t="shared" si="20"/>
        <v>0</v>
      </c>
      <c r="O38" s="78">
        <f t="shared" si="21"/>
        <v>0</v>
      </c>
      <c r="P38" s="71">
        <f t="shared" si="22"/>
        <v>0</v>
      </c>
      <c r="Q38" s="76">
        <f>Full_dataset!U56</f>
        <v>0</v>
      </c>
      <c r="R38" s="54">
        <f t="shared" si="23"/>
        <v>0</v>
      </c>
      <c r="S38" s="76">
        <f>Full_dataset!W56</f>
        <v>0</v>
      </c>
      <c r="T38" s="76">
        <f>Full_dataset!X56</f>
        <v>0</v>
      </c>
      <c r="U38" s="76">
        <f>Full_dataset!Y56</f>
        <v>0</v>
      </c>
      <c r="V38" s="76">
        <f>Full_dataset!Z56</f>
        <v>0</v>
      </c>
      <c r="W38" s="76">
        <f>Full_dataset!AA56</f>
        <v>0</v>
      </c>
      <c r="Y38" s="5"/>
      <c r="Z38" s="6">
        <f t="shared" si="24"/>
        <v>1</v>
      </c>
      <c r="AA38" s="6">
        <f t="shared" si="25"/>
        <v>0.42857142857142855</v>
      </c>
      <c r="AB38" s="6">
        <f t="shared" si="26"/>
        <v>1</v>
      </c>
      <c r="AC38" s="6">
        <f t="shared" si="27"/>
        <v>0</v>
      </c>
      <c r="AD38" s="6">
        <f t="shared" si="28"/>
        <v>0.5714285714285714</v>
      </c>
      <c r="AE38" s="6">
        <f t="shared" si="29"/>
        <v>0.8571428571428571</v>
      </c>
      <c r="AF38" s="7">
        <f t="shared" si="30"/>
        <v>1</v>
      </c>
      <c r="AG38" s="6">
        <f t="shared" si="31"/>
        <v>0</v>
      </c>
      <c r="AH38" s="5"/>
      <c r="AI38" s="6">
        <f t="shared" si="32"/>
        <v>1</v>
      </c>
      <c r="AJ38" s="7">
        <f t="shared" si="33"/>
        <v>1</v>
      </c>
      <c r="AK38" s="7">
        <f t="shared" si="34"/>
        <v>1</v>
      </c>
      <c r="AL38" s="7">
        <f t="shared" si="35"/>
        <v>1</v>
      </c>
      <c r="AM38" s="7">
        <f t="shared" si="36"/>
        <v>1</v>
      </c>
      <c r="AN38" s="7">
        <f t="shared" si="37"/>
        <v>1</v>
      </c>
      <c r="AO38" s="7">
        <f t="shared" si="38"/>
        <v>1</v>
      </c>
      <c r="AP38" s="5"/>
      <c r="AQ38" s="6">
        <f t="shared" si="39"/>
        <v>0</v>
      </c>
    </row>
    <row r="39" spans="1:43" ht="14.45" customHeight="1" x14ac:dyDescent="0.25">
      <c r="A39" s="60" t="s">
        <v>30</v>
      </c>
      <c r="B39" s="47">
        <v>4</v>
      </c>
      <c r="C39" s="46" t="s">
        <v>90</v>
      </c>
      <c r="D39" s="44" t="s">
        <v>57</v>
      </c>
      <c r="E39" s="45">
        <v>7</v>
      </c>
      <c r="F39" s="107" t="s">
        <v>330</v>
      </c>
      <c r="G39" s="76">
        <f>Full_dataset!K57</f>
        <v>7</v>
      </c>
      <c r="H39" s="73">
        <f>Full_dataset!L57</f>
        <v>7</v>
      </c>
      <c r="I39" s="73">
        <f>Full_dataset!M57</f>
        <v>1</v>
      </c>
      <c r="J39" s="73">
        <f>Full_dataset!N57</f>
        <v>6</v>
      </c>
      <c r="K39" s="73">
        <f>Full_dataset!O57</f>
        <v>7</v>
      </c>
      <c r="L39" s="73">
        <f>Full_dataset!P57</f>
        <v>5</v>
      </c>
      <c r="M39" s="70">
        <f>Full_dataset!Q57</f>
        <v>7</v>
      </c>
      <c r="N39" s="80">
        <f t="shared" si="20"/>
        <v>0</v>
      </c>
      <c r="O39" s="78">
        <f t="shared" si="21"/>
        <v>0</v>
      </c>
      <c r="P39" s="71">
        <f t="shared" si="22"/>
        <v>0</v>
      </c>
      <c r="Q39" s="76">
        <f>Full_dataset!U57</f>
        <v>0</v>
      </c>
      <c r="R39" s="54">
        <f t="shared" si="23"/>
        <v>0</v>
      </c>
      <c r="S39" s="76">
        <f>Full_dataset!W57</f>
        <v>0</v>
      </c>
      <c r="T39" s="76">
        <f>Full_dataset!X57</f>
        <v>0</v>
      </c>
      <c r="U39" s="76">
        <f>Full_dataset!Y57</f>
        <v>0</v>
      </c>
      <c r="V39" s="76">
        <f>Full_dataset!Z57</f>
        <v>0</v>
      </c>
      <c r="W39" s="76">
        <f>Full_dataset!AA57</f>
        <v>0</v>
      </c>
      <c r="Y39" s="5"/>
      <c r="Z39" s="6">
        <f t="shared" si="24"/>
        <v>1</v>
      </c>
      <c r="AA39" s="6">
        <f t="shared" si="25"/>
        <v>1</v>
      </c>
      <c r="AB39" s="6">
        <f t="shared" si="26"/>
        <v>1</v>
      </c>
      <c r="AC39" s="6">
        <f t="shared" si="27"/>
        <v>0.14285714285714285</v>
      </c>
      <c r="AD39" s="6">
        <f t="shared" si="28"/>
        <v>0.7142857142857143</v>
      </c>
      <c r="AE39" s="6">
        <f t="shared" si="29"/>
        <v>0.8571428571428571</v>
      </c>
      <c r="AF39" s="7">
        <f t="shared" si="30"/>
        <v>1</v>
      </c>
      <c r="AG39" s="6">
        <f t="shared" si="31"/>
        <v>0</v>
      </c>
      <c r="AH39" s="5"/>
      <c r="AI39" s="6">
        <f t="shared" si="32"/>
        <v>1</v>
      </c>
      <c r="AJ39" s="7">
        <f t="shared" si="33"/>
        <v>1</v>
      </c>
      <c r="AK39" s="7">
        <f t="shared" si="34"/>
        <v>1</v>
      </c>
      <c r="AL39" s="7">
        <f t="shared" si="35"/>
        <v>1</v>
      </c>
      <c r="AM39" s="7">
        <f t="shared" si="36"/>
        <v>1</v>
      </c>
      <c r="AN39" s="7">
        <f t="shared" si="37"/>
        <v>1</v>
      </c>
      <c r="AO39" s="7">
        <f t="shared" si="38"/>
        <v>1</v>
      </c>
      <c r="AP39" s="5"/>
      <c r="AQ39" s="6">
        <f t="shared" si="39"/>
        <v>0</v>
      </c>
    </row>
    <row r="40" spans="1:43" ht="14.45" customHeight="1" x14ac:dyDescent="0.25">
      <c r="A40" s="60" t="s">
        <v>31</v>
      </c>
      <c r="B40" s="47">
        <v>14</v>
      </c>
      <c r="C40" s="46" t="s">
        <v>126</v>
      </c>
      <c r="D40" s="44" t="s">
        <v>57</v>
      </c>
      <c r="E40" s="45">
        <v>14</v>
      </c>
      <c r="F40" s="107" t="s">
        <v>330</v>
      </c>
      <c r="G40" s="76">
        <f>Full_dataset!K58</f>
        <v>8</v>
      </c>
      <c r="H40" s="73">
        <f>Full_dataset!L58</f>
        <v>4</v>
      </c>
      <c r="I40" s="73">
        <f>Full_dataset!M58</f>
        <v>7</v>
      </c>
      <c r="J40" s="73">
        <f>Full_dataset!N58</f>
        <v>14</v>
      </c>
      <c r="K40" s="73">
        <f>Full_dataset!O58</f>
        <v>8</v>
      </c>
      <c r="L40" s="73">
        <f>Full_dataset!P58</f>
        <v>3</v>
      </c>
      <c r="M40" s="70">
        <f>Full_dataset!Q58</f>
        <v>9</v>
      </c>
      <c r="N40" s="80">
        <f t="shared" si="20"/>
        <v>1</v>
      </c>
      <c r="O40" s="78">
        <f t="shared" si="21"/>
        <v>6</v>
      </c>
      <c r="P40" s="71">
        <f t="shared" si="22"/>
        <v>5</v>
      </c>
      <c r="Q40" s="76">
        <f>Full_dataset!U58</f>
        <v>5</v>
      </c>
      <c r="R40" s="54">
        <f t="shared" si="23"/>
        <v>0</v>
      </c>
      <c r="S40" s="76">
        <f>Full_dataset!W58</f>
        <v>1</v>
      </c>
      <c r="T40" s="76">
        <f>Full_dataset!X58</f>
        <v>2</v>
      </c>
      <c r="U40" s="76">
        <f>Full_dataset!Y58</f>
        <v>5</v>
      </c>
      <c r="V40" s="76">
        <f>Full_dataset!Z58</f>
        <v>0</v>
      </c>
      <c r="W40" s="76">
        <f>Full_dataset!AA58</f>
        <v>0</v>
      </c>
      <c r="X40" s="130"/>
      <c r="Y40" s="146"/>
      <c r="Z40" s="21">
        <f t="shared" si="24"/>
        <v>0.5714285714285714</v>
      </c>
      <c r="AA40" s="21">
        <f t="shared" si="25"/>
        <v>0.2857142857142857</v>
      </c>
      <c r="AB40" s="21">
        <f t="shared" si="26"/>
        <v>0.5714285714285714</v>
      </c>
      <c r="AC40" s="21">
        <f t="shared" si="27"/>
        <v>0.5</v>
      </c>
      <c r="AD40" s="21">
        <f t="shared" si="28"/>
        <v>0.21428571428571427</v>
      </c>
      <c r="AE40" s="21">
        <f t="shared" si="29"/>
        <v>1</v>
      </c>
      <c r="AF40" s="131">
        <f t="shared" si="30"/>
        <v>1</v>
      </c>
      <c r="AG40" s="21">
        <f t="shared" si="31"/>
        <v>7.1428571428571425E-2</v>
      </c>
      <c r="AH40" s="146"/>
      <c r="AI40" s="21">
        <f t="shared" si="32"/>
        <v>0.6428571428571429</v>
      </c>
      <c r="AJ40" s="131">
        <f t="shared" si="33"/>
        <v>0.7142857142857143</v>
      </c>
      <c r="AK40" s="131">
        <f t="shared" si="34"/>
        <v>0.6428571428571429</v>
      </c>
      <c r="AL40" s="131">
        <f t="shared" si="35"/>
        <v>0.78571428571428581</v>
      </c>
      <c r="AM40" s="131">
        <f t="shared" si="36"/>
        <v>0.6428571428571429</v>
      </c>
      <c r="AN40" s="131">
        <f t="shared" si="37"/>
        <v>1</v>
      </c>
      <c r="AO40" s="131">
        <f t="shared" si="38"/>
        <v>1</v>
      </c>
      <c r="AP40" s="146"/>
      <c r="AQ40" s="21">
        <f t="shared" si="39"/>
        <v>7.1428571428571425E-2</v>
      </c>
    </row>
    <row r="41" spans="1:43" s="99" customFormat="1" ht="14.45" customHeight="1" x14ac:dyDescent="0.25">
      <c r="A41" s="60" t="s">
        <v>33</v>
      </c>
      <c r="B41" s="47">
        <v>7</v>
      </c>
      <c r="C41" s="46" t="s">
        <v>127</v>
      </c>
      <c r="D41" s="44" t="s">
        <v>57</v>
      </c>
      <c r="E41" s="45">
        <v>4</v>
      </c>
      <c r="F41" s="107" t="s">
        <v>330</v>
      </c>
      <c r="G41" s="76">
        <f>Full_dataset!K60</f>
        <v>4</v>
      </c>
      <c r="H41" s="73">
        <f>Full_dataset!L60</f>
        <v>1</v>
      </c>
      <c r="I41" s="73">
        <f>Full_dataset!M60</f>
        <v>4</v>
      </c>
      <c r="J41" s="73">
        <f>Full_dataset!N60</f>
        <v>4</v>
      </c>
      <c r="K41" s="73">
        <f>Full_dataset!O60</f>
        <v>4</v>
      </c>
      <c r="L41" s="73">
        <f>Full_dataset!P60</f>
        <v>4</v>
      </c>
      <c r="M41" s="70">
        <f>Full_dataset!Q60</f>
        <v>4</v>
      </c>
      <c r="N41" s="80">
        <f t="shared" si="20"/>
        <v>0</v>
      </c>
      <c r="O41" s="78">
        <f t="shared" si="21"/>
        <v>0</v>
      </c>
      <c r="P41" s="71">
        <f t="shared" si="22"/>
        <v>0</v>
      </c>
      <c r="Q41" s="76">
        <f>Full_dataset!U60</f>
        <v>0</v>
      </c>
      <c r="R41" s="54">
        <f t="shared" si="23"/>
        <v>0</v>
      </c>
      <c r="S41" s="76">
        <f>Full_dataset!W60</f>
        <v>0</v>
      </c>
      <c r="T41" s="76">
        <f>Full_dataset!X60</f>
        <v>0</v>
      </c>
      <c r="U41" s="76">
        <f>Full_dataset!Y60</f>
        <v>0</v>
      </c>
      <c r="V41" s="76">
        <f>Full_dataset!Z60</f>
        <v>0</v>
      </c>
      <c r="W41" s="76">
        <f>Full_dataset!AA60</f>
        <v>0</v>
      </c>
      <c r="X41" s="4"/>
      <c r="Y41" s="5"/>
      <c r="Z41" s="6">
        <f t="shared" si="24"/>
        <v>1</v>
      </c>
      <c r="AA41" s="6">
        <f t="shared" si="25"/>
        <v>0.25</v>
      </c>
      <c r="AB41" s="6">
        <f t="shared" si="26"/>
        <v>1</v>
      </c>
      <c r="AC41" s="6">
        <f t="shared" si="27"/>
        <v>1</v>
      </c>
      <c r="AD41" s="6">
        <f t="shared" si="28"/>
        <v>1</v>
      </c>
      <c r="AE41" s="6">
        <f t="shared" si="29"/>
        <v>1</v>
      </c>
      <c r="AF41" s="7">
        <f t="shared" si="30"/>
        <v>1</v>
      </c>
      <c r="AG41" s="6">
        <f t="shared" si="31"/>
        <v>0</v>
      </c>
      <c r="AH41" s="5"/>
      <c r="AI41" s="6">
        <f t="shared" si="32"/>
        <v>1</v>
      </c>
      <c r="AJ41" s="7">
        <f t="shared" si="33"/>
        <v>1</v>
      </c>
      <c r="AK41" s="7">
        <f t="shared" si="34"/>
        <v>1</v>
      </c>
      <c r="AL41" s="7">
        <f t="shared" si="35"/>
        <v>1</v>
      </c>
      <c r="AM41" s="7">
        <f t="shared" si="36"/>
        <v>1</v>
      </c>
      <c r="AN41" s="7">
        <f t="shared" si="37"/>
        <v>1</v>
      </c>
      <c r="AO41" s="7">
        <f t="shared" si="38"/>
        <v>1</v>
      </c>
      <c r="AP41" s="5"/>
      <c r="AQ41" s="6">
        <f t="shared" si="39"/>
        <v>0</v>
      </c>
    </row>
    <row r="42" spans="1:43" ht="14.45" customHeight="1" x14ac:dyDescent="0.25">
      <c r="A42" s="62" t="s">
        <v>35</v>
      </c>
      <c r="B42" s="48">
        <v>4</v>
      </c>
      <c r="C42" s="50" t="s">
        <v>92</v>
      </c>
      <c r="D42" s="49" t="s">
        <v>57</v>
      </c>
      <c r="E42" s="51">
        <v>2</v>
      </c>
      <c r="F42" s="107" t="s">
        <v>330</v>
      </c>
      <c r="G42" s="76">
        <f>Full_dataset!K62</f>
        <v>2</v>
      </c>
      <c r="H42" s="73">
        <f>Full_dataset!L62</f>
        <v>1</v>
      </c>
      <c r="I42" s="73">
        <f>Full_dataset!M62</f>
        <v>2</v>
      </c>
      <c r="J42" s="73">
        <f>Full_dataset!N62</f>
        <v>2</v>
      </c>
      <c r="K42" s="73">
        <f>Full_dataset!O62</f>
        <v>2</v>
      </c>
      <c r="L42" s="73">
        <f>Full_dataset!P62</f>
        <v>2</v>
      </c>
      <c r="M42" s="70">
        <f>Full_dataset!Q62</f>
        <v>2</v>
      </c>
      <c r="N42" s="80">
        <f t="shared" si="20"/>
        <v>0</v>
      </c>
      <c r="O42" s="78">
        <f t="shared" si="21"/>
        <v>0</v>
      </c>
      <c r="P42" s="71">
        <f t="shared" si="22"/>
        <v>0</v>
      </c>
      <c r="Q42" s="76">
        <f>Full_dataset!U62</f>
        <v>0</v>
      </c>
      <c r="R42" s="54">
        <f t="shared" si="23"/>
        <v>0</v>
      </c>
      <c r="S42" s="76">
        <f>Full_dataset!W62</f>
        <v>0</v>
      </c>
      <c r="T42" s="76">
        <f>Full_dataset!X62</f>
        <v>0</v>
      </c>
      <c r="U42" s="76">
        <f>Full_dataset!Y62</f>
        <v>0</v>
      </c>
      <c r="V42" s="76">
        <f>Full_dataset!Z62</f>
        <v>0</v>
      </c>
      <c r="W42" s="76">
        <f>Full_dataset!AA62</f>
        <v>0</v>
      </c>
      <c r="Y42" s="5"/>
      <c r="Z42" s="6">
        <f t="shared" si="24"/>
        <v>1</v>
      </c>
      <c r="AA42" s="6">
        <f t="shared" si="25"/>
        <v>0.5</v>
      </c>
      <c r="AB42" s="6">
        <f t="shared" si="26"/>
        <v>1</v>
      </c>
      <c r="AC42" s="6">
        <f t="shared" si="27"/>
        <v>1</v>
      </c>
      <c r="AD42" s="6">
        <f t="shared" si="28"/>
        <v>1</v>
      </c>
      <c r="AE42" s="6">
        <f t="shared" si="29"/>
        <v>1</v>
      </c>
      <c r="AF42" s="7">
        <f t="shared" si="30"/>
        <v>1</v>
      </c>
      <c r="AG42" s="6">
        <f t="shared" si="31"/>
        <v>0</v>
      </c>
      <c r="AH42" s="5"/>
      <c r="AI42" s="6">
        <f t="shared" si="32"/>
        <v>1</v>
      </c>
      <c r="AJ42" s="7">
        <f t="shared" si="33"/>
        <v>1</v>
      </c>
      <c r="AK42" s="7">
        <f t="shared" si="34"/>
        <v>1</v>
      </c>
      <c r="AL42" s="7">
        <f t="shared" si="35"/>
        <v>1</v>
      </c>
      <c r="AM42" s="7">
        <f t="shared" si="36"/>
        <v>1</v>
      </c>
      <c r="AN42" s="7">
        <f t="shared" si="37"/>
        <v>1</v>
      </c>
      <c r="AO42" s="7">
        <f t="shared" si="38"/>
        <v>1</v>
      </c>
      <c r="AP42" s="5"/>
      <c r="AQ42" s="6">
        <f t="shared" si="39"/>
        <v>0</v>
      </c>
    </row>
    <row r="43" spans="1:43" ht="14.45" customHeight="1" x14ac:dyDescent="0.25">
      <c r="A43" s="60" t="s">
        <v>37</v>
      </c>
      <c r="B43" s="47">
        <v>6</v>
      </c>
      <c r="C43" s="46" t="s">
        <v>93</v>
      </c>
      <c r="D43" s="44" t="s">
        <v>57</v>
      </c>
      <c r="E43" s="45">
        <v>19</v>
      </c>
      <c r="F43" s="107" t="s">
        <v>330</v>
      </c>
      <c r="G43" s="76">
        <f>Full_dataset!K64</f>
        <v>18</v>
      </c>
      <c r="H43" s="73">
        <f>Full_dataset!L64</f>
        <v>5</v>
      </c>
      <c r="I43" s="73">
        <f>Full_dataset!M64</f>
        <v>12</v>
      </c>
      <c r="J43" s="73">
        <f>Full_dataset!N64</f>
        <v>11</v>
      </c>
      <c r="K43" s="73">
        <f>Full_dataset!O64</f>
        <v>15</v>
      </c>
      <c r="L43" s="73">
        <f>Full_dataset!P64</f>
        <v>9</v>
      </c>
      <c r="M43" s="70">
        <f>Full_dataset!Q64</f>
        <v>19</v>
      </c>
      <c r="N43" s="80">
        <f t="shared" si="20"/>
        <v>1</v>
      </c>
      <c r="O43" s="78">
        <f t="shared" si="21"/>
        <v>1</v>
      </c>
      <c r="P43" s="71">
        <f t="shared" si="22"/>
        <v>0</v>
      </c>
      <c r="Q43" s="76">
        <f>Full_dataset!U64</f>
        <v>0</v>
      </c>
      <c r="R43" s="54">
        <f t="shared" si="23"/>
        <v>0</v>
      </c>
      <c r="S43" s="76">
        <f>Full_dataset!W64</f>
        <v>0</v>
      </c>
      <c r="T43" s="76">
        <f>Full_dataset!X64</f>
        <v>0</v>
      </c>
      <c r="U43" s="76">
        <f>Full_dataset!Y64</f>
        <v>0</v>
      </c>
      <c r="V43" s="76">
        <f>Full_dataset!Z64</f>
        <v>0</v>
      </c>
      <c r="W43" s="76">
        <f>Full_dataset!AA64</f>
        <v>0</v>
      </c>
      <c r="Y43" s="5"/>
      <c r="Z43" s="6">
        <f t="shared" si="24"/>
        <v>0.94736842105263153</v>
      </c>
      <c r="AA43" s="6">
        <f t="shared" si="25"/>
        <v>0.26315789473684209</v>
      </c>
      <c r="AB43" s="6">
        <f t="shared" si="26"/>
        <v>0.78947368421052633</v>
      </c>
      <c r="AC43" s="6">
        <f t="shared" si="27"/>
        <v>0.63157894736842102</v>
      </c>
      <c r="AD43" s="6">
        <f t="shared" si="28"/>
        <v>0.47368421052631576</v>
      </c>
      <c r="AE43" s="6">
        <f t="shared" si="29"/>
        <v>0.57894736842105265</v>
      </c>
      <c r="AF43" s="7">
        <f t="shared" si="30"/>
        <v>1</v>
      </c>
      <c r="AG43" s="6">
        <f t="shared" si="31"/>
        <v>5.2631578947368418E-2</v>
      </c>
      <c r="AH43" s="5"/>
      <c r="AI43" s="6">
        <f t="shared" si="32"/>
        <v>1</v>
      </c>
      <c r="AJ43" s="7">
        <f t="shared" si="33"/>
        <v>1</v>
      </c>
      <c r="AK43" s="7">
        <f t="shared" si="34"/>
        <v>1</v>
      </c>
      <c r="AL43" s="7">
        <f t="shared" si="35"/>
        <v>1</v>
      </c>
      <c r="AM43" s="7">
        <f t="shared" si="36"/>
        <v>1</v>
      </c>
      <c r="AN43" s="7">
        <f t="shared" si="37"/>
        <v>1</v>
      </c>
      <c r="AO43" s="7">
        <f t="shared" si="38"/>
        <v>1</v>
      </c>
      <c r="AP43" s="5"/>
      <c r="AQ43" s="6">
        <f t="shared" si="39"/>
        <v>5.2631578947368418E-2</v>
      </c>
    </row>
    <row r="44" spans="1:43" ht="14.45" customHeight="1" x14ac:dyDescent="0.25">
      <c r="A44" s="62" t="s">
        <v>38</v>
      </c>
      <c r="B44" s="48">
        <v>5</v>
      </c>
      <c r="C44" s="50" t="s">
        <v>94</v>
      </c>
      <c r="D44" s="49" t="s">
        <v>57</v>
      </c>
      <c r="E44" s="51">
        <v>9</v>
      </c>
      <c r="F44" s="107" t="s">
        <v>330</v>
      </c>
      <c r="G44" s="76">
        <f>Full_dataset!K65</f>
        <v>9</v>
      </c>
      <c r="H44" s="73">
        <f>Full_dataset!L65</f>
        <v>5</v>
      </c>
      <c r="I44" s="73">
        <f>Full_dataset!M65</f>
        <v>0</v>
      </c>
      <c r="J44" s="73">
        <f>Full_dataset!N65</f>
        <v>7</v>
      </c>
      <c r="K44" s="73">
        <f>Full_dataset!O65</f>
        <v>8</v>
      </c>
      <c r="L44" s="73">
        <f>Full_dataset!P65</f>
        <v>5</v>
      </c>
      <c r="M44" s="70">
        <f>Full_dataset!Q65</f>
        <v>9</v>
      </c>
      <c r="N44" s="94">
        <f t="shared" si="20"/>
        <v>0</v>
      </c>
      <c r="O44" s="95">
        <f t="shared" si="21"/>
        <v>0</v>
      </c>
      <c r="P44" s="96">
        <f t="shared" si="22"/>
        <v>0</v>
      </c>
      <c r="Q44" s="76">
        <f>Full_dataset!U65</f>
        <v>0</v>
      </c>
      <c r="R44" s="98">
        <f t="shared" si="23"/>
        <v>0</v>
      </c>
      <c r="S44" s="76">
        <f>Full_dataset!W65</f>
        <v>0</v>
      </c>
      <c r="T44" s="76">
        <f>Full_dataset!X65</f>
        <v>0</v>
      </c>
      <c r="U44" s="76">
        <f>Full_dataset!Y65</f>
        <v>0</v>
      </c>
      <c r="V44" s="76">
        <f>Full_dataset!Z65</f>
        <v>0</v>
      </c>
      <c r="W44" s="76">
        <f>Full_dataset!AA65</f>
        <v>0</v>
      </c>
      <c r="X44" s="99"/>
      <c r="Y44" s="100"/>
      <c r="Z44" s="101">
        <f t="shared" si="24"/>
        <v>1</v>
      </c>
      <c r="AA44" s="101">
        <f t="shared" si="25"/>
        <v>0.55555555555555558</v>
      </c>
      <c r="AB44" s="101">
        <f t="shared" si="26"/>
        <v>0.88888888888888884</v>
      </c>
      <c r="AC44" s="101">
        <f t="shared" si="27"/>
        <v>0</v>
      </c>
      <c r="AD44" s="101">
        <f t="shared" si="28"/>
        <v>0.55555555555555558</v>
      </c>
      <c r="AE44" s="101">
        <f t="shared" si="29"/>
        <v>0.77777777777777779</v>
      </c>
      <c r="AF44" s="102">
        <f t="shared" si="30"/>
        <v>1</v>
      </c>
      <c r="AG44" s="101">
        <f t="shared" si="31"/>
        <v>0</v>
      </c>
      <c r="AH44" s="100"/>
      <c r="AI44" s="101">
        <f t="shared" si="32"/>
        <v>1</v>
      </c>
      <c r="AJ44" s="102">
        <f t="shared" si="33"/>
        <v>1</v>
      </c>
      <c r="AK44" s="102">
        <f t="shared" si="34"/>
        <v>1</v>
      </c>
      <c r="AL44" s="102">
        <f t="shared" si="35"/>
        <v>1</v>
      </c>
      <c r="AM44" s="102">
        <f t="shared" si="36"/>
        <v>1</v>
      </c>
      <c r="AN44" s="102">
        <f t="shared" si="37"/>
        <v>1</v>
      </c>
      <c r="AO44" s="102">
        <f t="shared" si="38"/>
        <v>1</v>
      </c>
      <c r="AP44" s="100"/>
      <c r="AQ44" s="101">
        <f t="shared" si="39"/>
        <v>0</v>
      </c>
    </row>
    <row r="45" spans="1:43" ht="14.45" customHeight="1" x14ac:dyDescent="0.25">
      <c r="A45" s="60" t="s">
        <v>40</v>
      </c>
      <c r="B45" s="47">
        <v>6</v>
      </c>
      <c r="C45" s="46" t="s">
        <v>95</v>
      </c>
      <c r="D45" s="44" t="s">
        <v>57</v>
      </c>
      <c r="E45" s="45">
        <v>5</v>
      </c>
      <c r="F45" s="107" t="s">
        <v>330</v>
      </c>
      <c r="G45" s="76">
        <f>Full_dataset!K67</f>
        <v>3</v>
      </c>
      <c r="H45" s="73">
        <f>Full_dataset!L67</f>
        <v>0</v>
      </c>
      <c r="I45" s="73">
        <f>Full_dataset!M67</f>
        <v>2</v>
      </c>
      <c r="J45" s="73">
        <f>Full_dataset!N67</f>
        <v>3</v>
      </c>
      <c r="K45" s="73">
        <f>Full_dataset!O67</f>
        <v>3</v>
      </c>
      <c r="L45" s="73">
        <f>Full_dataset!P67</f>
        <v>2</v>
      </c>
      <c r="M45" s="70">
        <f>Full_dataset!Q67</f>
        <v>3</v>
      </c>
      <c r="N45" s="80">
        <f t="shared" si="20"/>
        <v>0</v>
      </c>
      <c r="O45" s="78">
        <f t="shared" si="21"/>
        <v>2</v>
      </c>
      <c r="P45" s="71">
        <f t="shared" si="22"/>
        <v>2</v>
      </c>
      <c r="Q45" s="76">
        <f>Full_dataset!U67</f>
        <v>2</v>
      </c>
      <c r="R45" s="54">
        <f t="shared" si="23"/>
        <v>0</v>
      </c>
      <c r="S45" s="76">
        <f>Full_dataset!W67</f>
        <v>0</v>
      </c>
      <c r="T45" s="76">
        <f>Full_dataset!X67</f>
        <v>0</v>
      </c>
      <c r="U45" s="76">
        <f>Full_dataset!Y67</f>
        <v>2</v>
      </c>
      <c r="V45" s="76">
        <f>Full_dataset!Z67</f>
        <v>0</v>
      </c>
      <c r="W45" s="76">
        <f>Full_dataset!AA67</f>
        <v>0</v>
      </c>
      <c r="Y45" s="5"/>
      <c r="Z45" s="6">
        <f t="shared" si="24"/>
        <v>0.6</v>
      </c>
      <c r="AA45" s="6">
        <f t="shared" si="25"/>
        <v>0</v>
      </c>
      <c r="AB45" s="6">
        <f t="shared" si="26"/>
        <v>0.6</v>
      </c>
      <c r="AC45" s="6">
        <f t="shared" si="27"/>
        <v>0.4</v>
      </c>
      <c r="AD45" s="6">
        <f t="shared" si="28"/>
        <v>0.4</v>
      </c>
      <c r="AE45" s="6">
        <f t="shared" si="29"/>
        <v>0.6</v>
      </c>
      <c r="AF45" s="7">
        <f t="shared" si="30"/>
        <v>1</v>
      </c>
      <c r="AG45" s="6">
        <f t="shared" si="31"/>
        <v>0</v>
      </c>
      <c r="AH45" s="5"/>
      <c r="AI45" s="6">
        <f t="shared" si="32"/>
        <v>0.6</v>
      </c>
      <c r="AJ45" s="7">
        <f t="shared" si="33"/>
        <v>0.6</v>
      </c>
      <c r="AK45" s="7">
        <f t="shared" si="34"/>
        <v>0.6</v>
      </c>
      <c r="AL45" s="7">
        <f t="shared" si="35"/>
        <v>0.6</v>
      </c>
      <c r="AM45" s="7">
        <f t="shared" si="36"/>
        <v>0.6</v>
      </c>
      <c r="AN45" s="7">
        <f t="shared" si="37"/>
        <v>1</v>
      </c>
      <c r="AO45" s="7">
        <f t="shared" si="38"/>
        <v>1</v>
      </c>
      <c r="AP45" s="5"/>
      <c r="AQ45" s="6">
        <f t="shared" si="39"/>
        <v>0</v>
      </c>
    </row>
    <row r="46" spans="1:43" ht="14.45" customHeight="1" x14ac:dyDescent="0.25">
      <c r="A46" s="60" t="s">
        <v>41</v>
      </c>
      <c r="B46" s="47">
        <v>3</v>
      </c>
      <c r="C46" s="46" t="s">
        <v>96</v>
      </c>
      <c r="D46" s="44" t="s">
        <v>57</v>
      </c>
      <c r="E46" s="45">
        <v>55</v>
      </c>
      <c r="F46" s="107" t="s">
        <v>330</v>
      </c>
      <c r="G46" s="76">
        <f>Full_dataset!K68</f>
        <v>38</v>
      </c>
      <c r="H46" s="73">
        <f>Full_dataset!L68</f>
        <v>25</v>
      </c>
      <c r="I46" s="73">
        <f>Full_dataset!M68</f>
        <v>40</v>
      </c>
      <c r="J46" s="73">
        <f>Full_dataset!N68</f>
        <v>52</v>
      </c>
      <c r="K46" s="73">
        <f>Full_dataset!O68</f>
        <v>42</v>
      </c>
      <c r="L46" s="73">
        <f>Full_dataset!P68</f>
        <v>16</v>
      </c>
      <c r="M46" s="70">
        <f>Full_dataset!Q68</f>
        <v>48</v>
      </c>
      <c r="N46" s="80">
        <f t="shared" si="20"/>
        <v>10</v>
      </c>
      <c r="O46" s="78">
        <f t="shared" si="21"/>
        <v>17</v>
      </c>
      <c r="P46" s="71">
        <f t="shared" si="22"/>
        <v>7</v>
      </c>
      <c r="Q46" s="76">
        <f>Full_dataset!U68</f>
        <v>7</v>
      </c>
      <c r="R46" s="54">
        <f t="shared" si="23"/>
        <v>0</v>
      </c>
      <c r="S46" s="76">
        <f>Full_dataset!W68</f>
        <v>2</v>
      </c>
      <c r="T46" s="76">
        <f>Full_dataset!X68</f>
        <v>3</v>
      </c>
      <c r="U46" s="76">
        <f>Full_dataset!Y68</f>
        <v>6</v>
      </c>
      <c r="V46" s="76">
        <f>Full_dataset!Z68</f>
        <v>0</v>
      </c>
      <c r="W46" s="76">
        <f>Full_dataset!AA68</f>
        <v>1</v>
      </c>
      <c r="Y46" s="5"/>
      <c r="Z46" s="6">
        <f t="shared" si="24"/>
        <v>0.69090909090909092</v>
      </c>
      <c r="AA46" s="6">
        <f t="shared" si="25"/>
        <v>0.45454545454545453</v>
      </c>
      <c r="AB46" s="6">
        <f t="shared" si="26"/>
        <v>0.76363636363636367</v>
      </c>
      <c r="AC46" s="6">
        <f t="shared" si="27"/>
        <v>0.72727272727272729</v>
      </c>
      <c r="AD46" s="6">
        <f t="shared" si="28"/>
        <v>0.29090909090909089</v>
      </c>
      <c r="AE46" s="6">
        <f t="shared" si="29"/>
        <v>0.94545454545454544</v>
      </c>
      <c r="AF46" s="7">
        <f t="shared" si="30"/>
        <v>1</v>
      </c>
      <c r="AG46" s="6">
        <f t="shared" si="31"/>
        <v>0.18181818181818182</v>
      </c>
      <c r="AH46" s="5"/>
      <c r="AI46" s="6">
        <f t="shared" si="32"/>
        <v>0.87272727272727268</v>
      </c>
      <c r="AJ46" s="7">
        <f t="shared" si="33"/>
        <v>0.90909090909090906</v>
      </c>
      <c r="AK46" s="7">
        <f t="shared" si="34"/>
        <v>0.87272727272727268</v>
      </c>
      <c r="AL46" s="7">
        <f t="shared" si="35"/>
        <v>0.92727272727272725</v>
      </c>
      <c r="AM46" s="7">
        <f t="shared" si="36"/>
        <v>0.89090909090909087</v>
      </c>
      <c r="AN46" s="7">
        <f t="shared" si="37"/>
        <v>0.98181818181818181</v>
      </c>
      <c r="AO46" s="7">
        <f t="shared" si="38"/>
        <v>1</v>
      </c>
      <c r="AP46" s="5"/>
      <c r="AQ46" s="6">
        <f t="shared" si="39"/>
        <v>0.18181818181818182</v>
      </c>
    </row>
    <row r="47" spans="1:43" ht="14.45" customHeight="1" x14ac:dyDescent="0.25">
      <c r="A47" s="62" t="s">
        <v>203</v>
      </c>
      <c r="B47" s="48">
        <v>4</v>
      </c>
      <c r="C47" s="50" t="s">
        <v>97</v>
      </c>
      <c r="D47" s="49" t="s">
        <v>58</v>
      </c>
      <c r="E47" s="51">
        <v>44</v>
      </c>
      <c r="F47" s="107" t="s">
        <v>330</v>
      </c>
      <c r="G47" s="76">
        <f>Full_dataset!K69</f>
        <v>41</v>
      </c>
      <c r="H47" s="73">
        <f>Full_dataset!L69</f>
        <v>27</v>
      </c>
      <c r="I47" s="73">
        <f>Full_dataset!M69</f>
        <v>2</v>
      </c>
      <c r="J47" s="73">
        <f>Full_dataset!N69</f>
        <v>41</v>
      </c>
      <c r="K47" s="73">
        <f>Full_dataset!O69</f>
        <v>38</v>
      </c>
      <c r="L47" s="73">
        <f>Full_dataset!P69</f>
        <v>20</v>
      </c>
      <c r="M47" s="70">
        <f>Full_dataset!Q69</f>
        <v>42</v>
      </c>
      <c r="N47" s="80">
        <f t="shared" si="20"/>
        <v>1</v>
      </c>
      <c r="O47" s="78">
        <f t="shared" si="21"/>
        <v>3</v>
      </c>
      <c r="P47" s="71">
        <f t="shared" si="22"/>
        <v>2</v>
      </c>
      <c r="Q47" s="76">
        <f>Full_dataset!U69</f>
        <v>2</v>
      </c>
      <c r="R47" s="54">
        <f t="shared" si="23"/>
        <v>0</v>
      </c>
      <c r="S47" s="76">
        <f>Full_dataset!W69</f>
        <v>1</v>
      </c>
      <c r="T47" s="76">
        <f>Full_dataset!X69</f>
        <v>0</v>
      </c>
      <c r="U47" s="76">
        <f>Full_dataset!Y69</f>
        <v>2</v>
      </c>
      <c r="V47" s="76">
        <f>Full_dataset!Z69</f>
        <v>0</v>
      </c>
      <c r="W47" s="76">
        <f>Full_dataset!AA69</f>
        <v>1</v>
      </c>
      <c r="Y47" s="5"/>
      <c r="Z47" s="6">
        <f t="shared" si="24"/>
        <v>0.93181818181818177</v>
      </c>
      <c r="AA47" s="6">
        <f t="shared" si="25"/>
        <v>0.61363636363636365</v>
      </c>
      <c r="AB47" s="6">
        <f t="shared" si="26"/>
        <v>0.86363636363636365</v>
      </c>
      <c r="AC47" s="6">
        <f t="shared" si="27"/>
        <v>4.5454545454545456E-2</v>
      </c>
      <c r="AD47" s="6">
        <f t="shared" si="28"/>
        <v>0.45454545454545453</v>
      </c>
      <c r="AE47" s="6">
        <f t="shared" si="29"/>
        <v>0.93181818181818177</v>
      </c>
      <c r="AF47" s="7">
        <f t="shared" si="30"/>
        <v>1</v>
      </c>
      <c r="AG47" s="6">
        <f t="shared" si="31"/>
        <v>2.2727272727272728E-2</v>
      </c>
      <c r="AH47" s="5"/>
      <c r="AI47" s="6">
        <f t="shared" si="32"/>
        <v>0.95454545454545459</v>
      </c>
      <c r="AJ47" s="7">
        <f t="shared" si="33"/>
        <v>0.97727272727272729</v>
      </c>
      <c r="AK47" s="7">
        <f t="shared" si="34"/>
        <v>0.95454545454545459</v>
      </c>
      <c r="AL47" s="7">
        <f t="shared" si="35"/>
        <v>0.95454545454545459</v>
      </c>
      <c r="AM47" s="7">
        <f t="shared" si="36"/>
        <v>0.97727272727272729</v>
      </c>
      <c r="AN47" s="7">
        <f t="shared" si="37"/>
        <v>1</v>
      </c>
      <c r="AO47" s="7">
        <f t="shared" si="38"/>
        <v>1</v>
      </c>
      <c r="AP47" s="5"/>
      <c r="AQ47" s="6">
        <f t="shared" si="39"/>
        <v>2.2727272727272728E-2</v>
      </c>
    </row>
    <row r="48" spans="1:43" ht="14.45" customHeight="1" x14ac:dyDescent="0.25">
      <c r="A48" s="60" t="s">
        <v>204</v>
      </c>
      <c r="B48" s="47">
        <v>6</v>
      </c>
      <c r="C48" s="46" t="s">
        <v>111</v>
      </c>
      <c r="D48" s="44" t="s">
        <v>57</v>
      </c>
      <c r="E48" s="45">
        <v>6</v>
      </c>
      <c r="F48" s="107" t="s">
        <v>330</v>
      </c>
      <c r="G48" s="76">
        <f>Full_dataset!K70</f>
        <v>6</v>
      </c>
      <c r="H48" s="73">
        <f>Full_dataset!L70</f>
        <v>4</v>
      </c>
      <c r="I48" s="73">
        <f>Full_dataset!M70</f>
        <v>0</v>
      </c>
      <c r="J48" s="73">
        <f>Full_dataset!N70</f>
        <v>6</v>
      </c>
      <c r="K48" s="73">
        <f>Full_dataset!O70</f>
        <v>5</v>
      </c>
      <c r="L48" s="73">
        <f>Full_dataset!P70</f>
        <v>5</v>
      </c>
      <c r="M48" s="70">
        <f>Full_dataset!Q70</f>
        <v>6</v>
      </c>
      <c r="N48" s="80">
        <f t="shared" si="20"/>
        <v>0</v>
      </c>
      <c r="O48" s="78">
        <f t="shared" si="21"/>
        <v>0</v>
      </c>
      <c r="P48" s="71">
        <f t="shared" si="22"/>
        <v>0</v>
      </c>
      <c r="Q48" s="76">
        <f>Full_dataset!U70</f>
        <v>0</v>
      </c>
      <c r="R48" s="54">
        <f t="shared" si="23"/>
        <v>0</v>
      </c>
      <c r="S48" s="76">
        <f>Full_dataset!W70</f>
        <v>0</v>
      </c>
      <c r="T48" s="76">
        <f>Full_dataset!X70</f>
        <v>0</v>
      </c>
      <c r="U48" s="76">
        <f>Full_dataset!Y70</f>
        <v>0</v>
      </c>
      <c r="V48" s="76">
        <f>Full_dataset!Z70</f>
        <v>0</v>
      </c>
      <c r="W48" s="76">
        <f>Full_dataset!AA70</f>
        <v>0</v>
      </c>
      <c r="Y48" s="5"/>
      <c r="Z48" s="6">
        <f t="shared" si="24"/>
        <v>1</v>
      </c>
      <c r="AA48" s="6">
        <f t="shared" si="25"/>
        <v>0.66666666666666663</v>
      </c>
      <c r="AB48" s="6">
        <f t="shared" si="26"/>
        <v>0.83333333333333337</v>
      </c>
      <c r="AC48" s="6">
        <f t="shared" si="27"/>
        <v>0</v>
      </c>
      <c r="AD48" s="6">
        <f t="shared" si="28"/>
        <v>0.83333333333333337</v>
      </c>
      <c r="AE48" s="6">
        <f t="shared" si="29"/>
        <v>1</v>
      </c>
      <c r="AF48" s="7">
        <f t="shared" si="30"/>
        <v>1</v>
      </c>
      <c r="AG48" s="6">
        <f t="shared" si="31"/>
        <v>0</v>
      </c>
      <c r="AH48" s="5"/>
      <c r="AI48" s="6">
        <f t="shared" si="32"/>
        <v>1</v>
      </c>
      <c r="AJ48" s="7">
        <f t="shared" si="33"/>
        <v>1</v>
      </c>
      <c r="AK48" s="7">
        <f t="shared" si="34"/>
        <v>1</v>
      </c>
      <c r="AL48" s="7">
        <f t="shared" si="35"/>
        <v>1</v>
      </c>
      <c r="AM48" s="7">
        <f t="shared" si="36"/>
        <v>1</v>
      </c>
      <c r="AN48" s="7">
        <f t="shared" si="37"/>
        <v>1</v>
      </c>
      <c r="AO48" s="7">
        <f t="shared" si="38"/>
        <v>1</v>
      </c>
      <c r="AP48" s="5"/>
      <c r="AQ48" s="6">
        <f t="shared" si="39"/>
        <v>0</v>
      </c>
    </row>
    <row r="49" spans="1:43" ht="14.45" customHeight="1" x14ac:dyDescent="0.25">
      <c r="A49" s="60" t="s">
        <v>42</v>
      </c>
      <c r="B49" s="47">
        <v>2</v>
      </c>
      <c r="C49" s="46" t="s">
        <v>131</v>
      </c>
      <c r="D49" s="44" t="s">
        <v>58</v>
      </c>
      <c r="E49" s="45">
        <v>38</v>
      </c>
      <c r="F49" s="107" t="s">
        <v>330</v>
      </c>
      <c r="G49" s="76">
        <f>Full_dataset!K71</f>
        <v>37</v>
      </c>
      <c r="H49" s="73">
        <f>Full_dataset!L71</f>
        <v>20</v>
      </c>
      <c r="I49" s="73">
        <f>Full_dataset!M71</f>
        <v>4</v>
      </c>
      <c r="J49" s="73">
        <f>Full_dataset!N71</f>
        <v>29</v>
      </c>
      <c r="K49" s="73">
        <f>Full_dataset!O71</f>
        <v>36</v>
      </c>
      <c r="L49" s="73">
        <f>Full_dataset!P71</f>
        <v>29</v>
      </c>
      <c r="M49" s="70">
        <f>Full_dataset!Q71</f>
        <v>37</v>
      </c>
      <c r="N49" s="80">
        <f t="shared" si="20"/>
        <v>0</v>
      </c>
      <c r="O49" s="78">
        <f t="shared" si="21"/>
        <v>1</v>
      </c>
      <c r="P49" s="71">
        <f t="shared" si="22"/>
        <v>1</v>
      </c>
      <c r="Q49" s="76">
        <f>Full_dataset!U71</f>
        <v>1</v>
      </c>
      <c r="R49" s="54">
        <f t="shared" si="23"/>
        <v>0</v>
      </c>
      <c r="S49" s="76">
        <f>Full_dataset!W71</f>
        <v>0</v>
      </c>
      <c r="T49" s="76">
        <f>Full_dataset!X71</f>
        <v>0</v>
      </c>
      <c r="U49" s="76">
        <f>Full_dataset!Y71</f>
        <v>1</v>
      </c>
      <c r="V49" s="76">
        <f>Full_dataset!Z71</f>
        <v>1</v>
      </c>
      <c r="W49" s="76">
        <f>Full_dataset!AA71</f>
        <v>1</v>
      </c>
      <c r="X49" s="130"/>
      <c r="Y49" s="146"/>
      <c r="Z49" s="21">
        <f t="shared" si="24"/>
        <v>0.97368421052631582</v>
      </c>
      <c r="AA49" s="21">
        <f t="shared" si="25"/>
        <v>0.52631578947368418</v>
      </c>
      <c r="AB49" s="21">
        <f t="shared" si="26"/>
        <v>0.94736842105263153</v>
      </c>
      <c r="AC49" s="21">
        <f t="shared" si="27"/>
        <v>0.10526315789473684</v>
      </c>
      <c r="AD49" s="21">
        <f t="shared" si="28"/>
        <v>0.76315789473684215</v>
      </c>
      <c r="AE49" s="21">
        <f t="shared" si="29"/>
        <v>0.76315789473684215</v>
      </c>
      <c r="AF49" s="131">
        <f t="shared" si="30"/>
        <v>1</v>
      </c>
      <c r="AG49" s="21">
        <f t="shared" si="31"/>
        <v>0</v>
      </c>
      <c r="AH49" s="146"/>
      <c r="AI49" s="21">
        <f t="shared" si="32"/>
        <v>0.97368421052631582</v>
      </c>
      <c r="AJ49" s="131">
        <f t="shared" si="33"/>
        <v>0.97368421052631582</v>
      </c>
      <c r="AK49" s="131">
        <f t="shared" si="34"/>
        <v>1</v>
      </c>
      <c r="AL49" s="131">
        <f t="shared" si="35"/>
        <v>0.97368421052631582</v>
      </c>
      <c r="AM49" s="131">
        <f t="shared" si="36"/>
        <v>1</v>
      </c>
      <c r="AN49" s="131">
        <f t="shared" si="37"/>
        <v>1</v>
      </c>
      <c r="AO49" s="131">
        <f t="shared" si="38"/>
        <v>1</v>
      </c>
      <c r="AP49" s="146"/>
      <c r="AQ49" s="21">
        <f t="shared" si="39"/>
        <v>0</v>
      </c>
    </row>
    <row r="50" spans="1:43" ht="14.45" customHeight="1" x14ac:dyDescent="0.25">
      <c r="A50" s="60" t="s">
        <v>205</v>
      </c>
      <c r="B50" s="47">
        <v>7</v>
      </c>
      <c r="C50" s="46" t="s">
        <v>98</v>
      </c>
      <c r="D50" s="44" t="s">
        <v>57</v>
      </c>
      <c r="E50" s="45">
        <v>17</v>
      </c>
      <c r="F50" s="107" t="s">
        <v>330</v>
      </c>
      <c r="G50" s="76">
        <f>Full_dataset!K73</f>
        <v>15</v>
      </c>
      <c r="H50" s="73">
        <f>Full_dataset!L73</f>
        <v>6</v>
      </c>
      <c r="I50" s="73">
        <f>Full_dataset!M73</f>
        <v>8</v>
      </c>
      <c r="J50" s="73">
        <f>Full_dataset!N73</f>
        <v>17</v>
      </c>
      <c r="K50" s="73">
        <f>Full_dataset!O73</f>
        <v>15</v>
      </c>
      <c r="L50" s="73">
        <f>Full_dataset!P73</f>
        <v>10</v>
      </c>
      <c r="M50" s="70">
        <f>Full_dataset!Q73</f>
        <v>15</v>
      </c>
      <c r="N50" s="80">
        <f t="shared" si="20"/>
        <v>0</v>
      </c>
      <c r="O50" s="78">
        <f t="shared" si="21"/>
        <v>2</v>
      </c>
      <c r="P50" s="71">
        <f t="shared" si="22"/>
        <v>2</v>
      </c>
      <c r="Q50" s="76">
        <f>Full_dataset!U73</f>
        <v>2</v>
      </c>
      <c r="R50" s="54">
        <f t="shared" si="23"/>
        <v>0</v>
      </c>
      <c r="S50" s="76">
        <f>Full_dataset!W73</f>
        <v>0</v>
      </c>
      <c r="T50" s="76">
        <f>Full_dataset!X73</f>
        <v>1</v>
      </c>
      <c r="U50" s="76">
        <f>Full_dataset!Y73</f>
        <v>2</v>
      </c>
      <c r="V50" s="76">
        <f>Full_dataset!Z73</f>
        <v>0</v>
      </c>
      <c r="W50" s="76">
        <f>Full_dataset!AA73</f>
        <v>1</v>
      </c>
      <c r="Y50" s="5"/>
      <c r="Z50" s="6">
        <f t="shared" si="24"/>
        <v>0.88235294117647056</v>
      </c>
      <c r="AA50" s="6">
        <f t="shared" si="25"/>
        <v>0.35294117647058826</v>
      </c>
      <c r="AB50" s="6">
        <f t="shared" si="26"/>
        <v>0.88235294117647056</v>
      </c>
      <c r="AC50" s="6">
        <f t="shared" si="27"/>
        <v>0.47058823529411764</v>
      </c>
      <c r="AD50" s="6">
        <f t="shared" si="28"/>
        <v>0.58823529411764708</v>
      </c>
      <c r="AE50" s="6">
        <f t="shared" si="29"/>
        <v>1</v>
      </c>
      <c r="AF50" s="7">
        <f t="shared" si="30"/>
        <v>1</v>
      </c>
      <c r="AG50" s="6">
        <f t="shared" si="31"/>
        <v>0</v>
      </c>
      <c r="AH50" s="5"/>
      <c r="AI50" s="6">
        <f t="shared" si="32"/>
        <v>0.88235294117647056</v>
      </c>
      <c r="AJ50" s="7">
        <f t="shared" si="33"/>
        <v>0.88235294117647056</v>
      </c>
      <c r="AK50" s="7">
        <f t="shared" si="34"/>
        <v>0.88235294117647056</v>
      </c>
      <c r="AL50" s="7">
        <f t="shared" si="35"/>
        <v>0.94117647058823528</v>
      </c>
      <c r="AM50" s="7">
        <f t="shared" si="36"/>
        <v>0.94117647058823528</v>
      </c>
      <c r="AN50" s="7">
        <f t="shared" si="37"/>
        <v>1</v>
      </c>
      <c r="AO50" s="7">
        <f t="shared" si="38"/>
        <v>1</v>
      </c>
      <c r="AP50" s="5"/>
      <c r="AQ50" s="6">
        <f t="shared" si="39"/>
        <v>0</v>
      </c>
    </row>
    <row r="51" spans="1:43" ht="14.45" customHeight="1" x14ac:dyDescent="0.25">
      <c r="A51" s="62" t="s">
        <v>43</v>
      </c>
      <c r="B51" s="48">
        <v>4</v>
      </c>
      <c r="C51" s="50" t="s">
        <v>132</v>
      </c>
      <c r="D51" s="49" t="s">
        <v>58</v>
      </c>
      <c r="E51" s="51">
        <v>29</v>
      </c>
      <c r="F51" s="107" t="s">
        <v>330</v>
      </c>
      <c r="G51" s="76">
        <f>Full_dataset!K74</f>
        <v>28</v>
      </c>
      <c r="H51" s="73">
        <f>Full_dataset!L74</f>
        <v>12</v>
      </c>
      <c r="I51" s="73">
        <f>Full_dataset!M74</f>
        <v>0</v>
      </c>
      <c r="J51" s="73">
        <f>Full_dataset!N74</f>
        <v>29</v>
      </c>
      <c r="K51" s="73">
        <f>Full_dataset!O74</f>
        <v>27</v>
      </c>
      <c r="L51" s="73">
        <f>Full_dataset!P74</f>
        <v>18</v>
      </c>
      <c r="M51" s="70">
        <f>Full_dataset!Q74</f>
        <v>28</v>
      </c>
      <c r="N51" s="80">
        <f t="shared" si="20"/>
        <v>0</v>
      </c>
      <c r="O51" s="78">
        <f t="shared" si="21"/>
        <v>1</v>
      </c>
      <c r="P51" s="71">
        <f t="shared" si="22"/>
        <v>1</v>
      </c>
      <c r="Q51" s="76">
        <f>Full_dataset!U74</f>
        <v>1</v>
      </c>
      <c r="R51" s="54">
        <f t="shared" si="23"/>
        <v>0</v>
      </c>
      <c r="S51" s="76">
        <f>Full_dataset!W74</f>
        <v>0</v>
      </c>
      <c r="T51" s="76">
        <f>Full_dataset!X74</f>
        <v>0</v>
      </c>
      <c r="U51" s="76">
        <f>Full_dataset!Y74</f>
        <v>1</v>
      </c>
      <c r="V51" s="76">
        <f>Full_dataset!Z74</f>
        <v>1</v>
      </c>
      <c r="W51" s="76">
        <f>Full_dataset!AA74</f>
        <v>0</v>
      </c>
      <c r="Y51" s="5"/>
      <c r="Z51" s="6">
        <f t="shared" si="24"/>
        <v>0.96551724137931039</v>
      </c>
      <c r="AA51" s="6">
        <f t="shared" si="25"/>
        <v>0.41379310344827586</v>
      </c>
      <c r="AB51" s="6">
        <f t="shared" si="26"/>
        <v>0.93103448275862066</v>
      </c>
      <c r="AC51" s="6">
        <f t="shared" si="27"/>
        <v>0</v>
      </c>
      <c r="AD51" s="6">
        <f t="shared" si="28"/>
        <v>0.62068965517241381</v>
      </c>
      <c r="AE51" s="6">
        <f t="shared" si="29"/>
        <v>1</v>
      </c>
      <c r="AF51" s="7">
        <f t="shared" si="30"/>
        <v>1</v>
      </c>
      <c r="AG51" s="6">
        <f t="shared" si="31"/>
        <v>0</v>
      </c>
      <c r="AH51" s="5"/>
      <c r="AI51" s="6">
        <f t="shared" si="32"/>
        <v>0.96551724137931039</v>
      </c>
      <c r="AJ51" s="7">
        <f t="shared" si="33"/>
        <v>0.96551724137931039</v>
      </c>
      <c r="AK51" s="7">
        <f t="shared" si="34"/>
        <v>1</v>
      </c>
      <c r="AL51" s="7">
        <f t="shared" si="35"/>
        <v>0.96551724137931039</v>
      </c>
      <c r="AM51" s="7">
        <f t="shared" si="36"/>
        <v>0.96551724137931039</v>
      </c>
      <c r="AN51" s="7">
        <f t="shared" si="37"/>
        <v>1</v>
      </c>
      <c r="AO51" s="7">
        <f t="shared" si="38"/>
        <v>1</v>
      </c>
      <c r="AP51" s="5"/>
      <c r="AQ51" s="6">
        <f t="shared" si="39"/>
        <v>0</v>
      </c>
    </row>
    <row r="52" spans="1:43" ht="14.45" customHeight="1" x14ac:dyDescent="0.25">
      <c r="A52" s="60" t="s">
        <v>44</v>
      </c>
      <c r="B52" s="47">
        <v>11</v>
      </c>
      <c r="C52" s="46" t="s">
        <v>99</v>
      </c>
      <c r="D52" s="44" t="s">
        <v>57</v>
      </c>
      <c r="E52" s="45">
        <v>15</v>
      </c>
      <c r="F52" s="107" t="s">
        <v>330</v>
      </c>
      <c r="G52" s="76">
        <f>Full_dataset!K75</f>
        <v>15</v>
      </c>
      <c r="H52" s="73">
        <f>Full_dataset!L75</f>
        <v>7</v>
      </c>
      <c r="I52" s="73">
        <f>Full_dataset!M75</f>
        <v>1</v>
      </c>
      <c r="J52" s="73">
        <f>Full_dataset!N75</f>
        <v>15</v>
      </c>
      <c r="K52" s="73">
        <f>Full_dataset!O75</f>
        <v>14</v>
      </c>
      <c r="L52" s="73">
        <f>Full_dataset!P75</f>
        <v>13</v>
      </c>
      <c r="M52" s="70">
        <f>Full_dataset!Q75</f>
        <v>15</v>
      </c>
      <c r="N52" s="80">
        <f t="shared" si="20"/>
        <v>0</v>
      </c>
      <c r="O52" s="78">
        <f t="shared" si="21"/>
        <v>0</v>
      </c>
      <c r="P52" s="71">
        <f t="shared" si="22"/>
        <v>0</v>
      </c>
      <c r="Q52" s="76">
        <f>Full_dataset!U75</f>
        <v>0</v>
      </c>
      <c r="R52" s="54">
        <f t="shared" si="23"/>
        <v>0</v>
      </c>
      <c r="S52" s="76">
        <f>Full_dataset!W75</f>
        <v>0</v>
      </c>
      <c r="T52" s="76">
        <f>Full_dataset!X75</f>
        <v>0</v>
      </c>
      <c r="U52" s="76">
        <f>Full_dataset!Y75</f>
        <v>0</v>
      </c>
      <c r="V52" s="76">
        <f>Full_dataset!Z75</f>
        <v>0</v>
      </c>
      <c r="W52" s="76">
        <f>Full_dataset!AA75</f>
        <v>0</v>
      </c>
      <c r="Y52" s="5"/>
      <c r="Z52" s="6">
        <f t="shared" si="24"/>
        <v>1</v>
      </c>
      <c r="AA52" s="6">
        <f t="shared" si="25"/>
        <v>0.46666666666666667</v>
      </c>
      <c r="AB52" s="6">
        <f t="shared" si="26"/>
        <v>0.93333333333333335</v>
      </c>
      <c r="AC52" s="6">
        <f t="shared" si="27"/>
        <v>6.6666666666666666E-2</v>
      </c>
      <c r="AD52" s="6">
        <f t="shared" si="28"/>
        <v>0.8666666666666667</v>
      </c>
      <c r="AE52" s="6">
        <f t="shared" si="29"/>
        <v>1</v>
      </c>
      <c r="AF52" s="7">
        <f t="shared" si="30"/>
        <v>1</v>
      </c>
      <c r="AG52" s="6">
        <f t="shared" si="31"/>
        <v>0</v>
      </c>
      <c r="AH52" s="5"/>
      <c r="AI52" s="6">
        <f t="shared" si="32"/>
        <v>1</v>
      </c>
      <c r="AJ52" s="7">
        <f t="shared" si="33"/>
        <v>1</v>
      </c>
      <c r="AK52" s="7">
        <f t="shared" si="34"/>
        <v>1</v>
      </c>
      <c r="AL52" s="7">
        <f t="shared" si="35"/>
        <v>1</v>
      </c>
      <c r="AM52" s="7">
        <f t="shared" si="36"/>
        <v>1</v>
      </c>
      <c r="AN52" s="7">
        <f t="shared" si="37"/>
        <v>1</v>
      </c>
      <c r="AO52" s="7">
        <f t="shared" si="38"/>
        <v>1</v>
      </c>
      <c r="AP52" s="5"/>
      <c r="AQ52" s="6">
        <f t="shared" si="39"/>
        <v>0</v>
      </c>
    </row>
    <row r="53" spans="1:43" ht="14.45" customHeight="1" x14ac:dyDescent="0.25">
      <c r="A53" s="60" t="s">
        <v>46</v>
      </c>
      <c r="B53" s="47">
        <v>25</v>
      </c>
      <c r="C53" s="46" t="s">
        <v>134</v>
      </c>
      <c r="D53" s="44" t="s">
        <v>57</v>
      </c>
      <c r="E53" s="45">
        <v>12</v>
      </c>
      <c r="F53" s="107" t="s">
        <v>330</v>
      </c>
      <c r="G53" s="76">
        <f>Full_dataset!K77</f>
        <v>8</v>
      </c>
      <c r="H53" s="73">
        <f>Full_dataset!L77</f>
        <v>3</v>
      </c>
      <c r="I53" s="73">
        <f>Full_dataset!M77</f>
        <v>5</v>
      </c>
      <c r="J53" s="73">
        <f>Full_dataset!N77</f>
        <v>11</v>
      </c>
      <c r="K53" s="73">
        <f>Full_dataset!O77</f>
        <v>8</v>
      </c>
      <c r="L53" s="73">
        <f>Full_dataset!P77</f>
        <v>6</v>
      </c>
      <c r="M53" s="70">
        <f>Full_dataset!Q77</f>
        <v>10</v>
      </c>
      <c r="N53" s="80">
        <f t="shared" si="20"/>
        <v>2</v>
      </c>
      <c r="O53" s="78">
        <f t="shared" si="21"/>
        <v>4</v>
      </c>
      <c r="P53" s="71">
        <f t="shared" si="22"/>
        <v>2</v>
      </c>
      <c r="Q53" s="76">
        <f>Full_dataset!U77</f>
        <v>2</v>
      </c>
      <c r="R53" s="54">
        <f t="shared" si="23"/>
        <v>0</v>
      </c>
      <c r="S53" s="76">
        <f>Full_dataset!W77</f>
        <v>0</v>
      </c>
      <c r="T53" s="76">
        <f>Full_dataset!X77</f>
        <v>1</v>
      </c>
      <c r="U53" s="76">
        <f>Full_dataset!Y77</f>
        <v>2</v>
      </c>
      <c r="V53" s="76">
        <f>Full_dataset!Z77</f>
        <v>0</v>
      </c>
      <c r="W53" s="76">
        <f>Full_dataset!AA77</f>
        <v>1</v>
      </c>
      <c r="Y53" s="5"/>
      <c r="Z53" s="6">
        <f t="shared" si="24"/>
        <v>0.66666666666666663</v>
      </c>
      <c r="AA53" s="6">
        <f t="shared" si="25"/>
        <v>0.25</v>
      </c>
      <c r="AB53" s="6">
        <f t="shared" si="26"/>
        <v>0.66666666666666663</v>
      </c>
      <c r="AC53" s="6">
        <f t="shared" si="27"/>
        <v>0.41666666666666669</v>
      </c>
      <c r="AD53" s="6">
        <f t="shared" si="28"/>
        <v>0.5</v>
      </c>
      <c r="AE53" s="6">
        <f t="shared" si="29"/>
        <v>0.91666666666666663</v>
      </c>
      <c r="AF53" s="7">
        <f t="shared" si="30"/>
        <v>1</v>
      </c>
      <c r="AG53" s="6">
        <f t="shared" si="31"/>
        <v>0.16666666666666666</v>
      </c>
      <c r="AH53" s="5"/>
      <c r="AI53" s="6">
        <f t="shared" si="32"/>
        <v>0.83333333333333337</v>
      </c>
      <c r="AJ53" s="7">
        <f t="shared" si="33"/>
        <v>0.83333333333333337</v>
      </c>
      <c r="AK53" s="7">
        <f t="shared" si="34"/>
        <v>0.83333333333333337</v>
      </c>
      <c r="AL53" s="7">
        <f t="shared" si="35"/>
        <v>0.91666666666666674</v>
      </c>
      <c r="AM53" s="7">
        <f t="shared" si="36"/>
        <v>0.91666666666666674</v>
      </c>
      <c r="AN53" s="7">
        <f t="shared" si="37"/>
        <v>1</v>
      </c>
      <c r="AO53" s="7">
        <f t="shared" si="38"/>
        <v>1</v>
      </c>
      <c r="AP53" s="5"/>
      <c r="AQ53" s="6">
        <f t="shared" si="39"/>
        <v>0.16666666666666666</v>
      </c>
    </row>
    <row r="54" spans="1:43" ht="14.45" customHeight="1" x14ac:dyDescent="0.25">
      <c r="A54" s="60" t="s">
        <v>208</v>
      </c>
      <c r="B54" s="47">
        <v>3</v>
      </c>
      <c r="C54" s="46" t="s">
        <v>100</v>
      </c>
      <c r="D54" s="44" t="s">
        <v>58</v>
      </c>
      <c r="E54" s="45">
        <v>8</v>
      </c>
      <c r="F54" s="107" t="s">
        <v>330</v>
      </c>
      <c r="G54" s="76">
        <f>Full_dataset!K78</f>
        <v>8</v>
      </c>
      <c r="H54" s="73">
        <f>Full_dataset!L78</f>
        <v>3</v>
      </c>
      <c r="I54" s="73">
        <f>Full_dataset!M78</f>
        <v>0</v>
      </c>
      <c r="J54" s="73">
        <f>Full_dataset!N78</f>
        <v>7</v>
      </c>
      <c r="K54" s="73">
        <f>Full_dataset!O78</f>
        <v>8</v>
      </c>
      <c r="L54" s="73">
        <f>Full_dataset!P78</f>
        <v>7</v>
      </c>
      <c r="M54" s="70">
        <f>Full_dataset!Q78</f>
        <v>8</v>
      </c>
      <c r="N54" s="80">
        <f t="shared" si="20"/>
        <v>0</v>
      </c>
      <c r="O54" s="78">
        <f t="shared" si="21"/>
        <v>0</v>
      </c>
      <c r="P54" s="71">
        <f t="shared" si="22"/>
        <v>0</v>
      </c>
      <c r="Q54" s="76">
        <f>Full_dataset!U78</f>
        <v>0</v>
      </c>
      <c r="R54" s="54">
        <f t="shared" si="23"/>
        <v>0</v>
      </c>
      <c r="S54" s="76">
        <f>Full_dataset!W78</f>
        <v>0</v>
      </c>
      <c r="T54" s="76">
        <f>Full_dataset!X78</f>
        <v>0</v>
      </c>
      <c r="U54" s="76">
        <f>Full_dataset!Y78</f>
        <v>0</v>
      </c>
      <c r="V54" s="76">
        <f>Full_dataset!Z78</f>
        <v>0</v>
      </c>
      <c r="W54" s="76">
        <f>Full_dataset!AA78</f>
        <v>0</v>
      </c>
      <c r="Y54" s="5"/>
      <c r="Z54" s="6">
        <f t="shared" si="24"/>
        <v>1</v>
      </c>
      <c r="AA54" s="6">
        <f t="shared" si="25"/>
        <v>0.375</v>
      </c>
      <c r="AB54" s="6">
        <f t="shared" si="26"/>
        <v>1</v>
      </c>
      <c r="AC54" s="6">
        <f t="shared" si="27"/>
        <v>0</v>
      </c>
      <c r="AD54" s="6">
        <f t="shared" si="28"/>
        <v>0.875</v>
      </c>
      <c r="AE54" s="6">
        <f t="shared" si="29"/>
        <v>0.875</v>
      </c>
      <c r="AF54" s="7">
        <f t="shared" si="30"/>
        <v>1</v>
      </c>
      <c r="AG54" s="6">
        <f t="shared" si="31"/>
        <v>0</v>
      </c>
      <c r="AH54" s="5"/>
      <c r="AI54" s="6">
        <f t="shared" si="32"/>
        <v>1</v>
      </c>
      <c r="AJ54" s="7">
        <f t="shared" si="33"/>
        <v>1</v>
      </c>
      <c r="AK54" s="7">
        <f t="shared" si="34"/>
        <v>1</v>
      </c>
      <c r="AL54" s="7">
        <f t="shared" si="35"/>
        <v>1</v>
      </c>
      <c r="AM54" s="7">
        <f t="shared" si="36"/>
        <v>1</v>
      </c>
      <c r="AN54" s="7">
        <f t="shared" si="37"/>
        <v>1</v>
      </c>
      <c r="AO54" s="7">
        <f t="shared" si="38"/>
        <v>1</v>
      </c>
      <c r="AP54" s="5"/>
      <c r="AQ54" s="6">
        <f t="shared" si="39"/>
        <v>0</v>
      </c>
    </row>
    <row r="55" spans="1:43" ht="14.45" customHeight="1" x14ac:dyDescent="0.25">
      <c r="A55" s="60" t="s">
        <v>209</v>
      </c>
      <c r="B55" s="47">
        <v>5</v>
      </c>
      <c r="C55" s="46" t="s">
        <v>101</v>
      </c>
      <c r="D55" s="44" t="s">
        <v>57</v>
      </c>
      <c r="E55" s="45">
        <v>22</v>
      </c>
      <c r="F55" s="107" t="s">
        <v>330</v>
      </c>
      <c r="G55" s="76">
        <f>Full_dataset!K79</f>
        <v>22</v>
      </c>
      <c r="H55" s="73">
        <f>Full_dataset!L79</f>
        <v>7</v>
      </c>
      <c r="I55" s="73">
        <f>Full_dataset!M79</f>
        <v>0</v>
      </c>
      <c r="J55" s="73">
        <f>Full_dataset!N79</f>
        <v>20</v>
      </c>
      <c r="K55" s="73">
        <f>Full_dataset!O79</f>
        <v>22</v>
      </c>
      <c r="L55" s="73">
        <f>Full_dataset!P79</f>
        <v>17</v>
      </c>
      <c r="M55" s="70">
        <f>Full_dataset!Q79</f>
        <v>22</v>
      </c>
      <c r="N55" s="80">
        <f t="shared" si="20"/>
        <v>0</v>
      </c>
      <c r="O55" s="78">
        <f t="shared" si="21"/>
        <v>0</v>
      </c>
      <c r="P55" s="71">
        <f t="shared" si="22"/>
        <v>0</v>
      </c>
      <c r="Q55" s="76">
        <f>Full_dataset!U79</f>
        <v>0</v>
      </c>
      <c r="R55" s="54">
        <f t="shared" si="23"/>
        <v>0</v>
      </c>
      <c r="S55" s="76">
        <f>Full_dataset!W79</f>
        <v>0</v>
      </c>
      <c r="T55" s="76">
        <f>Full_dataset!X79</f>
        <v>0</v>
      </c>
      <c r="U55" s="76">
        <f>Full_dataset!Y79</f>
        <v>0</v>
      </c>
      <c r="V55" s="76">
        <f>Full_dataset!Z79</f>
        <v>0</v>
      </c>
      <c r="W55" s="76">
        <f>Full_dataset!AA79</f>
        <v>0</v>
      </c>
      <c r="Y55" s="5"/>
      <c r="Z55" s="6">
        <f t="shared" si="24"/>
        <v>1</v>
      </c>
      <c r="AA55" s="6">
        <f t="shared" si="25"/>
        <v>0.31818181818181818</v>
      </c>
      <c r="AB55" s="6">
        <f t="shared" si="26"/>
        <v>1</v>
      </c>
      <c r="AC55" s="6">
        <f t="shared" si="27"/>
        <v>0</v>
      </c>
      <c r="AD55" s="6">
        <f t="shared" si="28"/>
        <v>0.77272727272727271</v>
      </c>
      <c r="AE55" s="6">
        <f t="shared" si="29"/>
        <v>0.90909090909090906</v>
      </c>
      <c r="AF55" s="7">
        <f t="shared" si="30"/>
        <v>1</v>
      </c>
      <c r="AG55" s="6">
        <f t="shared" si="31"/>
        <v>0</v>
      </c>
      <c r="AH55" s="5"/>
      <c r="AI55" s="6">
        <f t="shared" si="32"/>
        <v>1</v>
      </c>
      <c r="AJ55" s="7">
        <f t="shared" si="33"/>
        <v>1</v>
      </c>
      <c r="AK55" s="7">
        <f t="shared" si="34"/>
        <v>1</v>
      </c>
      <c r="AL55" s="7">
        <f t="shared" si="35"/>
        <v>1</v>
      </c>
      <c r="AM55" s="7">
        <f t="shared" si="36"/>
        <v>1</v>
      </c>
      <c r="AN55" s="7">
        <f t="shared" si="37"/>
        <v>1</v>
      </c>
      <c r="AO55" s="7">
        <f t="shared" si="38"/>
        <v>1</v>
      </c>
      <c r="AP55" s="5"/>
      <c r="AQ55" s="6">
        <f t="shared" si="39"/>
        <v>0</v>
      </c>
    </row>
    <row r="56" spans="1:43" ht="14.45" customHeight="1" x14ac:dyDescent="0.25">
      <c r="A56" s="60" t="s">
        <v>47</v>
      </c>
      <c r="B56" s="47">
        <v>3</v>
      </c>
      <c r="C56" s="46" t="s">
        <v>102</v>
      </c>
      <c r="D56" s="44" t="s">
        <v>58</v>
      </c>
      <c r="E56" s="45">
        <v>6</v>
      </c>
      <c r="F56" s="107" t="s">
        <v>330</v>
      </c>
      <c r="G56" s="76">
        <f>Full_dataset!K80</f>
        <v>6</v>
      </c>
      <c r="H56" s="73">
        <f>Full_dataset!L80</f>
        <v>1</v>
      </c>
      <c r="I56" s="73">
        <f>Full_dataset!M80</f>
        <v>0</v>
      </c>
      <c r="J56" s="73">
        <f>Full_dataset!N80</f>
        <v>5</v>
      </c>
      <c r="K56" s="73">
        <f>Full_dataset!O80</f>
        <v>5</v>
      </c>
      <c r="L56" s="73">
        <f>Full_dataset!P80</f>
        <v>5</v>
      </c>
      <c r="M56" s="70">
        <f>Full_dataset!Q80</f>
        <v>6</v>
      </c>
      <c r="N56" s="80">
        <f t="shared" si="20"/>
        <v>0</v>
      </c>
      <c r="O56" s="78">
        <f t="shared" si="21"/>
        <v>0</v>
      </c>
      <c r="P56" s="71">
        <f t="shared" si="22"/>
        <v>0</v>
      </c>
      <c r="Q56" s="76">
        <f>Full_dataset!U80</f>
        <v>0</v>
      </c>
      <c r="R56" s="54">
        <f t="shared" si="23"/>
        <v>0</v>
      </c>
      <c r="S56" s="76">
        <f>Full_dataset!W80</f>
        <v>0</v>
      </c>
      <c r="T56" s="76">
        <f>Full_dataset!X80</f>
        <v>0</v>
      </c>
      <c r="U56" s="76">
        <f>Full_dataset!Y80</f>
        <v>0</v>
      </c>
      <c r="V56" s="76">
        <f>Full_dataset!Z80</f>
        <v>0</v>
      </c>
      <c r="W56" s="76">
        <f>Full_dataset!AA80</f>
        <v>0</v>
      </c>
      <c r="Y56" s="5"/>
      <c r="Z56" s="6">
        <f t="shared" si="24"/>
        <v>1</v>
      </c>
      <c r="AA56" s="6">
        <f t="shared" si="25"/>
        <v>0.16666666666666666</v>
      </c>
      <c r="AB56" s="6">
        <f t="shared" si="26"/>
        <v>0.83333333333333337</v>
      </c>
      <c r="AC56" s="6">
        <f t="shared" si="27"/>
        <v>0</v>
      </c>
      <c r="AD56" s="6">
        <f t="shared" si="28"/>
        <v>0.83333333333333337</v>
      </c>
      <c r="AE56" s="6">
        <f t="shared" si="29"/>
        <v>0.83333333333333337</v>
      </c>
      <c r="AF56" s="7">
        <f t="shared" si="30"/>
        <v>1</v>
      </c>
      <c r="AG56" s="6">
        <f t="shared" si="31"/>
        <v>0</v>
      </c>
      <c r="AH56" s="5"/>
      <c r="AI56" s="6">
        <f t="shared" si="32"/>
        <v>1</v>
      </c>
      <c r="AJ56" s="7">
        <f t="shared" si="33"/>
        <v>1</v>
      </c>
      <c r="AK56" s="7">
        <f t="shared" si="34"/>
        <v>1</v>
      </c>
      <c r="AL56" s="7">
        <f t="shared" si="35"/>
        <v>1</v>
      </c>
      <c r="AM56" s="7">
        <f t="shared" si="36"/>
        <v>1</v>
      </c>
      <c r="AN56" s="7">
        <f t="shared" si="37"/>
        <v>1</v>
      </c>
      <c r="AO56" s="7">
        <f t="shared" si="38"/>
        <v>1</v>
      </c>
      <c r="AP56" s="5"/>
      <c r="AQ56" s="6">
        <f t="shared" si="39"/>
        <v>0</v>
      </c>
    </row>
    <row r="57" spans="1:43" ht="14.45" customHeight="1" x14ac:dyDescent="0.25">
      <c r="A57" s="60" t="s">
        <v>49</v>
      </c>
      <c r="B57" s="47">
        <v>8</v>
      </c>
      <c r="C57" s="46" t="s">
        <v>104</v>
      </c>
      <c r="D57" s="44" t="s">
        <v>57</v>
      </c>
      <c r="E57" s="45">
        <v>4</v>
      </c>
      <c r="F57" s="107" t="s">
        <v>330</v>
      </c>
      <c r="G57" s="76">
        <f>Full_dataset!K82</f>
        <v>3</v>
      </c>
      <c r="H57" s="73">
        <f>Full_dataset!L82</f>
        <v>4</v>
      </c>
      <c r="I57" s="73">
        <f>Full_dataset!M82</f>
        <v>0</v>
      </c>
      <c r="J57" s="73">
        <f>Full_dataset!N82</f>
        <v>4</v>
      </c>
      <c r="K57" s="73">
        <f>Full_dataset!O82</f>
        <v>2</v>
      </c>
      <c r="L57" s="73">
        <f>Full_dataset!P82</f>
        <v>1</v>
      </c>
      <c r="M57" s="70">
        <f>Full_dataset!Q82</f>
        <v>3</v>
      </c>
      <c r="N57" s="80">
        <f t="shared" si="20"/>
        <v>0</v>
      </c>
      <c r="O57" s="78">
        <f t="shared" si="21"/>
        <v>1</v>
      </c>
      <c r="P57" s="71">
        <f t="shared" si="22"/>
        <v>1</v>
      </c>
      <c r="Q57" s="76">
        <f>Full_dataset!U82</f>
        <v>1</v>
      </c>
      <c r="R57" s="54">
        <f t="shared" si="23"/>
        <v>0</v>
      </c>
      <c r="S57" s="76">
        <f>Full_dataset!W82</f>
        <v>1</v>
      </c>
      <c r="T57" s="76">
        <f>Full_dataset!X82</f>
        <v>0</v>
      </c>
      <c r="U57" s="76">
        <f>Full_dataset!Y82</f>
        <v>1</v>
      </c>
      <c r="V57" s="76">
        <f>Full_dataset!Z82</f>
        <v>0</v>
      </c>
      <c r="W57" s="76">
        <f>Full_dataset!AA82</f>
        <v>0</v>
      </c>
      <c r="Y57" s="5"/>
      <c r="Z57" s="6">
        <f t="shared" si="24"/>
        <v>0.75</v>
      </c>
      <c r="AA57" s="6">
        <f t="shared" si="25"/>
        <v>1</v>
      </c>
      <c r="AB57" s="6">
        <f t="shared" si="26"/>
        <v>0.5</v>
      </c>
      <c r="AC57" s="6">
        <f t="shared" si="27"/>
        <v>0</v>
      </c>
      <c r="AD57" s="6">
        <f t="shared" si="28"/>
        <v>0.25</v>
      </c>
      <c r="AE57" s="6">
        <f t="shared" si="29"/>
        <v>1</v>
      </c>
      <c r="AF57" s="7">
        <f t="shared" si="30"/>
        <v>1</v>
      </c>
      <c r="AG57" s="6">
        <f t="shared" si="31"/>
        <v>0</v>
      </c>
      <c r="AH57" s="5"/>
      <c r="AI57" s="6">
        <f t="shared" si="32"/>
        <v>0.75</v>
      </c>
      <c r="AJ57" s="7">
        <f t="shared" si="33"/>
        <v>1</v>
      </c>
      <c r="AK57" s="7">
        <f t="shared" si="34"/>
        <v>0.75</v>
      </c>
      <c r="AL57" s="7">
        <f t="shared" si="35"/>
        <v>0.75</v>
      </c>
      <c r="AM57" s="7">
        <f t="shared" si="36"/>
        <v>0.75</v>
      </c>
      <c r="AN57" s="7">
        <f t="shared" si="37"/>
        <v>1</v>
      </c>
      <c r="AO57" s="7">
        <f t="shared" si="38"/>
        <v>1</v>
      </c>
      <c r="AP57" s="5"/>
      <c r="AQ57" s="6">
        <f t="shared" si="39"/>
        <v>0</v>
      </c>
    </row>
    <row r="58" spans="1:43" ht="14.45" customHeight="1" x14ac:dyDescent="0.25">
      <c r="A58" s="60" t="s">
        <v>50</v>
      </c>
      <c r="B58" s="47">
        <v>16</v>
      </c>
      <c r="C58" s="46" t="s">
        <v>135</v>
      </c>
      <c r="D58" s="44" t="s">
        <v>57</v>
      </c>
      <c r="E58" s="45">
        <v>7</v>
      </c>
      <c r="F58" s="107" t="s">
        <v>330</v>
      </c>
      <c r="G58" s="76">
        <f>Full_dataset!K83</f>
        <v>6</v>
      </c>
      <c r="H58" s="73">
        <f>Full_dataset!L83</f>
        <v>5</v>
      </c>
      <c r="I58" s="73">
        <f>Full_dataset!M83</f>
        <v>2</v>
      </c>
      <c r="J58" s="73">
        <f>Full_dataset!N83</f>
        <v>7</v>
      </c>
      <c r="K58" s="73">
        <f>Full_dataset!O83</f>
        <v>6</v>
      </c>
      <c r="L58" s="73">
        <f>Full_dataset!P83</f>
        <v>4</v>
      </c>
      <c r="M58" s="70">
        <f>Full_dataset!Q83</f>
        <v>6</v>
      </c>
      <c r="N58" s="80">
        <f t="shared" si="20"/>
        <v>0</v>
      </c>
      <c r="O58" s="78">
        <f t="shared" si="21"/>
        <v>1</v>
      </c>
      <c r="P58" s="71">
        <f t="shared" si="22"/>
        <v>1</v>
      </c>
      <c r="Q58" s="76">
        <f>Full_dataset!U83</f>
        <v>1</v>
      </c>
      <c r="R58" s="54">
        <f t="shared" si="23"/>
        <v>0</v>
      </c>
      <c r="S58" s="76">
        <f>Full_dataset!W83</f>
        <v>0</v>
      </c>
      <c r="T58" s="76">
        <f>Full_dataset!X83</f>
        <v>0</v>
      </c>
      <c r="U58" s="76">
        <f>Full_dataset!Y83</f>
        <v>1</v>
      </c>
      <c r="V58" s="76">
        <f>Full_dataset!Z83</f>
        <v>0</v>
      </c>
      <c r="W58" s="76">
        <f>Full_dataset!AA83</f>
        <v>1</v>
      </c>
      <c r="X58" s="130"/>
      <c r="Y58" s="146"/>
      <c r="Z58" s="21">
        <f t="shared" si="24"/>
        <v>0.8571428571428571</v>
      </c>
      <c r="AA58" s="21">
        <f t="shared" si="25"/>
        <v>0.7142857142857143</v>
      </c>
      <c r="AB58" s="21">
        <f t="shared" si="26"/>
        <v>0.8571428571428571</v>
      </c>
      <c r="AC58" s="21">
        <f t="shared" si="27"/>
        <v>0.2857142857142857</v>
      </c>
      <c r="AD58" s="21">
        <f t="shared" si="28"/>
        <v>0.5714285714285714</v>
      </c>
      <c r="AE58" s="21">
        <f t="shared" si="29"/>
        <v>1</v>
      </c>
      <c r="AF58" s="131">
        <f t="shared" si="30"/>
        <v>1</v>
      </c>
      <c r="AG58" s="21">
        <f t="shared" si="31"/>
        <v>0</v>
      </c>
      <c r="AH58" s="146"/>
      <c r="AI58" s="21">
        <f t="shared" si="32"/>
        <v>0.8571428571428571</v>
      </c>
      <c r="AJ58" s="131">
        <f t="shared" si="33"/>
        <v>0.8571428571428571</v>
      </c>
      <c r="AK58" s="131">
        <f t="shared" si="34"/>
        <v>0.8571428571428571</v>
      </c>
      <c r="AL58" s="131">
        <f t="shared" si="35"/>
        <v>0.8571428571428571</v>
      </c>
      <c r="AM58" s="131">
        <f t="shared" si="36"/>
        <v>1</v>
      </c>
      <c r="AN58" s="131">
        <f t="shared" si="37"/>
        <v>1</v>
      </c>
      <c r="AO58" s="131">
        <f t="shared" si="38"/>
        <v>1</v>
      </c>
      <c r="AP58" s="146"/>
      <c r="AQ58" s="21">
        <f t="shared" si="39"/>
        <v>0</v>
      </c>
    </row>
    <row r="59" spans="1:43" ht="14.45" customHeight="1" x14ac:dyDescent="0.25">
      <c r="A59" s="60" t="s">
        <v>51</v>
      </c>
      <c r="B59" s="47">
        <v>7</v>
      </c>
      <c r="C59" s="46" t="s">
        <v>105</v>
      </c>
      <c r="D59" s="44" t="s">
        <v>57</v>
      </c>
      <c r="E59" s="45">
        <v>5</v>
      </c>
      <c r="F59" s="107" t="s">
        <v>330</v>
      </c>
      <c r="G59" s="76">
        <f>Full_dataset!K84</f>
        <v>5</v>
      </c>
      <c r="H59" s="73">
        <f>Full_dataset!L84</f>
        <v>0</v>
      </c>
      <c r="I59" s="73">
        <f>Full_dataset!M84</f>
        <v>0</v>
      </c>
      <c r="J59" s="73">
        <f>Full_dataset!N84</f>
        <v>5</v>
      </c>
      <c r="K59" s="73">
        <f>Full_dataset!O84</f>
        <v>4</v>
      </c>
      <c r="L59" s="73">
        <f>Full_dataset!P84</f>
        <v>2</v>
      </c>
      <c r="M59" s="70">
        <f>Full_dataset!Q84</f>
        <v>5</v>
      </c>
      <c r="N59" s="80">
        <f t="shared" si="20"/>
        <v>0</v>
      </c>
      <c r="O59" s="78">
        <f t="shared" si="21"/>
        <v>0</v>
      </c>
      <c r="P59" s="71">
        <f t="shared" si="22"/>
        <v>0</v>
      </c>
      <c r="Q59" s="76">
        <f>Full_dataset!U84</f>
        <v>0</v>
      </c>
      <c r="R59" s="54">
        <f t="shared" si="23"/>
        <v>0</v>
      </c>
      <c r="S59" s="76">
        <f>Full_dataset!W84</f>
        <v>0</v>
      </c>
      <c r="T59" s="76">
        <f>Full_dataset!X84</f>
        <v>0</v>
      </c>
      <c r="U59" s="76">
        <f>Full_dataset!Y84</f>
        <v>0</v>
      </c>
      <c r="V59" s="76">
        <f>Full_dataset!Z84</f>
        <v>0</v>
      </c>
      <c r="W59" s="76">
        <f>Full_dataset!AA84</f>
        <v>0</v>
      </c>
      <c r="Y59" s="5"/>
      <c r="Z59" s="6">
        <f t="shared" si="24"/>
        <v>1</v>
      </c>
      <c r="AA59" s="6">
        <f t="shared" si="25"/>
        <v>0</v>
      </c>
      <c r="AB59" s="6">
        <f t="shared" si="26"/>
        <v>0.8</v>
      </c>
      <c r="AC59" s="6">
        <f t="shared" si="27"/>
        <v>0</v>
      </c>
      <c r="AD59" s="6">
        <f t="shared" si="28"/>
        <v>0.4</v>
      </c>
      <c r="AE59" s="6">
        <f t="shared" si="29"/>
        <v>1</v>
      </c>
      <c r="AF59" s="7">
        <f t="shared" si="30"/>
        <v>1</v>
      </c>
      <c r="AG59" s="6">
        <f t="shared" si="31"/>
        <v>0</v>
      </c>
      <c r="AH59" s="5"/>
      <c r="AI59" s="6">
        <f t="shared" si="32"/>
        <v>1</v>
      </c>
      <c r="AJ59" s="7">
        <f t="shared" si="33"/>
        <v>1</v>
      </c>
      <c r="AK59" s="7">
        <f t="shared" si="34"/>
        <v>1</v>
      </c>
      <c r="AL59" s="7">
        <f t="shared" si="35"/>
        <v>1</v>
      </c>
      <c r="AM59" s="7">
        <f t="shared" si="36"/>
        <v>1</v>
      </c>
      <c r="AN59" s="7">
        <f t="shared" si="37"/>
        <v>1</v>
      </c>
      <c r="AO59" s="7">
        <f t="shared" si="38"/>
        <v>1</v>
      </c>
      <c r="AP59" s="5"/>
      <c r="AQ59" s="6">
        <f t="shared" si="39"/>
        <v>0</v>
      </c>
    </row>
    <row r="60" spans="1:43" ht="14.45" customHeight="1" x14ac:dyDescent="0.25">
      <c r="A60" s="60" t="s">
        <v>56</v>
      </c>
      <c r="B60" s="47">
        <v>2</v>
      </c>
      <c r="C60" s="44" t="s">
        <v>75</v>
      </c>
      <c r="D60" s="44" t="s">
        <v>57</v>
      </c>
      <c r="E60" s="45">
        <v>3</v>
      </c>
      <c r="F60" s="107" t="s">
        <v>330</v>
      </c>
      <c r="G60" s="76">
        <f>Full_dataset!K85</f>
        <v>2</v>
      </c>
      <c r="H60" s="73">
        <f>Full_dataset!L85</f>
        <v>2</v>
      </c>
      <c r="I60" s="73">
        <f>Full_dataset!M85</f>
        <v>0</v>
      </c>
      <c r="J60" s="73">
        <f>Full_dataset!N85</f>
        <v>0</v>
      </c>
      <c r="K60" s="73">
        <f>Full_dataset!O85</f>
        <v>2</v>
      </c>
      <c r="L60" s="73">
        <f>Full_dataset!P85</f>
        <v>0</v>
      </c>
      <c r="M60" s="70">
        <f>Full_dataset!Q85</f>
        <v>2</v>
      </c>
      <c r="N60" s="80">
        <f t="shared" si="20"/>
        <v>0</v>
      </c>
      <c r="O60" s="78">
        <f t="shared" si="21"/>
        <v>1</v>
      </c>
      <c r="P60" s="71">
        <f t="shared" si="22"/>
        <v>1</v>
      </c>
      <c r="Q60" s="76">
        <f>Full_dataset!U85</f>
        <v>0</v>
      </c>
      <c r="R60" s="54">
        <f t="shared" si="23"/>
        <v>1</v>
      </c>
      <c r="S60" s="76">
        <f>Full_dataset!W85</f>
        <v>0</v>
      </c>
      <c r="T60" s="76">
        <f>Full_dataset!X85</f>
        <v>0</v>
      </c>
      <c r="U60" s="76">
        <f>Full_dataset!Y85</f>
        <v>0</v>
      </c>
      <c r="V60" s="76">
        <f>Full_dataset!Z85</f>
        <v>0</v>
      </c>
      <c r="W60" s="76">
        <f>Full_dataset!AA85</f>
        <v>0</v>
      </c>
      <c r="Y60" s="5"/>
      <c r="Z60" s="6">
        <f t="shared" si="24"/>
        <v>0.66666666666666663</v>
      </c>
      <c r="AA60" s="6">
        <f t="shared" si="25"/>
        <v>0.66666666666666663</v>
      </c>
      <c r="AB60" s="6">
        <f t="shared" si="26"/>
        <v>0.66666666666666663</v>
      </c>
      <c r="AC60" s="6">
        <f t="shared" si="27"/>
        <v>0</v>
      </c>
      <c r="AD60" s="6">
        <f t="shared" si="28"/>
        <v>0</v>
      </c>
      <c r="AE60" s="6">
        <f t="shared" si="29"/>
        <v>0</v>
      </c>
      <c r="AF60" s="7">
        <f t="shared" si="30"/>
        <v>0.66666666666666663</v>
      </c>
      <c r="AG60" s="6">
        <f t="shared" si="31"/>
        <v>0</v>
      </c>
      <c r="AH60" s="5"/>
      <c r="AI60" s="6">
        <f t="shared" si="32"/>
        <v>0.66666666666666663</v>
      </c>
      <c r="AJ60" s="7">
        <f t="shared" si="33"/>
        <v>0.66666666666666663</v>
      </c>
      <c r="AK60" s="7">
        <f t="shared" si="34"/>
        <v>0.66666666666666663</v>
      </c>
      <c r="AL60" s="7">
        <f t="shared" si="35"/>
        <v>0.66666666666666663</v>
      </c>
      <c r="AM60" s="7">
        <f t="shared" si="36"/>
        <v>0.66666666666666663</v>
      </c>
      <c r="AN60" s="7">
        <f t="shared" si="37"/>
        <v>0.66666666666666663</v>
      </c>
      <c r="AO60" s="7">
        <f t="shared" si="38"/>
        <v>0.66666666666666663</v>
      </c>
      <c r="AP60" s="5"/>
      <c r="AQ60" s="6">
        <f t="shared" si="39"/>
        <v>0</v>
      </c>
    </row>
    <row r="61" spans="1:43" ht="14.45" customHeight="1" x14ac:dyDescent="0.25">
      <c r="A61" s="60" t="s">
        <v>192</v>
      </c>
      <c r="B61" s="48">
        <v>4</v>
      </c>
      <c r="C61" s="50" t="s">
        <v>106</v>
      </c>
      <c r="D61" s="49" t="s">
        <v>58</v>
      </c>
      <c r="E61" s="51">
        <v>23</v>
      </c>
      <c r="F61" s="107" t="s">
        <v>330</v>
      </c>
      <c r="G61" s="76">
        <f>Full_dataset!K86</f>
        <v>22</v>
      </c>
      <c r="H61" s="73">
        <f>Full_dataset!L86</f>
        <v>12</v>
      </c>
      <c r="I61" s="73">
        <f>Full_dataset!M86</f>
        <v>4</v>
      </c>
      <c r="J61" s="73">
        <f>Full_dataset!N86</f>
        <v>20</v>
      </c>
      <c r="K61" s="73">
        <f>Full_dataset!O86</f>
        <v>23</v>
      </c>
      <c r="L61" s="73">
        <f>Full_dataset!P86</f>
        <v>19</v>
      </c>
      <c r="M61" s="70">
        <f>Full_dataset!Q86</f>
        <v>23</v>
      </c>
      <c r="N61" s="80">
        <f t="shared" si="20"/>
        <v>1</v>
      </c>
      <c r="O61" s="78">
        <f t="shared" si="21"/>
        <v>1</v>
      </c>
      <c r="P61" s="71">
        <f t="shared" si="22"/>
        <v>0</v>
      </c>
      <c r="Q61" s="76">
        <f>Full_dataset!U86</f>
        <v>0</v>
      </c>
      <c r="R61" s="54">
        <f t="shared" si="23"/>
        <v>0</v>
      </c>
      <c r="S61" s="76">
        <f>Full_dataset!W86</f>
        <v>0</v>
      </c>
      <c r="T61" s="76">
        <f>Full_dataset!X86</f>
        <v>0</v>
      </c>
      <c r="U61" s="76">
        <f>Full_dataset!Y86</f>
        <v>0</v>
      </c>
      <c r="V61" s="76">
        <f>Full_dataset!Z86</f>
        <v>0</v>
      </c>
      <c r="W61" s="76">
        <f>Full_dataset!AA86</f>
        <v>0</v>
      </c>
      <c r="Y61" s="5"/>
      <c r="Z61" s="6">
        <f t="shared" si="24"/>
        <v>0.95652173913043481</v>
      </c>
      <c r="AA61" s="6">
        <f t="shared" si="25"/>
        <v>0.52173913043478259</v>
      </c>
      <c r="AB61" s="6">
        <f t="shared" si="26"/>
        <v>1</v>
      </c>
      <c r="AC61" s="6">
        <f t="shared" si="27"/>
        <v>0.17391304347826086</v>
      </c>
      <c r="AD61" s="6">
        <f t="shared" si="28"/>
        <v>0.82608695652173914</v>
      </c>
      <c r="AE61" s="6">
        <f t="shared" si="29"/>
        <v>0.86956521739130432</v>
      </c>
      <c r="AF61" s="7">
        <f t="shared" si="30"/>
        <v>1</v>
      </c>
      <c r="AG61" s="6">
        <f t="shared" si="31"/>
        <v>4.3478260869565216E-2</v>
      </c>
      <c r="AH61" s="5"/>
      <c r="AI61" s="6">
        <f t="shared" si="32"/>
        <v>1</v>
      </c>
      <c r="AJ61" s="7">
        <f t="shared" si="33"/>
        <v>1</v>
      </c>
      <c r="AK61" s="7">
        <f t="shared" si="34"/>
        <v>1</v>
      </c>
      <c r="AL61" s="7">
        <f t="shared" si="35"/>
        <v>1</v>
      </c>
      <c r="AM61" s="7">
        <f t="shared" si="36"/>
        <v>1</v>
      </c>
      <c r="AN61" s="7">
        <f t="shared" si="37"/>
        <v>1</v>
      </c>
      <c r="AO61" s="7">
        <f t="shared" si="38"/>
        <v>1</v>
      </c>
      <c r="AP61" s="5"/>
      <c r="AQ61" s="6">
        <f t="shared" si="39"/>
        <v>4.3478260869565216E-2</v>
      </c>
    </row>
    <row r="62" spans="1:43" ht="14.45" customHeight="1" x14ac:dyDescent="0.25">
      <c r="A62" s="60" t="s">
        <v>210</v>
      </c>
      <c r="B62" s="47">
        <v>3</v>
      </c>
      <c r="C62" s="46" t="s">
        <v>112</v>
      </c>
      <c r="D62" s="44" t="s">
        <v>57</v>
      </c>
      <c r="E62" s="45">
        <v>6</v>
      </c>
      <c r="F62" s="107" t="s">
        <v>330</v>
      </c>
      <c r="G62" s="76">
        <f>Full_dataset!K87</f>
        <v>5</v>
      </c>
      <c r="H62" s="73">
        <f>Full_dataset!L87</f>
        <v>5</v>
      </c>
      <c r="I62" s="73">
        <f>Full_dataset!M87</f>
        <v>0</v>
      </c>
      <c r="J62" s="73">
        <f>Full_dataset!N87</f>
        <v>6</v>
      </c>
      <c r="K62" s="73">
        <f>Full_dataset!O87</f>
        <v>6</v>
      </c>
      <c r="L62" s="73">
        <f>Full_dataset!P87</f>
        <v>2</v>
      </c>
      <c r="M62" s="70">
        <f>Full_dataset!Q87</f>
        <v>5</v>
      </c>
      <c r="N62" s="80">
        <f t="shared" si="20"/>
        <v>0</v>
      </c>
      <c r="O62" s="78">
        <f t="shared" si="21"/>
        <v>1</v>
      </c>
      <c r="P62" s="71">
        <f t="shared" si="22"/>
        <v>1</v>
      </c>
      <c r="Q62" s="76">
        <f>Full_dataset!U87</f>
        <v>1</v>
      </c>
      <c r="R62" s="54">
        <f t="shared" si="23"/>
        <v>0</v>
      </c>
      <c r="S62" s="76">
        <f>Full_dataset!W87</f>
        <v>0</v>
      </c>
      <c r="T62" s="76">
        <f>Full_dataset!X87</f>
        <v>0</v>
      </c>
      <c r="U62" s="76">
        <f>Full_dataset!Y87</f>
        <v>1</v>
      </c>
      <c r="V62" s="76">
        <f>Full_dataset!Z87</f>
        <v>1</v>
      </c>
      <c r="W62" s="76">
        <f>Full_dataset!AA87</f>
        <v>0</v>
      </c>
      <c r="Y62" s="5"/>
      <c r="Z62" s="6">
        <f t="shared" si="24"/>
        <v>0.83333333333333337</v>
      </c>
      <c r="AA62" s="6">
        <f t="shared" si="25"/>
        <v>0.83333333333333337</v>
      </c>
      <c r="AB62" s="6">
        <f t="shared" si="26"/>
        <v>1</v>
      </c>
      <c r="AC62" s="6">
        <f t="shared" si="27"/>
        <v>0</v>
      </c>
      <c r="AD62" s="6">
        <f t="shared" si="28"/>
        <v>0.33333333333333331</v>
      </c>
      <c r="AE62" s="6">
        <f t="shared" si="29"/>
        <v>1</v>
      </c>
      <c r="AF62" s="7">
        <f t="shared" si="30"/>
        <v>1</v>
      </c>
      <c r="AG62" s="6">
        <f t="shared" si="31"/>
        <v>0</v>
      </c>
      <c r="AH62" s="5"/>
      <c r="AI62" s="6">
        <f t="shared" si="32"/>
        <v>0.83333333333333337</v>
      </c>
      <c r="AJ62" s="7">
        <f t="shared" si="33"/>
        <v>0.83333333333333337</v>
      </c>
      <c r="AK62" s="7">
        <f t="shared" si="34"/>
        <v>1</v>
      </c>
      <c r="AL62" s="7">
        <f t="shared" si="35"/>
        <v>0.83333333333333337</v>
      </c>
      <c r="AM62" s="7">
        <f t="shared" si="36"/>
        <v>0.83333333333333337</v>
      </c>
      <c r="AN62" s="7">
        <f t="shared" si="37"/>
        <v>1</v>
      </c>
      <c r="AO62" s="7">
        <f t="shared" si="38"/>
        <v>1</v>
      </c>
      <c r="AP62" s="5"/>
      <c r="AQ62" s="6">
        <f t="shared" si="39"/>
        <v>0</v>
      </c>
    </row>
    <row r="63" spans="1:43" s="141" customFormat="1" ht="14.45" customHeight="1" x14ac:dyDescent="0.25">
      <c r="A63" s="60" t="s">
        <v>52</v>
      </c>
      <c r="B63" s="47">
        <v>10</v>
      </c>
      <c r="C63" s="46" t="s">
        <v>107</v>
      </c>
      <c r="D63" s="44" t="s">
        <v>58</v>
      </c>
      <c r="E63" s="45">
        <v>5</v>
      </c>
      <c r="F63" s="107" t="s">
        <v>330</v>
      </c>
      <c r="G63" s="76">
        <f>Full_dataset!K88</f>
        <v>4</v>
      </c>
      <c r="H63" s="73">
        <f>Full_dataset!L88</f>
        <v>5</v>
      </c>
      <c r="I63" s="73">
        <f>Full_dataset!M88</f>
        <v>1</v>
      </c>
      <c r="J63" s="73">
        <f>Full_dataset!N88</f>
        <v>5</v>
      </c>
      <c r="K63" s="73">
        <f>Full_dataset!O88</f>
        <v>4</v>
      </c>
      <c r="L63" s="73">
        <f>Full_dataset!P88</f>
        <v>3</v>
      </c>
      <c r="M63" s="70">
        <f>Full_dataset!Q88</f>
        <v>5</v>
      </c>
      <c r="N63" s="80">
        <f t="shared" si="20"/>
        <v>1</v>
      </c>
      <c r="O63" s="78">
        <f t="shared" si="21"/>
        <v>1</v>
      </c>
      <c r="P63" s="71">
        <f t="shared" si="22"/>
        <v>0</v>
      </c>
      <c r="Q63" s="76">
        <f>Full_dataset!U88</f>
        <v>0</v>
      </c>
      <c r="R63" s="54">
        <f t="shared" si="23"/>
        <v>0</v>
      </c>
      <c r="S63" s="76">
        <f>Full_dataset!W88</f>
        <v>0</v>
      </c>
      <c r="T63" s="76">
        <f>Full_dataset!X88</f>
        <v>0</v>
      </c>
      <c r="U63" s="76">
        <f>Full_dataset!Y88</f>
        <v>0</v>
      </c>
      <c r="V63" s="76">
        <f>Full_dataset!Z88</f>
        <v>0</v>
      </c>
      <c r="W63" s="76">
        <f>Full_dataset!AA88</f>
        <v>0</v>
      </c>
      <c r="Y63" s="142"/>
      <c r="Z63" s="143">
        <f t="shared" si="24"/>
        <v>0.8</v>
      </c>
      <c r="AA63" s="143">
        <f t="shared" si="25"/>
        <v>1</v>
      </c>
      <c r="AB63" s="143">
        <f t="shared" si="26"/>
        <v>0.8</v>
      </c>
      <c r="AC63" s="143">
        <f t="shared" si="27"/>
        <v>0.2</v>
      </c>
      <c r="AD63" s="143">
        <f t="shared" si="28"/>
        <v>0.6</v>
      </c>
      <c r="AE63" s="143">
        <f t="shared" si="29"/>
        <v>1</v>
      </c>
      <c r="AF63" s="144">
        <f t="shared" si="30"/>
        <v>1</v>
      </c>
      <c r="AG63" s="143">
        <f t="shared" si="31"/>
        <v>0.2</v>
      </c>
      <c r="AH63" s="142"/>
      <c r="AI63" s="143">
        <f t="shared" si="32"/>
        <v>1</v>
      </c>
      <c r="AJ63" s="144">
        <f t="shared" si="33"/>
        <v>1</v>
      </c>
      <c r="AK63" s="144">
        <f t="shared" si="34"/>
        <v>1</v>
      </c>
      <c r="AL63" s="144">
        <f t="shared" si="35"/>
        <v>1</v>
      </c>
      <c r="AM63" s="144">
        <f t="shared" si="36"/>
        <v>1</v>
      </c>
      <c r="AN63" s="144">
        <f t="shared" si="37"/>
        <v>1</v>
      </c>
      <c r="AO63" s="144">
        <f t="shared" si="38"/>
        <v>1</v>
      </c>
      <c r="AP63" s="142"/>
      <c r="AQ63" s="143">
        <f t="shared" si="39"/>
        <v>0.2</v>
      </c>
    </row>
    <row r="64" spans="1:43" ht="14.45" customHeight="1" x14ac:dyDescent="0.25">
      <c r="A64" s="132" t="s">
        <v>1</v>
      </c>
      <c r="B64" s="133">
        <v>4</v>
      </c>
      <c r="C64" s="134" t="s">
        <v>59</v>
      </c>
      <c r="D64" s="135" t="s">
        <v>57</v>
      </c>
      <c r="E64" s="136">
        <v>17</v>
      </c>
      <c r="F64" s="145" t="s">
        <v>331</v>
      </c>
      <c r="G64" s="76">
        <f>Full_dataset!K3</f>
        <v>15</v>
      </c>
      <c r="H64" s="73">
        <f>Full_dataset!L3</f>
        <v>11</v>
      </c>
      <c r="I64" s="73">
        <f>Full_dataset!M3</f>
        <v>5</v>
      </c>
      <c r="J64" s="73">
        <f>Full_dataset!N3</f>
        <v>17</v>
      </c>
      <c r="K64" s="73">
        <f>Full_dataset!O3</f>
        <v>14</v>
      </c>
      <c r="L64" s="73">
        <f>Full_dataset!P3</f>
        <v>3</v>
      </c>
      <c r="M64" s="70">
        <f>Full_dataset!Q3</f>
        <v>16</v>
      </c>
      <c r="N64" s="137">
        <f t="shared" si="20"/>
        <v>1</v>
      </c>
      <c r="O64" s="138">
        <f t="shared" si="21"/>
        <v>2</v>
      </c>
      <c r="P64" s="139">
        <f t="shared" si="22"/>
        <v>1</v>
      </c>
      <c r="Q64" s="76">
        <f>Full_dataset!U3</f>
        <v>1</v>
      </c>
      <c r="R64" s="140">
        <f t="shared" si="23"/>
        <v>0</v>
      </c>
      <c r="S64" s="76">
        <f>Full_dataset!W3</f>
        <v>0</v>
      </c>
      <c r="T64" s="76">
        <f>Full_dataset!X3</f>
        <v>0</v>
      </c>
      <c r="U64" s="76">
        <f>Full_dataset!Y3</f>
        <v>1</v>
      </c>
      <c r="V64" s="76">
        <f>Full_dataset!Z3</f>
        <v>0</v>
      </c>
      <c r="W64" s="76">
        <f>Full_dataset!AA3</f>
        <v>0</v>
      </c>
      <c r="X64" s="130"/>
      <c r="Y64" s="146"/>
      <c r="Z64" s="21">
        <f t="shared" si="24"/>
        <v>0.88235294117647056</v>
      </c>
      <c r="AA64" s="21">
        <f t="shared" si="25"/>
        <v>0.6470588235294118</v>
      </c>
      <c r="AB64" s="21">
        <f t="shared" si="26"/>
        <v>0.82352941176470584</v>
      </c>
      <c r="AC64" s="21">
        <f t="shared" si="27"/>
        <v>0.29411764705882354</v>
      </c>
      <c r="AD64" s="21">
        <f t="shared" si="28"/>
        <v>0.17647058823529413</v>
      </c>
      <c r="AE64" s="21">
        <f t="shared" si="29"/>
        <v>1</v>
      </c>
      <c r="AF64" s="131">
        <f t="shared" si="30"/>
        <v>1</v>
      </c>
      <c r="AG64" s="21">
        <f t="shared" si="31"/>
        <v>5.8823529411764705E-2</v>
      </c>
      <c r="AH64" s="146"/>
      <c r="AI64" s="21">
        <f t="shared" si="32"/>
        <v>0.94117647058823528</v>
      </c>
      <c r="AJ64" s="131">
        <f t="shared" si="33"/>
        <v>0.94117647058823528</v>
      </c>
      <c r="AK64" s="131">
        <f t="shared" si="34"/>
        <v>0.94117647058823528</v>
      </c>
      <c r="AL64" s="131">
        <f t="shared" si="35"/>
        <v>0.94117647058823528</v>
      </c>
      <c r="AM64" s="131">
        <f t="shared" si="36"/>
        <v>0.94117647058823528</v>
      </c>
      <c r="AN64" s="131">
        <f t="shared" si="37"/>
        <v>1</v>
      </c>
      <c r="AO64" s="131">
        <f t="shared" si="38"/>
        <v>1</v>
      </c>
      <c r="AP64" s="146"/>
      <c r="AQ64" s="21">
        <f t="shared" si="39"/>
        <v>5.8823529411764705E-2</v>
      </c>
    </row>
    <row r="65" spans="1:43" ht="14.45" customHeight="1" x14ac:dyDescent="0.25">
      <c r="A65" s="60" t="s">
        <v>216</v>
      </c>
      <c r="B65" s="47">
        <v>8</v>
      </c>
      <c r="C65" s="46" t="s">
        <v>123</v>
      </c>
      <c r="D65" s="44" t="s">
        <v>57</v>
      </c>
      <c r="E65" s="45">
        <v>6</v>
      </c>
      <c r="F65" s="108" t="s">
        <v>331</v>
      </c>
      <c r="G65" s="76">
        <f>Full_dataset!K4</f>
        <v>5</v>
      </c>
      <c r="H65" s="73">
        <f>Full_dataset!L4</f>
        <v>1</v>
      </c>
      <c r="I65" s="73">
        <f>Full_dataset!M4</f>
        <v>0</v>
      </c>
      <c r="J65" s="73">
        <f>Full_dataset!N4</f>
        <v>5</v>
      </c>
      <c r="K65" s="73">
        <f>Full_dataset!O4</f>
        <v>3</v>
      </c>
      <c r="L65" s="73">
        <f>Full_dataset!P4</f>
        <v>5</v>
      </c>
      <c r="M65" s="70">
        <f>Full_dataset!Q4</f>
        <v>6</v>
      </c>
      <c r="N65" s="80">
        <f t="shared" si="20"/>
        <v>1</v>
      </c>
      <c r="O65" s="78">
        <f t="shared" si="21"/>
        <v>1</v>
      </c>
      <c r="P65" s="71">
        <f t="shared" si="22"/>
        <v>0</v>
      </c>
      <c r="Q65" s="76">
        <f>Full_dataset!U4</f>
        <v>0</v>
      </c>
      <c r="R65" s="54">
        <f t="shared" si="23"/>
        <v>0</v>
      </c>
      <c r="S65" s="76">
        <f>Full_dataset!W4</f>
        <v>0</v>
      </c>
      <c r="T65" s="76">
        <f>Full_dataset!X4</f>
        <v>0</v>
      </c>
      <c r="U65" s="76">
        <f>Full_dataset!Y4</f>
        <v>0</v>
      </c>
      <c r="V65" s="76">
        <f>Full_dataset!Z4</f>
        <v>0</v>
      </c>
      <c r="W65" s="76">
        <f>Full_dataset!AA4</f>
        <v>0</v>
      </c>
      <c r="Y65" s="5"/>
      <c r="Z65" s="6">
        <f t="shared" si="24"/>
        <v>0.83333333333333337</v>
      </c>
      <c r="AA65" s="6">
        <f t="shared" si="25"/>
        <v>0.16666666666666666</v>
      </c>
      <c r="AB65" s="6">
        <f t="shared" si="26"/>
        <v>0.5</v>
      </c>
      <c r="AC65" s="6">
        <f t="shared" si="27"/>
        <v>0</v>
      </c>
      <c r="AD65" s="6">
        <f t="shared" si="28"/>
        <v>0.83333333333333337</v>
      </c>
      <c r="AE65" s="6">
        <f t="shared" si="29"/>
        <v>0.83333333333333337</v>
      </c>
      <c r="AF65" s="7">
        <f t="shared" si="30"/>
        <v>1</v>
      </c>
      <c r="AG65" s="6">
        <f t="shared" si="31"/>
        <v>0.16666666666666666</v>
      </c>
      <c r="AH65" s="5"/>
      <c r="AI65" s="6">
        <f t="shared" si="32"/>
        <v>1</v>
      </c>
      <c r="AJ65" s="7">
        <f t="shared" si="33"/>
        <v>1</v>
      </c>
      <c r="AK65" s="7">
        <f t="shared" si="34"/>
        <v>1</v>
      </c>
      <c r="AL65" s="7">
        <f t="shared" si="35"/>
        <v>1</v>
      </c>
      <c r="AM65" s="7">
        <f t="shared" si="36"/>
        <v>1</v>
      </c>
      <c r="AN65" s="7">
        <f t="shared" si="37"/>
        <v>1</v>
      </c>
      <c r="AO65" s="7">
        <f t="shared" si="38"/>
        <v>1</v>
      </c>
      <c r="AP65" s="5"/>
      <c r="AQ65" s="6">
        <f t="shared" si="39"/>
        <v>0.16666666666666666</v>
      </c>
    </row>
    <row r="66" spans="1:43" ht="14.45" customHeight="1" x14ac:dyDescent="0.25">
      <c r="A66" s="60" t="s">
        <v>215</v>
      </c>
      <c r="B66" s="47">
        <v>8</v>
      </c>
      <c r="C66" s="46" t="s">
        <v>114</v>
      </c>
      <c r="D66" s="44" t="s">
        <v>57</v>
      </c>
      <c r="E66" s="45">
        <v>4</v>
      </c>
      <c r="F66" s="108" t="s">
        <v>331</v>
      </c>
      <c r="G66" s="76">
        <f>Full_dataset!K5</f>
        <v>2</v>
      </c>
      <c r="H66" s="73">
        <f>Full_dataset!L5</f>
        <v>1</v>
      </c>
      <c r="I66" s="73">
        <f>Full_dataset!M5</f>
        <v>0</v>
      </c>
      <c r="J66" s="73">
        <f>Full_dataset!N5</f>
        <v>3</v>
      </c>
      <c r="K66" s="73">
        <f>Full_dataset!O5</f>
        <v>2</v>
      </c>
      <c r="L66" s="73">
        <f>Full_dataset!P5</f>
        <v>2</v>
      </c>
      <c r="M66" s="70">
        <f>Full_dataset!Q5</f>
        <v>2</v>
      </c>
      <c r="N66" s="80">
        <f t="shared" si="20"/>
        <v>0</v>
      </c>
      <c r="O66" s="78">
        <f t="shared" si="21"/>
        <v>2</v>
      </c>
      <c r="P66" s="71">
        <f t="shared" si="22"/>
        <v>2</v>
      </c>
      <c r="Q66" s="76">
        <f>Full_dataset!U5</f>
        <v>2</v>
      </c>
      <c r="R66" s="54">
        <f t="shared" si="23"/>
        <v>0</v>
      </c>
      <c r="S66" s="76">
        <f>Full_dataset!W5</f>
        <v>0</v>
      </c>
      <c r="T66" s="76">
        <f>Full_dataset!X5</f>
        <v>0</v>
      </c>
      <c r="U66" s="76">
        <f>Full_dataset!Y5</f>
        <v>2</v>
      </c>
      <c r="V66" s="76">
        <f>Full_dataset!Z5</f>
        <v>0</v>
      </c>
      <c r="W66" s="76">
        <f>Full_dataset!AA5</f>
        <v>1</v>
      </c>
      <c r="Y66" s="5"/>
      <c r="Z66" s="6">
        <f t="shared" si="24"/>
        <v>0.5</v>
      </c>
      <c r="AA66" s="6">
        <f t="shared" si="25"/>
        <v>0.25</v>
      </c>
      <c r="AB66" s="6">
        <f t="shared" si="26"/>
        <v>0.5</v>
      </c>
      <c r="AC66" s="6">
        <f t="shared" si="27"/>
        <v>0</v>
      </c>
      <c r="AD66" s="6">
        <f t="shared" si="28"/>
        <v>0.5</v>
      </c>
      <c r="AE66" s="6">
        <f t="shared" si="29"/>
        <v>0.75</v>
      </c>
      <c r="AF66" s="7">
        <f t="shared" si="30"/>
        <v>1</v>
      </c>
      <c r="AG66" s="6">
        <f t="shared" si="31"/>
        <v>0</v>
      </c>
      <c r="AH66" s="5"/>
      <c r="AI66" s="6">
        <f t="shared" si="32"/>
        <v>0.5</v>
      </c>
      <c r="AJ66" s="7">
        <f t="shared" si="33"/>
        <v>0.5</v>
      </c>
      <c r="AK66" s="7">
        <f t="shared" si="34"/>
        <v>0.5</v>
      </c>
      <c r="AL66" s="7">
        <f t="shared" si="35"/>
        <v>0.5</v>
      </c>
      <c r="AM66" s="7">
        <f t="shared" si="36"/>
        <v>0.75</v>
      </c>
      <c r="AN66" s="7">
        <f t="shared" si="37"/>
        <v>1</v>
      </c>
      <c r="AO66" s="7">
        <f t="shared" si="38"/>
        <v>1</v>
      </c>
      <c r="AP66" s="5"/>
      <c r="AQ66" s="6">
        <f t="shared" si="39"/>
        <v>0</v>
      </c>
    </row>
    <row r="67" spans="1:43" ht="14.45" customHeight="1" x14ac:dyDescent="0.25">
      <c r="A67" s="60" t="s">
        <v>217</v>
      </c>
      <c r="B67" s="47">
        <v>8</v>
      </c>
      <c r="C67" s="46" t="s">
        <v>123</v>
      </c>
      <c r="D67" s="44" t="s">
        <v>57</v>
      </c>
      <c r="E67" s="45">
        <v>4</v>
      </c>
      <c r="F67" s="108" t="s">
        <v>331</v>
      </c>
      <c r="G67" s="76">
        <f>Full_dataset!K6</f>
        <v>3</v>
      </c>
      <c r="H67" s="73">
        <f>Full_dataset!L6</f>
        <v>0</v>
      </c>
      <c r="I67" s="73">
        <f>Full_dataset!M6</f>
        <v>0</v>
      </c>
      <c r="J67" s="73">
        <f>Full_dataset!N6</f>
        <v>4</v>
      </c>
      <c r="K67" s="73">
        <f>Full_dataset!O6</f>
        <v>2</v>
      </c>
      <c r="L67" s="73">
        <f>Full_dataset!P6</f>
        <v>4</v>
      </c>
      <c r="M67" s="70">
        <f>Full_dataset!Q6</f>
        <v>3</v>
      </c>
      <c r="N67" s="80">
        <f t="shared" ref="N67:N89" si="40">M67-G67</f>
        <v>0</v>
      </c>
      <c r="O67" s="78">
        <f t="shared" ref="O67:O89" si="41">E67-G67</f>
        <v>1</v>
      </c>
      <c r="P67" s="71">
        <f t="shared" ref="P67:P88" si="42">E67-M67</f>
        <v>1</v>
      </c>
      <c r="Q67" s="76">
        <f>Full_dataset!U6</f>
        <v>1</v>
      </c>
      <c r="R67" s="54">
        <f t="shared" ref="R67:R88" si="43">E67-(M67+Q67)</f>
        <v>0</v>
      </c>
      <c r="S67" s="76">
        <f>Full_dataset!W6</f>
        <v>0</v>
      </c>
      <c r="T67" s="76">
        <f>Full_dataset!X6</f>
        <v>0</v>
      </c>
      <c r="U67" s="76">
        <f>Full_dataset!Y6</f>
        <v>1</v>
      </c>
      <c r="V67" s="76">
        <f>Full_dataset!Z6</f>
        <v>0</v>
      </c>
      <c r="W67" s="76">
        <f>Full_dataset!AA6</f>
        <v>1</v>
      </c>
      <c r="Y67" s="5"/>
      <c r="Z67" s="6">
        <f t="shared" ref="Z67:Z89" si="44">G67/$E67</f>
        <v>0.75</v>
      </c>
      <c r="AA67" s="6">
        <f t="shared" ref="AA67:AA89" si="45">H67/$E67</f>
        <v>0</v>
      </c>
      <c r="AB67" s="6">
        <f t="shared" ref="AB67:AB89" si="46">K67/$E67</f>
        <v>0.5</v>
      </c>
      <c r="AC67" s="6">
        <f t="shared" ref="AC67:AC89" si="47">I67/$E67</f>
        <v>0</v>
      </c>
      <c r="AD67" s="6">
        <f t="shared" ref="AD67:AD89" si="48">L67/$E67</f>
        <v>1</v>
      </c>
      <c r="AE67" s="6">
        <f t="shared" ref="AE67:AE89" si="49">J67/$E67</f>
        <v>1</v>
      </c>
      <c r="AF67" s="7">
        <f t="shared" ref="AF67:AF89" si="50">($E67-R67)/$E67</f>
        <v>1</v>
      </c>
      <c r="AG67" s="6">
        <f t="shared" ref="AG67:AG89" si="51">N67/$E67</f>
        <v>0</v>
      </c>
      <c r="AH67" s="5"/>
      <c r="AI67" s="6">
        <f t="shared" ref="AI67:AI89" si="52">M67/$E67</f>
        <v>0.75</v>
      </c>
      <c r="AJ67" s="7">
        <f t="shared" ref="AJ67:AJ89" si="53">$AI67+S67/$E67</f>
        <v>0.75</v>
      </c>
      <c r="AK67" s="7">
        <f t="shared" ref="AK67:AK89" si="54">$AI67+V67/$E67</f>
        <v>0.75</v>
      </c>
      <c r="AL67" s="7">
        <f t="shared" ref="AL67:AL89" si="55">$AI67+T67/$E67</f>
        <v>0.75</v>
      </c>
      <c r="AM67" s="7">
        <f t="shared" ref="AM67:AM89" si="56">$AI67+W67/$E67</f>
        <v>1</v>
      </c>
      <c r="AN67" s="7">
        <f t="shared" ref="AN67:AN89" si="57">$AI67+U67/$E67</f>
        <v>1</v>
      </c>
      <c r="AO67" s="7">
        <f t="shared" ref="AO67:AO89" si="58">AF67</f>
        <v>1</v>
      </c>
      <c r="AP67" s="5"/>
      <c r="AQ67" s="6">
        <f t="shared" ref="AQ67:AQ89" si="59">AG67</f>
        <v>0</v>
      </c>
    </row>
    <row r="68" spans="1:43" ht="14.45" customHeight="1" x14ac:dyDescent="0.25">
      <c r="A68" s="60" t="s">
        <v>219</v>
      </c>
      <c r="B68" s="47">
        <v>8</v>
      </c>
      <c r="C68" s="46" t="s">
        <v>123</v>
      </c>
      <c r="D68" s="44" t="s">
        <v>57</v>
      </c>
      <c r="E68" s="45">
        <v>3</v>
      </c>
      <c r="F68" s="108" t="s">
        <v>331</v>
      </c>
      <c r="G68" s="76">
        <f>Full_dataset!K7</f>
        <v>2</v>
      </c>
      <c r="H68" s="73">
        <f>Full_dataset!L7</f>
        <v>0</v>
      </c>
      <c r="I68" s="73">
        <f>Full_dataset!M7</f>
        <v>0</v>
      </c>
      <c r="J68" s="73">
        <f>Full_dataset!N7</f>
        <v>3</v>
      </c>
      <c r="K68" s="73">
        <f>Full_dataset!O7</f>
        <v>0</v>
      </c>
      <c r="L68" s="73">
        <f>Full_dataset!P7</f>
        <v>3</v>
      </c>
      <c r="M68" s="70">
        <f>Full_dataset!Q7</f>
        <v>2</v>
      </c>
      <c r="N68" s="80">
        <f t="shared" si="40"/>
        <v>0</v>
      </c>
      <c r="O68" s="78">
        <f t="shared" si="41"/>
        <v>1</v>
      </c>
      <c r="P68" s="71">
        <f t="shared" si="42"/>
        <v>1</v>
      </c>
      <c r="Q68" s="76">
        <f>Full_dataset!U7</f>
        <v>1</v>
      </c>
      <c r="R68" s="54">
        <f t="shared" si="43"/>
        <v>0</v>
      </c>
      <c r="S68" s="76">
        <f>Full_dataset!W7</f>
        <v>0</v>
      </c>
      <c r="T68" s="76">
        <f>Full_dataset!X7</f>
        <v>0</v>
      </c>
      <c r="U68" s="76">
        <f>Full_dataset!Y7</f>
        <v>1</v>
      </c>
      <c r="V68" s="76">
        <f>Full_dataset!Z7</f>
        <v>0</v>
      </c>
      <c r="W68" s="76">
        <f>Full_dataset!AA7</f>
        <v>1</v>
      </c>
      <c r="Y68" s="5"/>
      <c r="Z68" s="6">
        <f t="shared" si="44"/>
        <v>0.66666666666666663</v>
      </c>
      <c r="AA68" s="6">
        <f t="shared" si="45"/>
        <v>0</v>
      </c>
      <c r="AB68" s="6">
        <f t="shared" si="46"/>
        <v>0</v>
      </c>
      <c r="AC68" s="6">
        <f t="shared" si="47"/>
        <v>0</v>
      </c>
      <c r="AD68" s="6">
        <f t="shared" si="48"/>
        <v>1</v>
      </c>
      <c r="AE68" s="6">
        <f t="shared" si="49"/>
        <v>1</v>
      </c>
      <c r="AF68" s="7">
        <f t="shared" si="50"/>
        <v>1</v>
      </c>
      <c r="AG68" s="6">
        <f t="shared" si="51"/>
        <v>0</v>
      </c>
      <c r="AH68" s="5"/>
      <c r="AI68" s="6">
        <f t="shared" si="52"/>
        <v>0.66666666666666663</v>
      </c>
      <c r="AJ68" s="7">
        <f t="shared" si="53"/>
        <v>0.66666666666666663</v>
      </c>
      <c r="AK68" s="7">
        <f t="shared" si="54"/>
        <v>0.66666666666666663</v>
      </c>
      <c r="AL68" s="7">
        <f t="shared" si="55"/>
        <v>0.66666666666666663</v>
      </c>
      <c r="AM68" s="7">
        <f t="shared" si="56"/>
        <v>1</v>
      </c>
      <c r="AN68" s="7">
        <f t="shared" si="57"/>
        <v>1</v>
      </c>
      <c r="AO68" s="7">
        <f t="shared" si="58"/>
        <v>1</v>
      </c>
      <c r="AP68" s="5"/>
      <c r="AQ68" s="6">
        <f t="shared" si="59"/>
        <v>0</v>
      </c>
    </row>
    <row r="69" spans="1:43" ht="14.45" customHeight="1" x14ac:dyDescent="0.25">
      <c r="A69" s="62" t="s">
        <v>218</v>
      </c>
      <c r="B69" s="47">
        <v>8</v>
      </c>
      <c r="C69" s="46" t="s">
        <v>123</v>
      </c>
      <c r="D69" s="44" t="s">
        <v>57</v>
      </c>
      <c r="E69" s="45">
        <v>6</v>
      </c>
      <c r="F69" s="108" t="s">
        <v>331</v>
      </c>
      <c r="G69" s="76">
        <f>Full_dataset!K8</f>
        <v>3</v>
      </c>
      <c r="H69" s="73">
        <f>Full_dataset!L8</f>
        <v>0</v>
      </c>
      <c r="I69" s="73">
        <f>Full_dataset!M8</f>
        <v>0</v>
      </c>
      <c r="J69" s="73">
        <f>Full_dataset!N8</f>
        <v>4</v>
      </c>
      <c r="K69" s="73">
        <f>Full_dataset!O8</f>
        <v>2</v>
      </c>
      <c r="L69" s="73">
        <f>Full_dataset!P8</f>
        <v>3</v>
      </c>
      <c r="M69" s="70">
        <f>Full_dataset!Q8</f>
        <v>3</v>
      </c>
      <c r="N69" s="80">
        <f t="shared" si="40"/>
        <v>0</v>
      </c>
      <c r="O69" s="78">
        <f t="shared" si="41"/>
        <v>3</v>
      </c>
      <c r="P69" s="71">
        <f t="shared" si="42"/>
        <v>3</v>
      </c>
      <c r="Q69" s="76">
        <f>Full_dataset!U8</f>
        <v>3</v>
      </c>
      <c r="R69" s="54">
        <f t="shared" si="43"/>
        <v>0</v>
      </c>
      <c r="S69" s="76">
        <f>Full_dataset!W8</f>
        <v>0</v>
      </c>
      <c r="T69" s="76">
        <f>Full_dataset!X8</f>
        <v>0</v>
      </c>
      <c r="U69" s="76">
        <f>Full_dataset!Y8</f>
        <v>3</v>
      </c>
      <c r="V69" s="76">
        <f>Full_dataset!Z8</f>
        <v>0</v>
      </c>
      <c r="W69" s="76">
        <f>Full_dataset!AA8</f>
        <v>3</v>
      </c>
      <c r="Y69" s="5"/>
      <c r="Z69" s="6">
        <f t="shared" si="44"/>
        <v>0.5</v>
      </c>
      <c r="AA69" s="6">
        <f t="shared" si="45"/>
        <v>0</v>
      </c>
      <c r="AB69" s="6">
        <f t="shared" si="46"/>
        <v>0.33333333333333331</v>
      </c>
      <c r="AC69" s="6">
        <f t="shared" si="47"/>
        <v>0</v>
      </c>
      <c r="AD69" s="6">
        <f t="shared" si="48"/>
        <v>0.5</v>
      </c>
      <c r="AE69" s="6">
        <f t="shared" si="49"/>
        <v>0.66666666666666663</v>
      </c>
      <c r="AF69" s="7">
        <f t="shared" si="50"/>
        <v>1</v>
      </c>
      <c r="AG69" s="6">
        <f t="shared" si="51"/>
        <v>0</v>
      </c>
      <c r="AH69" s="5"/>
      <c r="AI69" s="6">
        <f t="shared" si="52"/>
        <v>0.5</v>
      </c>
      <c r="AJ69" s="7">
        <f t="shared" si="53"/>
        <v>0.5</v>
      </c>
      <c r="AK69" s="7">
        <f t="shared" si="54"/>
        <v>0.5</v>
      </c>
      <c r="AL69" s="7">
        <f t="shared" si="55"/>
        <v>0.5</v>
      </c>
      <c r="AM69" s="7">
        <f t="shared" si="56"/>
        <v>1</v>
      </c>
      <c r="AN69" s="7">
        <f t="shared" si="57"/>
        <v>1</v>
      </c>
      <c r="AO69" s="7">
        <f t="shared" si="58"/>
        <v>1</v>
      </c>
      <c r="AP69" s="5"/>
      <c r="AQ69" s="6">
        <f t="shared" si="59"/>
        <v>0</v>
      </c>
    </row>
    <row r="70" spans="1:43" ht="14.45" customHeight="1" x14ac:dyDescent="0.25">
      <c r="A70" s="60" t="s">
        <v>3</v>
      </c>
      <c r="B70" s="47">
        <v>3</v>
      </c>
      <c r="C70" s="44" t="s">
        <v>61</v>
      </c>
      <c r="D70" s="44" t="s">
        <v>57</v>
      </c>
      <c r="E70" s="45">
        <v>53</v>
      </c>
      <c r="F70" s="107" t="s">
        <v>331</v>
      </c>
      <c r="G70" s="76">
        <f>Full_dataset!K11</f>
        <v>46</v>
      </c>
      <c r="H70" s="73">
        <f>Full_dataset!L11</f>
        <v>22</v>
      </c>
      <c r="I70" s="73">
        <f>Full_dataset!M11</f>
        <v>7</v>
      </c>
      <c r="J70" s="73">
        <f>Full_dataset!N11</f>
        <v>51</v>
      </c>
      <c r="K70" s="73">
        <f>Full_dataset!O11</f>
        <v>44</v>
      </c>
      <c r="L70" s="73">
        <f>Full_dataset!P11</f>
        <v>29</v>
      </c>
      <c r="M70" s="70">
        <f>Full_dataset!Q11</f>
        <v>47</v>
      </c>
      <c r="N70" s="80">
        <f t="shared" si="40"/>
        <v>1</v>
      </c>
      <c r="O70" s="78">
        <f t="shared" si="41"/>
        <v>7</v>
      </c>
      <c r="P70" s="71">
        <f t="shared" si="42"/>
        <v>6</v>
      </c>
      <c r="Q70" s="76">
        <f>Full_dataset!U11</f>
        <v>5</v>
      </c>
      <c r="R70" s="54">
        <f t="shared" si="43"/>
        <v>1</v>
      </c>
      <c r="S70" s="76">
        <f>Full_dataset!W11</f>
        <v>0</v>
      </c>
      <c r="T70" s="76">
        <f>Full_dataset!X11</f>
        <v>1</v>
      </c>
      <c r="U70" s="76">
        <f>Full_dataset!Y11</f>
        <v>4</v>
      </c>
      <c r="V70" s="76">
        <f>Full_dataset!Z11</f>
        <v>2</v>
      </c>
      <c r="W70" s="76">
        <f>Full_dataset!AA11</f>
        <v>2</v>
      </c>
      <c r="Y70" s="5"/>
      <c r="Z70" s="6">
        <f t="shared" si="44"/>
        <v>0.86792452830188682</v>
      </c>
      <c r="AA70" s="6">
        <f t="shared" si="45"/>
        <v>0.41509433962264153</v>
      </c>
      <c r="AB70" s="6">
        <f t="shared" si="46"/>
        <v>0.83018867924528306</v>
      </c>
      <c r="AC70" s="6">
        <f t="shared" si="47"/>
        <v>0.13207547169811321</v>
      </c>
      <c r="AD70" s="6">
        <f t="shared" si="48"/>
        <v>0.54716981132075471</v>
      </c>
      <c r="AE70" s="6">
        <f t="shared" si="49"/>
        <v>0.96226415094339623</v>
      </c>
      <c r="AF70" s="7">
        <f t="shared" si="50"/>
        <v>0.98113207547169812</v>
      </c>
      <c r="AG70" s="6">
        <f t="shared" si="51"/>
        <v>1.8867924528301886E-2</v>
      </c>
      <c r="AH70" s="5"/>
      <c r="AI70" s="6">
        <f t="shared" si="52"/>
        <v>0.8867924528301887</v>
      </c>
      <c r="AJ70" s="7">
        <f t="shared" si="53"/>
        <v>0.8867924528301887</v>
      </c>
      <c r="AK70" s="7">
        <f t="shared" si="54"/>
        <v>0.92452830188679247</v>
      </c>
      <c r="AL70" s="7">
        <f t="shared" si="55"/>
        <v>0.90566037735849059</v>
      </c>
      <c r="AM70" s="7">
        <f t="shared" si="56"/>
        <v>0.92452830188679247</v>
      </c>
      <c r="AN70" s="7">
        <f t="shared" si="57"/>
        <v>0.96226415094339623</v>
      </c>
      <c r="AO70" s="7">
        <f t="shared" si="58"/>
        <v>0.98113207547169812</v>
      </c>
      <c r="AP70" s="5"/>
      <c r="AQ70" s="6">
        <f t="shared" si="59"/>
        <v>1.8867924528301886E-2</v>
      </c>
    </row>
    <row r="71" spans="1:43" ht="14.45" customHeight="1" x14ac:dyDescent="0.25">
      <c r="A71" s="60" t="s">
        <v>5</v>
      </c>
      <c r="B71" s="47">
        <v>3</v>
      </c>
      <c r="C71" s="46" t="s">
        <v>63</v>
      </c>
      <c r="D71" s="44" t="s">
        <v>58</v>
      </c>
      <c r="E71" s="45">
        <v>17</v>
      </c>
      <c r="F71" s="107" t="s">
        <v>331</v>
      </c>
      <c r="G71" s="76">
        <f>Full_dataset!K16</f>
        <v>17</v>
      </c>
      <c r="H71" s="73">
        <f>Full_dataset!L16</f>
        <v>11</v>
      </c>
      <c r="I71" s="73">
        <f>Full_dataset!M16</f>
        <v>10</v>
      </c>
      <c r="J71" s="73">
        <f>Full_dataset!N16</f>
        <v>15</v>
      </c>
      <c r="K71" s="73">
        <f>Full_dataset!O16</f>
        <v>16</v>
      </c>
      <c r="L71" s="73">
        <f>Full_dataset!P16</f>
        <v>0</v>
      </c>
      <c r="M71" s="70">
        <f>Full_dataset!Q16</f>
        <v>17</v>
      </c>
      <c r="N71" s="80">
        <f t="shared" si="40"/>
        <v>0</v>
      </c>
      <c r="O71" s="78">
        <f t="shared" si="41"/>
        <v>0</v>
      </c>
      <c r="P71" s="71">
        <f t="shared" si="42"/>
        <v>0</v>
      </c>
      <c r="Q71" s="76">
        <f>Full_dataset!U16</f>
        <v>0</v>
      </c>
      <c r="R71" s="54">
        <f t="shared" si="43"/>
        <v>0</v>
      </c>
      <c r="S71" s="76">
        <f>Full_dataset!W16</f>
        <v>0</v>
      </c>
      <c r="T71" s="76">
        <f>Full_dataset!X16</f>
        <v>0</v>
      </c>
      <c r="U71" s="76">
        <f>Full_dataset!Y16</f>
        <v>0</v>
      </c>
      <c r="V71" s="76">
        <f>Full_dataset!Z16</f>
        <v>0</v>
      </c>
      <c r="W71" s="76">
        <f>Full_dataset!AA16</f>
        <v>0</v>
      </c>
      <c r="Y71" s="5"/>
      <c r="Z71" s="6">
        <f t="shared" si="44"/>
        <v>1</v>
      </c>
      <c r="AA71" s="6">
        <f t="shared" si="45"/>
        <v>0.6470588235294118</v>
      </c>
      <c r="AB71" s="6">
        <f t="shared" si="46"/>
        <v>0.94117647058823528</v>
      </c>
      <c r="AC71" s="6">
        <f t="shared" si="47"/>
        <v>0.58823529411764708</v>
      </c>
      <c r="AD71" s="6">
        <f t="shared" si="48"/>
        <v>0</v>
      </c>
      <c r="AE71" s="6">
        <f t="shared" si="49"/>
        <v>0.88235294117647056</v>
      </c>
      <c r="AF71" s="7">
        <f t="shared" si="50"/>
        <v>1</v>
      </c>
      <c r="AG71" s="6">
        <f t="shared" si="51"/>
        <v>0</v>
      </c>
      <c r="AH71" s="5"/>
      <c r="AI71" s="6">
        <f t="shared" si="52"/>
        <v>1</v>
      </c>
      <c r="AJ71" s="7">
        <f t="shared" si="53"/>
        <v>1</v>
      </c>
      <c r="AK71" s="7">
        <f t="shared" si="54"/>
        <v>1</v>
      </c>
      <c r="AL71" s="7">
        <f t="shared" si="55"/>
        <v>1</v>
      </c>
      <c r="AM71" s="7">
        <f t="shared" si="56"/>
        <v>1</v>
      </c>
      <c r="AN71" s="7">
        <f t="shared" si="57"/>
        <v>1</v>
      </c>
      <c r="AO71" s="7">
        <f t="shared" si="58"/>
        <v>1</v>
      </c>
      <c r="AP71" s="5"/>
      <c r="AQ71" s="6">
        <f t="shared" si="59"/>
        <v>0</v>
      </c>
    </row>
    <row r="72" spans="1:43" ht="14.45" customHeight="1" x14ac:dyDescent="0.25">
      <c r="A72" s="60" t="s">
        <v>207</v>
      </c>
      <c r="B72" s="47">
        <v>16</v>
      </c>
      <c r="C72" s="46" t="s">
        <v>117</v>
      </c>
      <c r="D72" s="44" t="s">
        <v>57</v>
      </c>
      <c r="E72" s="45">
        <v>13</v>
      </c>
      <c r="F72" s="108" t="s">
        <v>331</v>
      </c>
      <c r="G72" s="76">
        <f>Full_dataset!K20</f>
        <v>11</v>
      </c>
      <c r="H72" s="73">
        <f>Full_dataset!L20</f>
        <v>3</v>
      </c>
      <c r="I72" s="73">
        <f>Full_dataset!M20</f>
        <v>0</v>
      </c>
      <c r="J72" s="73">
        <f>Full_dataset!N20</f>
        <v>9</v>
      </c>
      <c r="K72" s="73">
        <f>Full_dataset!O20</f>
        <v>7</v>
      </c>
      <c r="L72" s="73">
        <f>Full_dataset!P20</f>
        <v>8</v>
      </c>
      <c r="M72" s="70">
        <f>Full_dataset!Q20</f>
        <v>11</v>
      </c>
      <c r="N72" s="80">
        <f t="shared" si="40"/>
        <v>0</v>
      </c>
      <c r="O72" s="78">
        <f t="shared" si="41"/>
        <v>2</v>
      </c>
      <c r="P72" s="71">
        <f t="shared" si="42"/>
        <v>2</v>
      </c>
      <c r="Q72" s="76">
        <f>Full_dataset!U20</f>
        <v>1</v>
      </c>
      <c r="R72" s="54">
        <f t="shared" si="43"/>
        <v>1</v>
      </c>
      <c r="S72" s="76">
        <f>Full_dataset!W20</f>
        <v>0</v>
      </c>
      <c r="T72" s="76">
        <f>Full_dataset!X20</f>
        <v>0</v>
      </c>
      <c r="U72" s="76">
        <f>Full_dataset!Y20</f>
        <v>1</v>
      </c>
      <c r="V72" s="76">
        <f>Full_dataset!Z20</f>
        <v>0</v>
      </c>
      <c r="W72" s="76">
        <f>Full_dataset!AA20</f>
        <v>1</v>
      </c>
      <c r="X72" s="130"/>
      <c r="Y72" s="146"/>
      <c r="Z72" s="21">
        <f t="shared" si="44"/>
        <v>0.84615384615384615</v>
      </c>
      <c r="AA72" s="21">
        <f t="shared" si="45"/>
        <v>0.23076923076923078</v>
      </c>
      <c r="AB72" s="21">
        <f t="shared" si="46"/>
        <v>0.53846153846153844</v>
      </c>
      <c r="AC72" s="21">
        <f t="shared" si="47"/>
        <v>0</v>
      </c>
      <c r="AD72" s="21">
        <f t="shared" si="48"/>
        <v>0.61538461538461542</v>
      </c>
      <c r="AE72" s="21">
        <f t="shared" si="49"/>
        <v>0.69230769230769229</v>
      </c>
      <c r="AF72" s="131">
        <f t="shared" si="50"/>
        <v>0.92307692307692313</v>
      </c>
      <c r="AG72" s="21">
        <f t="shared" si="51"/>
        <v>0</v>
      </c>
      <c r="AH72" s="146"/>
      <c r="AI72" s="21">
        <f t="shared" si="52"/>
        <v>0.84615384615384615</v>
      </c>
      <c r="AJ72" s="131">
        <f t="shared" si="53"/>
        <v>0.84615384615384615</v>
      </c>
      <c r="AK72" s="131">
        <f t="shared" si="54"/>
        <v>0.84615384615384615</v>
      </c>
      <c r="AL72" s="131">
        <f t="shared" si="55"/>
        <v>0.84615384615384615</v>
      </c>
      <c r="AM72" s="131">
        <f t="shared" si="56"/>
        <v>0.92307692307692313</v>
      </c>
      <c r="AN72" s="131">
        <f t="shared" si="57"/>
        <v>0.92307692307692313</v>
      </c>
      <c r="AO72" s="131">
        <f t="shared" si="58"/>
        <v>0.92307692307692313</v>
      </c>
      <c r="AP72" s="146"/>
      <c r="AQ72" s="21">
        <f t="shared" si="59"/>
        <v>0</v>
      </c>
    </row>
    <row r="73" spans="1:43" ht="14.45" customHeight="1" x14ac:dyDescent="0.25">
      <c r="A73" s="60" t="s">
        <v>12</v>
      </c>
      <c r="B73" s="47">
        <v>17</v>
      </c>
      <c r="C73" s="46" t="s">
        <v>119</v>
      </c>
      <c r="D73" s="44" t="s">
        <v>58</v>
      </c>
      <c r="E73" s="45">
        <v>7</v>
      </c>
      <c r="F73" s="107" t="s">
        <v>331</v>
      </c>
      <c r="G73" s="76">
        <f>Full_dataset!K34</f>
        <v>5</v>
      </c>
      <c r="H73" s="73">
        <f>Full_dataset!L34</f>
        <v>2</v>
      </c>
      <c r="I73" s="73">
        <f>Full_dataset!M34</f>
        <v>5</v>
      </c>
      <c r="J73" s="73">
        <f>Full_dataset!N34</f>
        <v>4</v>
      </c>
      <c r="K73" s="73">
        <f>Full_dataset!O34</f>
        <v>6</v>
      </c>
      <c r="L73" s="73">
        <f>Full_dataset!P34</f>
        <v>0</v>
      </c>
      <c r="M73" s="70">
        <f>Full_dataset!Q34</f>
        <v>7</v>
      </c>
      <c r="N73" s="80">
        <f t="shared" si="40"/>
        <v>2</v>
      </c>
      <c r="O73" s="78">
        <f t="shared" si="41"/>
        <v>2</v>
      </c>
      <c r="P73" s="71">
        <f t="shared" si="42"/>
        <v>0</v>
      </c>
      <c r="Q73" s="76">
        <f>Full_dataset!U34</f>
        <v>0</v>
      </c>
      <c r="R73" s="54">
        <f t="shared" si="43"/>
        <v>0</v>
      </c>
      <c r="S73" s="76">
        <f>Full_dataset!W34</f>
        <v>0</v>
      </c>
      <c r="T73" s="76">
        <f>Full_dataset!X34</f>
        <v>0</v>
      </c>
      <c r="U73" s="76">
        <f>Full_dataset!Y34</f>
        <v>0</v>
      </c>
      <c r="V73" s="76">
        <f>Full_dataset!Z34</f>
        <v>0</v>
      </c>
      <c r="W73" s="76">
        <f>Full_dataset!AA34</f>
        <v>0</v>
      </c>
      <c r="Y73" s="5"/>
      <c r="Z73" s="6">
        <f t="shared" si="44"/>
        <v>0.7142857142857143</v>
      </c>
      <c r="AA73" s="6">
        <f t="shared" si="45"/>
        <v>0.2857142857142857</v>
      </c>
      <c r="AB73" s="6">
        <f t="shared" si="46"/>
        <v>0.8571428571428571</v>
      </c>
      <c r="AC73" s="6">
        <f t="shared" si="47"/>
        <v>0.7142857142857143</v>
      </c>
      <c r="AD73" s="6">
        <f t="shared" si="48"/>
        <v>0</v>
      </c>
      <c r="AE73" s="6">
        <f t="shared" si="49"/>
        <v>0.5714285714285714</v>
      </c>
      <c r="AF73" s="7">
        <f t="shared" si="50"/>
        <v>1</v>
      </c>
      <c r="AG73" s="6">
        <f t="shared" si="51"/>
        <v>0.2857142857142857</v>
      </c>
      <c r="AH73" s="5"/>
      <c r="AI73" s="6">
        <f t="shared" si="52"/>
        <v>1</v>
      </c>
      <c r="AJ73" s="7">
        <f t="shared" si="53"/>
        <v>1</v>
      </c>
      <c r="AK73" s="7">
        <f t="shared" si="54"/>
        <v>1</v>
      </c>
      <c r="AL73" s="7">
        <f t="shared" si="55"/>
        <v>1</v>
      </c>
      <c r="AM73" s="7">
        <f t="shared" si="56"/>
        <v>1</v>
      </c>
      <c r="AN73" s="7">
        <f t="shared" si="57"/>
        <v>1</v>
      </c>
      <c r="AO73" s="7">
        <f t="shared" si="58"/>
        <v>1</v>
      </c>
      <c r="AP73" s="5"/>
      <c r="AQ73" s="6">
        <f t="shared" si="59"/>
        <v>0.2857142857142857</v>
      </c>
    </row>
    <row r="74" spans="1:43" ht="14.45" customHeight="1" x14ac:dyDescent="0.25">
      <c r="A74" s="60" t="s">
        <v>199</v>
      </c>
      <c r="B74" s="47">
        <v>12</v>
      </c>
      <c r="C74" s="46" t="s">
        <v>121</v>
      </c>
      <c r="D74" s="44" t="s">
        <v>57</v>
      </c>
      <c r="E74" s="45">
        <v>11</v>
      </c>
      <c r="F74" s="108" t="s">
        <v>331</v>
      </c>
      <c r="G74" s="76">
        <f>Full_dataset!K38</f>
        <v>5</v>
      </c>
      <c r="H74" s="73">
        <f>Full_dataset!L38</f>
        <v>1</v>
      </c>
      <c r="I74" s="73">
        <f>Full_dataset!M38</f>
        <v>0</v>
      </c>
      <c r="J74" s="73">
        <f>Full_dataset!N38</f>
        <v>9</v>
      </c>
      <c r="K74" s="73">
        <f>Full_dataset!O38</f>
        <v>3</v>
      </c>
      <c r="L74" s="73">
        <f>Full_dataset!P38</f>
        <v>10</v>
      </c>
      <c r="M74" s="70">
        <f>Full_dataset!Q38</f>
        <v>9</v>
      </c>
      <c r="N74" s="80">
        <f t="shared" si="40"/>
        <v>4</v>
      </c>
      <c r="O74" s="78">
        <f t="shared" si="41"/>
        <v>6</v>
      </c>
      <c r="P74" s="71">
        <f t="shared" si="42"/>
        <v>2</v>
      </c>
      <c r="Q74" s="76">
        <f>Full_dataset!U38</f>
        <v>2</v>
      </c>
      <c r="R74" s="54">
        <f t="shared" si="43"/>
        <v>0</v>
      </c>
      <c r="S74" s="76">
        <f>Full_dataset!W38</f>
        <v>0</v>
      </c>
      <c r="T74" s="76">
        <f>Full_dataset!X38</f>
        <v>0</v>
      </c>
      <c r="U74" s="76">
        <f>Full_dataset!Y38</f>
        <v>2</v>
      </c>
      <c r="V74" s="76">
        <f>Full_dataset!Z38</f>
        <v>0</v>
      </c>
      <c r="W74" s="76">
        <f>Full_dataset!AA38</f>
        <v>2</v>
      </c>
      <c r="X74" s="130"/>
      <c r="Y74" s="146"/>
      <c r="Z74" s="21">
        <f t="shared" si="44"/>
        <v>0.45454545454545453</v>
      </c>
      <c r="AA74" s="21">
        <f t="shared" si="45"/>
        <v>9.0909090909090912E-2</v>
      </c>
      <c r="AB74" s="21">
        <f t="shared" si="46"/>
        <v>0.27272727272727271</v>
      </c>
      <c r="AC74" s="21">
        <f t="shared" si="47"/>
        <v>0</v>
      </c>
      <c r="AD74" s="21">
        <f t="shared" si="48"/>
        <v>0.90909090909090906</v>
      </c>
      <c r="AE74" s="21">
        <f t="shared" si="49"/>
        <v>0.81818181818181823</v>
      </c>
      <c r="AF74" s="131">
        <f t="shared" si="50"/>
        <v>1</v>
      </c>
      <c r="AG74" s="21">
        <f t="shared" si="51"/>
        <v>0.36363636363636365</v>
      </c>
      <c r="AH74" s="146"/>
      <c r="AI74" s="21">
        <f t="shared" si="52"/>
        <v>0.81818181818181823</v>
      </c>
      <c r="AJ74" s="131">
        <f t="shared" si="53"/>
        <v>0.81818181818181823</v>
      </c>
      <c r="AK74" s="131">
        <f t="shared" si="54"/>
        <v>0.81818181818181823</v>
      </c>
      <c r="AL74" s="131">
        <f t="shared" si="55"/>
        <v>0.81818181818181823</v>
      </c>
      <c r="AM74" s="131">
        <f t="shared" si="56"/>
        <v>1</v>
      </c>
      <c r="AN74" s="131">
        <f t="shared" si="57"/>
        <v>1</v>
      </c>
      <c r="AO74" s="131">
        <f t="shared" si="58"/>
        <v>1</v>
      </c>
      <c r="AP74" s="146"/>
      <c r="AQ74" s="21">
        <f t="shared" si="59"/>
        <v>0.36363636363636365</v>
      </c>
    </row>
    <row r="75" spans="1:43" ht="14.45" customHeight="1" x14ac:dyDescent="0.25">
      <c r="A75" s="60" t="s">
        <v>200</v>
      </c>
      <c r="B75" s="47">
        <v>6</v>
      </c>
      <c r="C75" s="46" t="s">
        <v>122</v>
      </c>
      <c r="D75" s="44" t="s">
        <v>57</v>
      </c>
      <c r="E75" s="45">
        <v>2</v>
      </c>
      <c r="F75" s="108" t="s">
        <v>331</v>
      </c>
      <c r="G75" s="76">
        <f>Full_dataset!K39</f>
        <v>2</v>
      </c>
      <c r="H75" s="73">
        <f>Full_dataset!L39</f>
        <v>0</v>
      </c>
      <c r="I75" s="73">
        <f>Full_dataset!M39</f>
        <v>0</v>
      </c>
      <c r="J75" s="73">
        <f>Full_dataset!N39</f>
        <v>2</v>
      </c>
      <c r="K75" s="73">
        <f>Full_dataset!O39</f>
        <v>1</v>
      </c>
      <c r="L75" s="73">
        <f>Full_dataset!P39</f>
        <v>2</v>
      </c>
      <c r="M75" s="70">
        <f>Full_dataset!Q39</f>
        <v>2</v>
      </c>
      <c r="N75" s="80">
        <f t="shared" si="40"/>
        <v>0</v>
      </c>
      <c r="O75" s="78">
        <f t="shared" si="41"/>
        <v>0</v>
      </c>
      <c r="P75" s="71">
        <f t="shared" si="42"/>
        <v>0</v>
      </c>
      <c r="Q75" s="76">
        <f>Full_dataset!U39</f>
        <v>0</v>
      </c>
      <c r="R75" s="54">
        <f t="shared" si="43"/>
        <v>0</v>
      </c>
      <c r="S75" s="76">
        <f>Full_dataset!W39</f>
        <v>0</v>
      </c>
      <c r="T75" s="76">
        <f>Full_dataset!X39</f>
        <v>0</v>
      </c>
      <c r="U75" s="76">
        <f>Full_dataset!Y39</f>
        <v>0</v>
      </c>
      <c r="V75" s="76">
        <f>Full_dataset!Z39</f>
        <v>0</v>
      </c>
      <c r="W75" s="76">
        <f>Full_dataset!AA39</f>
        <v>0</v>
      </c>
      <c r="Y75" s="5"/>
      <c r="Z75" s="6">
        <f t="shared" si="44"/>
        <v>1</v>
      </c>
      <c r="AA75" s="6">
        <f t="shared" si="45"/>
        <v>0</v>
      </c>
      <c r="AB75" s="6">
        <f t="shared" si="46"/>
        <v>0.5</v>
      </c>
      <c r="AC75" s="6">
        <f t="shared" si="47"/>
        <v>0</v>
      </c>
      <c r="AD75" s="6">
        <f t="shared" si="48"/>
        <v>1</v>
      </c>
      <c r="AE75" s="6">
        <f t="shared" si="49"/>
        <v>1</v>
      </c>
      <c r="AF75" s="7">
        <f t="shared" si="50"/>
        <v>1</v>
      </c>
      <c r="AG75" s="6">
        <f t="shared" si="51"/>
        <v>0</v>
      </c>
      <c r="AH75" s="5"/>
      <c r="AI75" s="6">
        <f t="shared" si="52"/>
        <v>1</v>
      </c>
      <c r="AJ75" s="7">
        <f t="shared" si="53"/>
        <v>1</v>
      </c>
      <c r="AK75" s="7">
        <f t="shared" si="54"/>
        <v>1</v>
      </c>
      <c r="AL75" s="7">
        <f t="shared" si="55"/>
        <v>1</v>
      </c>
      <c r="AM75" s="7">
        <f t="shared" si="56"/>
        <v>1</v>
      </c>
      <c r="AN75" s="7">
        <f t="shared" si="57"/>
        <v>1</v>
      </c>
      <c r="AO75" s="7">
        <f t="shared" si="58"/>
        <v>1</v>
      </c>
      <c r="AP75" s="5"/>
      <c r="AQ75" s="6">
        <f t="shared" si="59"/>
        <v>0</v>
      </c>
    </row>
    <row r="76" spans="1:43" ht="14.45" customHeight="1" x14ac:dyDescent="0.25">
      <c r="A76" s="60" t="s">
        <v>201</v>
      </c>
      <c r="B76" s="47">
        <v>6</v>
      </c>
      <c r="C76" s="46" t="s">
        <v>122</v>
      </c>
      <c r="D76" s="44" t="s">
        <v>57</v>
      </c>
      <c r="E76" s="45">
        <v>2</v>
      </c>
      <c r="F76" s="108" t="s">
        <v>331</v>
      </c>
      <c r="G76" s="76">
        <f>Full_dataset!K40</f>
        <v>2</v>
      </c>
      <c r="H76" s="73">
        <f>Full_dataset!L40</f>
        <v>0</v>
      </c>
      <c r="I76" s="73">
        <f>Full_dataset!M40</f>
        <v>0</v>
      </c>
      <c r="J76" s="73">
        <f>Full_dataset!N40</f>
        <v>2</v>
      </c>
      <c r="K76" s="73">
        <f>Full_dataset!O40</f>
        <v>1</v>
      </c>
      <c r="L76" s="73">
        <f>Full_dataset!P40</f>
        <v>2</v>
      </c>
      <c r="M76" s="70">
        <f>Full_dataset!Q40</f>
        <v>2</v>
      </c>
      <c r="N76" s="80">
        <f t="shared" si="40"/>
        <v>0</v>
      </c>
      <c r="O76" s="78">
        <f t="shared" si="41"/>
        <v>0</v>
      </c>
      <c r="P76" s="71">
        <f t="shared" si="42"/>
        <v>0</v>
      </c>
      <c r="Q76" s="76">
        <f>Full_dataset!U40</f>
        <v>0</v>
      </c>
      <c r="R76" s="54">
        <f t="shared" si="43"/>
        <v>0</v>
      </c>
      <c r="S76" s="76">
        <f>Full_dataset!W40</f>
        <v>0</v>
      </c>
      <c r="T76" s="76">
        <f>Full_dataset!X40</f>
        <v>0</v>
      </c>
      <c r="U76" s="76">
        <f>Full_dataset!Y40</f>
        <v>0</v>
      </c>
      <c r="V76" s="76">
        <f>Full_dataset!Z40</f>
        <v>0</v>
      </c>
      <c r="W76" s="76">
        <f>Full_dataset!AA40</f>
        <v>0</v>
      </c>
      <c r="Y76" s="5"/>
      <c r="Z76" s="6">
        <f t="shared" si="44"/>
        <v>1</v>
      </c>
      <c r="AA76" s="6">
        <f t="shared" si="45"/>
        <v>0</v>
      </c>
      <c r="AB76" s="6">
        <f t="shared" si="46"/>
        <v>0.5</v>
      </c>
      <c r="AC76" s="6">
        <f t="shared" si="47"/>
        <v>0</v>
      </c>
      <c r="AD76" s="6">
        <f t="shared" si="48"/>
        <v>1</v>
      </c>
      <c r="AE76" s="6">
        <f t="shared" si="49"/>
        <v>1</v>
      </c>
      <c r="AF76" s="7">
        <f t="shared" si="50"/>
        <v>1</v>
      </c>
      <c r="AG76" s="6">
        <f t="shared" si="51"/>
        <v>0</v>
      </c>
      <c r="AH76" s="5"/>
      <c r="AI76" s="6">
        <f t="shared" si="52"/>
        <v>1</v>
      </c>
      <c r="AJ76" s="7">
        <f t="shared" si="53"/>
        <v>1</v>
      </c>
      <c r="AK76" s="7">
        <f t="shared" si="54"/>
        <v>1</v>
      </c>
      <c r="AL76" s="7">
        <f t="shared" si="55"/>
        <v>1</v>
      </c>
      <c r="AM76" s="7">
        <f t="shared" si="56"/>
        <v>1</v>
      </c>
      <c r="AN76" s="7">
        <f t="shared" si="57"/>
        <v>1</v>
      </c>
      <c r="AO76" s="7">
        <f t="shared" si="58"/>
        <v>1</v>
      </c>
      <c r="AP76" s="5"/>
      <c r="AQ76" s="6">
        <f t="shared" si="59"/>
        <v>0</v>
      </c>
    </row>
    <row r="77" spans="1:43" ht="14.45" customHeight="1" x14ac:dyDescent="0.25">
      <c r="A77" s="60" t="s">
        <v>21</v>
      </c>
      <c r="B77" s="47">
        <v>4</v>
      </c>
      <c r="C77" s="46" t="s">
        <v>84</v>
      </c>
      <c r="D77" s="44" t="s">
        <v>57</v>
      </c>
      <c r="E77" s="45">
        <v>9</v>
      </c>
      <c r="F77" s="107" t="s">
        <v>331</v>
      </c>
      <c r="G77" s="76">
        <f>Full_dataset!K47</f>
        <v>9</v>
      </c>
      <c r="H77" s="73">
        <f>Full_dataset!L47</f>
        <v>5</v>
      </c>
      <c r="I77" s="73">
        <f>Full_dataset!M47</f>
        <v>2</v>
      </c>
      <c r="J77" s="73">
        <f>Full_dataset!N47</f>
        <v>6</v>
      </c>
      <c r="K77" s="73">
        <f>Full_dataset!O47</f>
        <v>9</v>
      </c>
      <c r="L77" s="73">
        <f>Full_dataset!P47</f>
        <v>0</v>
      </c>
      <c r="M77" s="70">
        <f>Full_dataset!Q47</f>
        <v>9</v>
      </c>
      <c r="N77" s="80">
        <f t="shared" si="40"/>
        <v>0</v>
      </c>
      <c r="O77" s="78">
        <f t="shared" si="41"/>
        <v>0</v>
      </c>
      <c r="P77" s="71">
        <f t="shared" si="42"/>
        <v>0</v>
      </c>
      <c r="Q77" s="76">
        <f>Full_dataset!U47</f>
        <v>0</v>
      </c>
      <c r="R77" s="54">
        <f t="shared" si="43"/>
        <v>0</v>
      </c>
      <c r="S77" s="76">
        <f>Full_dataset!W47</f>
        <v>0</v>
      </c>
      <c r="T77" s="76">
        <f>Full_dataset!X47</f>
        <v>0</v>
      </c>
      <c r="U77" s="76">
        <f>Full_dataset!Y47</f>
        <v>0</v>
      </c>
      <c r="V77" s="76">
        <f>Full_dataset!Z47</f>
        <v>0</v>
      </c>
      <c r="W77" s="76">
        <f>Full_dataset!AA47</f>
        <v>0</v>
      </c>
      <c r="Y77" s="5"/>
      <c r="Z77" s="6">
        <f t="shared" si="44"/>
        <v>1</v>
      </c>
      <c r="AA77" s="6">
        <f t="shared" si="45"/>
        <v>0.55555555555555558</v>
      </c>
      <c r="AB77" s="6">
        <f t="shared" si="46"/>
        <v>1</v>
      </c>
      <c r="AC77" s="6">
        <f t="shared" si="47"/>
        <v>0.22222222222222221</v>
      </c>
      <c r="AD77" s="6">
        <f t="shared" si="48"/>
        <v>0</v>
      </c>
      <c r="AE77" s="6">
        <f t="shared" si="49"/>
        <v>0.66666666666666663</v>
      </c>
      <c r="AF77" s="7">
        <f t="shared" si="50"/>
        <v>1</v>
      </c>
      <c r="AG77" s="6">
        <f t="shared" si="51"/>
        <v>0</v>
      </c>
      <c r="AH77" s="5"/>
      <c r="AI77" s="6">
        <f t="shared" si="52"/>
        <v>1</v>
      </c>
      <c r="AJ77" s="7">
        <f t="shared" si="53"/>
        <v>1</v>
      </c>
      <c r="AK77" s="7">
        <f t="shared" si="54"/>
        <v>1</v>
      </c>
      <c r="AL77" s="7">
        <f t="shared" si="55"/>
        <v>1</v>
      </c>
      <c r="AM77" s="7">
        <f t="shared" si="56"/>
        <v>1</v>
      </c>
      <c r="AN77" s="7">
        <f t="shared" si="57"/>
        <v>1</v>
      </c>
      <c r="AO77" s="7">
        <f t="shared" si="58"/>
        <v>1</v>
      </c>
      <c r="AP77" s="5"/>
      <c r="AQ77" s="6">
        <f t="shared" si="59"/>
        <v>0</v>
      </c>
    </row>
    <row r="78" spans="1:43" ht="14.45" customHeight="1" x14ac:dyDescent="0.25">
      <c r="A78" s="60" t="s">
        <v>23</v>
      </c>
      <c r="B78" s="47">
        <v>3</v>
      </c>
      <c r="C78" s="44" t="s">
        <v>124</v>
      </c>
      <c r="D78" s="44" t="s">
        <v>57</v>
      </c>
      <c r="E78" s="45">
        <v>27</v>
      </c>
      <c r="F78" s="107" t="s">
        <v>331</v>
      </c>
      <c r="G78" s="76">
        <f>Full_dataset!K50</f>
        <v>27</v>
      </c>
      <c r="H78" s="73">
        <f>Full_dataset!L50</f>
        <v>9</v>
      </c>
      <c r="I78" s="73">
        <f>Full_dataset!M50</f>
        <v>1</v>
      </c>
      <c r="J78" s="73">
        <f>Full_dataset!N50</f>
        <v>17</v>
      </c>
      <c r="K78" s="73">
        <f>Full_dataset!O50</f>
        <v>27</v>
      </c>
      <c r="L78" s="73">
        <f>Full_dataset!P50</f>
        <v>1</v>
      </c>
      <c r="M78" s="70">
        <f>Full_dataset!Q50</f>
        <v>27</v>
      </c>
      <c r="N78" s="80">
        <f t="shared" si="40"/>
        <v>0</v>
      </c>
      <c r="O78" s="78">
        <f t="shared" si="41"/>
        <v>0</v>
      </c>
      <c r="P78" s="71">
        <f t="shared" si="42"/>
        <v>0</v>
      </c>
      <c r="Q78" s="76">
        <f>Full_dataset!U50</f>
        <v>0</v>
      </c>
      <c r="R78" s="54">
        <f t="shared" si="43"/>
        <v>0</v>
      </c>
      <c r="S78" s="76">
        <f>Full_dataset!W50</f>
        <v>0</v>
      </c>
      <c r="T78" s="76">
        <f>Full_dataset!X50</f>
        <v>0</v>
      </c>
      <c r="U78" s="76">
        <f>Full_dataset!Y50</f>
        <v>0</v>
      </c>
      <c r="V78" s="76">
        <f>Full_dataset!Z50</f>
        <v>0</v>
      </c>
      <c r="W78" s="76">
        <f>Full_dataset!AA50</f>
        <v>0</v>
      </c>
      <c r="Y78" s="5"/>
      <c r="Z78" s="6">
        <f t="shared" si="44"/>
        <v>1</v>
      </c>
      <c r="AA78" s="6">
        <f t="shared" si="45"/>
        <v>0.33333333333333331</v>
      </c>
      <c r="AB78" s="6">
        <f t="shared" si="46"/>
        <v>1</v>
      </c>
      <c r="AC78" s="6">
        <f t="shared" si="47"/>
        <v>3.7037037037037035E-2</v>
      </c>
      <c r="AD78" s="6">
        <f t="shared" si="48"/>
        <v>3.7037037037037035E-2</v>
      </c>
      <c r="AE78" s="6">
        <f t="shared" si="49"/>
        <v>0.62962962962962965</v>
      </c>
      <c r="AF78" s="7">
        <f t="shared" si="50"/>
        <v>1</v>
      </c>
      <c r="AG78" s="6">
        <f t="shared" si="51"/>
        <v>0</v>
      </c>
      <c r="AH78" s="5"/>
      <c r="AI78" s="6">
        <f t="shared" si="52"/>
        <v>1</v>
      </c>
      <c r="AJ78" s="7">
        <f t="shared" si="53"/>
        <v>1</v>
      </c>
      <c r="AK78" s="7">
        <f t="shared" si="54"/>
        <v>1</v>
      </c>
      <c r="AL78" s="7">
        <f t="shared" si="55"/>
        <v>1</v>
      </c>
      <c r="AM78" s="7">
        <f t="shared" si="56"/>
        <v>1</v>
      </c>
      <c r="AN78" s="7">
        <f t="shared" si="57"/>
        <v>1</v>
      </c>
      <c r="AO78" s="7">
        <f t="shared" si="58"/>
        <v>1</v>
      </c>
      <c r="AP78" s="5"/>
      <c r="AQ78" s="6">
        <f t="shared" si="59"/>
        <v>0</v>
      </c>
    </row>
    <row r="79" spans="1:43" ht="14.45" customHeight="1" x14ac:dyDescent="0.25">
      <c r="A79" s="60" t="s">
        <v>25</v>
      </c>
      <c r="B79" s="47">
        <v>7</v>
      </c>
      <c r="C79" s="46" t="s">
        <v>87</v>
      </c>
      <c r="D79" s="44" t="s">
        <v>57</v>
      </c>
      <c r="E79" s="45">
        <v>14</v>
      </c>
      <c r="F79" s="107" t="s">
        <v>331</v>
      </c>
      <c r="G79" s="76">
        <f>Full_dataset!K52</f>
        <v>12</v>
      </c>
      <c r="H79" s="73">
        <f>Full_dataset!L52</f>
        <v>4</v>
      </c>
      <c r="I79" s="73">
        <f>Full_dataset!M52</f>
        <v>12</v>
      </c>
      <c r="J79" s="73">
        <f>Full_dataset!N52</f>
        <v>10</v>
      </c>
      <c r="K79" s="73">
        <f>Full_dataset!O52</f>
        <v>12</v>
      </c>
      <c r="L79" s="73">
        <f>Full_dataset!P52</f>
        <v>2</v>
      </c>
      <c r="M79" s="70">
        <f>Full_dataset!Q52</f>
        <v>14</v>
      </c>
      <c r="N79" s="80">
        <f t="shared" si="40"/>
        <v>2</v>
      </c>
      <c r="O79" s="78">
        <f t="shared" si="41"/>
        <v>2</v>
      </c>
      <c r="P79" s="71">
        <f t="shared" si="42"/>
        <v>0</v>
      </c>
      <c r="Q79" s="76">
        <f>Full_dataset!U52</f>
        <v>0</v>
      </c>
      <c r="R79" s="54">
        <f t="shared" si="43"/>
        <v>0</v>
      </c>
      <c r="S79" s="76">
        <f>Full_dataset!W52</f>
        <v>0</v>
      </c>
      <c r="T79" s="76">
        <f>Full_dataset!X52</f>
        <v>0</v>
      </c>
      <c r="U79" s="76">
        <f>Full_dataset!Y52</f>
        <v>0</v>
      </c>
      <c r="V79" s="76">
        <f>Full_dataset!Z52</f>
        <v>0</v>
      </c>
      <c r="W79" s="76">
        <f>Full_dataset!AA52</f>
        <v>0</v>
      </c>
      <c r="Y79" s="5"/>
      <c r="Z79" s="6">
        <f t="shared" si="44"/>
        <v>0.8571428571428571</v>
      </c>
      <c r="AA79" s="6">
        <f t="shared" si="45"/>
        <v>0.2857142857142857</v>
      </c>
      <c r="AB79" s="6">
        <f t="shared" si="46"/>
        <v>0.8571428571428571</v>
      </c>
      <c r="AC79" s="6">
        <f t="shared" si="47"/>
        <v>0.8571428571428571</v>
      </c>
      <c r="AD79" s="6">
        <f t="shared" si="48"/>
        <v>0.14285714285714285</v>
      </c>
      <c r="AE79" s="6">
        <f t="shared" si="49"/>
        <v>0.7142857142857143</v>
      </c>
      <c r="AF79" s="7">
        <f t="shared" si="50"/>
        <v>1</v>
      </c>
      <c r="AG79" s="6">
        <f t="shared" si="51"/>
        <v>0.14285714285714285</v>
      </c>
      <c r="AH79" s="5"/>
      <c r="AI79" s="6">
        <f t="shared" si="52"/>
        <v>1</v>
      </c>
      <c r="AJ79" s="7">
        <f t="shared" si="53"/>
        <v>1</v>
      </c>
      <c r="AK79" s="7">
        <f t="shared" si="54"/>
        <v>1</v>
      </c>
      <c r="AL79" s="7">
        <f t="shared" si="55"/>
        <v>1</v>
      </c>
      <c r="AM79" s="7">
        <f t="shared" si="56"/>
        <v>1</v>
      </c>
      <c r="AN79" s="7">
        <f t="shared" si="57"/>
        <v>1</v>
      </c>
      <c r="AO79" s="7">
        <f t="shared" si="58"/>
        <v>1</v>
      </c>
      <c r="AP79" s="5"/>
      <c r="AQ79" s="6">
        <f t="shared" si="59"/>
        <v>0.14285714285714285</v>
      </c>
    </row>
    <row r="80" spans="1:43" ht="14.45" customHeight="1" x14ac:dyDescent="0.25">
      <c r="A80" s="60" t="s">
        <v>26</v>
      </c>
      <c r="B80" s="47">
        <v>7</v>
      </c>
      <c r="C80" s="46" t="s">
        <v>87</v>
      </c>
      <c r="D80" s="44" t="s">
        <v>57</v>
      </c>
      <c r="E80" s="45">
        <v>4</v>
      </c>
      <c r="F80" s="107" t="s">
        <v>331</v>
      </c>
      <c r="G80" s="76">
        <f>Full_dataset!K53</f>
        <v>3</v>
      </c>
      <c r="H80" s="73">
        <f>Full_dataset!L53</f>
        <v>1</v>
      </c>
      <c r="I80" s="73">
        <f>Full_dataset!M53</f>
        <v>3</v>
      </c>
      <c r="J80" s="73">
        <f>Full_dataset!N53</f>
        <v>2</v>
      </c>
      <c r="K80" s="73">
        <f>Full_dataset!O53</f>
        <v>3</v>
      </c>
      <c r="L80" s="73">
        <f>Full_dataset!P53</f>
        <v>0</v>
      </c>
      <c r="M80" s="70">
        <f>Full_dataset!Q53</f>
        <v>4</v>
      </c>
      <c r="N80" s="80">
        <f t="shared" si="40"/>
        <v>1</v>
      </c>
      <c r="O80" s="78">
        <f t="shared" si="41"/>
        <v>1</v>
      </c>
      <c r="P80" s="71">
        <f t="shared" si="42"/>
        <v>0</v>
      </c>
      <c r="Q80" s="76">
        <f>Full_dataset!U53</f>
        <v>0</v>
      </c>
      <c r="R80" s="54">
        <f t="shared" si="43"/>
        <v>0</v>
      </c>
      <c r="S80" s="76">
        <f>Full_dataset!W53</f>
        <v>0</v>
      </c>
      <c r="T80" s="76">
        <f>Full_dataset!X53</f>
        <v>0</v>
      </c>
      <c r="U80" s="76">
        <f>Full_dataset!Y53</f>
        <v>0</v>
      </c>
      <c r="V80" s="76">
        <f>Full_dataset!Z53</f>
        <v>0</v>
      </c>
      <c r="W80" s="76">
        <f>Full_dataset!AA53</f>
        <v>0</v>
      </c>
      <c r="Y80" s="5"/>
      <c r="Z80" s="6">
        <f t="shared" si="44"/>
        <v>0.75</v>
      </c>
      <c r="AA80" s="6">
        <f t="shared" si="45"/>
        <v>0.25</v>
      </c>
      <c r="AB80" s="6">
        <f t="shared" si="46"/>
        <v>0.75</v>
      </c>
      <c r="AC80" s="6">
        <f t="shared" si="47"/>
        <v>0.75</v>
      </c>
      <c r="AD80" s="6">
        <f t="shared" si="48"/>
        <v>0</v>
      </c>
      <c r="AE80" s="6">
        <f t="shared" si="49"/>
        <v>0.5</v>
      </c>
      <c r="AF80" s="7">
        <f t="shared" si="50"/>
        <v>1</v>
      </c>
      <c r="AG80" s="6">
        <f t="shared" si="51"/>
        <v>0.25</v>
      </c>
      <c r="AH80" s="5"/>
      <c r="AI80" s="6">
        <f t="shared" si="52"/>
        <v>1</v>
      </c>
      <c r="AJ80" s="7">
        <f t="shared" si="53"/>
        <v>1</v>
      </c>
      <c r="AK80" s="7">
        <f t="shared" si="54"/>
        <v>1</v>
      </c>
      <c r="AL80" s="7">
        <f t="shared" si="55"/>
        <v>1</v>
      </c>
      <c r="AM80" s="7">
        <f t="shared" si="56"/>
        <v>1</v>
      </c>
      <c r="AN80" s="7">
        <f t="shared" si="57"/>
        <v>1</v>
      </c>
      <c r="AO80" s="7">
        <f t="shared" si="58"/>
        <v>1</v>
      </c>
      <c r="AP80" s="5"/>
      <c r="AQ80" s="6">
        <f t="shared" si="59"/>
        <v>0.25</v>
      </c>
    </row>
    <row r="81" spans="1:43" ht="14.45" customHeight="1" x14ac:dyDescent="0.25">
      <c r="A81" s="62" t="s">
        <v>28</v>
      </c>
      <c r="B81" s="48">
        <v>5</v>
      </c>
      <c r="C81" s="50" t="s">
        <v>88</v>
      </c>
      <c r="D81" s="49" t="s">
        <v>57</v>
      </c>
      <c r="E81" s="51">
        <v>24</v>
      </c>
      <c r="F81" s="107" t="s">
        <v>331</v>
      </c>
      <c r="G81" s="76">
        <f>Full_dataset!K55</f>
        <v>24</v>
      </c>
      <c r="H81" s="73">
        <f>Full_dataset!L55</f>
        <v>5</v>
      </c>
      <c r="I81" s="73">
        <f>Full_dataset!M55</f>
        <v>18</v>
      </c>
      <c r="J81" s="73">
        <f>Full_dataset!N55</f>
        <v>16</v>
      </c>
      <c r="K81" s="73">
        <f>Full_dataset!O55</f>
        <v>21</v>
      </c>
      <c r="L81" s="73">
        <f>Full_dataset!P55</f>
        <v>1</v>
      </c>
      <c r="M81" s="70">
        <f>Full_dataset!Q55</f>
        <v>24</v>
      </c>
      <c r="N81" s="80">
        <f t="shared" si="40"/>
        <v>0</v>
      </c>
      <c r="O81" s="78">
        <f t="shared" si="41"/>
        <v>0</v>
      </c>
      <c r="P81" s="71">
        <f t="shared" si="42"/>
        <v>0</v>
      </c>
      <c r="Q81" s="76">
        <f>Full_dataset!U55</f>
        <v>0</v>
      </c>
      <c r="R81" s="54">
        <f t="shared" si="43"/>
        <v>0</v>
      </c>
      <c r="S81" s="76">
        <f>Full_dataset!W55</f>
        <v>0</v>
      </c>
      <c r="T81" s="76">
        <f>Full_dataset!X55</f>
        <v>0</v>
      </c>
      <c r="U81" s="76">
        <f>Full_dataset!Y55</f>
        <v>0</v>
      </c>
      <c r="V81" s="76">
        <f>Full_dataset!Z55</f>
        <v>0</v>
      </c>
      <c r="W81" s="76">
        <f>Full_dataset!AA55</f>
        <v>0</v>
      </c>
      <c r="Y81" s="5"/>
      <c r="Z81" s="6">
        <f t="shared" si="44"/>
        <v>1</v>
      </c>
      <c r="AA81" s="6">
        <f t="shared" si="45"/>
        <v>0.20833333333333334</v>
      </c>
      <c r="AB81" s="6">
        <f t="shared" si="46"/>
        <v>0.875</v>
      </c>
      <c r="AC81" s="6">
        <f t="shared" si="47"/>
        <v>0.75</v>
      </c>
      <c r="AD81" s="6">
        <f t="shared" si="48"/>
        <v>4.1666666666666664E-2</v>
      </c>
      <c r="AE81" s="6">
        <f t="shared" si="49"/>
        <v>0.66666666666666663</v>
      </c>
      <c r="AF81" s="7">
        <f t="shared" si="50"/>
        <v>1</v>
      </c>
      <c r="AG81" s="6">
        <f t="shared" si="51"/>
        <v>0</v>
      </c>
      <c r="AH81" s="5"/>
      <c r="AI81" s="6">
        <f t="shared" si="52"/>
        <v>1</v>
      </c>
      <c r="AJ81" s="7">
        <f t="shared" si="53"/>
        <v>1</v>
      </c>
      <c r="AK81" s="7">
        <f t="shared" si="54"/>
        <v>1</v>
      </c>
      <c r="AL81" s="7">
        <f t="shared" si="55"/>
        <v>1</v>
      </c>
      <c r="AM81" s="7">
        <f t="shared" si="56"/>
        <v>1</v>
      </c>
      <c r="AN81" s="7">
        <f t="shared" si="57"/>
        <v>1</v>
      </c>
      <c r="AO81" s="7">
        <f t="shared" si="58"/>
        <v>1</v>
      </c>
      <c r="AP81" s="5"/>
      <c r="AQ81" s="6">
        <f t="shared" si="59"/>
        <v>0</v>
      </c>
    </row>
    <row r="82" spans="1:43" ht="14.45" customHeight="1" x14ac:dyDescent="0.25">
      <c r="A82" s="60" t="s">
        <v>32</v>
      </c>
      <c r="B82" s="47">
        <v>3</v>
      </c>
      <c r="C82" s="46" t="s">
        <v>91</v>
      </c>
      <c r="D82" s="44" t="s">
        <v>57</v>
      </c>
      <c r="E82" s="45">
        <v>5</v>
      </c>
      <c r="F82" s="107" t="s">
        <v>331</v>
      </c>
      <c r="G82" s="76">
        <f>Full_dataset!K59</f>
        <v>5</v>
      </c>
      <c r="H82" s="73">
        <f>Full_dataset!L59</f>
        <v>2</v>
      </c>
      <c r="I82" s="73">
        <f>Full_dataset!M59</f>
        <v>3</v>
      </c>
      <c r="J82" s="73">
        <f>Full_dataset!N59</f>
        <v>5</v>
      </c>
      <c r="K82" s="73">
        <f>Full_dataset!O59</f>
        <v>4</v>
      </c>
      <c r="L82" s="73">
        <f>Full_dataset!P59</f>
        <v>1</v>
      </c>
      <c r="M82" s="70">
        <f>Full_dataset!Q59</f>
        <v>5</v>
      </c>
      <c r="N82" s="80">
        <f t="shared" si="40"/>
        <v>0</v>
      </c>
      <c r="O82" s="78">
        <f t="shared" si="41"/>
        <v>0</v>
      </c>
      <c r="P82" s="71">
        <f t="shared" si="42"/>
        <v>0</v>
      </c>
      <c r="Q82" s="76">
        <f>Full_dataset!U59</f>
        <v>0</v>
      </c>
      <c r="R82" s="54">
        <f t="shared" si="43"/>
        <v>0</v>
      </c>
      <c r="S82" s="76">
        <f>Full_dataset!W59</f>
        <v>0</v>
      </c>
      <c r="T82" s="76">
        <f>Full_dataset!X59</f>
        <v>0</v>
      </c>
      <c r="U82" s="76">
        <f>Full_dataset!Y59</f>
        <v>0</v>
      </c>
      <c r="V82" s="76">
        <f>Full_dataset!Z59</f>
        <v>0</v>
      </c>
      <c r="W82" s="76">
        <f>Full_dataset!AA59</f>
        <v>0</v>
      </c>
      <c r="Y82" s="5"/>
      <c r="Z82" s="6">
        <f t="shared" si="44"/>
        <v>1</v>
      </c>
      <c r="AA82" s="6">
        <f t="shared" si="45"/>
        <v>0.4</v>
      </c>
      <c r="AB82" s="6">
        <f t="shared" si="46"/>
        <v>0.8</v>
      </c>
      <c r="AC82" s="6">
        <f t="shared" si="47"/>
        <v>0.6</v>
      </c>
      <c r="AD82" s="6">
        <f t="shared" si="48"/>
        <v>0.2</v>
      </c>
      <c r="AE82" s="6">
        <f t="shared" si="49"/>
        <v>1</v>
      </c>
      <c r="AF82" s="7">
        <f t="shared" si="50"/>
        <v>1</v>
      </c>
      <c r="AG82" s="6">
        <f t="shared" si="51"/>
        <v>0</v>
      </c>
      <c r="AH82" s="5"/>
      <c r="AI82" s="6">
        <f t="shared" si="52"/>
        <v>1</v>
      </c>
      <c r="AJ82" s="7">
        <f t="shared" si="53"/>
        <v>1</v>
      </c>
      <c r="AK82" s="7">
        <f t="shared" si="54"/>
        <v>1</v>
      </c>
      <c r="AL82" s="7">
        <f t="shared" si="55"/>
        <v>1</v>
      </c>
      <c r="AM82" s="7">
        <f t="shared" si="56"/>
        <v>1</v>
      </c>
      <c r="AN82" s="7">
        <f t="shared" si="57"/>
        <v>1</v>
      </c>
      <c r="AO82" s="7">
        <f t="shared" si="58"/>
        <v>1</v>
      </c>
      <c r="AP82" s="5"/>
      <c r="AQ82" s="6">
        <f t="shared" si="59"/>
        <v>0</v>
      </c>
    </row>
    <row r="83" spans="1:43" ht="14.45" customHeight="1" x14ac:dyDescent="0.25">
      <c r="A83" s="62" t="s">
        <v>34</v>
      </c>
      <c r="B83" s="48">
        <v>7</v>
      </c>
      <c r="C83" s="50" t="s">
        <v>128</v>
      </c>
      <c r="D83" s="49" t="s">
        <v>58</v>
      </c>
      <c r="E83" s="51">
        <v>22</v>
      </c>
      <c r="F83" s="107" t="s">
        <v>331</v>
      </c>
      <c r="G83" s="76">
        <f>Full_dataset!K61</f>
        <v>21</v>
      </c>
      <c r="H83" s="73">
        <f>Full_dataset!L61</f>
        <v>10</v>
      </c>
      <c r="I83" s="73">
        <f>Full_dataset!M61</f>
        <v>0</v>
      </c>
      <c r="J83" s="73">
        <f>Full_dataset!N61</f>
        <v>11</v>
      </c>
      <c r="K83" s="73">
        <f>Full_dataset!O61</f>
        <v>19</v>
      </c>
      <c r="L83" s="73">
        <f>Full_dataset!P61</f>
        <v>3</v>
      </c>
      <c r="M83" s="70">
        <f>Full_dataset!Q61</f>
        <v>21</v>
      </c>
      <c r="N83" s="80">
        <f t="shared" si="40"/>
        <v>0</v>
      </c>
      <c r="O83" s="78">
        <f t="shared" si="41"/>
        <v>1</v>
      </c>
      <c r="P83" s="71">
        <f t="shared" si="42"/>
        <v>1</v>
      </c>
      <c r="Q83" s="76">
        <f>Full_dataset!U61</f>
        <v>0</v>
      </c>
      <c r="R83" s="54">
        <f t="shared" si="43"/>
        <v>1</v>
      </c>
      <c r="S83" s="76">
        <f>Full_dataset!W61</f>
        <v>0</v>
      </c>
      <c r="T83" s="76">
        <f>Full_dataset!X61</f>
        <v>0</v>
      </c>
      <c r="U83" s="76">
        <f>Full_dataset!Y61</f>
        <v>0</v>
      </c>
      <c r="V83" s="76">
        <f>Full_dataset!Z61</f>
        <v>0</v>
      </c>
      <c r="W83" s="76">
        <f>Full_dataset!AA61</f>
        <v>0</v>
      </c>
      <c r="Y83" s="5"/>
      <c r="Z83" s="6">
        <f t="shared" si="44"/>
        <v>0.95454545454545459</v>
      </c>
      <c r="AA83" s="6">
        <f t="shared" si="45"/>
        <v>0.45454545454545453</v>
      </c>
      <c r="AB83" s="6">
        <f t="shared" si="46"/>
        <v>0.86363636363636365</v>
      </c>
      <c r="AC83" s="6">
        <f t="shared" si="47"/>
        <v>0</v>
      </c>
      <c r="AD83" s="6">
        <f t="shared" si="48"/>
        <v>0.13636363636363635</v>
      </c>
      <c r="AE83" s="6">
        <f t="shared" si="49"/>
        <v>0.5</v>
      </c>
      <c r="AF83" s="7">
        <f t="shared" si="50"/>
        <v>0.95454545454545459</v>
      </c>
      <c r="AG83" s="6">
        <f t="shared" si="51"/>
        <v>0</v>
      </c>
      <c r="AH83" s="5"/>
      <c r="AI83" s="6">
        <f t="shared" si="52"/>
        <v>0.95454545454545459</v>
      </c>
      <c r="AJ83" s="7">
        <f t="shared" si="53"/>
        <v>0.95454545454545459</v>
      </c>
      <c r="AK83" s="7">
        <f t="shared" si="54"/>
        <v>0.95454545454545459</v>
      </c>
      <c r="AL83" s="7">
        <f t="shared" si="55"/>
        <v>0.95454545454545459</v>
      </c>
      <c r="AM83" s="7">
        <f t="shared" si="56"/>
        <v>0.95454545454545459</v>
      </c>
      <c r="AN83" s="7">
        <f t="shared" si="57"/>
        <v>0.95454545454545459</v>
      </c>
      <c r="AO83" s="7">
        <f t="shared" si="58"/>
        <v>0.95454545454545459</v>
      </c>
      <c r="AP83" s="5"/>
      <c r="AQ83" s="6">
        <f t="shared" si="59"/>
        <v>0</v>
      </c>
    </row>
    <row r="84" spans="1:43" ht="14.45" customHeight="1" x14ac:dyDescent="0.25">
      <c r="A84" s="62" t="s">
        <v>36</v>
      </c>
      <c r="B84" s="48">
        <v>5</v>
      </c>
      <c r="C84" s="50" t="s">
        <v>129</v>
      </c>
      <c r="D84" s="49" t="s">
        <v>57</v>
      </c>
      <c r="E84" s="51">
        <v>28</v>
      </c>
      <c r="F84" s="107" t="s">
        <v>331</v>
      </c>
      <c r="G84" s="76">
        <f>Full_dataset!K63</f>
        <v>23</v>
      </c>
      <c r="H84" s="73">
        <f>Full_dataset!L63</f>
        <v>7</v>
      </c>
      <c r="I84" s="73">
        <f>Full_dataset!M63</f>
        <v>20</v>
      </c>
      <c r="J84" s="73">
        <f>Full_dataset!N63</f>
        <v>13</v>
      </c>
      <c r="K84" s="73">
        <f>Full_dataset!O63</f>
        <v>23</v>
      </c>
      <c r="L84" s="73">
        <f>Full_dataset!P63</f>
        <v>8</v>
      </c>
      <c r="M84" s="70">
        <f>Full_dataset!Q63</f>
        <v>27</v>
      </c>
      <c r="N84" s="80">
        <f t="shared" si="40"/>
        <v>4</v>
      </c>
      <c r="O84" s="78">
        <f t="shared" si="41"/>
        <v>5</v>
      </c>
      <c r="P84" s="71">
        <f t="shared" si="42"/>
        <v>1</v>
      </c>
      <c r="Q84" s="76">
        <f>Full_dataset!U63</f>
        <v>1</v>
      </c>
      <c r="R84" s="54">
        <f t="shared" si="43"/>
        <v>0</v>
      </c>
      <c r="S84" s="76">
        <f>Full_dataset!W63</f>
        <v>0</v>
      </c>
      <c r="T84" s="76">
        <f>Full_dataset!X63</f>
        <v>1</v>
      </c>
      <c r="U84" s="76">
        <f>Full_dataset!Y63</f>
        <v>1</v>
      </c>
      <c r="V84" s="76">
        <f>Full_dataset!Z63</f>
        <v>1</v>
      </c>
      <c r="W84" s="76">
        <f>Full_dataset!AA63</f>
        <v>0</v>
      </c>
      <c r="X84" s="130"/>
      <c r="Y84" s="146"/>
      <c r="Z84" s="21">
        <f t="shared" si="44"/>
        <v>0.8214285714285714</v>
      </c>
      <c r="AA84" s="21">
        <f t="shared" si="45"/>
        <v>0.25</v>
      </c>
      <c r="AB84" s="21">
        <f t="shared" si="46"/>
        <v>0.8214285714285714</v>
      </c>
      <c r="AC84" s="21">
        <f t="shared" si="47"/>
        <v>0.7142857142857143</v>
      </c>
      <c r="AD84" s="21">
        <f t="shared" si="48"/>
        <v>0.2857142857142857</v>
      </c>
      <c r="AE84" s="21">
        <f t="shared" si="49"/>
        <v>0.4642857142857143</v>
      </c>
      <c r="AF84" s="131">
        <f t="shared" si="50"/>
        <v>1</v>
      </c>
      <c r="AG84" s="21">
        <f t="shared" si="51"/>
        <v>0.14285714285714285</v>
      </c>
      <c r="AH84" s="146"/>
      <c r="AI84" s="21">
        <f t="shared" si="52"/>
        <v>0.9642857142857143</v>
      </c>
      <c r="AJ84" s="131">
        <f t="shared" si="53"/>
        <v>0.9642857142857143</v>
      </c>
      <c r="AK84" s="131">
        <f t="shared" si="54"/>
        <v>1</v>
      </c>
      <c r="AL84" s="131">
        <f t="shared" si="55"/>
        <v>1</v>
      </c>
      <c r="AM84" s="131">
        <f t="shared" si="56"/>
        <v>0.9642857142857143</v>
      </c>
      <c r="AN84" s="131">
        <f t="shared" si="57"/>
        <v>1</v>
      </c>
      <c r="AO84" s="131">
        <f t="shared" si="58"/>
        <v>1</v>
      </c>
      <c r="AP84" s="146"/>
      <c r="AQ84" s="21">
        <f t="shared" si="59"/>
        <v>0.14285714285714285</v>
      </c>
    </row>
    <row r="85" spans="1:43" ht="14.45" customHeight="1" x14ac:dyDescent="0.25">
      <c r="A85" s="60" t="s">
        <v>39</v>
      </c>
      <c r="B85" s="47">
        <v>5</v>
      </c>
      <c r="C85" s="46" t="s">
        <v>130</v>
      </c>
      <c r="D85" s="44" t="s">
        <v>57</v>
      </c>
      <c r="E85" s="45">
        <v>13</v>
      </c>
      <c r="F85" s="107" t="s">
        <v>331</v>
      </c>
      <c r="G85" s="76">
        <f>Full_dataset!K66</f>
        <v>12</v>
      </c>
      <c r="H85" s="73">
        <f>Full_dataset!L66</f>
        <v>6</v>
      </c>
      <c r="I85" s="73">
        <f>Full_dataset!M66</f>
        <v>2</v>
      </c>
      <c r="J85" s="73">
        <f>Full_dataset!N66</f>
        <v>12</v>
      </c>
      <c r="K85" s="73">
        <f>Full_dataset!O66</f>
        <v>11</v>
      </c>
      <c r="L85" s="73">
        <f>Full_dataset!P66</f>
        <v>6</v>
      </c>
      <c r="M85" s="70">
        <f>Full_dataset!Q66</f>
        <v>12</v>
      </c>
      <c r="N85" s="80">
        <f t="shared" si="40"/>
        <v>0</v>
      </c>
      <c r="O85" s="78">
        <f t="shared" si="41"/>
        <v>1</v>
      </c>
      <c r="P85" s="71">
        <f t="shared" si="42"/>
        <v>1</v>
      </c>
      <c r="Q85" s="76">
        <f>Full_dataset!U66</f>
        <v>1</v>
      </c>
      <c r="R85" s="54">
        <f t="shared" si="43"/>
        <v>0</v>
      </c>
      <c r="S85" s="76">
        <f>Full_dataset!W66</f>
        <v>0</v>
      </c>
      <c r="T85" s="76">
        <f>Full_dataset!X66</f>
        <v>0</v>
      </c>
      <c r="U85" s="76">
        <f>Full_dataset!Y66</f>
        <v>1</v>
      </c>
      <c r="V85" s="76">
        <f>Full_dataset!Z66</f>
        <v>0</v>
      </c>
      <c r="W85" s="76">
        <f>Full_dataset!AA66</f>
        <v>1</v>
      </c>
      <c r="Y85" s="5"/>
      <c r="Z85" s="6">
        <f t="shared" si="44"/>
        <v>0.92307692307692313</v>
      </c>
      <c r="AA85" s="6">
        <f t="shared" si="45"/>
        <v>0.46153846153846156</v>
      </c>
      <c r="AB85" s="6">
        <f t="shared" si="46"/>
        <v>0.84615384615384615</v>
      </c>
      <c r="AC85" s="6">
        <f t="shared" si="47"/>
        <v>0.15384615384615385</v>
      </c>
      <c r="AD85" s="6">
        <f t="shared" si="48"/>
        <v>0.46153846153846156</v>
      </c>
      <c r="AE85" s="6">
        <f t="shared" si="49"/>
        <v>0.92307692307692313</v>
      </c>
      <c r="AF85" s="7">
        <f t="shared" si="50"/>
        <v>1</v>
      </c>
      <c r="AG85" s="6">
        <f t="shared" si="51"/>
        <v>0</v>
      </c>
      <c r="AH85" s="5"/>
      <c r="AI85" s="6">
        <f t="shared" si="52"/>
        <v>0.92307692307692313</v>
      </c>
      <c r="AJ85" s="7">
        <f t="shared" si="53"/>
        <v>0.92307692307692313</v>
      </c>
      <c r="AK85" s="7">
        <f t="shared" si="54"/>
        <v>0.92307692307692313</v>
      </c>
      <c r="AL85" s="7">
        <f t="shared" si="55"/>
        <v>0.92307692307692313</v>
      </c>
      <c r="AM85" s="7">
        <f t="shared" si="56"/>
        <v>1</v>
      </c>
      <c r="AN85" s="7">
        <f t="shared" si="57"/>
        <v>1</v>
      </c>
      <c r="AO85" s="7">
        <f t="shared" si="58"/>
        <v>1</v>
      </c>
      <c r="AP85" s="5"/>
      <c r="AQ85" s="6">
        <f t="shared" si="59"/>
        <v>0</v>
      </c>
    </row>
    <row r="86" spans="1:43" ht="14.45" customHeight="1" x14ac:dyDescent="0.25">
      <c r="A86" s="60" t="s">
        <v>206</v>
      </c>
      <c r="B86" s="47">
        <v>7</v>
      </c>
      <c r="C86" s="46" t="s">
        <v>98</v>
      </c>
      <c r="D86" s="44" t="s">
        <v>57</v>
      </c>
      <c r="E86" s="45">
        <v>8</v>
      </c>
      <c r="F86" s="107" t="s">
        <v>331</v>
      </c>
      <c r="G86" s="76">
        <f>Full_dataset!K72</f>
        <v>8</v>
      </c>
      <c r="H86" s="73">
        <f>Full_dataset!L72</f>
        <v>5</v>
      </c>
      <c r="I86" s="73">
        <f>Full_dataset!M72</f>
        <v>1</v>
      </c>
      <c r="J86" s="73">
        <f>Full_dataset!N72</f>
        <v>8</v>
      </c>
      <c r="K86" s="73">
        <f>Full_dataset!O72</f>
        <v>7</v>
      </c>
      <c r="L86" s="73">
        <f>Full_dataset!P72</f>
        <v>1</v>
      </c>
      <c r="M86" s="70">
        <f>Full_dataset!Q72</f>
        <v>8</v>
      </c>
      <c r="N86" s="80">
        <f t="shared" si="40"/>
        <v>0</v>
      </c>
      <c r="O86" s="78">
        <f t="shared" si="41"/>
        <v>0</v>
      </c>
      <c r="P86" s="71">
        <f t="shared" si="42"/>
        <v>0</v>
      </c>
      <c r="Q86" s="76">
        <f>Full_dataset!U72</f>
        <v>0</v>
      </c>
      <c r="R86" s="54">
        <f t="shared" si="43"/>
        <v>0</v>
      </c>
      <c r="S86" s="76">
        <f>Full_dataset!W72</f>
        <v>0</v>
      </c>
      <c r="T86" s="76">
        <f>Full_dataset!X72</f>
        <v>0</v>
      </c>
      <c r="U86" s="76">
        <f>Full_dataset!Y72</f>
        <v>0</v>
      </c>
      <c r="V86" s="76">
        <f>Full_dataset!Z72</f>
        <v>0</v>
      </c>
      <c r="W86" s="76">
        <f>Full_dataset!AA72</f>
        <v>0</v>
      </c>
      <c r="Y86" s="5"/>
      <c r="Z86" s="6">
        <f t="shared" si="44"/>
        <v>1</v>
      </c>
      <c r="AA86" s="6">
        <f t="shared" si="45"/>
        <v>0.625</v>
      </c>
      <c r="AB86" s="6">
        <f t="shared" si="46"/>
        <v>0.875</v>
      </c>
      <c r="AC86" s="6">
        <f t="shared" si="47"/>
        <v>0.125</v>
      </c>
      <c r="AD86" s="6">
        <f t="shared" si="48"/>
        <v>0.125</v>
      </c>
      <c r="AE86" s="6">
        <f t="shared" si="49"/>
        <v>1</v>
      </c>
      <c r="AF86" s="7">
        <f t="shared" si="50"/>
        <v>1</v>
      </c>
      <c r="AG86" s="6">
        <f t="shared" si="51"/>
        <v>0</v>
      </c>
      <c r="AH86" s="5"/>
      <c r="AI86" s="6">
        <f t="shared" si="52"/>
        <v>1</v>
      </c>
      <c r="AJ86" s="7">
        <f t="shared" si="53"/>
        <v>1</v>
      </c>
      <c r="AK86" s="7">
        <f t="shared" si="54"/>
        <v>1</v>
      </c>
      <c r="AL86" s="7">
        <f t="shared" si="55"/>
        <v>1</v>
      </c>
      <c r="AM86" s="7">
        <f t="shared" si="56"/>
        <v>1</v>
      </c>
      <c r="AN86" s="7">
        <f t="shared" si="57"/>
        <v>1</v>
      </c>
      <c r="AO86" s="7">
        <f t="shared" si="58"/>
        <v>1</v>
      </c>
      <c r="AP86" s="5"/>
      <c r="AQ86" s="6">
        <f t="shared" si="59"/>
        <v>0</v>
      </c>
    </row>
    <row r="87" spans="1:43" ht="14.45" customHeight="1" x14ac:dyDescent="0.25">
      <c r="A87" s="62" t="s">
        <v>45</v>
      </c>
      <c r="B87" s="48">
        <v>4</v>
      </c>
      <c r="C87" s="50" t="s">
        <v>133</v>
      </c>
      <c r="D87" s="49" t="s">
        <v>58</v>
      </c>
      <c r="E87" s="51">
        <v>1</v>
      </c>
      <c r="F87" s="107" t="s">
        <v>331</v>
      </c>
      <c r="G87" s="76">
        <f>Full_dataset!K76</f>
        <v>1</v>
      </c>
      <c r="H87" s="73">
        <f>Full_dataset!L76</f>
        <v>0</v>
      </c>
      <c r="I87" s="73">
        <f>Full_dataset!M76</f>
        <v>0</v>
      </c>
      <c r="J87" s="73">
        <f>Full_dataset!N76</f>
        <v>0</v>
      </c>
      <c r="K87" s="73">
        <f>Full_dataset!O76</f>
        <v>1</v>
      </c>
      <c r="L87" s="73">
        <f>Full_dataset!P76</f>
        <v>0</v>
      </c>
      <c r="M87" s="70">
        <f>Full_dataset!Q76</f>
        <v>1</v>
      </c>
      <c r="N87" s="80">
        <f t="shared" si="40"/>
        <v>0</v>
      </c>
      <c r="O87" s="78">
        <f t="shared" si="41"/>
        <v>0</v>
      </c>
      <c r="P87" s="71">
        <f t="shared" si="42"/>
        <v>0</v>
      </c>
      <c r="Q87" s="76">
        <f>Full_dataset!U76</f>
        <v>0</v>
      </c>
      <c r="R87" s="54">
        <f t="shared" si="43"/>
        <v>0</v>
      </c>
      <c r="S87" s="76">
        <f>Full_dataset!W76</f>
        <v>0</v>
      </c>
      <c r="T87" s="76">
        <f>Full_dataset!X76</f>
        <v>0</v>
      </c>
      <c r="U87" s="76">
        <f>Full_dataset!Y76</f>
        <v>0</v>
      </c>
      <c r="V87" s="76">
        <f>Full_dataset!Z76</f>
        <v>0</v>
      </c>
      <c r="W87" s="76">
        <f>Full_dataset!AA76</f>
        <v>0</v>
      </c>
      <c r="Y87" s="5"/>
      <c r="Z87" s="6">
        <f t="shared" si="44"/>
        <v>1</v>
      </c>
      <c r="AA87" s="6">
        <f t="shared" si="45"/>
        <v>0</v>
      </c>
      <c r="AB87" s="6">
        <f t="shared" si="46"/>
        <v>1</v>
      </c>
      <c r="AC87" s="6">
        <f t="shared" si="47"/>
        <v>0</v>
      </c>
      <c r="AD87" s="6">
        <f t="shared" si="48"/>
        <v>0</v>
      </c>
      <c r="AE87" s="6">
        <f t="shared" si="49"/>
        <v>0</v>
      </c>
      <c r="AF87" s="7">
        <f t="shared" si="50"/>
        <v>1</v>
      </c>
      <c r="AG87" s="6">
        <f t="shared" si="51"/>
        <v>0</v>
      </c>
      <c r="AH87" s="5"/>
      <c r="AI87" s="6">
        <f t="shared" si="52"/>
        <v>1</v>
      </c>
      <c r="AJ87" s="7">
        <f t="shared" si="53"/>
        <v>1</v>
      </c>
      <c r="AK87" s="7">
        <f t="shared" si="54"/>
        <v>1</v>
      </c>
      <c r="AL87" s="7">
        <f t="shared" si="55"/>
        <v>1</v>
      </c>
      <c r="AM87" s="7">
        <f t="shared" si="56"/>
        <v>1</v>
      </c>
      <c r="AN87" s="7">
        <f t="shared" si="57"/>
        <v>1</v>
      </c>
      <c r="AO87" s="7">
        <f t="shared" si="58"/>
        <v>1</v>
      </c>
      <c r="AP87" s="5"/>
      <c r="AQ87" s="6">
        <f t="shared" si="59"/>
        <v>0</v>
      </c>
    </row>
    <row r="88" spans="1:43" ht="14.45" customHeight="1" x14ac:dyDescent="0.25">
      <c r="A88" s="60" t="s">
        <v>48</v>
      </c>
      <c r="B88" s="47">
        <v>10</v>
      </c>
      <c r="C88" s="46" t="s">
        <v>103</v>
      </c>
      <c r="D88" s="44" t="s">
        <v>57</v>
      </c>
      <c r="E88" s="45">
        <v>11</v>
      </c>
      <c r="F88" s="107" t="s">
        <v>331</v>
      </c>
      <c r="G88" s="76">
        <f>Full_dataset!K81</f>
        <v>11</v>
      </c>
      <c r="H88" s="73">
        <f>Full_dataset!L81</f>
        <v>6</v>
      </c>
      <c r="I88" s="73">
        <f>Full_dataset!M81</f>
        <v>1</v>
      </c>
      <c r="J88" s="73">
        <f>Full_dataset!N81</f>
        <v>10</v>
      </c>
      <c r="K88" s="73">
        <f>Full_dataset!O81</f>
        <v>11</v>
      </c>
      <c r="L88" s="73">
        <f>Full_dataset!P81</f>
        <v>2</v>
      </c>
      <c r="M88" s="70">
        <f>Full_dataset!Q81</f>
        <v>11</v>
      </c>
      <c r="N88" s="80">
        <f t="shared" si="40"/>
        <v>0</v>
      </c>
      <c r="O88" s="78">
        <f t="shared" si="41"/>
        <v>0</v>
      </c>
      <c r="P88" s="71">
        <f t="shared" si="42"/>
        <v>0</v>
      </c>
      <c r="Q88" s="76">
        <f>Full_dataset!U81</f>
        <v>0</v>
      </c>
      <c r="R88" s="54">
        <f t="shared" si="43"/>
        <v>0</v>
      </c>
      <c r="S88" s="76">
        <f>Full_dataset!W81</f>
        <v>0</v>
      </c>
      <c r="T88" s="76">
        <f>Full_dataset!X81</f>
        <v>0</v>
      </c>
      <c r="U88" s="76">
        <f>Full_dataset!Y81</f>
        <v>0</v>
      </c>
      <c r="V88" s="76">
        <f>Full_dataset!Z81</f>
        <v>0</v>
      </c>
      <c r="W88" s="76">
        <f>Full_dataset!AA81</f>
        <v>0</v>
      </c>
      <c r="Y88" s="5"/>
      <c r="Z88" s="6">
        <f t="shared" si="44"/>
        <v>1</v>
      </c>
      <c r="AA88" s="6">
        <f t="shared" si="45"/>
        <v>0.54545454545454541</v>
      </c>
      <c r="AB88" s="6">
        <f t="shared" si="46"/>
        <v>1</v>
      </c>
      <c r="AC88" s="6">
        <f t="shared" si="47"/>
        <v>9.0909090909090912E-2</v>
      </c>
      <c r="AD88" s="6">
        <f t="shared" si="48"/>
        <v>0.18181818181818182</v>
      </c>
      <c r="AE88" s="6">
        <f t="shared" si="49"/>
        <v>0.90909090909090906</v>
      </c>
      <c r="AF88" s="7">
        <f t="shared" si="50"/>
        <v>1</v>
      </c>
      <c r="AG88" s="6">
        <f t="shared" si="51"/>
        <v>0</v>
      </c>
      <c r="AH88" s="5"/>
      <c r="AI88" s="6">
        <f t="shared" si="52"/>
        <v>1</v>
      </c>
      <c r="AJ88" s="7">
        <f t="shared" si="53"/>
        <v>1</v>
      </c>
      <c r="AK88" s="7">
        <f t="shared" si="54"/>
        <v>1</v>
      </c>
      <c r="AL88" s="7">
        <f t="shared" si="55"/>
        <v>1</v>
      </c>
      <c r="AM88" s="7">
        <f t="shared" si="56"/>
        <v>1</v>
      </c>
      <c r="AN88" s="7">
        <f t="shared" si="57"/>
        <v>1</v>
      </c>
      <c r="AO88" s="7">
        <f t="shared" si="58"/>
        <v>1</v>
      </c>
      <c r="AP88" s="5"/>
      <c r="AQ88" s="6">
        <f t="shared" si="59"/>
        <v>0</v>
      </c>
    </row>
    <row r="89" spans="1:43" x14ac:dyDescent="0.25">
      <c r="A89" s="61"/>
      <c r="B89" s="41"/>
      <c r="C89" s="83"/>
      <c r="D89" s="83"/>
      <c r="E89" s="42">
        <f>SUM(E3:E88)</f>
        <v>1219</v>
      </c>
      <c r="F89" s="109">
        <f>COUNTIF(F3:F88,"Y")</f>
        <v>61</v>
      </c>
      <c r="G89" s="41">
        <f t="shared" ref="G89:M89" si="60">SUM(G3:G88)</f>
        <v>1093</v>
      </c>
      <c r="H89" s="83">
        <f t="shared" si="60"/>
        <v>545</v>
      </c>
      <c r="I89" s="83">
        <f t="shared" si="60"/>
        <v>299</v>
      </c>
      <c r="J89" s="83">
        <f t="shared" si="60"/>
        <v>1044</v>
      </c>
      <c r="K89" s="83">
        <f t="shared" si="60"/>
        <v>1020</v>
      </c>
      <c r="L89" s="83">
        <f t="shared" si="60"/>
        <v>641</v>
      </c>
      <c r="M89" s="84">
        <f t="shared" si="60"/>
        <v>1142</v>
      </c>
      <c r="N89" s="85">
        <f t="shared" si="40"/>
        <v>49</v>
      </c>
      <c r="O89" s="86">
        <f t="shared" si="41"/>
        <v>126</v>
      </c>
      <c r="P89" s="42">
        <f t="shared" ref="P89:W89" si="61">SUM(P3:P88)</f>
        <v>77</v>
      </c>
      <c r="Q89" s="41">
        <f t="shared" si="61"/>
        <v>71</v>
      </c>
      <c r="R89" s="8">
        <f t="shared" si="61"/>
        <v>6</v>
      </c>
      <c r="S89" s="41">
        <f t="shared" si="61"/>
        <v>11</v>
      </c>
      <c r="T89" s="41">
        <f t="shared" si="61"/>
        <v>17</v>
      </c>
      <c r="U89" s="41">
        <f t="shared" si="61"/>
        <v>67</v>
      </c>
      <c r="V89" s="41">
        <f t="shared" si="61"/>
        <v>14</v>
      </c>
      <c r="W89" s="41">
        <f t="shared" si="61"/>
        <v>32</v>
      </c>
      <c r="Y89" s="5"/>
      <c r="Z89" s="33">
        <f t="shared" si="44"/>
        <v>0.89663658736669405</v>
      </c>
      <c r="AA89" s="33">
        <f t="shared" si="45"/>
        <v>0.44708777686628381</v>
      </c>
      <c r="AB89" s="33">
        <f t="shared" si="46"/>
        <v>0.83675143560295329</v>
      </c>
      <c r="AC89" s="33">
        <f t="shared" si="47"/>
        <v>0.24528301886792453</v>
      </c>
      <c r="AD89" s="33">
        <f t="shared" si="48"/>
        <v>0.52584085315832652</v>
      </c>
      <c r="AE89" s="33">
        <f t="shared" si="49"/>
        <v>0.85643970467596386</v>
      </c>
      <c r="AF89" s="82">
        <f t="shared" si="50"/>
        <v>0.99507793273174738</v>
      </c>
      <c r="AG89" s="33">
        <f t="shared" si="51"/>
        <v>4.0196882690730108E-2</v>
      </c>
      <c r="AH89" s="5"/>
      <c r="AI89" s="33">
        <f t="shared" si="52"/>
        <v>0.93683347005742412</v>
      </c>
      <c r="AJ89" s="82">
        <f t="shared" si="53"/>
        <v>0.94585726004922066</v>
      </c>
      <c r="AK89" s="82">
        <f t="shared" si="54"/>
        <v>0.94831829368334697</v>
      </c>
      <c r="AL89" s="82">
        <f t="shared" si="55"/>
        <v>0.95077932731747339</v>
      </c>
      <c r="AM89" s="82">
        <f t="shared" si="56"/>
        <v>0.96308449548810504</v>
      </c>
      <c r="AN89" s="82">
        <f t="shared" si="57"/>
        <v>0.99179655455291227</v>
      </c>
      <c r="AO89" s="82">
        <f t="shared" si="58"/>
        <v>0.99507793273174738</v>
      </c>
      <c r="AP89" s="5"/>
      <c r="AQ89" s="33">
        <f t="shared" si="59"/>
        <v>4.0196882690730108E-2</v>
      </c>
    </row>
    <row r="90" spans="1:43" ht="15.75" thickBot="1" x14ac:dyDescent="0.3">
      <c r="F90" s="165">
        <f>F89/88</f>
        <v>0.69318181818181823</v>
      </c>
      <c r="Y90" s="38" t="s">
        <v>365</v>
      </c>
    </row>
    <row r="91" spans="1:43" x14ac:dyDescent="0.25">
      <c r="D91" s="34"/>
      <c r="E91" s="35"/>
      <c r="F91" s="110"/>
      <c r="G91" s="35"/>
      <c r="H91" s="36"/>
      <c r="I91" s="36"/>
      <c r="J91" s="36"/>
      <c r="K91" s="36"/>
      <c r="L91" s="36"/>
      <c r="M91" s="56"/>
      <c r="N91" s="36"/>
      <c r="O91" s="36"/>
      <c r="P91" s="36"/>
      <c r="R91" s="36"/>
      <c r="U91" s="4">
        <f t="shared" ref="U91" si="62">AVERAGE(U3:U88)</f>
        <v>0.77906976744186052</v>
      </c>
      <c r="Y91" s="15" t="s">
        <v>140</v>
      </c>
      <c r="Z91" s="16">
        <f t="shared" ref="Z91" si="63">SUMPRODUCT($E3:$E63,Z3:Z63)/SUM($E3:$E63)</f>
        <v>0.90198237885462551</v>
      </c>
      <c r="AA91" s="16">
        <f t="shared" ref="AA91:AQ91" si="64">SUMPRODUCT($E3:$E63,AA3:AA63)/SUM($E3:$E63)</f>
        <v>0.47687224669603523</v>
      </c>
      <c r="AB91" s="16">
        <f t="shared" si="64"/>
        <v>0.84911894273127753</v>
      </c>
      <c r="AC91" s="16">
        <f t="shared" si="64"/>
        <v>0.23017621145374451</v>
      </c>
      <c r="AD91" s="16">
        <f t="shared" si="64"/>
        <v>0.60022026431718056</v>
      </c>
      <c r="AE91" s="16">
        <f t="shared" si="64"/>
        <v>0.88766519823788548</v>
      </c>
      <c r="AF91" s="18">
        <f t="shared" si="64"/>
        <v>0.99669603524229078</v>
      </c>
      <c r="AG91" s="18">
        <f t="shared" si="64"/>
        <v>3.634361233480176E-2</v>
      </c>
      <c r="AI91" s="19">
        <f t="shared" si="64"/>
        <v>0.93832599118942728</v>
      </c>
      <c r="AJ91" s="16">
        <f t="shared" si="64"/>
        <v>0.95044052863436124</v>
      </c>
      <c r="AK91" s="16">
        <f t="shared" si="64"/>
        <v>0.95044052863436124</v>
      </c>
      <c r="AL91" s="16">
        <f t="shared" si="64"/>
        <v>0.95484581497797361</v>
      </c>
      <c r="AM91" s="16">
        <f t="shared" si="64"/>
        <v>0.96035242290748901</v>
      </c>
      <c r="AN91" s="16">
        <f t="shared" si="64"/>
        <v>0.99339207048458145</v>
      </c>
      <c r="AO91" s="18">
        <f t="shared" si="64"/>
        <v>0.99669603524229078</v>
      </c>
      <c r="AQ91" s="18">
        <f t="shared" si="64"/>
        <v>3.634361233480176E-2</v>
      </c>
    </row>
    <row r="92" spans="1:43" x14ac:dyDescent="0.25">
      <c r="D92" s="13"/>
      <c r="E92" s="104"/>
      <c r="F92" s="111"/>
      <c r="G92" s="104"/>
      <c r="H92" s="104"/>
      <c r="I92" s="104"/>
      <c r="J92" s="104"/>
      <c r="K92" s="104"/>
      <c r="L92" s="104"/>
      <c r="M92" s="57"/>
      <c r="N92" s="104"/>
      <c r="O92" s="104"/>
      <c r="P92" s="104"/>
      <c r="R92" s="104"/>
      <c r="Y92" s="20" t="s">
        <v>141</v>
      </c>
      <c r="Z92" s="21">
        <f t="shared" ref="Z92" si="65">SQRT(SUMPRODUCT($E3:$E63,(Z3:Z63)^2)/SUM($E3:$E63)-(SUMPRODUCT($E3:$E63,Z3:Z63)/SUM($E3:$E63))^2)</f>
        <v>0.10711760906009246</v>
      </c>
      <c r="AA92" s="21">
        <f t="shared" ref="AA92:AQ92" si="66">SQRT(SUMPRODUCT($E3:$E63,(AA3:AA63)^2)/SUM($E3:$E63)-(SUMPRODUCT($E3:$E63,AA3:AA63)/SUM($E3:$E63))^2)</f>
        <v>0.17278119616629278</v>
      </c>
      <c r="AB92" s="21">
        <f t="shared" si="66"/>
        <v>0.12292952865326273</v>
      </c>
      <c r="AC92" s="21">
        <f t="shared" si="66"/>
        <v>0.23322469592017578</v>
      </c>
      <c r="AD92" s="21">
        <f t="shared" si="66"/>
        <v>0.22903266196492317</v>
      </c>
      <c r="AE92" s="21">
        <f t="shared" si="66"/>
        <v>0.13473911046533069</v>
      </c>
      <c r="AF92" s="23">
        <f t="shared" si="66"/>
        <v>2.0689803945725088E-2</v>
      </c>
      <c r="AG92" s="23">
        <f t="shared" si="66"/>
        <v>5.4821630842103487E-2</v>
      </c>
      <c r="AI92" s="24">
        <f t="shared" si="66"/>
        <v>7.7826420397434093E-2</v>
      </c>
      <c r="AJ92" s="21">
        <f t="shared" si="66"/>
        <v>6.9275109441477245E-2</v>
      </c>
      <c r="AK92" s="21">
        <f t="shared" si="66"/>
        <v>7.1276409463166088E-2</v>
      </c>
      <c r="AL92" s="21">
        <f t="shared" si="66"/>
        <v>6.0127866411190632E-2</v>
      </c>
      <c r="AM92" s="21">
        <f t="shared" si="66"/>
        <v>7.3550060637207079E-2</v>
      </c>
      <c r="AN92" s="21">
        <f t="shared" si="66"/>
        <v>2.9567337738001288E-2</v>
      </c>
      <c r="AO92" s="23">
        <f t="shared" si="66"/>
        <v>2.0689803945725088E-2</v>
      </c>
      <c r="AQ92" s="23">
        <f t="shared" si="66"/>
        <v>5.4821630842103487E-2</v>
      </c>
    </row>
    <row r="93" spans="1:43" x14ac:dyDescent="0.25">
      <c r="D93" s="31" t="s">
        <v>162</v>
      </c>
      <c r="E93" s="103">
        <f>AVERAGE(E3:E88)</f>
        <v>14.174418604651162</v>
      </c>
      <c r="F93" s="32"/>
      <c r="G93" s="103">
        <f>AVERAGE(G3:G88)</f>
        <v>12.709302325581396</v>
      </c>
      <c r="H93" s="103"/>
      <c r="I93" s="103"/>
      <c r="J93" s="103"/>
      <c r="K93" s="103"/>
      <c r="L93" s="103"/>
      <c r="N93" s="103">
        <f>AVERAGE(N3:N88)</f>
        <v>0.56976744186046513</v>
      </c>
      <c r="O93" s="103">
        <f>AVERAGE(O3:O88)</f>
        <v>1.4651162790697674</v>
      </c>
      <c r="P93" s="103">
        <f>AVERAGE(P3:P88)</f>
        <v>0.89534883720930236</v>
      </c>
      <c r="Q93" s="35"/>
      <c r="R93" s="103">
        <f t="shared" ref="R93:W93" si="67">AVERAGE(R3:R88)</f>
        <v>6.9767441860465115E-2</v>
      </c>
      <c r="S93" s="35">
        <f t="shared" si="67"/>
        <v>0.12790697674418605</v>
      </c>
      <c r="T93" s="35">
        <f t="shared" si="67"/>
        <v>0.19767441860465115</v>
      </c>
      <c r="U93" s="35"/>
      <c r="V93" s="35">
        <f t="shared" si="67"/>
        <v>0.16279069767441862</v>
      </c>
      <c r="W93" s="35">
        <f t="shared" si="67"/>
        <v>0.37209302325581395</v>
      </c>
      <c r="Y93" s="20" t="s">
        <v>142</v>
      </c>
      <c r="Z93" s="21">
        <f t="shared" ref="Z93:AG93" si="68">Z91-CONFIDENCE(0.05,Z92,SUM($E3:$E63))</f>
        <v>0.89501505437002893</v>
      </c>
      <c r="AA93" s="21">
        <f t="shared" si="68"/>
        <v>0.46563392025194933</v>
      </c>
      <c r="AB93" s="21">
        <f t="shared" si="68"/>
        <v>0.84112315266108184</v>
      </c>
      <c r="AC93" s="21">
        <f t="shared" si="68"/>
        <v>0.21500641679014598</v>
      </c>
      <c r="AD93" s="21">
        <f t="shared" si="68"/>
        <v>0.58532313500779387</v>
      </c>
      <c r="AE93" s="21">
        <f t="shared" si="68"/>
        <v>0.87890126939728552</v>
      </c>
      <c r="AF93" s="23">
        <f t="shared" si="68"/>
        <v>0.99535029406231645</v>
      </c>
      <c r="AG93" s="23">
        <f t="shared" si="68"/>
        <v>3.2777811210194664E-2</v>
      </c>
      <c r="AI93" s="24">
        <f t="shared" ref="AI93:AO93" si="69">AI91-CONFIDENCE(0.05,AI92,SUM($E3:$E63))</f>
        <v>0.93326387368007035</v>
      </c>
      <c r="AJ93" s="21">
        <f t="shared" si="69"/>
        <v>0.94593461993811745</v>
      </c>
      <c r="AK93" s="21">
        <f t="shared" si="69"/>
        <v>0.94580444800126706</v>
      </c>
      <c r="AL93" s="21">
        <f t="shared" si="69"/>
        <v>0.95093487671554267</v>
      </c>
      <c r="AM93" s="21">
        <f t="shared" si="69"/>
        <v>0.95556845561380443</v>
      </c>
      <c r="AN93" s="22">
        <f t="shared" si="69"/>
        <v>0.99146890175467872</v>
      </c>
      <c r="AO93" s="23">
        <f t="shared" si="69"/>
        <v>0.99535029406231645</v>
      </c>
      <c r="AQ93" s="23">
        <f>AQ91-CONFIDENCE(0.05,AQ92,SUM($E3:$E63))</f>
        <v>3.2777811210194664E-2</v>
      </c>
    </row>
    <row r="94" spans="1:43" ht="15.75" thickBot="1" x14ac:dyDescent="0.3">
      <c r="D94" s="4" t="s">
        <v>144</v>
      </c>
      <c r="G94" s="6">
        <f t="shared" ref="G94:R94" si="70">G89/$E$89</f>
        <v>0.89663658736669405</v>
      </c>
      <c r="H94" s="6">
        <f t="shared" si="70"/>
        <v>0.44708777686628381</v>
      </c>
      <c r="I94" s="6">
        <f t="shared" si="70"/>
        <v>0.24528301886792453</v>
      </c>
      <c r="J94" s="6">
        <f t="shared" si="70"/>
        <v>0.85643970467596386</v>
      </c>
      <c r="K94" s="6">
        <f t="shared" si="70"/>
        <v>0.83675143560295329</v>
      </c>
      <c r="L94" s="6">
        <f t="shared" si="70"/>
        <v>0.52584085315832652</v>
      </c>
      <c r="M94" s="58">
        <f t="shared" si="70"/>
        <v>0.93683347005742412</v>
      </c>
      <c r="N94" s="6">
        <f t="shared" si="70"/>
        <v>4.0196882690730108E-2</v>
      </c>
      <c r="O94" s="6">
        <f t="shared" si="70"/>
        <v>0.10336341263330599</v>
      </c>
      <c r="P94" s="6">
        <f t="shared" si="70"/>
        <v>6.3166529942575877E-2</v>
      </c>
      <c r="Q94" s="4">
        <f t="shared" si="70"/>
        <v>5.8244462674323219E-2</v>
      </c>
      <c r="R94" s="6">
        <f t="shared" si="70"/>
        <v>4.9220672682526662E-3</v>
      </c>
      <c r="Y94" s="25" t="s">
        <v>143</v>
      </c>
      <c r="Z94" s="26">
        <f t="shared" ref="Z94:AG94" si="71">Z91+CONFIDENCE(0.05,Z92,SUM($E3:$E63))</f>
        <v>0.90894970333922209</v>
      </c>
      <c r="AA94" s="26">
        <f t="shared" si="71"/>
        <v>0.48811057314012113</v>
      </c>
      <c r="AB94" s="26">
        <f t="shared" si="71"/>
        <v>0.85711473280147321</v>
      </c>
      <c r="AC94" s="26">
        <f t="shared" si="71"/>
        <v>0.24534600611734303</v>
      </c>
      <c r="AD94" s="26">
        <f t="shared" si="71"/>
        <v>0.61511739362656725</v>
      </c>
      <c r="AE94" s="26">
        <f t="shared" si="71"/>
        <v>0.89642912707848543</v>
      </c>
      <c r="AF94" s="28">
        <f t="shared" si="71"/>
        <v>0.9980417764222651</v>
      </c>
      <c r="AG94" s="28">
        <f t="shared" si="71"/>
        <v>3.9909413459408856E-2</v>
      </c>
      <c r="AI94" s="29">
        <f t="shared" ref="AI94:AO94" si="72">AI91+CONFIDENCE(0.05,AI92,SUM($E3:$E63))</f>
        <v>0.9433881086987842</v>
      </c>
      <c r="AJ94" s="26">
        <f t="shared" si="72"/>
        <v>0.95494643733060502</v>
      </c>
      <c r="AK94" s="26">
        <f t="shared" si="72"/>
        <v>0.95507660926745541</v>
      </c>
      <c r="AL94" s="26">
        <f t="shared" si="72"/>
        <v>0.95875675324040455</v>
      </c>
      <c r="AM94" s="26">
        <f t="shared" si="72"/>
        <v>0.96513639020117359</v>
      </c>
      <c r="AN94" s="27">
        <f t="shared" si="72"/>
        <v>0.99531523921448417</v>
      </c>
      <c r="AO94" s="28">
        <f t="shared" si="72"/>
        <v>0.9980417764222651</v>
      </c>
      <c r="AQ94" s="28">
        <f>AQ91+CONFIDENCE(0.05,AQ92,SUM($E3:$E63))</f>
        <v>3.9909413459408856E-2</v>
      </c>
    </row>
    <row r="95" spans="1:43" x14ac:dyDescent="0.25">
      <c r="D95" s="4" t="s">
        <v>161</v>
      </c>
      <c r="J95" s="9"/>
      <c r="N95" s="59">
        <f>N89/O89</f>
        <v>0.3888888888888889</v>
      </c>
      <c r="P95" s="4">
        <f>P89/O89</f>
        <v>0.61111111111111116</v>
      </c>
      <c r="AN95" s="6"/>
    </row>
    <row r="96" spans="1:43" x14ac:dyDescent="0.25">
      <c r="J96" s="9"/>
      <c r="Y96" s="4" t="s">
        <v>146</v>
      </c>
      <c r="Z96" s="6">
        <f t="shared" ref="Z96:AG96" si="73">CONFIDENCE(0.05,Z92,SUM($E3:$E63))</f>
        <v>6.9673244845965439E-3</v>
      </c>
      <c r="AA96" s="6">
        <f t="shared" si="73"/>
        <v>1.1238326444085879E-2</v>
      </c>
      <c r="AB96" s="6">
        <f t="shared" si="73"/>
        <v>7.9957900701956765E-3</v>
      </c>
      <c r="AC96" s="6">
        <f t="shared" si="73"/>
        <v>1.5169794663598532E-2</v>
      </c>
      <c r="AD96" s="6">
        <f t="shared" si="73"/>
        <v>1.4897129309386728E-2</v>
      </c>
      <c r="AE96" s="6">
        <f t="shared" si="73"/>
        <v>8.7639288405999705E-3</v>
      </c>
      <c r="AF96" s="6">
        <f t="shared" si="73"/>
        <v>1.3457411799742813E-3</v>
      </c>
      <c r="AG96" s="6">
        <f t="shared" si="73"/>
        <v>3.5658011246070933E-3</v>
      </c>
      <c r="AH96" s="6"/>
      <c r="AI96" s="6">
        <f t="shared" ref="AI96:AO96" si="74">CONFIDENCE(0.05,AI92,SUM($E3:$E63))</f>
        <v>5.0621175093569469E-3</v>
      </c>
      <c r="AJ96" s="6">
        <f t="shared" si="74"/>
        <v>4.5059086962437565E-3</v>
      </c>
      <c r="AK96" s="6">
        <f t="shared" si="74"/>
        <v>4.6360806330941568E-3</v>
      </c>
      <c r="AL96" s="6">
        <f t="shared" si="74"/>
        <v>3.9109382624309763E-3</v>
      </c>
      <c r="AM96" s="6">
        <f t="shared" si="74"/>
        <v>4.7839672936845802E-3</v>
      </c>
      <c r="AN96" s="6">
        <f t="shared" si="74"/>
        <v>1.923168729902698E-3</v>
      </c>
      <c r="AO96" s="6">
        <f t="shared" si="74"/>
        <v>1.3457411799742813E-3</v>
      </c>
      <c r="AQ96" s="6">
        <f>CONFIDENCE(0.05,AQ92,SUM($E3:$E63))</f>
        <v>3.5658011246070933E-3</v>
      </c>
    </row>
    <row r="97" spans="1:43" ht="15.75" thickBot="1" x14ac:dyDescent="0.3">
      <c r="J97" s="9"/>
      <c r="Y97" s="38" t="s">
        <v>366</v>
      </c>
    </row>
    <row r="98" spans="1:43" x14ac:dyDescent="0.25">
      <c r="J98" s="9"/>
      <c r="Y98" s="15" t="s">
        <v>140</v>
      </c>
      <c r="Z98" s="16">
        <f t="shared" ref="Z98:AG98" si="75">SUMPRODUCT($E64:$E88,Z64:Z88)/SUM($E64:$E88)</f>
        <v>0.88102893890675238</v>
      </c>
      <c r="AA98" s="16">
        <f t="shared" si="75"/>
        <v>0.36012861736334406</v>
      </c>
      <c r="AB98" s="16">
        <f t="shared" si="75"/>
        <v>0.80064308681672025</v>
      </c>
      <c r="AC98" s="16">
        <f t="shared" si="75"/>
        <v>0.28938906752411575</v>
      </c>
      <c r="AD98" s="17">
        <f t="shared" si="75"/>
        <v>0.3086816720257235</v>
      </c>
      <c r="AE98" s="16">
        <f t="shared" si="75"/>
        <v>0.76527331189710612</v>
      </c>
      <c r="AF98" s="18">
        <f t="shared" si="75"/>
        <v>0.99035369774919613</v>
      </c>
      <c r="AG98" s="17">
        <f t="shared" si="75"/>
        <v>5.1446945337620578E-2</v>
      </c>
      <c r="AI98" s="19">
        <f>SUMPRODUCT($E64:$E88,AI64:AI88)/SUM($E64:$E88)</f>
        <v>0.932475884244373</v>
      </c>
      <c r="AJ98" s="16">
        <f t="shared" ref="AJ98:AO98" si="76">SUMPRODUCT($E64:$E88,AJ64:AJ88)/SUM($E64:$E88)</f>
        <v>0.932475884244373</v>
      </c>
      <c r="AK98" s="16">
        <f t="shared" si="76"/>
        <v>0.94212218649517687</v>
      </c>
      <c r="AL98" s="16">
        <f t="shared" si="76"/>
        <v>0.93890675241157562</v>
      </c>
      <c r="AM98" s="16">
        <f t="shared" si="76"/>
        <v>0.97106109324758838</v>
      </c>
      <c r="AN98" s="17">
        <f t="shared" si="76"/>
        <v>0.98713826366559487</v>
      </c>
      <c r="AO98" s="18">
        <f t="shared" si="76"/>
        <v>0.99035369774919613</v>
      </c>
      <c r="AQ98" s="17">
        <f>SUMPRODUCT($E64:$E88,AQ64:AQ88)/SUM($E64:$E88)</f>
        <v>5.1446945337620578E-2</v>
      </c>
    </row>
    <row r="99" spans="1:43" x14ac:dyDescent="0.25">
      <c r="J99" s="9"/>
      <c r="Y99" s="20" t="s">
        <v>141</v>
      </c>
      <c r="Z99" s="21">
        <f t="shared" ref="Z99:AG99" si="77">SQRT(SUMPRODUCT($E64:$E88,(Z64:Z88)^2)/SUM($E64:$E88)-(SUMPRODUCT($E64:$E88,Z64:Z88)/SUM($E64:$E88))^2)</f>
        <v>0.1355077430646866</v>
      </c>
      <c r="AA99" s="21">
        <f t="shared" si="77"/>
        <v>0.17273095486174334</v>
      </c>
      <c r="AB99" s="21">
        <f t="shared" si="77"/>
        <v>0.19228445238683117</v>
      </c>
      <c r="AC99" s="21">
        <f t="shared" si="77"/>
        <v>0.30499798862932259</v>
      </c>
      <c r="AD99" s="22">
        <f t="shared" si="77"/>
        <v>0.2833063785088476</v>
      </c>
      <c r="AE99" s="21">
        <f t="shared" si="77"/>
        <v>0.19108713155832927</v>
      </c>
      <c r="AF99" s="23">
        <f t="shared" si="77"/>
        <v>1.9003015512398854E-2</v>
      </c>
      <c r="AG99" s="22">
        <f t="shared" si="77"/>
        <v>9.0627038233146384E-2</v>
      </c>
      <c r="AI99" s="24">
        <f>SQRT(SUMPRODUCT($E64:$E88,(AI64:AI88)^2)/SUM($E64:$E88)-(SUMPRODUCT($E64:$E88,AI64:AI88)/SUM($E64:$E88))^2)</f>
        <v>0.10195542015393977</v>
      </c>
      <c r="AJ99" s="21">
        <f t="shared" ref="AJ99:AO99" si="78">SQRT(SUMPRODUCT($E64:$E88,(AJ64:AJ88)^2)/SUM($E64:$E88)-(SUMPRODUCT($E64:$E88,AJ64:AJ88)/SUM($E64:$E88))^2)</f>
        <v>0.10195542015393977</v>
      </c>
      <c r="AK99" s="21">
        <f t="shared" si="78"/>
        <v>0.1013724041708946</v>
      </c>
      <c r="AL99" s="21">
        <f t="shared" si="78"/>
        <v>0.10217552461877448</v>
      </c>
      <c r="AM99" s="21">
        <f t="shared" si="78"/>
        <v>4.0429847510548581E-2</v>
      </c>
      <c r="AN99" s="22">
        <f t="shared" si="78"/>
        <v>2.1696709128063815E-2</v>
      </c>
      <c r="AO99" s="23">
        <f t="shared" si="78"/>
        <v>1.9003015512398854E-2</v>
      </c>
      <c r="AQ99" s="22">
        <f>SQRT(SUMPRODUCT($E64:$E88,(AQ64:AQ88)^2)/SUM($E64:$E88)-(SUMPRODUCT($E64:$E88,AQ64:AQ88)/SUM($E64:$E88))^2)</f>
        <v>9.0627038233146384E-2</v>
      </c>
    </row>
    <row r="100" spans="1:43" x14ac:dyDescent="0.25">
      <c r="Y100" s="20" t="s">
        <v>142</v>
      </c>
      <c r="Z100" s="21">
        <f t="shared" ref="Z100:AG100" si="79">Z98-CONFIDENCE(0.05,Z99,SUM($E64:$E88))</f>
        <v>0.86596869489582629</v>
      </c>
      <c r="AA100" s="21">
        <f t="shared" si="79"/>
        <v>0.34093140936899113</v>
      </c>
      <c r="AB100" s="21">
        <f t="shared" si="79"/>
        <v>0.77927271559689548</v>
      </c>
      <c r="AC100" s="21">
        <f t="shared" si="79"/>
        <v>0.25549178588016885</v>
      </c>
      <c r="AD100" s="22">
        <f t="shared" si="79"/>
        <v>0.27719518207541644</v>
      </c>
      <c r="AE100" s="21">
        <f t="shared" si="79"/>
        <v>0.74403601014939258</v>
      </c>
      <c r="AF100" s="23">
        <f t="shared" si="79"/>
        <v>0.98824171474300349</v>
      </c>
      <c r="AG100" s="22">
        <f t="shared" si="79"/>
        <v>4.1374714194879321E-2</v>
      </c>
      <c r="AI100" s="24">
        <f t="shared" ref="AI100:AO100" si="80">AI98-CONFIDENCE(0.05,AI99,SUM($E64:$E88))</f>
        <v>0.92114462397076746</v>
      </c>
      <c r="AJ100" s="21">
        <f t="shared" si="80"/>
        <v>0.92114462397076746</v>
      </c>
      <c r="AK100" s="21">
        <f t="shared" si="80"/>
        <v>0.93085572224553537</v>
      </c>
      <c r="AL100" s="21">
        <f t="shared" si="80"/>
        <v>0.92755102986833637</v>
      </c>
      <c r="AM100" s="21">
        <f t="shared" si="80"/>
        <v>0.9665677458191485</v>
      </c>
      <c r="AN100" s="22">
        <f t="shared" si="80"/>
        <v>0.98472690527150852</v>
      </c>
      <c r="AO100" s="23">
        <f t="shared" si="80"/>
        <v>0.98824171474300349</v>
      </c>
      <c r="AQ100" s="22">
        <f>AQ98-CONFIDENCE(0.05,AQ99,SUM($E64:$E88))</f>
        <v>4.1374714194879321E-2</v>
      </c>
    </row>
    <row r="101" spans="1:43" ht="15.75" thickBot="1" x14ac:dyDescent="0.3">
      <c r="Y101" s="25" t="s">
        <v>143</v>
      </c>
      <c r="Z101" s="26">
        <f t="shared" ref="Z101:AG101" si="81">Z98+CONFIDENCE(0.05,Z99,SUM($E64:$E88))</f>
        <v>0.89608918291767847</v>
      </c>
      <c r="AA101" s="26">
        <f t="shared" si="81"/>
        <v>0.37932582535769699</v>
      </c>
      <c r="AB101" s="26">
        <f t="shared" si="81"/>
        <v>0.82201345803654502</v>
      </c>
      <c r="AC101" s="26">
        <f t="shared" si="81"/>
        <v>0.32328634916806265</v>
      </c>
      <c r="AD101" s="27">
        <f t="shared" si="81"/>
        <v>0.34016816197603056</v>
      </c>
      <c r="AE101" s="26">
        <f t="shared" si="81"/>
        <v>0.78651061364481967</v>
      </c>
      <c r="AF101" s="28">
        <f t="shared" si="81"/>
        <v>0.99246568075538877</v>
      </c>
      <c r="AG101" s="27">
        <f t="shared" si="81"/>
        <v>6.1519176480361835E-2</v>
      </c>
      <c r="AI101" s="29">
        <f t="shared" ref="AI101:AO101" si="82">AI98+CONFIDENCE(0.05,AI99,SUM($E64:$E88))</f>
        <v>0.94380714451797854</v>
      </c>
      <c r="AJ101" s="26">
        <f t="shared" si="82"/>
        <v>0.94380714451797854</v>
      </c>
      <c r="AK101" s="26">
        <f t="shared" si="82"/>
        <v>0.95338865074481838</v>
      </c>
      <c r="AL101" s="26">
        <f t="shared" si="82"/>
        <v>0.95026247495481486</v>
      </c>
      <c r="AM101" s="26">
        <f t="shared" si="82"/>
        <v>0.97555444067602826</v>
      </c>
      <c r="AN101" s="27">
        <f t="shared" si="82"/>
        <v>0.98954962205968122</v>
      </c>
      <c r="AO101" s="28">
        <f t="shared" si="82"/>
        <v>0.99246568075538877</v>
      </c>
      <c r="AQ101" s="27">
        <f>AQ98+CONFIDENCE(0.05,AQ99,SUM($E64:$E88))</f>
        <v>6.1519176480361835E-2</v>
      </c>
    </row>
    <row r="102" spans="1:43" x14ac:dyDescent="0.25">
      <c r="A102" s="87"/>
      <c r="B102" s="88"/>
      <c r="E102" s="88"/>
      <c r="F102" s="112"/>
      <c r="AN102" s="6"/>
    </row>
    <row r="103" spans="1:43" x14ac:dyDescent="0.25">
      <c r="A103" s="87"/>
      <c r="B103" s="55"/>
      <c r="E103" s="55"/>
      <c r="F103" s="106"/>
      <c r="Y103" s="4" t="s">
        <v>146</v>
      </c>
      <c r="Z103" s="6">
        <f t="shared" ref="Z103:AG103" si="83">CONFIDENCE(0.05,Z99,SUM($E64:$E88))</f>
        <v>1.5060244010926135E-2</v>
      </c>
      <c r="AA103" s="6">
        <f t="shared" si="83"/>
        <v>1.9197207994352917E-2</v>
      </c>
      <c r="AB103" s="6">
        <f t="shared" si="83"/>
        <v>2.1370371219824755E-2</v>
      </c>
      <c r="AC103" s="6">
        <f t="shared" si="83"/>
        <v>3.389728164394689E-2</v>
      </c>
      <c r="AD103" s="6">
        <f t="shared" si="83"/>
        <v>3.1486489950307055E-2</v>
      </c>
      <c r="AE103" s="6">
        <f t="shared" si="83"/>
        <v>2.1237301747713516E-2</v>
      </c>
      <c r="AF103" s="6">
        <f t="shared" si="83"/>
        <v>2.111983006192674E-3</v>
      </c>
      <c r="AG103" s="6">
        <f t="shared" si="83"/>
        <v>1.0072231142741256E-2</v>
      </c>
      <c r="AH103" s="6"/>
      <c r="AI103" s="6">
        <f t="shared" ref="AI103:AO103" si="84">CONFIDENCE(0.05,AI99,SUM($E64:$E88))</f>
        <v>1.1331260273605535E-2</v>
      </c>
      <c r="AJ103" s="6">
        <f t="shared" si="84"/>
        <v>1.1331260273605535E-2</v>
      </c>
      <c r="AK103" s="6">
        <f t="shared" si="84"/>
        <v>1.1266464249641511E-2</v>
      </c>
      <c r="AL103" s="6">
        <f t="shared" si="84"/>
        <v>1.1355722543239253E-2</v>
      </c>
      <c r="AM103" s="6">
        <f t="shared" si="84"/>
        <v>4.4933474284398409E-3</v>
      </c>
      <c r="AN103" s="6">
        <f t="shared" si="84"/>
        <v>2.4113583940863579E-3</v>
      </c>
      <c r="AO103" s="6">
        <f t="shared" si="84"/>
        <v>2.111983006192674E-3</v>
      </c>
      <c r="AQ103" s="6">
        <f>CONFIDENCE(0.05,AQ99,SUM($E64:$E88))</f>
        <v>1.0072231142741256E-2</v>
      </c>
    </row>
    <row r="104" spans="1:43" x14ac:dyDescent="0.25">
      <c r="A104" s="87"/>
      <c r="B104" s="55"/>
      <c r="C104" s="55"/>
      <c r="D104" s="55"/>
      <c r="E104" s="55"/>
      <c r="F104" s="106"/>
      <c r="G104" s="55"/>
      <c r="AH104" s="4" t="s">
        <v>359</v>
      </c>
      <c r="AI104" s="7">
        <f t="shared" ref="AI104:AO104" si="85">AI98-AI91</f>
        <v>-5.8501069450542786E-3</v>
      </c>
      <c r="AJ104" s="7">
        <f t="shared" si="85"/>
        <v>-1.7964644389988238E-2</v>
      </c>
      <c r="AK104" s="7">
        <f t="shared" si="85"/>
        <v>-8.3183421391843648E-3</v>
      </c>
      <c r="AL104" s="7">
        <f t="shared" si="85"/>
        <v>-1.5939062566397988E-2</v>
      </c>
      <c r="AM104" s="7">
        <f t="shared" si="85"/>
        <v>1.0708670340099369E-2</v>
      </c>
      <c r="AN104" s="7">
        <f t="shared" si="85"/>
        <v>-6.2538068189865736E-3</v>
      </c>
      <c r="AO104" s="7">
        <f t="shared" si="85"/>
        <v>-6.3423374930946519E-3</v>
      </c>
      <c r="AQ104" s="7"/>
    </row>
    <row r="105" spans="1:43" x14ac:dyDescent="0.25">
      <c r="A105" s="87"/>
      <c r="B105" s="55"/>
      <c r="C105" s="55"/>
      <c r="D105" s="55"/>
      <c r="E105" s="55"/>
      <c r="F105" s="106"/>
      <c r="G105" s="55"/>
      <c r="Z105" s="37"/>
      <c r="AA105" s="37"/>
      <c r="AB105" s="37"/>
      <c r="AC105" s="37"/>
      <c r="AD105" s="37"/>
      <c r="AE105" s="37"/>
      <c r="AF105" s="55"/>
      <c r="AH105" s="120"/>
      <c r="AI105" s="120"/>
      <c r="AJ105" s="120"/>
      <c r="AK105" s="120"/>
      <c r="AL105" s="120"/>
      <c r="AN105" s="124"/>
      <c r="AO105" s="120"/>
      <c r="AQ105" s="120"/>
    </row>
    <row r="106" spans="1:43" x14ac:dyDescent="0.25">
      <c r="A106" s="87"/>
      <c r="B106" s="55"/>
      <c r="C106" s="55"/>
      <c r="D106" s="55"/>
      <c r="E106" s="55"/>
      <c r="F106" s="106"/>
      <c r="G106" s="55"/>
      <c r="Z106" s="37"/>
      <c r="AE106" s="37"/>
      <c r="AF106" s="55"/>
      <c r="AH106" s="55"/>
      <c r="AI106" s="55"/>
      <c r="AJ106" s="55"/>
      <c r="AK106" s="55"/>
      <c r="AL106" s="55"/>
      <c r="AM106" s="55"/>
      <c r="AN106" s="55"/>
      <c r="AO106" s="55"/>
      <c r="AQ106" s="55"/>
    </row>
    <row r="107" spans="1:43" x14ac:dyDescent="0.25">
      <c r="A107" s="87"/>
      <c r="B107" s="55"/>
      <c r="C107" s="55"/>
      <c r="D107" s="55"/>
      <c r="E107" s="55"/>
      <c r="F107" s="106"/>
      <c r="G107" s="55"/>
      <c r="Z107" s="37"/>
      <c r="AE107" s="37"/>
      <c r="AF107" s="55"/>
      <c r="AH107" s="55"/>
      <c r="AI107" s="55"/>
      <c r="AJ107" s="55"/>
      <c r="AK107" s="55"/>
      <c r="AL107" s="55"/>
      <c r="AM107" s="55"/>
      <c r="AN107" s="55"/>
      <c r="AO107" s="55"/>
      <c r="AQ107" s="55"/>
    </row>
    <row r="108" spans="1:43" x14ac:dyDescent="0.25">
      <c r="A108" s="87"/>
      <c r="B108" s="55"/>
      <c r="C108" s="55"/>
      <c r="D108" s="55"/>
      <c r="E108" s="55"/>
      <c r="F108" s="106"/>
      <c r="G108" s="55"/>
    </row>
    <row r="109" spans="1:43" x14ac:dyDescent="0.25">
      <c r="A109" s="87"/>
      <c r="B109" s="55"/>
      <c r="C109" s="55"/>
      <c r="D109" s="55"/>
      <c r="E109" s="55"/>
      <c r="F109" s="106"/>
      <c r="G109" s="55"/>
      <c r="Z109" s="21"/>
      <c r="AA109" s="21"/>
      <c r="AB109" s="21"/>
      <c r="AC109" s="21"/>
      <c r="AD109" s="21"/>
      <c r="AE109" s="21"/>
    </row>
    <row r="110" spans="1:43" x14ac:dyDescent="0.25">
      <c r="A110" s="87"/>
      <c r="B110" s="88"/>
      <c r="C110" s="88"/>
      <c r="D110" s="55"/>
      <c r="E110" s="88"/>
      <c r="F110" s="112"/>
      <c r="G110" s="55"/>
    </row>
    <row r="111" spans="1:43" x14ac:dyDescent="0.25">
      <c r="A111" s="87"/>
      <c r="B111" s="55"/>
      <c r="C111" s="55"/>
      <c r="D111" s="55"/>
      <c r="E111" s="55"/>
      <c r="F111" s="106"/>
      <c r="G111" s="55"/>
    </row>
    <row r="112" spans="1:43" x14ac:dyDescent="0.25">
      <c r="A112" s="87"/>
      <c r="B112" s="55"/>
      <c r="C112" s="55"/>
      <c r="D112" s="55"/>
      <c r="E112" s="55"/>
      <c r="F112" s="106"/>
      <c r="G112" s="55"/>
    </row>
    <row r="113" spans="1:25" ht="23.25" x14ac:dyDescent="0.25">
      <c r="A113" s="87"/>
      <c r="B113" s="55"/>
      <c r="C113" s="55"/>
      <c r="D113" s="55"/>
      <c r="E113" s="55"/>
      <c r="F113" s="106"/>
      <c r="G113" s="55"/>
      <c r="Y113" s="105"/>
    </row>
    <row r="114" spans="1:25" x14ac:dyDescent="0.25">
      <c r="A114" s="87"/>
      <c r="B114" s="55"/>
      <c r="C114" s="55"/>
      <c r="D114" s="55"/>
      <c r="E114" s="55"/>
      <c r="F114" s="106"/>
      <c r="G114" s="55"/>
    </row>
    <row r="115" spans="1:25" x14ac:dyDescent="0.25">
      <c r="A115" s="87"/>
      <c r="B115" s="88"/>
      <c r="C115" s="55"/>
      <c r="D115" s="55"/>
      <c r="E115" s="88"/>
      <c r="F115" s="112"/>
      <c r="G115" s="55"/>
    </row>
    <row r="116" spans="1:25" x14ac:dyDescent="0.25">
      <c r="A116" s="87"/>
      <c r="B116" s="55"/>
      <c r="C116" s="55"/>
      <c r="D116" s="55"/>
      <c r="E116" s="55"/>
      <c r="F116" s="106"/>
      <c r="G116" s="55"/>
    </row>
    <row r="117" spans="1:25" x14ac:dyDescent="0.25">
      <c r="A117" s="87"/>
      <c r="B117" s="55"/>
      <c r="C117" s="55"/>
      <c r="D117" s="55"/>
      <c r="E117" s="55"/>
      <c r="F117" s="106"/>
      <c r="G117" s="55"/>
    </row>
    <row r="118" spans="1:25" x14ac:dyDescent="0.25">
      <c r="A118" s="87"/>
      <c r="B118" s="55"/>
      <c r="C118" s="55"/>
      <c r="D118" s="55"/>
      <c r="E118" s="55"/>
      <c r="F118" s="106"/>
      <c r="G118" s="55"/>
    </row>
    <row r="119" spans="1:25" x14ac:dyDescent="0.25">
      <c r="A119" s="87"/>
      <c r="B119" s="87"/>
      <c r="C119" s="55"/>
      <c r="D119" s="55"/>
      <c r="E119" s="87"/>
      <c r="F119" s="113"/>
      <c r="G119" s="55"/>
    </row>
    <row r="120" spans="1:25" x14ac:dyDescent="0.25">
      <c r="A120" s="87"/>
      <c r="B120" s="55"/>
      <c r="C120" s="55"/>
      <c r="D120" s="55"/>
      <c r="E120" s="55"/>
      <c r="F120" s="106"/>
      <c r="G120" s="55"/>
    </row>
    <row r="121" spans="1:25" x14ac:dyDescent="0.25">
      <c r="A121" s="87"/>
      <c r="B121" s="55"/>
      <c r="C121" s="55"/>
      <c r="D121" s="55"/>
      <c r="E121" s="55"/>
      <c r="F121" s="106"/>
      <c r="G121" s="55"/>
    </row>
    <row r="122" spans="1:25" x14ac:dyDescent="0.25">
      <c r="A122" s="88"/>
      <c r="B122" s="55"/>
      <c r="C122" s="55"/>
      <c r="D122" s="55"/>
      <c r="E122" s="55"/>
      <c r="F122" s="106"/>
      <c r="G122" s="55"/>
    </row>
    <row r="123" spans="1:25" ht="15.75" x14ac:dyDescent="0.25">
      <c r="A123" s="40"/>
      <c r="C123" s="55"/>
    </row>
    <row r="124" spans="1:25" x14ac:dyDescent="0.25">
      <c r="C124" s="55"/>
    </row>
    <row r="125" spans="1:25" x14ac:dyDescent="0.25">
      <c r="C125" s="55"/>
    </row>
    <row r="126" spans="1:25" x14ac:dyDescent="0.25">
      <c r="C126" s="55"/>
    </row>
    <row r="127" spans="1:25" x14ac:dyDescent="0.25">
      <c r="C127" s="55"/>
    </row>
    <row r="128" spans="1:25" x14ac:dyDescent="0.25">
      <c r="C128" s="55"/>
    </row>
    <row r="129" spans="3:3" x14ac:dyDescent="0.25">
      <c r="C129" s="55"/>
    </row>
    <row r="130" spans="3:3" x14ac:dyDescent="0.25">
      <c r="C130" s="55"/>
    </row>
    <row r="131" spans="3:3" x14ac:dyDescent="0.25">
      <c r="C131" s="55"/>
    </row>
    <row r="132" spans="3:3" x14ac:dyDescent="0.25">
      <c r="C132" s="55"/>
    </row>
    <row r="133" spans="3:3" x14ac:dyDescent="0.25">
      <c r="C133" s="55"/>
    </row>
    <row r="134" spans="3:3" x14ac:dyDescent="0.25">
      <c r="C134" s="55"/>
    </row>
    <row r="135" spans="3:3" x14ac:dyDescent="0.25">
      <c r="C135" s="55"/>
    </row>
    <row r="136" spans="3:3" x14ac:dyDescent="0.25">
      <c r="C136" s="55"/>
    </row>
    <row r="137" spans="3:3" x14ac:dyDescent="0.25">
      <c r="C137" s="55"/>
    </row>
    <row r="138" spans="3:3" x14ac:dyDescent="0.25">
      <c r="C138" s="55"/>
    </row>
    <row r="139" spans="3:3" x14ac:dyDescent="0.25">
      <c r="C139" s="55"/>
    </row>
    <row r="140" spans="3:3" x14ac:dyDescent="0.25">
      <c r="C140" s="55"/>
    </row>
    <row r="141" spans="3:3" x14ac:dyDescent="0.25">
      <c r="C141" s="55"/>
    </row>
    <row r="142" spans="3:3" x14ac:dyDescent="0.25">
      <c r="C142" s="55"/>
    </row>
  </sheetData>
  <conditionalFormatting sqref="Q3:Q88 S3:W88">
    <cfRule type="cellIs" dxfId="1" priority="1" operator="equal">
      <formula>0</formula>
    </cfRule>
  </conditionalFormatting>
  <pageMargins left="0.7" right="0.7" top="0.78740157499999996" bottom="0.78740157499999996" header="0.3" footer="0.3"/>
  <pageSetup paperSize="9" scale="2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143"/>
  <sheetViews>
    <sheetView zoomScale="80" zoomScaleNormal="80" workbookViewId="0">
      <pane xSplit="1" ySplit="2" topLeftCell="B3" activePane="bottomRight" state="frozen"/>
      <selection activeCell="AR99" sqref="AR99"/>
      <selection pane="topRight" activeCell="AR99" sqref="AR99"/>
      <selection pane="bottomLeft" activeCell="AR99" sqref="AR99"/>
      <selection pane="bottomRight" activeCell="B3" sqref="B3"/>
    </sheetView>
  </sheetViews>
  <sheetFormatPr baseColWidth="10" defaultColWidth="11.42578125" defaultRowHeight="15" x14ac:dyDescent="0.25"/>
  <cols>
    <col min="1" max="1" width="24.7109375" style="53" customWidth="1"/>
    <col min="2" max="2" width="8.7109375" style="4" customWidth="1"/>
    <col min="3" max="3" width="52.28515625" style="4" customWidth="1"/>
    <col min="4" max="4" width="9" style="4" customWidth="1"/>
    <col min="5" max="5" width="10" style="4" customWidth="1"/>
    <col min="6" max="6" width="28.85546875" style="1" bestFit="1" customWidth="1"/>
    <col min="7" max="8" width="8" style="1" customWidth="1"/>
    <col min="9" max="14" width="10.140625" style="4" customWidth="1"/>
    <col min="15" max="15" width="10.140625" style="55" customWidth="1"/>
    <col min="16" max="16" width="11.28515625" style="55" customWidth="1"/>
    <col min="17" max="17" width="12.140625" style="4" customWidth="1"/>
    <col min="18" max="18" width="13.28515625" style="4" customWidth="1"/>
    <col min="19" max="19" width="8.7109375" style="4" customWidth="1"/>
    <col min="20" max="20" width="10.7109375" style="4" customWidth="1"/>
    <col min="21" max="25" width="8.7109375" style="4" customWidth="1"/>
    <col min="26" max="26" width="7.42578125" style="4" customWidth="1"/>
    <col min="27" max="27" width="22.5703125" style="4" customWidth="1"/>
    <col min="28" max="33" width="8.140625" style="6" customWidth="1"/>
    <col min="34" max="35" width="8.140625" style="4" customWidth="1"/>
    <col min="36" max="36" width="3.7109375" style="4" customWidth="1"/>
    <col min="37" max="42" width="8" style="4" customWidth="1"/>
    <col min="43" max="44" width="8" style="99" customWidth="1"/>
    <col min="45" max="45" width="3.7109375" style="4" customWidth="1"/>
    <col min="46" max="16384" width="11.42578125" style="4"/>
  </cols>
  <sheetData>
    <row r="1" spans="1:45" ht="15.75" x14ac:dyDescent="0.25">
      <c r="B1" s="43" t="s">
        <v>538</v>
      </c>
      <c r="C1" s="44"/>
      <c r="D1" s="44"/>
      <c r="E1" s="45"/>
      <c r="F1" s="107"/>
      <c r="G1" s="46"/>
      <c r="H1" s="46"/>
      <c r="I1" s="72" t="s">
        <v>537</v>
      </c>
      <c r="J1" s="73"/>
      <c r="K1" s="73"/>
      <c r="L1" s="73"/>
      <c r="M1" s="73"/>
      <c r="N1" s="73"/>
      <c r="O1" s="70"/>
      <c r="P1" s="77" t="s">
        <v>549</v>
      </c>
      <c r="Q1" s="78"/>
      <c r="R1" s="71"/>
      <c r="S1" s="72"/>
      <c r="T1" s="34"/>
      <c r="U1" s="72" t="s">
        <v>552</v>
      </c>
      <c r="V1" s="72"/>
      <c r="W1" s="72"/>
      <c r="X1" s="72"/>
      <c r="Y1" s="72"/>
      <c r="AA1" s="89" t="s">
        <v>553</v>
      </c>
      <c r="AB1" s="81" t="s">
        <v>554</v>
      </c>
      <c r="AC1" s="33"/>
      <c r="AD1" s="33"/>
      <c r="AE1" s="33"/>
      <c r="AF1" s="33"/>
      <c r="AG1" s="33"/>
      <c r="AH1" s="5"/>
      <c r="AI1" s="5"/>
      <c r="AJ1" s="5"/>
      <c r="AK1" s="5"/>
      <c r="AL1" s="5"/>
      <c r="AM1" s="5"/>
      <c r="AN1" s="5"/>
      <c r="AO1" s="5"/>
      <c r="AP1" s="5"/>
      <c r="AQ1" s="100"/>
      <c r="AR1" s="100"/>
      <c r="AS1" s="5"/>
    </row>
    <row r="2" spans="1:45" s="67" customFormat="1" ht="75" x14ac:dyDescent="0.25">
      <c r="A2" s="60" t="s">
        <v>0</v>
      </c>
      <c r="B2" s="63" t="s">
        <v>181</v>
      </c>
      <c r="C2" s="64" t="s">
        <v>182</v>
      </c>
      <c r="D2" s="64" t="s">
        <v>180</v>
      </c>
      <c r="E2" s="65" t="s">
        <v>174</v>
      </c>
      <c r="F2" s="65" t="s">
        <v>311</v>
      </c>
      <c r="G2" s="64" t="s">
        <v>329</v>
      </c>
      <c r="H2" s="64" t="s">
        <v>332</v>
      </c>
      <c r="I2" s="74" t="s">
        <v>539</v>
      </c>
      <c r="J2" s="75" t="s">
        <v>540</v>
      </c>
      <c r="K2" s="75" t="s">
        <v>541</v>
      </c>
      <c r="L2" s="75" t="s">
        <v>542</v>
      </c>
      <c r="M2" s="75" t="s">
        <v>543</v>
      </c>
      <c r="N2" s="75" t="s">
        <v>544</v>
      </c>
      <c r="O2" s="115" t="s">
        <v>545</v>
      </c>
      <c r="P2" s="116" t="s">
        <v>546</v>
      </c>
      <c r="Q2" s="79" t="s">
        <v>547</v>
      </c>
      <c r="R2" s="117" t="s">
        <v>548</v>
      </c>
      <c r="S2" s="66" t="s">
        <v>550</v>
      </c>
      <c r="T2" s="118" t="s">
        <v>551</v>
      </c>
      <c r="U2" s="74" t="s">
        <v>175</v>
      </c>
      <c r="V2" s="74" t="s">
        <v>176</v>
      </c>
      <c r="W2" s="74" t="s">
        <v>177</v>
      </c>
      <c r="X2" s="74" t="s">
        <v>178</v>
      </c>
      <c r="Y2" s="74" t="s">
        <v>179</v>
      </c>
      <c r="AA2" s="90"/>
      <c r="AB2" s="68" t="s">
        <v>153</v>
      </c>
      <c r="AC2" s="68" t="s">
        <v>154</v>
      </c>
      <c r="AD2" s="68" t="s">
        <v>150</v>
      </c>
      <c r="AE2" s="68" t="s">
        <v>155</v>
      </c>
      <c r="AF2" s="68" t="s">
        <v>151</v>
      </c>
      <c r="AG2" s="68" t="s">
        <v>156</v>
      </c>
      <c r="AH2" s="2" t="s">
        <v>160</v>
      </c>
      <c r="AI2" s="2" t="s">
        <v>145</v>
      </c>
      <c r="AJ2" s="2"/>
      <c r="AK2" s="2" t="s">
        <v>147</v>
      </c>
      <c r="AL2" s="2" t="s">
        <v>157</v>
      </c>
      <c r="AM2" s="2" t="s">
        <v>149</v>
      </c>
      <c r="AN2" s="2" t="s">
        <v>158</v>
      </c>
      <c r="AO2" s="2" t="s">
        <v>152</v>
      </c>
      <c r="AP2" s="2" t="s">
        <v>159</v>
      </c>
      <c r="AQ2" s="119" t="s">
        <v>160</v>
      </c>
      <c r="AR2" s="119" t="s">
        <v>145</v>
      </c>
      <c r="AS2" s="2"/>
    </row>
    <row r="3" spans="1:45" ht="14.45" customHeight="1" x14ac:dyDescent="0.25">
      <c r="A3" s="60" t="s">
        <v>37</v>
      </c>
      <c r="B3" s="47">
        <v>6</v>
      </c>
      <c r="C3" s="46" t="s">
        <v>93</v>
      </c>
      <c r="D3" s="44" t="s">
        <v>57</v>
      </c>
      <c r="E3" s="45">
        <v>19</v>
      </c>
      <c r="F3" s="107" t="s">
        <v>337</v>
      </c>
      <c r="G3" s="46" t="s">
        <v>330</v>
      </c>
      <c r="H3" s="46" t="s">
        <v>330</v>
      </c>
      <c r="I3" s="76">
        <f>Full_dataset!K64</f>
        <v>18</v>
      </c>
      <c r="J3" s="73">
        <f>Full_dataset!L64</f>
        <v>5</v>
      </c>
      <c r="K3" s="73">
        <f>Full_dataset!M64</f>
        <v>12</v>
      </c>
      <c r="L3" s="73">
        <f>Full_dataset!N64</f>
        <v>11</v>
      </c>
      <c r="M3" s="73">
        <f>Full_dataset!O64</f>
        <v>15</v>
      </c>
      <c r="N3" s="73">
        <f>Full_dataset!P64</f>
        <v>9</v>
      </c>
      <c r="O3" s="70">
        <f>Full_dataset!Q64</f>
        <v>19</v>
      </c>
      <c r="P3" s="80">
        <f t="shared" ref="P3:P34" si="0">O3-I3</f>
        <v>1</v>
      </c>
      <c r="Q3" s="78">
        <f t="shared" ref="Q3:Q34" si="1">E3-I3</f>
        <v>1</v>
      </c>
      <c r="R3" s="71">
        <f t="shared" ref="R3:R34" si="2">E3-O3</f>
        <v>0</v>
      </c>
      <c r="S3" s="76">
        <f>Full_dataset!U64</f>
        <v>0</v>
      </c>
      <c r="T3" s="54">
        <f t="shared" ref="T3:T34" si="3">E3-(O3+S3)</f>
        <v>0</v>
      </c>
      <c r="U3" s="76">
        <f>Full_dataset!W64</f>
        <v>0</v>
      </c>
      <c r="V3" s="76">
        <f>Full_dataset!X64</f>
        <v>0</v>
      </c>
      <c r="W3" s="76">
        <f>Full_dataset!Y64</f>
        <v>0</v>
      </c>
      <c r="X3" s="76">
        <f>Full_dataset!Z64</f>
        <v>0</v>
      </c>
      <c r="Y3" s="76">
        <f>Full_dataset!AA64</f>
        <v>0</v>
      </c>
      <c r="AA3" s="5"/>
      <c r="AB3" s="6">
        <f t="shared" ref="AB3:AB34" si="4">I3/$E3</f>
        <v>0.94736842105263153</v>
      </c>
      <c r="AC3" s="6">
        <f t="shared" ref="AC3:AC34" si="5">J3/$E3</f>
        <v>0.26315789473684209</v>
      </c>
      <c r="AD3" s="6">
        <f t="shared" ref="AD3:AD34" si="6">M3/$E3</f>
        <v>0.78947368421052633</v>
      </c>
      <c r="AE3" s="6">
        <f t="shared" ref="AE3:AE34" si="7">K3/$E3</f>
        <v>0.63157894736842102</v>
      </c>
      <c r="AF3" s="6">
        <f t="shared" ref="AF3:AF34" si="8">N3/$E3</f>
        <v>0.47368421052631576</v>
      </c>
      <c r="AG3" s="6">
        <f t="shared" ref="AG3:AG34" si="9">L3/$E3</f>
        <v>0.57894736842105265</v>
      </c>
      <c r="AH3" s="6">
        <f t="shared" ref="AH3:AH34" si="10">P3/$E3</f>
        <v>5.2631578947368418E-2</v>
      </c>
      <c r="AI3" s="7">
        <f t="shared" ref="AI3:AI34" si="11">($E3-T3)/$E3</f>
        <v>1</v>
      </c>
      <c r="AJ3" s="5"/>
      <c r="AK3" s="6">
        <f t="shared" ref="AK3:AK34" si="12">O3/$E3</f>
        <v>1</v>
      </c>
      <c r="AL3" s="7">
        <f t="shared" ref="AL3:AL34" si="13">$AK3+U3/$E3</f>
        <v>1</v>
      </c>
      <c r="AM3" s="7">
        <f t="shared" ref="AM3:AM34" si="14">$AK3+X3/$E3</f>
        <v>1</v>
      </c>
      <c r="AN3" s="7">
        <f t="shared" ref="AN3:AN34" si="15">$AK3+V3/$E3</f>
        <v>1</v>
      </c>
      <c r="AO3" s="7">
        <f t="shared" ref="AO3:AO34" si="16">$AK3+Y3/$E3</f>
        <v>1</v>
      </c>
      <c r="AP3" s="7">
        <f t="shared" ref="AP3:AP34" si="17">$AK3+W3/$E3</f>
        <v>1</v>
      </c>
      <c r="AQ3" s="101">
        <f t="shared" ref="AQ3:AQ34" si="18">AH3</f>
        <v>5.2631578947368418E-2</v>
      </c>
      <c r="AR3" s="102">
        <f t="shared" ref="AR3:AR34" si="19">AI3</f>
        <v>1</v>
      </c>
      <c r="AS3" s="5"/>
    </row>
    <row r="4" spans="1:45" ht="14.45" customHeight="1" x14ac:dyDescent="0.25">
      <c r="A4" s="60" t="s">
        <v>202</v>
      </c>
      <c r="B4" s="47">
        <v>5</v>
      </c>
      <c r="C4" s="46" t="s">
        <v>82</v>
      </c>
      <c r="D4" s="44" t="s">
        <v>57</v>
      </c>
      <c r="E4" s="45">
        <v>8</v>
      </c>
      <c r="F4" s="107" t="s">
        <v>317</v>
      </c>
      <c r="G4" s="46" t="s">
        <v>331</v>
      </c>
      <c r="H4" s="46" t="s">
        <v>330</v>
      </c>
      <c r="I4" s="76">
        <f>Full_dataset!K45</f>
        <v>7</v>
      </c>
      <c r="J4" s="73">
        <f>Full_dataset!L45</f>
        <v>2</v>
      </c>
      <c r="K4" s="73">
        <f>Full_dataset!M45</f>
        <v>4</v>
      </c>
      <c r="L4" s="73">
        <f>Full_dataset!N45</f>
        <v>8</v>
      </c>
      <c r="M4" s="73">
        <f>Full_dataset!O45</f>
        <v>7</v>
      </c>
      <c r="N4" s="73">
        <f>Full_dataset!P45</f>
        <v>4</v>
      </c>
      <c r="O4" s="70">
        <f>Full_dataset!Q45</f>
        <v>7</v>
      </c>
      <c r="P4" s="80">
        <f t="shared" si="0"/>
        <v>0</v>
      </c>
      <c r="Q4" s="78">
        <f t="shared" si="1"/>
        <v>1</v>
      </c>
      <c r="R4" s="71">
        <f t="shared" si="2"/>
        <v>1</v>
      </c>
      <c r="S4" s="76">
        <f>Full_dataset!U45</f>
        <v>1</v>
      </c>
      <c r="T4" s="54">
        <f t="shared" si="3"/>
        <v>0</v>
      </c>
      <c r="U4" s="76">
        <f>Full_dataset!W45</f>
        <v>0</v>
      </c>
      <c r="V4" s="76">
        <f>Full_dataset!X45</f>
        <v>1</v>
      </c>
      <c r="W4" s="76">
        <f>Full_dataset!Y45</f>
        <v>1</v>
      </c>
      <c r="X4" s="76">
        <f>Full_dataset!Z45</f>
        <v>0</v>
      </c>
      <c r="Y4" s="76">
        <f>Full_dataset!AA45</f>
        <v>1</v>
      </c>
      <c r="AA4" s="5"/>
      <c r="AB4" s="6">
        <f t="shared" si="4"/>
        <v>0.875</v>
      </c>
      <c r="AC4" s="6">
        <f t="shared" si="5"/>
        <v>0.25</v>
      </c>
      <c r="AD4" s="6">
        <f t="shared" si="6"/>
        <v>0.875</v>
      </c>
      <c r="AE4" s="6">
        <f t="shared" si="7"/>
        <v>0.5</v>
      </c>
      <c r="AF4" s="6">
        <f t="shared" si="8"/>
        <v>0.5</v>
      </c>
      <c r="AG4" s="6">
        <f t="shared" si="9"/>
        <v>1</v>
      </c>
      <c r="AH4" s="6">
        <f t="shared" si="10"/>
        <v>0</v>
      </c>
      <c r="AI4" s="7">
        <f t="shared" si="11"/>
        <v>1</v>
      </c>
      <c r="AJ4" s="5"/>
      <c r="AK4" s="6">
        <f t="shared" si="12"/>
        <v>0.875</v>
      </c>
      <c r="AL4" s="7">
        <f t="shared" si="13"/>
        <v>0.875</v>
      </c>
      <c r="AM4" s="7">
        <f t="shared" si="14"/>
        <v>0.875</v>
      </c>
      <c r="AN4" s="7">
        <f t="shared" si="15"/>
        <v>1</v>
      </c>
      <c r="AO4" s="7">
        <f t="shared" si="16"/>
        <v>1</v>
      </c>
      <c r="AP4" s="7">
        <f t="shared" si="17"/>
        <v>1</v>
      </c>
      <c r="AQ4" s="101">
        <f t="shared" si="18"/>
        <v>0</v>
      </c>
      <c r="AR4" s="102">
        <f t="shared" si="19"/>
        <v>1</v>
      </c>
      <c r="AS4" s="5"/>
    </row>
    <row r="5" spans="1:45" s="99" customFormat="1" ht="14.45" customHeight="1" x14ac:dyDescent="0.25">
      <c r="A5" s="62" t="s">
        <v>212</v>
      </c>
      <c r="B5" s="48">
        <v>13</v>
      </c>
      <c r="C5" s="50" t="s">
        <v>339</v>
      </c>
      <c r="D5" s="49" t="s">
        <v>57</v>
      </c>
      <c r="E5" s="51">
        <v>9</v>
      </c>
      <c r="F5" s="108" t="s">
        <v>333</v>
      </c>
      <c r="G5" s="50" t="s">
        <v>330</v>
      </c>
      <c r="H5" s="50" t="s">
        <v>331</v>
      </c>
      <c r="I5" s="91">
        <f>Full_dataset!K26</f>
        <v>6</v>
      </c>
      <c r="J5" s="92">
        <f>Full_dataset!L26</f>
        <v>2</v>
      </c>
      <c r="K5" s="92">
        <f>Full_dataset!M26</f>
        <v>4</v>
      </c>
      <c r="L5" s="92">
        <f>Full_dataset!N26</f>
        <v>9</v>
      </c>
      <c r="M5" s="92">
        <f>Full_dataset!O26</f>
        <v>8</v>
      </c>
      <c r="N5" s="92">
        <f>Full_dataset!P26</f>
        <v>3</v>
      </c>
      <c r="O5" s="93">
        <f>Full_dataset!Q26</f>
        <v>6</v>
      </c>
      <c r="P5" s="94">
        <f t="shared" si="0"/>
        <v>0</v>
      </c>
      <c r="Q5" s="95">
        <f t="shared" si="1"/>
        <v>3</v>
      </c>
      <c r="R5" s="96">
        <f t="shared" si="2"/>
        <v>3</v>
      </c>
      <c r="S5" s="91">
        <f>Full_dataset!U26</f>
        <v>3</v>
      </c>
      <c r="T5" s="98">
        <f t="shared" si="3"/>
        <v>0</v>
      </c>
      <c r="U5" s="91">
        <f>Full_dataset!W26</f>
        <v>0</v>
      </c>
      <c r="V5" s="91">
        <f>Full_dataset!X26</f>
        <v>1</v>
      </c>
      <c r="W5" s="91">
        <f>Full_dataset!Y26</f>
        <v>3</v>
      </c>
      <c r="X5" s="91">
        <f>Full_dataset!Z26</f>
        <v>2</v>
      </c>
      <c r="Y5" s="91">
        <f>Full_dataset!AA26</f>
        <v>0</v>
      </c>
      <c r="AA5" s="100"/>
      <c r="AB5" s="101">
        <f t="shared" si="4"/>
        <v>0.66666666666666663</v>
      </c>
      <c r="AC5" s="101">
        <f t="shared" si="5"/>
        <v>0.22222222222222221</v>
      </c>
      <c r="AD5" s="101">
        <f t="shared" si="6"/>
        <v>0.88888888888888884</v>
      </c>
      <c r="AE5" s="101">
        <f t="shared" si="7"/>
        <v>0.44444444444444442</v>
      </c>
      <c r="AF5" s="101">
        <f t="shared" si="8"/>
        <v>0.33333333333333331</v>
      </c>
      <c r="AG5" s="101">
        <f t="shared" si="9"/>
        <v>1</v>
      </c>
      <c r="AH5" s="101">
        <f t="shared" si="10"/>
        <v>0</v>
      </c>
      <c r="AI5" s="102">
        <f t="shared" si="11"/>
        <v>1</v>
      </c>
      <c r="AJ5" s="100"/>
      <c r="AK5" s="101">
        <f t="shared" si="12"/>
        <v>0.66666666666666663</v>
      </c>
      <c r="AL5" s="102">
        <f t="shared" si="13"/>
        <v>0.66666666666666663</v>
      </c>
      <c r="AM5" s="102">
        <f t="shared" si="14"/>
        <v>0.88888888888888884</v>
      </c>
      <c r="AN5" s="102">
        <f t="shared" si="15"/>
        <v>0.77777777777777768</v>
      </c>
      <c r="AO5" s="102">
        <f t="shared" si="16"/>
        <v>0.66666666666666663</v>
      </c>
      <c r="AP5" s="102">
        <f t="shared" si="17"/>
        <v>1</v>
      </c>
      <c r="AQ5" s="101">
        <f t="shared" si="18"/>
        <v>0</v>
      </c>
      <c r="AR5" s="102">
        <f t="shared" si="19"/>
        <v>1</v>
      </c>
      <c r="AS5" s="100"/>
    </row>
    <row r="6" spans="1:45" s="99" customFormat="1" ht="14.45" customHeight="1" x14ac:dyDescent="0.25">
      <c r="A6" s="62" t="s">
        <v>26</v>
      </c>
      <c r="B6" s="48">
        <v>7</v>
      </c>
      <c r="C6" s="50" t="s">
        <v>87</v>
      </c>
      <c r="D6" s="49" t="s">
        <v>57</v>
      </c>
      <c r="E6" s="51">
        <v>4</v>
      </c>
      <c r="F6" s="108" t="s">
        <v>334</v>
      </c>
      <c r="G6" s="50" t="s">
        <v>330</v>
      </c>
      <c r="H6" s="50" t="s">
        <v>331</v>
      </c>
      <c r="I6" s="91">
        <f>Full_dataset!K53</f>
        <v>3</v>
      </c>
      <c r="J6" s="92">
        <f>Full_dataset!L53</f>
        <v>1</v>
      </c>
      <c r="K6" s="92">
        <f>Full_dataset!M53</f>
        <v>3</v>
      </c>
      <c r="L6" s="92">
        <f>Full_dataset!N53</f>
        <v>2</v>
      </c>
      <c r="M6" s="92">
        <f>Full_dataset!O53</f>
        <v>3</v>
      </c>
      <c r="N6" s="92">
        <f>Full_dataset!P53</f>
        <v>0</v>
      </c>
      <c r="O6" s="93">
        <f>Full_dataset!Q53</f>
        <v>4</v>
      </c>
      <c r="P6" s="94">
        <f t="shared" si="0"/>
        <v>1</v>
      </c>
      <c r="Q6" s="95">
        <f t="shared" si="1"/>
        <v>1</v>
      </c>
      <c r="R6" s="96">
        <f t="shared" si="2"/>
        <v>0</v>
      </c>
      <c r="S6" s="91">
        <f>Full_dataset!U53</f>
        <v>0</v>
      </c>
      <c r="T6" s="98">
        <f t="shared" si="3"/>
        <v>0</v>
      </c>
      <c r="U6" s="91">
        <f>Full_dataset!W53</f>
        <v>0</v>
      </c>
      <c r="V6" s="91">
        <f>Full_dataset!X53</f>
        <v>0</v>
      </c>
      <c r="W6" s="91">
        <f>Full_dataset!Y53</f>
        <v>0</v>
      </c>
      <c r="X6" s="91">
        <f>Full_dataset!Z53</f>
        <v>0</v>
      </c>
      <c r="Y6" s="91">
        <f>Full_dataset!AA53</f>
        <v>0</v>
      </c>
      <c r="AA6" s="100"/>
      <c r="AB6" s="101">
        <f t="shared" si="4"/>
        <v>0.75</v>
      </c>
      <c r="AC6" s="101">
        <f t="shared" si="5"/>
        <v>0.25</v>
      </c>
      <c r="AD6" s="101">
        <f t="shared" si="6"/>
        <v>0.75</v>
      </c>
      <c r="AE6" s="101">
        <f t="shared" si="7"/>
        <v>0.75</v>
      </c>
      <c r="AF6" s="101">
        <f t="shared" si="8"/>
        <v>0</v>
      </c>
      <c r="AG6" s="101">
        <f t="shared" si="9"/>
        <v>0.5</v>
      </c>
      <c r="AH6" s="101">
        <f t="shared" si="10"/>
        <v>0.25</v>
      </c>
      <c r="AI6" s="102">
        <f t="shared" si="11"/>
        <v>1</v>
      </c>
      <c r="AJ6" s="100"/>
      <c r="AK6" s="101">
        <f t="shared" si="12"/>
        <v>1</v>
      </c>
      <c r="AL6" s="102">
        <f t="shared" si="13"/>
        <v>1</v>
      </c>
      <c r="AM6" s="102">
        <f t="shared" si="14"/>
        <v>1</v>
      </c>
      <c r="AN6" s="102">
        <f t="shared" si="15"/>
        <v>1</v>
      </c>
      <c r="AO6" s="102">
        <f t="shared" si="16"/>
        <v>1</v>
      </c>
      <c r="AP6" s="102">
        <f t="shared" si="17"/>
        <v>1</v>
      </c>
      <c r="AQ6" s="101">
        <f t="shared" si="18"/>
        <v>0.25</v>
      </c>
      <c r="AR6" s="102">
        <f t="shared" si="19"/>
        <v>1</v>
      </c>
      <c r="AS6" s="100"/>
    </row>
    <row r="7" spans="1:45" s="99" customFormat="1" ht="14.45" customHeight="1" x14ac:dyDescent="0.25">
      <c r="A7" s="62" t="s">
        <v>30</v>
      </c>
      <c r="B7" s="48">
        <v>4</v>
      </c>
      <c r="C7" s="50" t="s">
        <v>90</v>
      </c>
      <c r="D7" s="49" t="s">
        <v>57</v>
      </c>
      <c r="E7" s="51">
        <v>7</v>
      </c>
      <c r="F7" s="108" t="s">
        <v>335</v>
      </c>
      <c r="G7" s="50" t="s">
        <v>330</v>
      </c>
      <c r="H7" s="50" t="s">
        <v>331</v>
      </c>
      <c r="I7" s="91">
        <f>Full_dataset!K57</f>
        <v>7</v>
      </c>
      <c r="J7" s="92">
        <f>Full_dataset!L57</f>
        <v>7</v>
      </c>
      <c r="K7" s="92">
        <f>Full_dataset!M57</f>
        <v>1</v>
      </c>
      <c r="L7" s="92">
        <f>Full_dataset!N57</f>
        <v>6</v>
      </c>
      <c r="M7" s="92">
        <f>Full_dataset!O57</f>
        <v>7</v>
      </c>
      <c r="N7" s="92">
        <f>Full_dataset!P57</f>
        <v>5</v>
      </c>
      <c r="O7" s="93">
        <f>Full_dataset!Q57</f>
        <v>7</v>
      </c>
      <c r="P7" s="94">
        <f t="shared" si="0"/>
        <v>0</v>
      </c>
      <c r="Q7" s="95">
        <f t="shared" si="1"/>
        <v>0</v>
      </c>
      <c r="R7" s="96">
        <f t="shared" si="2"/>
        <v>0</v>
      </c>
      <c r="S7" s="91">
        <f>Full_dataset!U57</f>
        <v>0</v>
      </c>
      <c r="T7" s="98">
        <f t="shared" si="3"/>
        <v>0</v>
      </c>
      <c r="U7" s="91">
        <f>Full_dataset!W57</f>
        <v>0</v>
      </c>
      <c r="V7" s="91">
        <f>Full_dataset!X57</f>
        <v>0</v>
      </c>
      <c r="W7" s="91">
        <f>Full_dataset!Y57</f>
        <v>0</v>
      </c>
      <c r="X7" s="91">
        <f>Full_dataset!Z57</f>
        <v>0</v>
      </c>
      <c r="Y7" s="91">
        <f>Full_dataset!AA57</f>
        <v>0</v>
      </c>
      <c r="AA7" s="100"/>
      <c r="AB7" s="101">
        <f t="shared" si="4"/>
        <v>1</v>
      </c>
      <c r="AC7" s="101">
        <f t="shared" si="5"/>
        <v>1</v>
      </c>
      <c r="AD7" s="101">
        <f t="shared" si="6"/>
        <v>1</v>
      </c>
      <c r="AE7" s="101">
        <f t="shared" si="7"/>
        <v>0.14285714285714285</v>
      </c>
      <c r="AF7" s="101">
        <f t="shared" si="8"/>
        <v>0.7142857142857143</v>
      </c>
      <c r="AG7" s="101">
        <f t="shared" si="9"/>
        <v>0.8571428571428571</v>
      </c>
      <c r="AH7" s="101">
        <f t="shared" si="10"/>
        <v>0</v>
      </c>
      <c r="AI7" s="102">
        <f t="shared" si="11"/>
        <v>1</v>
      </c>
      <c r="AJ7" s="100"/>
      <c r="AK7" s="101">
        <f t="shared" si="12"/>
        <v>1</v>
      </c>
      <c r="AL7" s="102">
        <f t="shared" si="13"/>
        <v>1</v>
      </c>
      <c r="AM7" s="102">
        <f t="shared" si="14"/>
        <v>1</v>
      </c>
      <c r="AN7" s="102">
        <f t="shared" si="15"/>
        <v>1</v>
      </c>
      <c r="AO7" s="102">
        <f t="shared" si="16"/>
        <v>1</v>
      </c>
      <c r="AP7" s="102">
        <f t="shared" si="17"/>
        <v>1</v>
      </c>
      <c r="AQ7" s="101">
        <f t="shared" si="18"/>
        <v>0</v>
      </c>
      <c r="AR7" s="102">
        <f t="shared" si="19"/>
        <v>1</v>
      </c>
      <c r="AS7" s="100"/>
    </row>
    <row r="8" spans="1:45" s="99" customFormat="1" ht="14.45" customHeight="1" x14ac:dyDescent="0.25">
      <c r="A8" s="62" t="s">
        <v>32</v>
      </c>
      <c r="B8" s="48">
        <v>3</v>
      </c>
      <c r="C8" s="50" t="s">
        <v>91</v>
      </c>
      <c r="D8" s="49" t="s">
        <v>57</v>
      </c>
      <c r="E8" s="51">
        <v>5</v>
      </c>
      <c r="F8" s="108" t="s">
        <v>334</v>
      </c>
      <c r="G8" s="50" t="s">
        <v>330</v>
      </c>
      <c r="H8" s="50" t="s">
        <v>331</v>
      </c>
      <c r="I8" s="91">
        <f>Full_dataset!K59</f>
        <v>5</v>
      </c>
      <c r="J8" s="92">
        <f>Full_dataset!L59</f>
        <v>2</v>
      </c>
      <c r="K8" s="92">
        <f>Full_dataset!M59</f>
        <v>3</v>
      </c>
      <c r="L8" s="92">
        <f>Full_dataset!N59</f>
        <v>5</v>
      </c>
      <c r="M8" s="92">
        <f>Full_dataset!O59</f>
        <v>4</v>
      </c>
      <c r="N8" s="92">
        <f>Full_dataset!P59</f>
        <v>1</v>
      </c>
      <c r="O8" s="93">
        <f>Full_dataset!Q59</f>
        <v>5</v>
      </c>
      <c r="P8" s="94">
        <f t="shared" si="0"/>
        <v>0</v>
      </c>
      <c r="Q8" s="95">
        <f t="shared" si="1"/>
        <v>0</v>
      </c>
      <c r="R8" s="96">
        <f t="shared" si="2"/>
        <v>0</v>
      </c>
      <c r="S8" s="91">
        <f>Full_dataset!U59</f>
        <v>0</v>
      </c>
      <c r="T8" s="98">
        <f t="shared" si="3"/>
        <v>0</v>
      </c>
      <c r="U8" s="91">
        <f>Full_dataset!W59</f>
        <v>0</v>
      </c>
      <c r="V8" s="91">
        <f>Full_dataset!X59</f>
        <v>0</v>
      </c>
      <c r="W8" s="91">
        <f>Full_dataset!Y59</f>
        <v>0</v>
      </c>
      <c r="X8" s="91">
        <f>Full_dataset!Z59</f>
        <v>0</v>
      </c>
      <c r="Y8" s="91">
        <f>Full_dataset!AA59</f>
        <v>0</v>
      </c>
      <c r="AA8" s="100"/>
      <c r="AB8" s="101">
        <f t="shared" si="4"/>
        <v>1</v>
      </c>
      <c r="AC8" s="101">
        <f t="shared" si="5"/>
        <v>0.4</v>
      </c>
      <c r="AD8" s="101">
        <f t="shared" si="6"/>
        <v>0.8</v>
      </c>
      <c r="AE8" s="101">
        <f t="shared" si="7"/>
        <v>0.6</v>
      </c>
      <c r="AF8" s="101">
        <f t="shared" si="8"/>
        <v>0.2</v>
      </c>
      <c r="AG8" s="101">
        <f t="shared" si="9"/>
        <v>1</v>
      </c>
      <c r="AH8" s="101">
        <f t="shared" si="10"/>
        <v>0</v>
      </c>
      <c r="AI8" s="102">
        <f t="shared" si="11"/>
        <v>1</v>
      </c>
      <c r="AJ8" s="100"/>
      <c r="AK8" s="101">
        <f t="shared" si="12"/>
        <v>1</v>
      </c>
      <c r="AL8" s="102">
        <f t="shared" si="13"/>
        <v>1</v>
      </c>
      <c r="AM8" s="102">
        <f t="shared" si="14"/>
        <v>1</v>
      </c>
      <c r="AN8" s="102">
        <f t="shared" si="15"/>
        <v>1</v>
      </c>
      <c r="AO8" s="102">
        <f t="shared" si="16"/>
        <v>1</v>
      </c>
      <c r="AP8" s="102">
        <f t="shared" si="17"/>
        <v>1</v>
      </c>
      <c r="AQ8" s="101">
        <f t="shared" si="18"/>
        <v>0</v>
      </c>
      <c r="AR8" s="102">
        <f t="shared" si="19"/>
        <v>1</v>
      </c>
      <c r="AS8" s="100"/>
    </row>
    <row r="9" spans="1:45" s="99" customFormat="1" ht="14.45" customHeight="1" x14ac:dyDescent="0.25">
      <c r="A9" s="62" t="s">
        <v>36</v>
      </c>
      <c r="B9" s="48">
        <v>5</v>
      </c>
      <c r="C9" s="50" t="s">
        <v>129</v>
      </c>
      <c r="D9" s="49" t="s">
        <v>57</v>
      </c>
      <c r="E9" s="51">
        <v>28</v>
      </c>
      <c r="F9" s="108" t="s">
        <v>338</v>
      </c>
      <c r="G9" s="50" t="s">
        <v>330</v>
      </c>
      <c r="H9" s="50" t="s">
        <v>331</v>
      </c>
      <c r="I9" s="91">
        <f>Full_dataset!K63</f>
        <v>23</v>
      </c>
      <c r="J9" s="92">
        <f>Full_dataset!L63</f>
        <v>7</v>
      </c>
      <c r="K9" s="92">
        <f>Full_dataset!M63</f>
        <v>20</v>
      </c>
      <c r="L9" s="92">
        <f>Full_dataset!N63</f>
        <v>13</v>
      </c>
      <c r="M9" s="92">
        <f>Full_dataset!O63</f>
        <v>23</v>
      </c>
      <c r="N9" s="92">
        <f>Full_dataset!P63</f>
        <v>8</v>
      </c>
      <c r="O9" s="93">
        <f>Full_dataset!Q63</f>
        <v>27</v>
      </c>
      <c r="P9" s="94">
        <f t="shared" si="0"/>
        <v>4</v>
      </c>
      <c r="Q9" s="95">
        <f t="shared" si="1"/>
        <v>5</v>
      </c>
      <c r="R9" s="96">
        <f t="shared" si="2"/>
        <v>1</v>
      </c>
      <c r="S9" s="91">
        <f>Full_dataset!U63</f>
        <v>1</v>
      </c>
      <c r="T9" s="98">
        <f t="shared" si="3"/>
        <v>0</v>
      </c>
      <c r="U9" s="91">
        <f>Full_dataset!W63</f>
        <v>0</v>
      </c>
      <c r="V9" s="91">
        <f>Full_dataset!X63</f>
        <v>1</v>
      </c>
      <c r="W9" s="91">
        <f>Full_dataset!Y63</f>
        <v>1</v>
      </c>
      <c r="X9" s="91">
        <f>Full_dataset!Z63</f>
        <v>1</v>
      </c>
      <c r="Y9" s="91">
        <f>Full_dataset!AA63</f>
        <v>0</v>
      </c>
      <c r="AA9" s="100"/>
      <c r="AB9" s="101">
        <f t="shared" si="4"/>
        <v>0.8214285714285714</v>
      </c>
      <c r="AC9" s="101">
        <f t="shared" si="5"/>
        <v>0.25</v>
      </c>
      <c r="AD9" s="101">
        <f t="shared" si="6"/>
        <v>0.8214285714285714</v>
      </c>
      <c r="AE9" s="101">
        <f t="shared" si="7"/>
        <v>0.7142857142857143</v>
      </c>
      <c r="AF9" s="101">
        <f t="shared" si="8"/>
        <v>0.2857142857142857</v>
      </c>
      <c r="AG9" s="101">
        <f t="shared" si="9"/>
        <v>0.4642857142857143</v>
      </c>
      <c r="AH9" s="101">
        <f t="shared" si="10"/>
        <v>0.14285714285714285</v>
      </c>
      <c r="AI9" s="102">
        <f t="shared" si="11"/>
        <v>1</v>
      </c>
      <c r="AJ9" s="100"/>
      <c r="AK9" s="101">
        <f t="shared" si="12"/>
        <v>0.9642857142857143</v>
      </c>
      <c r="AL9" s="102">
        <f t="shared" si="13"/>
        <v>0.9642857142857143</v>
      </c>
      <c r="AM9" s="102">
        <f t="shared" si="14"/>
        <v>1</v>
      </c>
      <c r="AN9" s="102">
        <f t="shared" si="15"/>
        <v>1</v>
      </c>
      <c r="AO9" s="102">
        <f t="shared" si="16"/>
        <v>0.9642857142857143</v>
      </c>
      <c r="AP9" s="102">
        <f t="shared" si="17"/>
        <v>1</v>
      </c>
      <c r="AQ9" s="101">
        <f t="shared" si="18"/>
        <v>0.14285714285714285</v>
      </c>
      <c r="AR9" s="102">
        <f t="shared" si="19"/>
        <v>1</v>
      </c>
      <c r="AS9" s="100"/>
    </row>
    <row r="10" spans="1:45" s="99" customFormat="1" ht="14.45" customHeight="1" x14ac:dyDescent="0.25">
      <c r="A10" s="62" t="s">
        <v>46</v>
      </c>
      <c r="B10" s="48">
        <v>25</v>
      </c>
      <c r="C10" s="50" t="s">
        <v>134</v>
      </c>
      <c r="D10" s="49" t="s">
        <v>57</v>
      </c>
      <c r="E10" s="51">
        <v>12</v>
      </c>
      <c r="F10" s="108" t="s">
        <v>317</v>
      </c>
      <c r="G10" s="50" t="s">
        <v>330</v>
      </c>
      <c r="H10" s="50" t="s">
        <v>331</v>
      </c>
      <c r="I10" s="91">
        <f>Full_dataset!K77</f>
        <v>8</v>
      </c>
      <c r="J10" s="92">
        <f>Full_dataset!L77</f>
        <v>3</v>
      </c>
      <c r="K10" s="92">
        <f>Full_dataset!M77</f>
        <v>5</v>
      </c>
      <c r="L10" s="92">
        <f>Full_dataset!N77</f>
        <v>11</v>
      </c>
      <c r="M10" s="92">
        <f>Full_dataset!O77</f>
        <v>8</v>
      </c>
      <c r="N10" s="92">
        <f>Full_dataset!P77</f>
        <v>6</v>
      </c>
      <c r="O10" s="93">
        <f>Full_dataset!Q77</f>
        <v>10</v>
      </c>
      <c r="P10" s="94">
        <f t="shared" si="0"/>
        <v>2</v>
      </c>
      <c r="Q10" s="95">
        <f t="shared" si="1"/>
        <v>4</v>
      </c>
      <c r="R10" s="96">
        <f t="shared" si="2"/>
        <v>2</v>
      </c>
      <c r="S10" s="91">
        <f>Full_dataset!U77</f>
        <v>2</v>
      </c>
      <c r="T10" s="98">
        <f t="shared" si="3"/>
        <v>0</v>
      </c>
      <c r="U10" s="91">
        <f>Full_dataset!W77</f>
        <v>0</v>
      </c>
      <c r="V10" s="91">
        <f>Full_dataset!X77</f>
        <v>1</v>
      </c>
      <c r="W10" s="91">
        <f>Full_dataset!Y77</f>
        <v>2</v>
      </c>
      <c r="X10" s="91">
        <f>Full_dataset!Z77</f>
        <v>0</v>
      </c>
      <c r="Y10" s="91">
        <f>Full_dataset!AA77</f>
        <v>1</v>
      </c>
      <c r="AA10" s="100"/>
      <c r="AB10" s="101">
        <f t="shared" si="4"/>
        <v>0.66666666666666663</v>
      </c>
      <c r="AC10" s="101">
        <f t="shared" si="5"/>
        <v>0.25</v>
      </c>
      <c r="AD10" s="101">
        <f t="shared" si="6"/>
        <v>0.66666666666666663</v>
      </c>
      <c r="AE10" s="101">
        <f t="shared" si="7"/>
        <v>0.41666666666666669</v>
      </c>
      <c r="AF10" s="101">
        <f t="shared" si="8"/>
        <v>0.5</v>
      </c>
      <c r="AG10" s="101">
        <f t="shared" si="9"/>
        <v>0.91666666666666663</v>
      </c>
      <c r="AH10" s="101">
        <f t="shared" si="10"/>
        <v>0.16666666666666666</v>
      </c>
      <c r="AI10" s="102">
        <f t="shared" si="11"/>
        <v>1</v>
      </c>
      <c r="AJ10" s="100"/>
      <c r="AK10" s="101">
        <f t="shared" si="12"/>
        <v>0.83333333333333337</v>
      </c>
      <c r="AL10" s="102">
        <f t="shared" si="13"/>
        <v>0.83333333333333337</v>
      </c>
      <c r="AM10" s="102">
        <f t="shared" si="14"/>
        <v>0.83333333333333337</v>
      </c>
      <c r="AN10" s="102">
        <f t="shared" si="15"/>
        <v>0.91666666666666674</v>
      </c>
      <c r="AO10" s="102">
        <f t="shared" si="16"/>
        <v>0.91666666666666674</v>
      </c>
      <c r="AP10" s="102">
        <f t="shared" si="17"/>
        <v>1</v>
      </c>
      <c r="AQ10" s="101">
        <f t="shared" si="18"/>
        <v>0.16666666666666666</v>
      </c>
      <c r="AR10" s="102">
        <f t="shared" si="19"/>
        <v>1</v>
      </c>
      <c r="AS10" s="100"/>
    </row>
    <row r="11" spans="1:45" s="184" customFormat="1" ht="14.45" customHeight="1" x14ac:dyDescent="0.25">
      <c r="A11" s="62" t="s">
        <v>210</v>
      </c>
      <c r="B11" s="48">
        <v>3</v>
      </c>
      <c r="C11" s="50" t="s">
        <v>112</v>
      </c>
      <c r="D11" s="49" t="s">
        <v>57</v>
      </c>
      <c r="E11" s="51">
        <v>6</v>
      </c>
      <c r="F11" s="108" t="s">
        <v>336</v>
      </c>
      <c r="G11" s="50" t="s">
        <v>330</v>
      </c>
      <c r="H11" s="50" t="s">
        <v>331</v>
      </c>
      <c r="I11" s="91">
        <f>Full_dataset!K87</f>
        <v>5</v>
      </c>
      <c r="J11" s="92">
        <f>Full_dataset!L87</f>
        <v>5</v>
      </c>
      <c r="K11" s="92">
        <f>Full_dataset!M87</f>
        <v>0</v>
      </c>
      <c r="L11" s="92">
        <f>Full_dataset!N87</f>
        <v>6</v>
      </c>
      <c r="M11" s="92">
        <f>Full_dataset!O87</f>
        <v>6</v>
      </c>
      <c r="N11" s="92">
        <f>Full_dataset!P87</f>
        <v>2</v>
      </c>
      <c r="O11" s="93">
        <f>Full_dataset!Q87</f>
        <v>5</v>
      </c>
      <c r="P11" s="94">
        <f t="shared" si="0"/>
        <v>0</v>
      </c>
      <c r="Q11" s="95">
        <f t="shared" si="1"/>
        <v>1</v>
      </c>
      <c r="R11" s="96">
        <f t="shared" si="2"/>
        <v>1</v>
      </c>
      <c r="S11" s="91">
        <f>Full_dataset!U87</f>
        <v>1</v>
      </c>
      <c r="T11" s="98">
        <f t="shared" si="3"/>
        <v>0</v>
      </c>
      <c r="U11" s="91">
        <f>Full_dataset!W87</f>
        <v>0</v>
      </c>
      <c r="V11" s="91">
        <f>Full_dataset!X87</f>
        <v>0</v>
      </c>
      <c r="W11" s="91">
        <f>Full_dataset!Y87</f>
        <v>1</v>
      </c>
      <c r="X11" s="91">
        <f>Full_dataset!Z87</f>
        <v>1</v>
      </c>
      <c r="Y11" s="91">
        <f>Full_dataset!AA87</f>
        <v>0</v>
      </c>
      <c r="AA11" s="185"/>
      <c r="AB11" s="186">
        <f t="shared" si="4"/>
        <v>0.83333333333333337</v>
      </c>
      <c r="AC11" s="186">
        <f t="shared" si="5"/>
        <v>0.83333333333333337</v>
      </c>
      <c r="AD11" s="186">
        <f t="shared" si="6"/>
        <v>1</v>
      </c>
      <c r="AE11" s="186">
        <f t="shared" si="7"/>
        <v>0</v>
      </c>
      <c r="AF11" s="186">
        <f t="shared" si="8"/>
        <v>0.33333333333333331</v>
      </c>
      <c r="AG11" s="186">
        <f t="shared" si="9"/>
        <v>1</v>
      </c>
      <c r="AH11" s="186">
        <f t="shared" si="10"/>
        <v>0</v>
      </c>
      <c r="AI11" s="187">
        <f t="shared" si="11"/>
        <v>1</v>
      </c>
      <c r="AJ11" s="185"/>
      <c r="AK11" s="186">
        <f t="shared" si="12"/>
        <v>0.83333333333333337</v>
      </c>
      <c r="AL11" s="187">
        <f t="shared" si="13"/>
        <v>0.83333333333333337</v>
      </c>
      <c r="AM11" s="187">
        <f t="shared" si="14"/>
        <v>1</v>
      </c>
      <c r="AN11" s="187">
        <f t="shared" si="15"/>
        <v>0.83333333333333337</v>
      </c>
      <c r="AO11" s="187">
        <f t="shared" si="16"/>
        <v>0.83333333333333337</v>
      </c>
      <c r="AP11" s="187">
        <f t="shared" si="17"/>
        <v>1</v>
      </c>
      <c r="AQ11" s="186">
        <f t="shared" si="18"/>
        <v>0</v>
      </c>
      <c r="AR11" s="187">
        <f t="shared" si="19"/>
        <v>1</v>
      </c>
      <c r="AS11" s="185"/>
    </row>
    <row r="12" spans="1:45" s="99" customFormat="1" ht="14.45" customHeight="1" x14ac:dyDescent="0.25">
      <c r="A12" s="169" t="s">
        <v>1</v>
      </c>
      <c r="B12" s="170">
        <v>4</v>
      </c>
      <c r="C12" s="172" t="s">
        <v>59</v>
      </c>
      <c r="D12" s="172" t="s">
        <v>57</v>
      </c>
      <c r="E12" s="173">
        <v>17</v>
      </c>
      <c r="F12" s="188" t="s">
        <v>312</v>
      </c>
      <c r="G12" s="171" t="s">
        <v>331</v>
      </c>
      <c r="H12" s="171" t="s">
        <v>331</v>
      </c>
      <c r="I12" s="91">
        <f>Full_dataset!K3</f>
        <v>15</v>
      </c>
      <c r="J12" s="92">
        <f>Full_dataset!L3</f>
        <v>11</v>
      </c>
      <c r="K12" s="92">
        <f>Full_dataset!M3</f>
        <v>5</v>
      </c>
      <c r="L12" s="92">
        <f>Full_dataset!N3</f>
        <v>17</v>
      </c>
      <c r="M12" s="92">
        <f>Full_dataset!O3</f>
        <v>14</v>
      </c>
      <c r="N12" s="92">
        <f>Full_dataset!P3</f>
        <v>3</v>
      </c>
      <c r="O12" s="93">
        <f>Full_dataset!Q3</f>
        <v>16</v>
      </c>
      <c r="P12" s="189">
        <f t="shared" si="0"/>
        <v>1</v>
      </c>
      <c r="Q12" s="190">
        <f t="shared" si="1"/>
        <v>2</v>
      </c>
      <c r="R12" s="191">
        <f t="shared" si="2"/>
        <v>1</v>
      </c>
      <c r="S12" s="91">
        <f>Full_dataset!U3</f>
        <v>1</v>
      </c>
      <c r="T12" s="192">
        <f t="shared" si="3"/>
        <v>0</v>
      </c>
      <c r="U12" s="91">
        <f>Full_dataset!W3</f>
        <v>0</v>
      </c>
      <c r="V12" s="91">
        <f>Full_dataset!X3</f>
        <v>0</v>
      </c>
      <c r="W12" s="91">
        <f>Full_dataset!Y3</f>
        <v>1</v>
      </c>
      <c r="X12" s="91">
        <f>Full_dataset!Z3</f>
        <v>0</v>
      </c>
      <c r="Y12" s="91">
        <f>Full_dataset!AA3</f>
        <v>0</v>
      </c>
      <c r="AA12" s="100"/>
      <c r="AB12" s="101">
        <f t="shared" si="4"/>
        <v>0.88235294117647056</v>
      </c>
      <c r="AC12" s="101">
        <f t="shared" si="5"/>
        <v>0.6470588235294118</v>
      </c>
      <c r="AD12" s="101">
        <f t="shared" si="6"/>
        <v>0.82352941176470584</v>
      </c>
      <c r="AE12" s="101">
        <f t="shared" si="7"/>
        <v>0.29411764705882354</v>
      </c>
      <c r="AF12" s="101">
        <f t="shared" si="8"/>
        <v>0.17647058823529413</v>
      </c>
      <c r="AG12" s="101">
        <f t="shared" si="9"/>
        <v>1</v>
      </c>
      <c r="AH12" s="101">
        <f t="shared" si="10"/>
        <v>5.8823529411764705E-2</v>
      </c>
      <c r="AI12" s="102">
        <f t="shared" si="11"/>
        <v>1</v>
      </c>
      <c r="AJ12" s="100"/>
      <c r="AK12" s="101">
        <f t="shared" si="12"/>
        <v>0.94117647058823528</v>
      </c>
      <c r="AL12" s="102">
        <f t="shared" si="13"/>
        <v>0.94117647058823528</v>
      </c>
      <c r="AM12" s="102">
        <f t="shared" si="14"/>
        <v>0.94117647058823528</v>
      </c>
      <c r="AN12" s="102">
        <f t="shared" si="15"/>
        <v>0.94117647058823528</v>
      </c>
      <c r="AO12" s="102">
        <f t="shared" si="16"/>
        <v>0.94117647058823528</v>
      </c>
      <c r="AP12" s="102">
        <f t="shared" si="17"/>
        <v>1</v>
      </c>
      <c r="AQ12" s="101">
        <f t="shared" si="18"/>
        <v>5.8823529411764705E-2</v>
      </c>
      <c r="AR12" s="101">
        <f t="shared" si="19"/>
        <v>1</v>
      </c>
      <c r="AS12" s="100"/>
    </row>
    <row r="13" spans="1:45" s="99" customFormat="1" ht="14.45" customHeight="1" x14ac:dyDescent="0.25">
      <c r="A13" s="62" t="s">
        <v>216</v>
      </c>
      <c r="B13" s="48">
        <v>8</v>
      </c>
      <c r="C13" s="50" t="s">
        <v>123</v>
      </c>
      <c r="D13" s="49" t="s">
        <v>57</v>
      </c>
      <c r="E13" s="51">
        <v>6</v>
      </c>
      <c r="F13" s="108" t="s">
        <v>313</v>
      </c>
      <c r="G13" s="50" t="s">
        <v>331</v>
      </c>
      <c r="H13" s="50" t="s">
        <v>331</v>
      </c>
      <c r="I13" s="91">
        <f>Full_dataset!K4</f>
        <v>5</v>
      </c>
      <c r="J13" s="92">
        <f>Full_dataset!L4</f>
        <v>1</v>
      </c>
      <c r="K13" s="92">
        <f>Full_dataset!M4</f>
        <v>0</v>
      </c>
      <c r="L13" s="92">
        <f>Full_dataset!N4</f>
        <v>5</v>
      </c>
      <c r="M13" s="92">
        <f>Full_dataset!O4</f>
        <v>3</v>
      </c>
      <c r="N13" s="92">
        <f>Full_dataset!P4</f>
        <v>5</v>
      </c>
      <c r="O13" s="93">
        <f>Full_dataset!Q4</f>
        <v>6</v>
      </c>
      <c r="P13" s="94">
        <f t="shared" si="0"/>
        <v>1</v>
      </c>
      <c r="Q13" s="95">
        <f t="shared" si="1"/>
        <v>1</v>
      </c>
      <c r="R13" s="96">
        <f t="shared" si="2"/>
        <v>0</v>
      </c>
      <c r="S13" s="91">
        <f>Full_dataset!U4</f>
        <v>0</v>
      </c>
      <c r="T13" s="98">
        <f t="shared" si="3"/>
        <v>0</v>
      </c>
      <c r="U13" s="91">
        <f>Full_dataset!W4</f>
        <v>0</v>
      </c>
      <c r="V13" s="91">
        <f>Full_dataset!X4</f>
        <v>0</v>
      </c>
      <c r="W13" s="91">
        <f>Full_dataset!Y4</f>
        <v>0</v>
      </c>
      <c r="X13" s="91">
        <f>Full_dataset!Z4</f>
        <v>0</v>
      </c>
      <c r="Y13" s="91">
        <f>Full_dataset!AA4</f>
        <v>0</v>
      </c>
      <c r="AA13" s="100"/>
      <c r="AB13" s="101">
        <f t="shared" si="4"/>
        <v>0.83333333333333337</v>
      </c>
      <c r="AC13" s="101">
        <f t="shared" si="5"/>
        <v>0.16666666666666666</v>
      </c>
      <c r="AD13" s="101">
        <f t="shared" si="6"/>
        <v>0.5</v>
      </c>
      <c r="AE13" s="101">
        <f t="shared" si="7"/>
        <v>0</v>
      </c>
      <c r="AF13" s="101">
        <f t="shared" si="8"/>
        <v>0.83333333333333337</v>
      </c>
      <c r="AG13" s="101">
        <f t="shared" si="9"/>
        <v>0.83333333333333337</v>
      </c>
      <c r="AH13" s="101">
        <f t="shared" si="10"/>
        <v>0.16666666666666666</v>
      </c>
      <c r="AI13" s="102">
        <f t="shared" si="11"/>
        <v>1</v>
      </c>
      <c r="AJ13" s="100"/>
      <c r="AK13" s="101">
        <f t="shared" si="12"/>
        <v>1</v>
      </c>
      <c r="AL13" s="102">
        <f t="shared" si="13"/>
        <v>1</v>
      </c>
      <c r="AM13" s="102">
        <f t="shared" si="14"/>
        <v>1</v>
      </c>
      <c r="AN13" s="102">
        <f t="shared" si="15"/>
        <v>1</v>
      </c>
      <c r="AO13" s="102">
        <f t="shared" si="16"/>
        <v>1</v>
      </c>
      <c r="AP13" s="102">
        <f t="shared" si="17"/>
        <v>1</v>
      </c>
      <c r="AQ13" s="101">
        <f t="shared" si="18"/>
        <v>0.16666666666666666</v>
      </c>
      <c r="AR13" s="102">
        <f t="shared" si="19"/>
        <v>1</v>
      </c>
      <c r="AS13" s="100"/>
    </row>
    <row r="14" spans="1:45" s="99" customFormat="1" ht="14.45" customHeight="1" x14ac:dyDescent="0.25">
      <c r="A14" s="62" t="s">
        <v>215</v>
      </c>
      <c r="B14" s="48">
        <v>8</v>
      </c>
      <c r="C14" s="50" t="s">
        <v>114</v>
      </c>
      <c r="D14" s="49" t="s">
        <v>57</v>
      </c>
      <c r="E14" s="51">
        <v>4</v>
      </c>
      <c r="F14" s="108" t="s">
        <v>313</v>
      </c>
      <c r="G14" s="50" t="s">
        <v>331</v>
      </c>
      <c r="H14" s="50" t="s">
        <v>331</v>
      </c>
      <c r="I14" s="91">
        <f>Full_dataset!K5</f>
        <v>2</v>
      </c>
      <c r="J14" s="92">
        <f>Full_dataset!L5</f>
        <v>1</v>
      </c>
      <c r="K14" s="92">
        <f>Full_dataset!M5</f>
        <v>0</v>
      </c>
      <c r="L14" s="92">
        <f>Full_dataset!N5</f>
        <v>3</v>
      </c>
      <c r="M14" s="92">
        <f>Full_dataset!O5</f>
        <v>2</v>
      </c>
      <c r="N14" s="92">
        <f>Full_dataset!P5</f>
        <v>2</v>
      </c>
      <c r="O14" s="93">
        <f>Full_dataset!Q5</f>
        <v>2</v>
      </c>
      <c r="P14" s="94">
        <f t="shared" si="0"/>
        <v>0</v>
      </c>
      <c r="Q14" s="95">
        <f t="shared" si="1"/>
        <v>2</v>
      </c>
      <c r="R14" s="96">
        <f t="shared" si="2"/>
        <v>2</v>
      </c>
      <c r="S14" s="91">
        <f>Full_dataset!U5</f>
        <v>2</v>
      </c>
      <c r="T14" s="98">
        <f t="shared" si="3"/>
        <v>0</v>
      </c>
      <c r="U14" s="91">
        <f>Full_dataset!W5</f>
        <v>0</v>
      </c>
      <c r="V14" s="91">
        <f>Full_dataset!X5</f>
        <v>0</v>
      </c>
      <c r="W14" s="91">
        <f>Full_dataset!Y5</f>
        <v>2</v>
      </c>
      <c r="X14" s="91">
        <f>Full_dataset!Z5</f>
        <v>0</v>
      </c>
      <c r="Y14" s="91">
        <f>Full_dataset!AA5</f>
        <v>1</v>
      </c>
      <c r="AA14" s="100"/>
      <c r="AB14" s="101">
        <f t="shared" si="4"/>
        <v>0.5</v>
      </c>
      <c r="AC14" s="101">
        <f t="shared" si="5"/>
        <v>0.25</v>
      </c>
      <c r="AD14" s="101">
        <f t="shared" si="6"/>
        <v>0.5</v>
      </c>
      <c r="AE14" s="101">
        <f t="shared" si="7"/>
        <v>0</v>
      </c>
      <c r="AF14" s="101">
        <f t="shared" si="8"/>
        <v>0.5</v>
      </c>
      <c r="AG14" s="101">
        <f t="shared" si="9"/>
        <v>0.75</v>
      </c>
      <c r="AH14" s="101">
        <f t="shared" si="10"/>
        <v>0</v>
      </c>
      <c r="AI14" s="102">
        <f t="shared" si="11"/>
        <v>1</v>
      </c>
      <c r="AJ14" s="100"/>
      <c r="AK14" s="101">
        <f t="shared" si="12"/>
        <v>0.5</v>
      </c>
      <c r="AL14" s="102">
        <f t="shared" si="13"/>
        <v>0.5</v>
      </c>
      <c r="AM14" s="102">
        <f t="shared" si="14"/>
        <v>0.5</v>
      </c>
      <c r="AN14" s="102">
        <f t="shared" si="15"/>
        <v>0.5</v>
      </c>
      <c r="AO14" s="102">
        <f t="shared" si="16"/>
        <v>0.75</v>
      </c>
      <c r="AP14" s="102">
        <f t="shared" si="17"/>
        <v>1</v>
      </c>
      <c r="AQ14" s="101">
        <f t="shared" si="18"/>
        <v>0</v>
      </c>
      <c r="AR14" s="102">
        <f t="shared" si="19"/>
        <v>1</v>
      </c>
      <c r="AS14" s="100"/>
    </row>
    <row r="15" spans="1:45" s="99" customFormat="1" ht="14.45" customHeight="1" x14ac:dyDescent="0.25">
      <c r="A15" s="62" t="s">
        <v>217</v>
      </c>
      <c r="B15" s="48">
        <v>8</v>
      </c>
      <c r="C15" s="50" t="s">
        <v>123</v>
      </c>
      <c r="D15" s="49" t="s">
        <v>57</v>
      </c>
      <c r="E15" s="51">
        <v>4</v>
      </c>
      <c r="F15" s="108" t="s">
        <v>313</v>
      </c>
      <c r="G15" s="50" t="s">
        <v>331</v>
      </c>
      <c r="H15" s="50" t="s">
        <v>331</v>
      </c>
      <c r="I15" s="91">
        <f>Full_dataset!K6</f>
        <v>3</v>
      </c>
      <c r="J15" s="92">
        <f>Full_dataset!L6</f>
        <v>0</v>
      </c>
      <c r="K15" s="92">
        <f>Full_dataset!M6</f>
        <v>0</v>
      </c>
      <c r="L15" s="92">
        <f>Full_dataset!N6</f>
        <v>4</v>
      </c>
      <c r="M15" s="92">
        <f>Full_dataset!O6</f>
        <v>2</v>
      </c>
      <c r="N15" s="92">
        <f>Full_dataset!P6</f>
        <v>4</v>
      </c>
      <c r="O15" s="93">
        <f>Full_dataset!Q6</f>
        <v>3</v>
      </c>
      <c r="P15" s="94">
        <f t="shared" si="0"/>
        <v>0</v>
      </c>
      <c r="Q15" s="95">
        <f t="shared" si="1"/>
        <v>1</v>
      </c>
      <c r="R15" s="96">
        <f t="shared" si="2"/>
        <v>1</v>
      </c>
      <c r="S15" s="91">
        <f>Full_dataset!U6</f>
        <v>1</v>
      </c>
      <c r="T15" s="98">
        <f t="shared" si="3"/>
        <v>0</v>
      </c>
      <c r="U15" s="91">
        <f>Full_dataset!W6</f>
        <v>0</v>
      </c>
      <c r="V15" s="91">
        <f>Full_dataset!X6</f>
        <v>0</v>
      </c>
      <c r="W15" s="91">
        <f>Full_dataset!Y6</f>
        <v>1</v>
      </c>
      <c r="X15" s="91">
        <f>Full_dataset!Z6</f>
        <v>0</v>
      </c>
      <c r="Y15" s="91">
        <f>Full_dataset!AA6</f>
        <v>1</v>
      </c>
      <c r="AA15" s="100"/>
      <c r="AB15" s="101">
        <f t="shared" si="4"/>
        <v>0.75</v>
      </c>
      <c r="AC15" s="101">
        <f t="shared" si="5"/>
        <v>0</v>
      </c>
      <c r="AD15" s="101">
        <f t="shared" si="6"/>
        <v>0.5</v>
      </c>
      <c r="AE15" s="101">
        <f t="shared" si="7"/>
        <v>0</v>
      </c>
      <c r="AF15" s="101">
        <f t="shared" si="8"/>
        <v>1</v>
      </c>
      <c r="AG15" s="101">
        <f t="shared" si="9"/>
        <v>1</v>
      </c>
      <c r="AH15" s="101">
        <f t="shared" si="10"/>
        <v>0</v>
      </c>
      <c r="AI15" s="102">
        <f t="shared" si="11"/>
        <v>1</v>
      </c>
      <c r="AJ15" s="100"/>
      <c r="AK15" s="101">
        <f t="shared" si="12"/>
        <v>0.75</v>
      </c>
      <c r="AL15" s="102">
        <f t="shared" si="13"/>
        <v>0.75</v>
      </c>
      <c r="AM15" s="102">
        <f t="shared" si="14"/>
        <v>0.75</v>
      </c>
      <c r="AN15" s="102">
        <f t="shared" si="15"/>
        <v>0.75</v>
      </c>
      <c r="AO15" s="102">
        <f t="shared" si="16"/>
        <v>1</v>
      </c>
      <c r="AP15" s="102">
        <f t="shared" si="17"/>
        <v>1</v>
      </c>
      <c r="AQ15" s="101">
        <f t="shared" si="18"/>
        <v>0</v>
      </c>
      <c r="AR15" s="102">
        <f t="shared" si="19"/>
        <v>1</v>
      </c>
      <c r="AS15" s="100"/>
    </row>
    <row r="16" spans="1:45" s="99" customFormat="1" ht="14.45" customHeight="1" x14ac:dyDescent="0.25">
      <c r="A16" s="62" t="s">
        <v>219</v>
      </c>
      <c r="B16" s="48">
        <v>8</v>
      </c>
      <c r="C16" s="50" t="s">
        <v>123</v>
      </c>
      <c r="D16" s="49" t="s">
        <v>57</v>
      </c>
      <c r="E16" s="51">
        <v>3</v>
      </c>
      <c r="F16" s="108" t="s">
        <v>313</v>
      </c>
      <c r="G16" s="50" t="s">
        <v>331</v>
      </c>
      <c r="H16" s="50" t="s">
        <v>331</v>
      </c>
      <c r="I16" s="91">
        <f>Full_dataset!K7</f>
        <v>2</v>
      </c>
      <c r="J16" s="92">
        <f>Full_dataset!L7</f>
        <v>0</v>
      </c>
      <c r="K16" s="92">
        <f>Full_dataset!M7</f>
        <v>0</v>
      </c>
      <c r="L16" s="92">
        <f>Full_dataset!N7</f>
        <v>3</v>
      </c>
      <c r="M16" s="92">
        <f>Full_dataset!O7</f>
        <v>0</v>
      </c>
      <c r="N16" s="92">
        <f>Full_dataset!P7</f>
        <v>3</v>
      </c>
      <c r="O16" s="93">
        <f>Full_dataset!Q7</f>
        <v>2</v>
      </c>
      <c r="P16" s="94">
        <f t="shared" si="0"/>
        <v>0</v>
      </c>
      <c r="Q16" s="95">
        <f t="shared" si="1"/>
        <v>1</v>
      </c>
      <c r="R16" s="96">
        <f t="shared" si="2"/>
        <v>1</v>
      </c>
      <c r="S16" s="91">
        <f>Full_dataset!U7</f>
        <v>1</v>
      </c>
      <c r="T16" s="98">
        <f t="shared" si="3"/>
        <v>0</v>
      </c>
      <c r="U16" s="91">
        <f>Full_dataset!W7</f>
        <v>0</v>
      </c>
      <c r="V16" s="91">
        <f>Full_dataset!X7</f>
        <v>0</v>
      </c>
      <c r="W16" s="91">
        <f>Full_dataset!Y7</f>
        <v>1</v>
      </c>
      <c r="X16" s="91">
        <f>Full_dataset!Z7</f>
        <v>0</v>
      </c>
      <c r="Y16" s="91">
        <f>Full_dataset!AA7</f>
        <v>1</v>
      </c>
      <c r="AA16" s="100"/>
      <c r="AB16" s="101">
        <f t="shared" si="4"/>
        <v>0.66666666666666663</v>
      </c>
      <c r="AC16" s="101">
        <f t="shared" si="5"/>
        <v>0</v>
      </c>
      <c r="AD16" s="101">
        <f t="shared" si="6"/>
        <v>0</v>
      </c>
      <c r="AE16" s="101">
        <f t="shared" si="7"/>
        <v>0</v>
      </c>
      <c r="AF16" s="101">
        <f t="shared" si="8"/>
        <v>1</v>
      </c>
      <c r="AG16" s="101">
        <f t="shared" si="9"/>
        <v>1</v>
      </c>
      <c r="AH16" s="101">
        <f t="shared" si="10"/>
        <v>0</v>
      </c>
      <c r="AI16" s="102">
        <f t="shared" si="11"/>
        <v>1</v>
      </c>
      <c r="AJ16" s="100"/>
      <c r="AK16" s="101">
        <f t="shared" si="12"/>
        <v>0.66666666666666663</v>
      </c>
      <c r="AL16" s="102">
        <f t="shared" si="13"/>
        <v>0.66666666666666663</v>
      </c>
      <c r="AM16" s="102">
        <f t="shared" si="14"/>
        <v>0.66666666666666663</v>
      </c>
      <c r="AN16" s="102">
        <f t="shared" si="15"/>
        <v>0.66666666666666663</v>
      </c>
      <c r="AO16" s="102">
        <f t="shared" si="16"/>
        <v>1</v>
      </c>
      <c r="AP16" s="102">
        <f t="shared" si="17"/>
        <v>1</v>
      </c>
      <c r="AQ16" s="101">
        <f t="shared" si="18"/>
        <v>0</v>
      </c>
      <c r="AR16" s="102">
        <f t="shared" si="19"/>
        <v>1</v>
      </c>
      <c r="AS16" s="100"/>
    </row>
    <row r="17" spans="1:48" s="99" customFormat="1" ht="14.45" customHeight="1" x14ac:dyDescent="0.25">
      <c r="A17" s="62" t="s">
        <v>218</v>
      </c>
      <c r="B17" s="48">
        <v>8</v>
      </c>
      <c r="C17" s="50" t="s">
        <v>123</v>
      </c>
      <c r="D17" s="49" t="s">
        <v>57</v>
      </c>
      <c r="E17" s="51">
        <v>6</v>
      </c>
      <c r="F17" s="108" t="s">
        <v>313</v>
      </c>
      <c r="G17" s="50" t="s">
        <v>331</v>
      </c>
      <c r="H17" s="50" t="s">
        <v>331</v>
      </c>
      <c r="I17" s="91">
        <f>Full_dataset!K8</f>
        <v>3</v>
      </c>
      <c r="J17" s="92">
        <f>Full_dataset!L8</f>
        <v>0</v>
      </c>
      <c r="K17" s="92">
        <f>Full_dataset!M8</f>
        <v>0</v>
      </c>
      <c r="L17" s="92">
        <f>Full_dataset!N8</f>
        <v>4</v>
      </c>
      <c r="M17" s="92">
        <f>Full_dataset!O8</f>
        <v>2</v>
      </c>
      <c r="N17" s="92">
        <f>Full_dataset!P8</f>
        <v>3</v>
      </c>
      <c r="O17" s="93">
        <f>Full_dataset!Q8</f>
        <v>3</v>
      </c>
      <c r="P17" s="94">
        <f t="shared" si="0"/>
        <v>0</v>
      </c>
      <c r="Q17" s="95">
        <f t="shared" si="1"/>
        <v>3</v>
      </c>
      <c r="R17" s="96">
        <f t="shared" si="2"/>
        <v>3</v>
      </c>
      <c r="S17" s="91">
        <f>Full_dataset!U8</f>
        <v>3</v>
      </c>
      <c r="T17" s="98">
        <f t="shared" si="3"/>
        <v>0</v>
      </c>
      <c r="U17" s="91">
        <f>Full_dataset!W8</f>
        <v>0</v>
      </c>
      <c r="V17" s="91">
        <f>Full_dataset!X8</f>
        <v>0</v>
      </c>
      <c r="W17" s="91">
        <f>Full_dataset!Y8</f>
        <v>3</v>
      </c>
      <c r="X17" s="91">
        <f>Full_dataset!Z8</f>
        <v>0</v>
      </c>
      <c r="Y17" s="91">
        <f>Full_dataset!AA8</f>
        <v>3</v>
      </c>
      <c r="AA17" s="100"/>
      <c r="AB17" s="101">
        <f t="shared" si="4"/>
        <v>0.5</v>
      </c>
      <c r="AC17" s="101">
        <f t="shared" si="5"/>
        <v>0</v>
      </c>
      <c r="AD17" s="101">
        <f t="shared" si="6"/>
        <v>0.33333333333333331</v>
      </c>
      <c r="AE17" s="101">
        <f t="shared" si="7"/>
        <v>0</v>
      </c>
      <c r="AF17" s="101">
        <f t="shared" si="8"/>
        <v>0.5</v>
      </c>
      <c r="AG17" s="101">
        <f t="shared" si="9"/>
        <v>0.66666666666666663</v>
      </c>
      <c r="AH17" s="101">
        <f t="shared" si="10"/>
        <v>0</v>
      </c>
      <c r="AI17" s="102">
        <f t="shared" si="11"/>
        <v>1</v>
      </c>
      <c r="AJ17" s="100"/>
      <c r="AK17" s="101">
        <f t="shared" si="12"/>
        <v>0.5</v>
      </c>
      <c r="AL17" s="102">
        <f t="shared" si="13"/>
        <v>0.5</v>
      </c>
      <c r="AM17" s="102">
        <f t="shared" si="14"/>
        <v>0.5</v>
      </c>
      <c r="AN17" s="102">
        <f t="shared" si="15"/>
        <v>0.5</v>
      </c>
      <c r="AO17" s="102">
        <f t="shared" si="16"/>
        <v>1</v>
      </c>
      <c r="AP17" s="102">
        <f t="shared" si="17"/>
        <v>1</v>
      </c>
      <c r="AQ17" s="101">
        <f t="shared" si="18"/>
        <v>0</v>
      </c>
      <c r="AR17" s="102">
        <f t="shared" si="19"/>
        <v>1</v>
      </c>
      <c r="AS17" s="100"/>
    </row>
    <row r="18" spans="1:48" s="99" customFormat="1" ht="14.45" customHeight="1" x14ac:dyDescent="0.25">
      <c r="A18" s="62" t="s">
        <v>53</v>
      </c>
      <c r="B18" s="48">
        <v>9</v>
      </c>
      <c r="C18" s="50" t="s">
        <v>108</v>
      </c>
      <c r="D18" s="49" t="s">
        <v>57</v>
      </c>
      <c r="E18" s="51">
        <v>5</v>
      </c>
      <c r="F18" s="108" t="s">
        <v>314</v>
      </c>
      <c r="G18" s="50" t="s">
        <v>331</v>
      </c>
      <c r="H18" s="50" t="s">
        <v>331</v>
      </c>
      <c r="I18" s="91">
        <f>Full_dataset!K9</f>
        <v>5</v>
      </c>
      <c r="J18" s="92">
        <f>Full_dataset!L9</f>
        <v>3</v>
      </c>
      <c r="K18" s="92">
        <f>Full_dataset!M9</f>
        <v>0</v>
      </c>
      <c r="L18" s="92">
        <f>Full_dataset!N9</f>
        <v>4</v>
      </c>
      <c r="M18" s="92">
        <f>Full_dataset!O9</f>
        <v>4</v>
      </c>
      <c r="N18" s="92">
        <f>Full_dataset!P9</f>
        <v>4</v>
      </c>
      <c r="O18" s="93">
        <f>Full_dataset!Q9</f>
        <v>5</v>
      </c>
      <c r="P18" s="94">
        <f t="shared" si="0"/>
        <v>0</v>
      </c>
      <c r="Q18" s="95">
        <f t="shared" si="1"/>
        <v>0</v>
      </c>
      <c r="R18" s="96">
        <f t="shared" si="2"/>
        <v>0</v>
      </c>
      <c r="S18" s="91">
        <f>Full_dataset!U9</f>
        <v>0</v>
      </c>
      <c r="T18" s="98">
        <f t="shared" si="3"/>
        <v>0</v>
      </c>
      <c r="U18" s="91">
        <f>Full_dataset!W9</f>
        <v>0</v>
      </c>
      <c r="V18" s="91">
        <f>Full_dataset!X9</f>
        <v>0</v>
      </c>
      <c r="W18" s="91">
        <f>Full_dataset!Y9</f>
        <v>0</v>
      </c>
      <c r="X18" s="91">
        <f>Full_dataset!Z9</f>
        <v>0</v>
      </c>
      <c r="Y18" s="91">
        <f>Full_dataset!AA9</f>
        <v>0</v>
      </c>
      <c r="AA18" s="100"/>
      <c r="AB18" s="101">
        <f t="shared" si="4"/>
        <v>1</v>
      </c>
      <c r="AC18" s="101">
        <f t="shared" si="5"/>
        <v>0.6</v>
      </c>
      <c r="AD18" s="101">
        <f t="shared" si="6"/>
        <v>0.8</v>
      </c>
      <c r="AE18" s="101">
        <f t="shared" si="7"/>
        <v>0</v>
      </c>
      <c r="AF18" s="101">
        <f t="shared" si="8"/>
        <v>0.8</v>
      </c>
      <c r="AG18" s="101">
        <f t="shared" si="9"/>
        <v>0.8</v>
      </c>
      <c r="AH18" s="101">
        <f t="shared" si="10"/>
        <v>0</v>
      </c>
      <c r="AI18" s="102">
        <f t="shared" si="11"/>
        <v>1</v>
      </c>
      <c r="AJ18" s="100"/>
      <c r="AK18" s="101">
        <f t="shared" si="12"/>
        <v>1</v>
      </c>
      <c r="AL18" s="102">
        <f t="shared" si="13"/>
        <v>1</v>
      </c>
      <c r="AM18" s="102">
        <f t="shared" si="14"/>
        <v>1</v>
      </c>
      <c r="AN18" s="102">
        <f t="shared" si="15"/>
        <v>1</v>
      </c>
      <c r="AO18" s="102">
        <f t="shared" si="16"/>
        <v>1</v>
      </c>
      <c r="AP18" s="102">
        <f t="shared" si="17"/>
        <v>1</v>
      </c>
      <c r="AQ18" s="101">
        <f t="shared" si="18"/>
        <v>0</v>
      </c>
      <c r="AR18" s="102">
        <f t="shared" si="19"/>
        <v>1</v>
      </c>
      <c r="AS18" s="100"/>
    </row>
    <row r="19" spans="1:48" s="99" customFormat="1" ht="14.45" customHeight="1" x14ac:dyDescent="0.25">
      <c r="A19" s="62" t="s">
        <v>2</v>
      </c>
      <c r="B19" s="48">
        <v>4</v>
      </c>
      <c r="C19" s="49" t="s">
        <v>60</v>
      </c>
      <c r="D19" s="49" t="s">
        <v>58</v>
      </c>
      <c r="E19" s="51">
        <v>11</v>
      </c>
      <c r="F19" s="108" t="s">
        <v>315</v>
      </c>
      <c r="G19" s="50" t="s">
        <v>331</v>
      </c>
      <c r="H19" s="50" t="s">
        <v>331</v>
      </c>
      <c r="I19" s="91">
        <f>Full_dataset!K10</f>
        <v>9</v>
      </c>
      <c r="J19" s="92">
        <f>Full_dataset!L10</f>
        <v>4</v>
      </c>
      <c r="K19" s="92">
        <f>Full_dataset!M10</f>
        <v>5</v>
      </c>
      <c r="L19" s="92">
        <f>Full_dataset!N10</f>
        <v>8</v>
      </c>
      <c r="M19" s="92">
        <f>Full_dataset!O10</f>
        <v>4</v>
      </c>
      <c r="N19" s="92">
        <f>Full_dataset!P10</f>
        <v>4</v>
      </c>
      <c r="O19" s="93">
        <f>Full_dataset!Q10</f>
        <v>11</v>
      </c>
      <c r="P19" s="94">
        <f t="shared" si="0"/>
        <v>2</v>
      </c>
      <c r="Q19" s="95">
        <f t="shared" si="1"/>
        <v>2</v>
      </c>
      <c r="R19" s="96">
        <f t="shared" si="2"/>
        <v>0</v>
      </c>
      <c r="S19" s="91">
        <f>Full_dataset!U10</f>
        <v>0</v>
      </c>
      <c r="T19" s="98">
        <f t="shared" si="3"/>
        <v>0</v>
      </c>
      <c r="U19" s="91">
        <f>Full_dataset!W10</f>
        <v>0</v>
      </c>
      <c r="V19" s="91">
        <f>Full_dataset!X10</f>
        <v>0</v>
      </c>
      <c r="W19" s="91">
        <f>Full_dataset!Y10</f>
        <v>0</v>
      </c>
      <c r="X19" s="91">
        <f>Full_dataset!Z10</f>
        <v>0</v>
      </c>
      <c r="Y19" s="91">
        <f>Full_dataset!AA10</f>
        <v>0</v>
      </c>
      <c r="AA19" s="100"/>
      <c r="AB19" s="101">
        <f t="shared" si="4"/>
        <v>0.81818181818181823</v>
      </c>
      <c r="AC19" s="101">
        <f t="shared" si="5"/>
        <v>0.36363636363636365</v>
      </c>
      <c r="AD19" s="101">
        <f t="shared" si="6"/>
        <v>0.36363636363636365</v>
      </c>
      <c r="AE19" s="101">
        <f t="shared" si="7"/>
        <v>0.45454545454545453</v>
      </c>
      <c r="AF19" s="101">
        <f t="shared" si="8"/>
        <v>0.36363636363636365</v>
      </c>
      <c r="AG19" s="101">
        <f t="shared" si="9"/>
        <v>0.72727272727272729</v>
      </c>
      <c r="AH19" s="101">
        <f t="shared" si="10"/>
        <v>0.18181818181818182</v>
      </c>
      <c r="AI19" s="102">
        <f t="shared" si="11"/>
        <v>1</v>
      </c>
      <c r="AJ19" s="100"/>
      <c r="AK19" s="101">
        <f t="shared" si="12"/>
        <v>1</v>
      </c>
      <c r="AL19" s="102">
        <f t="shared" si="13"/>
        <v>1</v>
      </c>
      <c r="AM19" s="102">
        <f t="shared" si="14"/>
        <v>1</v>
      </c>
      <c r="AN19" s="102">
        <f t="shared" si="15"/>
        <v>1</v>
      </c>
      <c r="AO19" s="102">
        <f t="shared" si="16"/>
        <v>1</v>
      </c>
      <c r="AP19" s="102">
        <f t="shared" si="17"/>
        <v>1</v>
      </c>
      <c r="AQ19" s="101">
        <f t="shared" si="18"/>
        <v>0.18181818181818182</v>
      </c>
      <c r="AR19" s="102">
        <f t="shared" si="19"/>
        <v>1</v>
      </c>
      <c r="AS19" s="100"/>
    </row>
    <row r="20" spans="1:48" s="99" customFormat="1" ht="14.45" customHeight="1" x14ac:dyDescent="0.25">
      <c r="A20" s="62" t="s">
        <v>3</v>
      </c>
      <c r="B20" s="48">
        <v>3</v>
      </c>
      <c r="C20" s="49" t="s">
        <v>61</v>
      </c>
      <c r="D20" s="49" t="s">
        <v>57</v>
      </c>
      <c r="E20" s="51">
        <v>53</v>
      </c>
      <c r="F20" s="108" t="s">
        <v>316</v>
      </c>
      <c r="G20" s="50" t="s">
        <v>331</v>
      </c>
      <c r="H20" s="50" t="s">
        <v>331</v>
      </c>
      <c r="I20" s="91">
        <f>Full_dataset!K11</f>
        <v>46</v>
      </c>
      <c r="J20" s="92">
        <f>Full_dataset!L11</f>
        <v>22</v>
      </c>
      <c r="K20" s="92">
        <f>Full_dataset!M11</f>
        <v>7</v>
      </c>
      <c r="L20" s="92">
        <f>Full_dataset!N11</f>
        <v>51</v>
      </c>
      <c r="M20" s="92">
        <f>Full_dataset!O11</f>
        <v>44</v>
      </c>
      <c r="N20" s="92">
        <f>Full_dataset!P11</f>
        <v>29</v>
      </c>
      <c r="O20" s="93">
        <f>Full_dataset!Q11</f>
        <v>47</v>
      </c>
      <c r="P20" s="94">
        <f t="shared" si="0"/>
        <v>1</v>
      </c>
      <c r="Q20" s="95">
        <f t="shared" si="1"/>
        <v>7</v>
      </c>
      <c r="R20" s="96">
        <f t="shared" si="2"/>
        <v>6</v>
      </c>
      <c r="S20" s="91">
        <f>Full_dataset!U11</f>
        <v>5</v>
      </c>
      <c r="T20" s="98">
        <f t="shared" si="3"/>
        <v>1</v>
      </c>
      <c r="U20" s="91">
        <f>Full_dataset!W11</f>
        <v>0</v>
      </c>
      <c r="V20" s="91">
        <f>Full_dataset!X11</f>
        <v>1</v>
      </c>
      <c r="W20" s="91">
        <f>Full_dataset!Y11</f>
        <v>4</v>
      </c>
      <c r="X20" s="91">
        <f>Full_dataset!Z11</f>
        <v>2</v>
      </c>
      <c r="Y20" s="91">
        <f>Full_dataset!AA11</f>
        <v>2</v>
      </c>
      <c r="Z20" s="183"/>
      <c r="AA20" s="178"/>
      <c r="AB20" s="179">
        <f t="shared" si="4"/>
        <v>0.86792452830188682</v>
      </c>
      <c r="AC20" s="179">
        <f t="shared" si="5"/>
        <v>0.41509433962264153</v>
      </c>
      <c r="AD20" s="179">
        <f t="shared" si="6"/>
        <v>0.83018867924528306</v>
      </c>
      <c r="AE20" s="179">
        <f t="shared" si="7"/>
        <v>0.13207547169811321</v>
      </c>
      <c r="AF20" s="179">
        <f t="shared" si="8"/>
        <v>0.54716981132075471</v>
      </c>
      <c r="AG20" s="179">
        <f t="shared" si="9"/>
        <v>0.96226415094339623</v>
      </c>
      <c r="AH20" s="179">
        <f t="shared" si="10"/>
        <v>1.8867924528301886E-2</v>
      </c>
      <c r="AI20" s="180">
        <f t="shared" si="11"/>
        <v>0.98113207547169812</v>
      </c>
      <c r="AJ20" s="178"/>
      <c r="AK20" s="179">
        <f t="shared" si="12"/>
        <v>0.8867924528301887</v>
      </c>
      <c r="AL20" s="180">
        <f t="shared" si="13"/>
        <v>0.8867924528301887</v>
      </c>
      <c r="AM20" s="180">
        <f t="shared" si="14"/>
        <v>0.92452830188679247</v>
      </c>
      <c r="AN20" s="180">
        <f t="shared" si="15"/>
        <v>0.90566037735849059</v>
      </c>
      <c r="AO20" s="180">
        <f t="shared" si="16"/>
        <v>0.92452830188679247</v>
      </c>
      <c r="AP20" s="180">
        <f t="shared" si="17"/>
        <v>0.96226415094339623</v>
      </c>
      <c r="AQ20" s="179">
        <f t="shared" si="18"/>
        <v>1.8867924528301886E-2</v>
      </c>
      <c r="AR20" s="180">
        <f t="shared" si="19"/>
        <v>0.98113207547169812</v>
      </c>
      <c r="AS20" s="178"/>
      <c r="AT20" s="183"/>
      <c r="AU20" s="183"/>
      <c r="AV20" s="183"/>
    </row>
    <row r="21" spans="1:48" s="99" customFormat="1" ht="14.45" customHeight="1" x14ac:dyDescent="0.25">
      <c r="A21" s="62" t="s">
        <v>54</v>
      </c>
      <c r="B21" s="48">
        <v>3</v>
      </c>
      <c r="C21" s="50" t="s">
        <v>109</v>
      </c>
      <c r="D21" s="49" t="s">
        <v>58</v>
      </c>
      <c r="E21" s="51">
        <v>34</v>
      </c>
      <c r="F21" s="108" t="s">
        <v>316</v>
      </c>
      <c r="G21" s="50" t="s">
        <v>331</v>
      </c>
      <c r="H21" s="50" t="s">
        <v>331</v>
      </c>
      <c r="I21" s="91">
        <f>Full_dataset!K12</f>
        <v>34</v>
      </c>
      <c r="J21" s="92">
        <f>Full_dataset!L12</f>
        <v>22</v>
      </c>
      <c r="K21" s="92">
        <f>Full_dataset!M12</f>
        <v>0</v>
      </c>
      <c r="L21" s="92">
        <f>Full_dataset!N12</f>
        <v>31</v>
      </c>
      <c r="M21" s="92">
        <f>Full_dataset!O12</f>
        <v>31</v>
      </c>
      <c r="N21" s="92">
        <f>Full_dataset!P12</f>
        <v>22</v>
      </c>
      <c r="O21" s="93">
        <f>Full_dataset!Q12</f>
        <v>34</v>
      </c>
      <c r="P21" s="94">
        <f t="shared" si="0"/>
        <v>0</v>
      </c>
      <c r="Q21" s="95">
        <f t="shared" si="1"/>
        <v>0</v>
      </c>
      <c r="R21" s="96">
        <f t="shared" si="2"/>
        <v>0</v>
      </c>
      <c r="S21" s="91">
        <f>Full_dataset!U12</f>
        <v>0</v>
      </c>
      <c r="T21" s="98">
        <f t="shared" si="3"/>
        <v>0</v>
      </c>
      <c r="U21" s="91">
        <f>Full_dataset!W12</f>
        <v>0</v>
      </c>
      <c r="V21" s="91">
        <f>Full_dataset!X12</f>
        <v>0</v>
      </c>
      <c r="W21" s="91">
        <f>Full_dataset!Y12</f>
        <v>0</v>
      </c>
      <c r="X21" s="91">
        <f>Full_dataset!Z12</f>
        <v>0</v>
      </c>
      <c r="Y21" s="91">
        <f>Full_dataset!AA12</f>
        <v>0</v>
      </c>
      <c r="AA21" s="100"/>
      <c r="AB21" s="101">
        <f t="shared" si="4"/>
        <v>1</v>
      </c>
      <c r="AC21" s="101">
        <f t="shared" si="5"/>
        <v>0.6470588235294118</v>
      </c>
      <c r="AD21" s="101">
        <f t="shared" si="6"/>
        <v>0.91176470588235292</v>
      </c>
      <c r="AE21" s="101">
        <f t="shared" si="7"/>
        <v>0</v>
      </c>
      <c r="AF21" s="101">
        <f t="shared" si="8"/>
        <v>0.6470588235294118</v>
      </c>
      <c r="AG21" s="101">
        <f t="shared" si="9"/>
        <v>0.91176470588235292</v>
      </c>
      <c r="AH21" s="101">
        <f t="shared" si="10"/>
        <v>0</v>
      </c>
      <c r="AI21" s="102">
        <f t="shared" si="11"/>
        <v>1</v>
      </c>
      <c r="AJ21" s="100"/>
      <c r="AK21" s="101">
        <f t="shared" si="12"/>
        <v>1</v>
      </c>
      <c r="AL21" s="102">
        <f t="shared" si="13"/>
        <v>1</v>
      </c>
      <c r="AM21" s="102">
        <f t="shared" si="14"/>
        <v>1</v>
      </c>
      <c r="AN21" s="102">
        <f t="shared" si="15"/>
        <v>1</v>
      </c>
      <c r="AO21" s="102">
        <f t="shared" si="16"/>
        <v>1</v>
      </c>
      <c r="AP21" s="102">
        <f t="shared" si="17"/>
        <v>1</v>
      </c>
      <c r="AQ21" s="101">
        <f t="shared" si="18"/>
        <v>0</v>
      </c>
      <c r="AR21" s="102">
        <f t="shared" si="19"/>
        <v>1</v>
      </c>
      <c r="AS21" s="100"/>
    </row>
    <row r="22" spans="1:48" s="99" customFormat="1" ht="14.45" customHeight="1" x14ac:dyDescent="0.25">
      <c r="A22" s="62" t="s">
        <v>191</v>
      </c>
      <c r="B22" s="48">
        <v>5</v>
      </c>
      <c r="C22" s="50" t="s">
        <v>77</v>
      </c>
      <c r="D22" s="49" t="s">
        <v>57</v>
      </c>
      <c r="E22" s="51">
        <v>12</v>
      </c>
      <c r="F22" s="108" t="s">
        <v>318</v>
      </c>
      <c r="G22" s="50" t="s">
        <v>331</v>
      </c>
      <c r="H22" s="50" t="s">
        <v>331</v>
      </c>
      <c r="I22" s="91">
        <f>Full_dataset!K13</f>
        <v>10</v>
      </c>
      <c r="J22" s="92">
        <f>Full_dataset!L13</f>
        <v>7</v>
      </c>
      <c r="K22" s="92">
        <f>Full_dataset!M13</f>
        <v>0</v>
      </c>
      <c r="L22" s="92">
        <f>Full_dataset!N13</f>
        <v>11</v>
      </c>
      <c r="M22" s="92">
        <f>Full_dataset!O13</f>
        <v>8</v>
      </c>
      <c r="N22" s="92">
        <f>Full_dataset!P13</f>
        <v>9</v>
      </c>
      <c r="O22" s="93">
        <f>Full_dataset!Q13</f>
        <v>11</v>
      </c>
      <c r="P22" s="94">
        <f t="shared" si="0"/>
        <v>1</v>
      </c>
      <c r="Q22" s="95">
        <f t="shared" si="1"/>
        <v>2</v>
      </c>
      <c r="R22" s="96">
        <f t="shared" si="2"/>
        <v>1</v>
      </c>
      <c r="S22" s="91">
        <f>Full_dataset!U13</f>
        <v>1</v>
      </c>
      <c r="T22" s="98">
        <f t="shared" si="3"/>
        <v>0</v>
      </c>
      <c r="U22" s="91">
        <f>Full_dataset!W13</f>
        <v>1</v>
      </c>
      <c r="V22" s="91">
        <f>Full_dataset!X13</f>
        <v>0</v>
      </c>
      <c r="W22" s="91">
        <f>Full_dataset!Y13</f>
        <v>1</v>
      </c>
      <c r="X22" s="91">
        <f>Full_dataset!Z13</f>
        <v>1</v>
      </c>
      <c r="Y22" s="91">
        <f>Full_dataset!AA13</f>
        <v>1</v>
      </c>
      <c r="AA22" s="100"/>
      <c r="AB22" s="101">
        <f t="shared" si="4"/>
        <v>0.83333333333333337</v>
      </c>
      <c r="AC22" s="101">
        <f t="shared" si="5"/>
        <v>0.58333333333333337</v>
      </c>
      <c r="AD22" s="101">
        <f t="shared" si="6"/>
        <v>0.66666666666666663</v>
      </c>
      <c r="AE22" s="101">
        <f t="shared" si="7"/>
        <v>0</v>
      </c>
      <c r="AF22" s="101">
        <f t="shared" si="8"/>
        <v>0.75</v>
      </c>
      <c r="AG22" s="101">
        <f t="shared" si="9"/>
        <v>0.91666666666666663</v>
      </c>
      <c r="AH22" s="101">
        <f t="shared" si="10"/>
        <v>8.3333333333333329E-2</v>
      </c>
      <c r="AI22" s="102">
        <f t="shared" si="11"/>
        <v>1</v>
      </c>
      <c r="AJ22" s="100"/>
      <c r="AK22" s="101">
        <f t="shared" si="12"/>
        <v>0.91666666666666663</v>
      </c>
      <c r="AL22" s="102">
        <f t="shared" si="13"/>
        <v>1</v>
      </c>
      <c r="AM22" s="102">
        <f t="shared" si="14"/>
        <v>1</v>
      </c>
      <c r="AN22" s="102">
        <f t="shared" si="15"/>
        <v>0.91666666666666663</v>
      </c>
      <c r="AO22" s="102">
        <f t="shared" si="16"/>
        <v>1</v>
      </c>
      <c r="AP22" s="102">
        <f t="shared" si="17"/>
        <v>1</v>
      </c>
      <c r="AQ22" s="101">
        <f t="shared" si="18"/>
        <v>8.3333333333333329E-2</v>
      </c>
      <c r="AR22" s="102">
        <f t="shared" si="19"/>
        <v>1</v>
      </c>
      <c r="AS22" s="100"/>
    </row>
    <row r="23" spans="1:48" s="99" customFormat="1" ht="14.45" customHeight="1" x14ac:dyDescent="0.25">
      <c r="A23" s="62" t="s">
        <v>55</v>
      </c>
      <c r="B23" s="48">
        <v>4</v>
      </c>
      <c r="C23" s="50" t="s">
        <v>110</v>
      </c>
      <c r="D23" s="49" t="s">
        <v>57</v>
      </c>
      <c r="E23" s="51">
        <v>31</v>
      </c>
      <c r="F23" s="108" t="s">
        <v>315</v>
      </c>
      <c r="G23" s="50" t="s">
        <v>331</v>
      </c>
      <c r="H23" s="50" t="s">
        <v>331</v>
      </c>
      <c r="I23" s="91">
        <f>Full_dataset!K14</f>
        <v>31</v>
      </c>
      <c r="J23" s="92">
        <f>Full_dataset!L14</f>
        <v>11</v>
      </c>
      <c r="K23" s="92">
        <f>Full_dataset!M14</f>
        <v>0</v>
      </c>
      <c r="L23" s="92">
        <f>Full_dataset!N14</f>
        <v>21</v>
      </c>
      <c r="M23" s="92">
        <f>Full_dataset!O14</f>
        <v>30</v>
      </c>
      <c r="N23" s="92">
        <f>Full_dataset!P14</f>
        <v>3</v>
      </c>
      <c r="O23" s="93">
        <f>Full_dataset!Q14</f>
        <v>31</v>
      </c>
      <c r="P23" s="94">
        <f t="shared" si="0"/>
        <v>0</v>
      </c>
      <c r="Q23" s="95">
        <f t="shared" si="1"/>
        <v>0</v>
      </c>
      <c r="R23" s="96">
        <f t="shared" si="2"/>
        <v>0</v>
      </c>
      <c r="S23" s="91">
        <f>Full_dataset!U14</f>
        <v>0</v>
      </c>
      <c r="T23" s="98">
        <f t="shared" si="3"/>
        <v>0</v>
      </c>
      <c r="U23" s="91">
        <f>Full_dataset!W14</f>
        <v>0</v>
      </c>
      <c r="V23" s="91">
        <f>Full_dataset!X14</f>
        <v>0</v>
      </c>
      <c r="W23" s="91">
        <f>Full_dataset!Y14</f>
        <v>0</v>
      </c>
      <c r="X23" s="91">
        <f>Full_dataset!Z14</f>
        <v>0</v>
      </c>
      <c r="Y23" s="91">
        <f>Full_dataset!AA14</f>
        <v>0</v>
      </c>
      <c r="AA23" s="100"/>
      <c r="AB23" s="101">
        <f t="shared" si="4"/>
        <v>1</v>
      </c>
      <c r="AC23" s="101">
        <f t="shared" si="5"/>
        <v>0.35483870967741937</v>
      </c>
      <c r="AD23" s="101">
        <f t="shared" si="6"/>
        <v>0.967741935483871</v>
      </c>
      <c r="AE23" s="101">
        <f t="shared" si="7"/>
        <v>0</v>
      </c>
      <c r="AF23" s="101">
        <f t="shared" si="8"/>
        <v>9.6774193548387094E-2</v>
      </c>
      <c r="AG23" s="101">
        <f t="shared" si="9"/>
        <v>0.67741935483870963</v>
      </c>
      <c r="AH23" s="101">
        <f t="shared" si="10"/>
        <v>0</v>
      </c>
      <c r="AI23" s="102">
        <f t="shared" si="11"/>
        <v>1</v>
      </c>
      <c r="AJ23" s="100"/>
      <c r="AK23" s="101">
        <f t="shared" si="12"/>
        <v>1</v>
      </c>
      <c r="AL23" s="102">
        <f t="shared" si="13"/>
        <v>1</v>
      </c>
      <c r="AM23" s="102">
        <f t="shared" si="14"/>
        <v>1</v>
      </c>
      <c r="AN23" s="102">
        <f t="shared" si="15"/>
        <v>1</v>
      </c>
      <c r="AO23" s="102">
        <f t="shared" si="16"/>
        <v>1</v>
      </c>
      <c r="AP23" s="102">
        <f t="shared" si="17"/>
        <v>1</v>
      </c>
      <c r="AQ23" s="101">
        <f t="shared" si="18"/>
        <v>0</v>
      </c>
      <c r="AR23" s="102">
        <f t="shared" si="19"/>
        <v>1</v>
      </c>
      <c r="AS23" s="100"/>
    </row>
    <row r="24" spans="1:48" s="99" customFormat="1" ht="14.45" customHeight="1" x14ac:dyDescent="0.25">
      <c r="A24" s="62" t="s">
        <v>4</v>
      </c>
      <c r="B24" s="48">
        <v>3</v>
      </c>
      <c r="C24" s="49" t="s">
        <v>62</v>
      </c>
      <c r="D24" s="49" t="s">
        <v>58</v>
      </c>
      <c r="E24" s="51">
        <v>16</v>
      </c>
      <c r="F24" s="108" t="s">
        <v>362</v>
      </c>
      <c r="G24" s="50" t="s">
        <v>331</v>
      </c>
      <c r="H24" s="50" t="s">
        <v>331</v>
      </c>
      <c r="I24" s="91">
        <f>Full_dataset!K15</f>
        <v>15</v>
      </c>
      <c r="J24" s="92">
        <f>Full_dataset!L15</f>
        <v>9</v>
      </c>
      <c r="K24" s="92">
        <f>Full_dataset!M15</f>
        <v>8</v>
      </c>
      <c r="L24" s="92">
        <f>Full_dataset!N15</f>
        <v>14</v>
      </c>
      <c r="M24" s="92">
        <f>Full_dataset!O15</f>
        <v>10</v>
      </c>
      <c r="N24" s="92">
        <f>Full_dataset!P15</f>
        <v>14</v>
      </c>
      <c r="O24" s="93">
        <f>Full_dataset!Q15</f>
        <v>16</v>
      </c>
      <c r="P24" s="94">
        <f t="shared" si="0"/>
        <v>1</v>
      </c>
      <c r="Q24" s="95">
        <f t="shared" si="1"/>
        <v>1</v>
      </c>
      <c r="R24" s="96">
        <f t="shared" si="2"/>
        <v>0</v>
      </c>
      <c r="S24" s="91">
        <f>Full_dataset!U15</f>
        <v>0</v>
      </c>
      <c r="T24" s="98">
        <f t="shared" si="3"/>
        <v>0</v>
      </c>
      <c r="U24" s="91">
        <f>Full_dataset!W15</f>
        <v>0</v>
      </c>
      <c r="V24" s="91">
        <f>Full_dataset!X15</f>
        <v>0</v>
      </c>
      <c r="W24" s="91">
        <f>Full_dataset!Y15</f>
        <v>0</v>
      </c>
      <c r="X24" s="91">
        <f>Full_dataset!Z15</f>
        <v>0</v>
      </c>
      <c r="Y24" s="91">
        <f>Full_dataset!AA15</f>
        <v>0</v>
      </c>
      <c r="AA24" s="100"/>
      <c r="AB24" s="101">
        <f t="shared" si="4"/>
        <v>0.9375</v>
      </c>
      <c r="AC24" s="101">
        <f t="shared" si="5"/>
        <v>0.5625</v>
      </c>
      <c r="AD24" s="101">
        <f t="shared" si="6"/>
        <v>0.625</v>
      </c>
      <c r="AE24" s="101">
        <f t="shared" si="7"/>
        <v>0.5</v>
      </c>
      <c r="AF24" s="101">
        <f t="shared" si="8"/>
        <v>0.875</v>
      </c>
      <c r="AG24" s="101">
        <f t="shared" si="9"/>
        <v>0.875</v>
      </c>
      <c r="AH24" s="101">
        <f t="shared" si="10"/>
        <v>6.25E-2</v>
      </c>
      <c r="AI24" s="102">
        <f t="shared" si="11"/>
        <v>1</v>
      </c>
      <c r="AJ24" s="100"/>
      <c r="AK24" s="101">
        <f t="shared" si="12"/>
        <v>1</v>
      </c>
      <c r="AL24" s="102">
        <f t="shared" si="13"/>
        <v>1</v>
      </c>
      <c r="AM24" s="102">
        <f t="shared" si="14"/>
        <v>1</v>
      </c>
      <c r="AN24" s="102">
        <f t="shared" si="15"/>
        <v>1</v>
      </c>
      <c r="AO24" s="102">
        <f t="shared" si="16"/>
        <v>1</v>
      </c>
      <c r="AP24" s="102">
        <f t="shared" si="17"/>
        <v>1</v>
      </c>
      <c r="AQ24" s="101">
        <f t="shared" si="18"/>
        <v>6.25E-2</v>
      </c>
      <c r="AR24" s="102">
        <f t="shared" si="19"/>
        <v>1</v>
      </c>
      <c r="AS24" s="100"/>
    </row>
    <row r="25" spans="1:48" s="99" customFormat="1" ht="14.45" customHeight="1" x14ac:dyDescent="0.25">
      <c r="A25" s="62" t="s">
        <v>5</v>
      </c>
      <c r="B25" s="48">
        <v>3</v>
      </c>
      <c r="C25" s="49" t="s">
        <v>63</v>
      </c>
      <c r="D25" s="49" t="s">
        <v>58</v>
      </c>
      <c r="E25" s="51">
        <v>17</v>
      </c>
      <c r="F25" s="108" t="s">
        <v>312</v>
      </c>
      <c r="G25" s="50" t="s">
        <v>331</v>
      </c>
      <c r="H25" s="50" t="s">
        <v>331</v>
      </c>
      <c r="I25" s="91">
        <f>Full_dataset!K16</f>
        <v>17</v>
      </c>
      <c r="J25" s="92">
        <f>Full_dataset!L16</f>
        <v>11</v>
      </c>
      <c r="K25" s="92">
        <f>Full_dataset!M16</f>
        <v>10</v>
      </c>
      <c r="L25" s="92">
        <f>Full_dataset!N16</f>
        <v>15</v>
      </c>
      <c r="M25" s="92">
        <f>Full_dataset!O16</f>
        <v>16</v>
      </c>
      <c r="N25" s="92">
        <f>Full_dataset!P16</f>
        <v>0</v>
      </c>
      <c r="O25" s="93">
        <f>Full_dataset!Q16</f>
        <v>17</v>
      </c>
      <c r="P25" s="94">
        <f t="shared" si="0"/>
        <v>0</v>
      </c>
      <c r="Q25" s="95">
        <f t="shared" si="1"/>
        <v>0</v>
      </c>
      <c r="R25" s="96">
        <f t="shared" si="2"/>
        <v>0</v>
      </c>
      <c r="S25" s="91">
        <f>Full_dataset!U16</f>
        <v>0</v>
      </c>
      <c r="T25" s="98">
        <f t="shared" si="3"/>
        <v>0</v>
      </c>
      <c r="U25" s="91">
        <f>Full_dataset!W16</f>
        <v>0</v>
      </c>
      <c r="V25" s="91">
        <f>Full_dataset!X16</f>
        <v>0</v>
      </c>
      <c r="W25" s="91">
        <f>Full_dataset!Y16</f>
        <v>0</v>
      </c>
      <c r="X25" s="91">
        <f>Full_dataset!Z16</f>
        <v>0</v>
      </c>
      <c r="Y25" s="91">
        <f>Full_dataset!AA16</f>
        <v>0</v>
      </c>
      <c r="AA25" s="100"/>
      <c r="AB25" s="101">
        <f t="shared" si="4"/>
        <v>1</v>
      </c>
      <c r="AC25" s="101">
        <f t="shared" si="5"/>
        <v>0.6470588235294118</v>
      </c>
      <c r="AD25" s="101">
        <f t="shared" si="6"/>
        <v>0.94117647058823528</v>
      </c>
      <c r="AE25" s="101">
        <f t="shared" si="7"/>
        <v>0.58823529411764708</v>
      </c>
      <c r="AF25" s="101">
        <f t="shared" si="8"/>
        <v>0</v>
      </c>
      <c r="AG25" s="101">
        <f t="shared" si="9"/>
        <v>0.88235294117647056</v>
      </c>
      <c r="AH25" s="101">
        <f t="shared" si="10"/>
        <v>0</v>
      </c>
      <c r="AI25" s="102">
        <f t="shared" si="11"/>
        <v>1</v>
      </c>
      <c r="AJ25" s="100"/>
      <c r="AK25" s="101">
        <f t="shared" si="12"/>
        <v>1</v>
      </c>
      <c r="AL25" s="102">
        <f t="shared" si="13"/>
        <v>1</v>
      </c>
      <c r="AM25" s="102">
        <f t="shared" si="14"/>
        <v>1</v>
      </c>
      <c r="AN25" s="102">
        <f t="shared" si="15"/>
        <v>1</v>
      </c>
      <c r="AO25" s="102">
        <f t="shared" si="16"/>
        <v>1</v>
      </c>
      <c r="AP25" s="102">
        <f t="shared" si="17"/>
        <v>1</v>
      </c>
      <c r="AQ25" s="101">
        <f t="shared" si="18"/>
        <v>0</v>
      </c>
      <c r="AR25" s="102">
        <f t="shared" si="19"/>
        <v>1</v>
      </c>
      <c r="AS25" s="100"/>
    </row>
    <row r="26" spans="1:48" s="99" customFormat="1" ht="14.45" customHeight="1" x14ac:dyDescent="0.25">
      <c r="A26" s="62" t="s">
        <v>6</v>
      </c>
      <c r="B26" s="48">
        <v>3</v>
      </c>
      <c r="C26" s="49" t="s">
        <v>64</v>
      </c>
      <c r="D26" s="49" t="s">
        <v>58</v>
      </c>
      <c r="E26" s="51">
        <v>6</v>
      </c>
      <c r="F26" s="108" t="s">
        <v>319</v>
      </c>
      <c r="G26" s="50" t="s">
        <v>331</v>
      </c>
      <c r="H26" s="50" t="s">
        <v>331</v>
      </c>
      <c r="I26" s="91">
        <f>Full_dataset!K17</f>
        <v>6</v>
      </c>
      <c r="J26" s="92">
        <f>Full_dataset!L17</f>
        <v>0</v>
      </c>
      <c r="K26" s="92">
        <f>Full_dataset!M17</f>
        <v>0</v>
      </c>
      <c r="L26" s="92">
        <f>Full_dataset!N17</f>
        <v>5</v>
      </c>
      <c r="M26" s="92">
        <f>Full_dataset!O17</f>
        <v>5</v>
      </c>
      <c r="N26" s="92">
        <f>Full_dataset!P17</f>
        <v>4</v>
      </c>
      <c r="O26" s="93">
        <f>Full_dataset!Q17</f>
        <v>6</v>
      </c>
      <c r="P26" s="94">
        <f t="shared" si="0"/>
        <v>0</v>
      </c>
      <c r="Q26" s="95">
        <f t="shared" si="1"/>
        <v>0</v>
      </c>
      <c r="R26" s="96">
        <f t="shared" si="2"/>
        <v>0</v>
      </c>
      <c r="S26" s="91">
        <f>Full_dataset!U17</f>
        <v>0</v>
      </c>
      <c r="T26" s="98">
        <f t="shared" si="3"/>
        <v>0</v>
      </c>
      <c r="U26" s="91">
        <f>Full_dataset!W17</f>
        <v>0</v>
      </c>
      <c r="V26" s="91">
        <f>Full_dataset!X17</f>
        <v>0</v>
      </c>
      <c r="W26" s="91">
        <f>Full_dataset!Y17</f>
        <v>0</v>
      </c>
      <c r="X26" s="91">
        <f>Full_dataset!Z17</f>
        <v>0</v>
      </c>
      <c r="Y26" s="91">
        <f>Full_dataset!AA17</f>
        <v>0</v>
      </c>
      <c r="AA26" s="100"/>
      <c r="AB26" s="101">
        <f t="shared" si="4"/>
        <v>1</v>
      </c>
      <c r="AC26" s="101">
        <f t="shared" si="5"/>
        <v>0</v>
      </c>
      <c r="AD26" s="101">
        <f t="shared" si="6"/>
        <v>0.83333333333333337</v>
      </c>
      <c r="AE26" s="101">
        <f t="shared" si="7"/>
        <v>0</v>
      </c>
      <c r="AF26" s="101">
        <f t="shared" si="8"/>
        <v>0.66666666666666663</v>
      </c>
      <c r="AG26" s="101">
        <f t="shared" si="9"/>
        <v>0.83333333333333337</v>
      </c>
      <c r="AH26" s="101">
        <f t="shared" si="10"/>
        <v>0</v>
      </c>
      <c r="AI26" s="102">
        <f t="shared" si="11"/>
        <v>1</v>
      </c>
      <c r="AJ26" s="100"/>
      <c r="AK26" s="101">
        <f t="shared" si="12"/>
        <v>1</v>
      </c>
      <c r="AL26" s="102">
        <f t="shared" si="13"/>
        <v>1</v>
      </c>
      <c r="AM26" s="102">
        <f t="shared" si="14"/>
        <v>1</v>
      </c>
      <c r="AN26" s="102">
        <f t="shared" si="15"/>
        <v>1</v>
      </c>
      <c r="AO26" s="102">
        <f t="shared" si="16"/>
        <v>1</v>
      </c>
      <c r="AP26" s="102">
        <f t="shared" si="17"/>
        <v>1</v>
      </c>
      <c r="AQ26" s="101">
        <f t="shared" si="18"/>
        <v>0</v>
      </c>
      <c r="AR26" s="102">
        <f t="shared" si="19"/>
        <v>1</v>
      </c>
      <c r="AS26" s="100"/>
    </row>
    <row r="27" spans="1:48" s="99" customFormat="1" ht="14.45" customHeight="1" x14ac:dyDescent="0.25">
      <c r="A27" s="62" t="s">
        <v>193</v>
      </c>
      <c r="B27" s="48">
        <v>21</v>
      </c>
      <c r="C27" s="50" t="s">
        <v>115</v>
      </c>
      <c r="D27" s="49" t="s">
        <v>57</v>
      </c>
      <c r="E27" s="51">
        <v>4</v>
      </c>
      <c r="F27" s="108" t="s">
        <v>320</v>
      </c>
      <c r="G27" s="50" t="s">
        <v>331</v>
      </c>
      <c r="H27" s="50" t="s">
        <v>331</v>
      </c>
      <c r="I27" s="91">
        <f>Full_dataset!K18</f>
        <v>3</v>
      </c>
      <c r="J27" s="92">
        <f>Full_dataset!L18</f>
        <v>3</v>
      </c>
      <c r="K27" s="92">
        <f>Full_dataset!M18</f>
        <v>0</v>
      </c>
      <c r="L27" s="92">
        <f>Full_dataset!N18</f>
        <v>3</v>
      </c>
      <c r="M27" s="92">
        <f>Full_dataset!O18</f>
        <v>4</v>
      </c>
      <c r="N27" s="92">
        <f>Full_dataset!P18</f>
        <v>2</v>
      </c>
      <c r="O27" s="93">
        <f>Full_dataset!Q18</f>
        <v>3</v>
      </c>
      <c r="P27" s="94">
        <f t="shared" si="0"/>
        <v>0</v>
      </c>
      <c r="Q27" s="95">
        <f t="shared" si="1"/>
        <v>1</v>
      </c>
      <c r="R27" s="96">
        <f t="shared" si="2"/>
        <v>1</v>
      </c>
      <c r="S27" s="91">
        <f>Full_dataset!U18</f>
        <v>1</v>
      </c>
      <c r="T27" s="98">
        <f t="shared" si="3"/>
        <v>0</v>
      </c>
      <c r="U27" s="91">
        <f>Full_dataset!W18</f>
        <v>1</v>
      </c>
      <c r="V27" s="91">
        <f>Full_dataset!X18</f>
        <v>0</v>
      </c>
      <c r="W27" s="91">
        <f>Full_dataset!Y18</f>
        <v>0</v>
      </c>
      <c r="X27" s="91">
        <f>Full_dataset!Z18</f>
        <v>1</v>
      </c>
      <c r="Y27" s="91">
        <f>Full_dataset!AA18</f>
        <v>0</v>
      </c>
      <c r="AA27" s="100"/>
      <c r="AB27" s="101">
        <f t="shared" si="4"/>
        <v>0.75</v>
      </c>
      <c r="AC27" s="101">
        <f t="shared" si="5"/>
        <v>0.75</v>
      </c>
      <c r="AD27" s="101">
        <f t="shared" si="6"/>
        <v>1</v>
      </c>
      <c r="AE27" s="101">
        <f t="shared" si="7"/>
        <v>0</v>
      </c>
      <c r="AF27" s="101">
        <f t="shared" si="8"/>
        <v>0.5</v>
      </c>
      <c r="AG27" s="101">
        <f t="shared" si="9"/>
        <v>0.75</v>
      </c>
      <c r="AH27" s="101">
        <f t="shared" si="10"/>
        <v>0</v>
      </c>
      <c r="AI27" s="102">
        <f t="shared" si="11"/>
        <v>1</v>
      </c>
      <c r="AJ27" s="100"/>
      <c r="AK27" s="101">
        <f t="shared" si="12"/>
        <v>0.75</v>
      </c>
      <c r="AL27" s="102">
        <f t="shared" si="13"/>
        <v>1</v>
      </c>
      <c r="AM27" s="102">
        <f t="shared" si="14"/>
        <v>1</v>
      </c>
      <c r="AN27" s="102">
        <f t="shared" si="15"/>
        <v>0.75</v>
      </c>
      <c r="AO27" s="102">
        <f t="shared" si="16"/>
        <v>0.75</v>
      </c>
      <c r="AP27" s="102">
        <f t="shared" si="17"/>
        <v>0.75</v>
      </c>
      <c r="AQ27" s="101">
        <f t="shared" si="18"/>
        <v>0</v>
      </c>
      <c r="AR27" s="102">
        <f t="shared" si="19"/>
        <v>1</v>
      </c>
      <c r="AS27" s="100"/>
    </row>
    <row r="28" spans="1:48" s="99" customFormat="1" ht="14.45" customHeight="1" x14ac:dyDescent="0.25">
      <c r="A28" s="62" t="s">
        <v>220</v>
      </c>
      <c r="B28" s="48">
        <v>23</v>
      </c>
      <c r="C28" s="50" t="s">
        <v>116</v>
      </c>
      <c r="D28" s="49" t="s">
        <v>57</v>
      </c>
      <c r="E28" s="51">
        <v>7</v>
      </c>
      <c r="F28" s="108" t="s">
        <v>319</v>
      </c>
      <c r="G28" s="50" t="s">
        <v>331</v>
      </c>
      <c r="H28" s="50" t="s">
        <v>331</v>
      </c>
      <c r="I28" s="91">
        <f>Full_dataset!K19</f>
        <v>7</v>
      </c>
      <c r="J28" s="92">
        <f>Full_dataset!L19</f>
        <v>5</v>
      </c>
      <c r="K28" s="92">
        <f>Full_dataset!M19</f>
        <v>0</v>
      </c>
      <c r="L28" s="92">
        <f>Full_dataset!N19</f>
        <v>7</v>
      </c>
      <c r="M28" s="92">
        <f>Full_dataset!O19</f>
        <v>6</v>
      </c>
      <c r="N28" s="92">
        <f>Full_dataset!P19</f>
        <v>7</v>
      </c>
      <c r="O28" s="93">
        <f>Full_dataset!Q19</f>
        <v>7</v>
      </c>
      <c r="P28" s="94">
        <f t="shared" si="0"/>
        <v>0</v>
      </c>
      <c r="Q28" s="95">
        <f t="shared" si="1"/>
        <v>0</v>
      </c>
      <c r="R28" s="96">
        <f t="shared" si="2"/>
        <v>0</v>
      </c>
      <c r="S28" s="91">
        <f>Full_dataset!U19</f>
        <v>0</v>
      </c>
      <c r="T28" s="98">
        <f t="shared" si="3"/>
        <v>0</v>
      </c>
      <c r="U28" s="91">
        <f>Full_dataset!W19</f>
        <v>0</v>
      </c>
      <c r="V28" s="91">
        <f>Full_dataset!X19</f>
        <v>0</v>
      </c>
      <c r="W28" s="91">
        <f>Full_dataset!Y19</f>
        <v>0</v>
      </c>
      <c r="X28" s="91">
        <f>Full_dataset!Z19</f>
        <v>0</v>
      </c>
      <c r="Y28" s="91">
        <f>Full_dataset!AA19</f>
        <v>0</v>
      </c>
      <c r="AA28" s="100"/>
      <c r="AB28" s="101">
        <f t="shared" si="4"/>
        <v>1</v>
      </c>
      <c r="AC28" s="101">
        <f t="shared" si="5"/>
        <v>0.7142857142857143</v>
      </c>
      <c r="AD28" s="101">
        <f t="shared" si="6"/>
        <v>0.8571428571428571</v>
      </c>
      <c r="AE28" s="101">
        <f t="shared" si="7"/>
        <v>0</v>
      </c>
      <c r="AF28" s="101">
        <f t="shared" si="8"/>
        <v>1</v>
      </c>
      <c r="AG28" s="101">
        <f t="shared" si="9"/>
        <v>1</v>
      </c>
      <c r="AH28" s="101">
        <f t="shared" si="10"/>
        <v>0</v>
      </c>
      <c r="AI28" s="102">
        <f t="shared" si="11"/>
        <v>1</v>
      </c>
      <c r="AJ28" s="100"/>
      <c r="AK28" s="101">
        <f t="shared" si="12"/>
        <v>1</v>
      </c>
      <c r="AL28" s="102">
        <f t="shared" si="13"/>
        <v>1</v>
      </c>
      <c r="AM28" s="102">
        <f t="shared" si="14"/>
        <v>1</v>
      </c>
      <c r="AN28" s="102">
        <f t="shared" si="15"/>
        <v>1</v>
      </c>
      <c r="AO28" s="102">
        <f t="shared" si="16"/>
        <v>1</v>
      </c>
      <c r="AP28" s="102">
        <f t="shared" si="17"/>
        <v>1</v>
      </c>
      <c r="AQ28" s="101">
        <f t="shared" si="18"/>
        <v>0</v>
      </c>
      <c r="AR28" s="102">
        <f t="shared" si="19"/>
        <v>1</v>
      </c>
      <c r="AS28" s="100"/>
    </row>
    <row r="29" spans="1:48" s="99" customFormat="1" ht="14.45" customHeight="1" x14ac:dyDescent="0.25">
      <c r="A29" s="62" t="s">
        <v>207</v>
      </c>
      <c r="B29" s="48">
        <v>23</v>
      </c>
      <c r="C29" s="50" t="s">
        <v>117</v>
      </c>
      <c r="D29" s="49" t="s">
        <v>57</v>
      </c>
      <c r="E29" s="51">
        <v>13</v>
      </c>
      <c r="F29" s="108" t="s">
        <v>316</v>
      </c>
      <c r="G29" s="50" t="s">
        <v>331</v>
      </c>
      <c r="H29" s="50" t="s">
        <v>331</v>
      </c>
      <c r="I29" s="91">
        <f>Full_dataset!K20</f>
        <v>11</v>
      </c>
      <c r="J29" s="92">
        <f>Full_dataset!L20</f>
        <v>3</v>
      </c>
      <c r="K29" s="92">
        <f>Full_dataset!M20</f>
        <v>0</v>
      </c>
      <c r="L29" s="92">
        <f>Full_dataset!N20</f>
        <v>9</v>
      </c>
      <c r="M29" s="92">
        <f>Full_dataset!O20</f>
        <v>7</v>
      </c>
      <c r="N29" s="92">
        <f>Full_dataset!P20</f>
        <v>8</v>
      </c>
      <c r="O29" s="93">
        <f>Full_dataset!Q20</f>
        <v>11</v>
      </c>
      <c r="P29" s="94">
        <f t="shared" si="0"/>
        <v>0</v>
      </c>
      <c r="Q29" s="95">
        <f t="shared" si="1"/>
        <v>2</v>
      </c>
      <c r="R29" s="96">
        <f t="shared" si="2"/>
        <v>2</v>
      </c>
      <c r="S29" s="91">
        <f>Full_dataset!U20</f>
        <v>1</v>
      </c>
      <c r="T29" s="98">
        <f t="shared" si="3"/>
        <v>1</v>
      </c>
      <c r="U29" s="91">
        <f>Full_dataset!W20</f>
        <v>0</v>
      </c>
      <c r="V29" s="91">
        <f>Full_dataset!X20</f>
        <v>0</v>
      </c>
      <c r="W29" s="91">
        <f>Full_dataset!Y20</f>
        <v>1</v>
      </c>
      <c r="X29" s="91">
        <f>Full_dataset!Z20</f>
        <v>0</v>
      </c>
      <c r="Y29" s="91">
        <f>Full_dataset!AA20</f>
        <v>1</v>
      </c>
      <c r="AA29" s="100"/>
      <c r="AB29" s="101">
        <f t="shared" si="4"/>
        <v>0.84615384615384615</v>
      </c>
      <c r="AC29" s="101">
        <f t="shared" si="5"/>
        <v>0.23076923076923078</v>
      </c>
      <c r="AD29" s="101">
        <f t="shared" si="6"/>
        <v>0.53846153846153844</v>
      </c>
      <c r="AE29" s="101">
        <f t="shared" si="7"/>
        <v>0</v>
      </c>
      <c r="AF29" s="101">
        <f t="shared" si="8"/>
        <v>0.61538461538461542</v>
      </c>
      <c r="AG29" s="101">
        <f t="shared" si="9"/>
        <v>0.69230769230769229</v>
      </c>
      <c r="AH29" s="101">
        <f t="shared" si="10"/>
        <v>0</v>
      </c>
      <c r="AI29" s="102">
        <f t="shared" si="11"/>
        <v>0.92307692307692313</v>
      </c>
      <c r="AJ29" s="100"/>
      <c r="AK29" s="101">
        <f t="shared" si="12"/>
        <v>0.84615384615384615</v>
      </c>
      <c r="AL29" s="102">
        <f t="shared" si="13"/>
        <v>0.84615384615384615</v>
      </c>
      <c r="AM29" s="102">
        <f t="shared" si="14"/>
        <v>0.84615384615384615</v>
      </c>
      <c r="AN29" s="102">
        <f t="shared" si="15"/>
        <v>0.84615384615384615</v>
      </c>
      <c r="AO29" s="102">
        <f t="shared" si="16"/>
        <v>0.92307692307692313</v>
      </c>
      <c r="AP29" s="102">
        <f t="shared" si="17"/>
        <v>0.92307692307692313</v>
      </c>
      <c r="AQ29" s="101">
        <f t="shared" si="18"/>
        <v>0</v>
      </c>
      <c r="AR29" s="102">
        <f t="shared" si="19"/>
        <v>0.92307692307692313</v>
      </c>
      <c r="AS29" s="100"/>
    </row>
    <row r="30" spans="1:48" s="99" customFormat="1" ht="14.45" customHeight="1" x14ac:dyDescent="0.25">
      <c r="A30" s="62" t="s">
        <v>7</v>
      </c>
      <c r="B30" s="48">
        <v>14</v>
      </c>
      <c r="C30" s="50" t="s">
        <v>65</v>
      </c>
      <c r="D30" s="49" t="s">
        <v>58</v>
      </c>
      <c r="E30" s="51">
        <v>78</v>
      </c>
      <c r="F30" s="108" t="s">
        <v>316</v>
      </c>
      <c r="G30" s="50" t="s">
        <v>331</v>
      </c>
      <c r="H30" s="50" t="s">
        <v>331</v>
      </c>
      <c r="I30" s="91">
        <f>Full_dataset!K21</f>
        <v>66</v>
      </c>
      <c r="J30" s="92">
        <f>Full_dataset!L21</f>
        <v>30</v>
      </c>
      <c r="K30" s="92">
        <f>Full_dataset!M21</f>
        <v>33</v>
      </c>
      <c r="L30" s="92">
        <f>Full_dataset!N21</f>
        <v>77</v>
      </c>
      <c r="M30" s="92">
        <f>Full_dataset!O21</f>
        <v>63</v>
      </c>
      <c r="N30" s="92">
        <f>Full_dataset!P21</f>
        <v>38</v>
      </c>
      <c r="O30" s="93">
        <f>Full_dataset!Q21</f>
        <v>71</v>
      </c>
      <c r="P30" s="94">
        <f t="shared" si="0"/>
        <v>5</v>
      </c>
      <c r="Q30" s="95">
        <f t="shared" si="1"/>
        <v>12</v>
      </c>
      <c r="R30" s="96">
        <f t="shared" si="2"/>
        <v>7</v>
      </c>
      <c r="S30" s="91">
        <f>Full_dataset!U21</f>
        <v>7</v>
      </c>
      <c r="T30" s="98">
        <f t="shared" si="3"/>
        <v>0</v>
      </c>
      <c r="U30" s="91">
        <f>Full_dataset!W21</f>
        <v>2</v>
      </c>
      <c r="V30" s="91">
        <f>Full_dataset!X21</f>
        <v>2</v>
      </c>
      <c r="W30" s="91">
        <f>Full_dataset!Y21</f>
        <v>7</v>
      </c>
      <c r="X30" s="91">
        <f>Full_dataset!Z21</f>
        <v>1</v>
      </c>
      <c r="Y30" s="91">
        <f>Full_dataset!AA21</f>
        <v>4</v>
      </c>
      <c r="AA30" s="100"/>
      <c r="AB30" s="101">
        <f t="shared" si="4"/>
        <v>0.84615384615384615</v>
      </c>
      <c r="AC30" s="101">
        <f t="shared" si="5"/>
        <v>0.38461538461538464</v>
      </c>
      <c r="AD30" s="101">
        <f t="shared" si="6"/>
        <v>0.80769230769230771</v>
      </c>
      <c r="AE30" s="101">
        <f t="shared" si="7"/>
        <v>0.42307692307692307</v>
      </c>
      <c r="AF30" s="101">
        <f t="shared" si="8"/>
        <v>0.48717948717948717</v>
      </c>
      <c r="AG30" s="101">
        <f t="shared" si="9"/>
        <v>0.98717948717948723</v>
      </c>
      <c r="AH30" s="101">
        <f t="shared" si="10"/>
        <v>6.4102564102564097E-2</v>
      </c>
      <c r="AI30" s="102">
        <f t="shared" si="11"/>
        <v>1</v>
      </c>
      <c r="AJ30" s="100"/>
      <c r="AK30" s="101">
        <f t="shared" si="12"/>
        <v>0.91025641025641024</v>
      </c>
      <c r="AL30" s="102">
        <f t="shared" si="13"/>
        <v>0.9358974358974359</v>
      </c>
      <c r="AM30" s="102">
        <f t="shared" si="14"/>
        <v>0.92307692307692302</v>
      </c>
      <c r="AN30" s="102">
        <f t="shared" si="15"/>
        <v>0.9358974358974359</v>
      </c>
      <c r="AO30" s="102">
        <f t="shared" si="16"/>
        <v>0.96153846153846156</v>
      </c>
      <c r="AP30" s="102">
        <f t="shared" si="17"/>
        <v>1</v>
      </c>
      <c r="AQ30" s="101">
        <f t="shared" si="18"/>
        <v>6.4102564102564097E-2</v>
      </c>
      <c r="AR30" s="102">
        <f t="shared" si="19"/>
        <v>1</v>
      </c>
      <c r="AS30" s="100"/>
    </row>
    <row r="31" spans="1:48" s="99" customFormat="1" ht="14.45" customHeight="1" x14ac:dyDescent="0.25">
      <c r="A31" s="62" t="s">
        <v>194</v>
      </c>
      <c r="B31" s="48">
        <v>12</v>
      </c>
      <c r="C31" s="50" t="s">
        <v>68</v>
      </c>
      <c r="D31" s="49" t="s">
        <v>57</v>
      </c>
      <c r="E31" s="51">
        <v>5</v>
      </c>
      <c r="F31" s="108" t="s">
        <v>321</v>
      </c>
      <c r="G31" s="50" t="s">
        <v>331</v>
      </c>
      <c r="H31" s="50" t="s">
        <v>331</v>
      </c>
      <c r="I31" s="91">
        <f>Full_dataset!K22</f>
        <v>5</v>
      </c>
      <c r="J31" s="92">
        <f>Full_dataset!L22</f>
        <v>4</v>
      </c>
      <c r="K31" s="92">
        <f>Full_dataset!M22</f>
        <v>1</v>
      </c>
      <c r="L31" s="92">
        <f>Full_dataset!N22</f>
        <v>5</v>
      </c>
      <c r="M31" s="92">
        <f>Full_dataset!O22</f>
        <v>5</v>
      </c>
      <c r="N31" s="92">
        <f>Full_dataset!P22</f>
        <v>5</v>
      </c>
      <c r="O31" s="93">
        <f>Full_dataset!Q22</f>
        <v>5</v>
      </c>
      <c r="P31" s="94">
        <f t="shared" si="0"/>
        <v>0</v>
      </c>
      <c r="Q31" s="95">
        <f t="shared" si="1"/>
        <v>0</v>
      </c>
      <c r="R31" s="96">
        <f t="shared" si="2"/>
        <v>0</v>
      </c>
      <c r="S31" s="91">
        <f>Full_dataset!U22</f>
        <v>0</v>
      </c>
      <c r="T31" s="98">
        <f t="shared" si="3"/>
        <v>0</v>
      </c>
      <c r="U31" s="91">
        <f>Full_dataset!W22</f>
        <v>0</v>
      </c>
      <c r="V31" s="91">
        <f>Full_dataset!X22</f>
        <v>0</v>
      </c>
      <c r="W31" s="91">
        <f>Full_dataset!Y22</f>
        <v>0</v>
      </c>
      <c r="X31" s="91">
        <f>Full_dataset!Z22</f>
        <v>0</v>
      </c>
      <c r="Y31" s="91">
        <f>Full_dataset!AA22</f>
        <v>0</v>
      </c>
      <c r="AA31" s="100"/>
      <c r="AB31" s="101">
        <f t="shared" si="4"/>
        <v>1</v>
      </c>
      <c r="AC31" s="101">
        <f t="shared" si="5"/>
        <v>0.8</v>
      </c>
      <c r="AD31" s="101">
        <f t="shared" si="6"/>
        <v>1</v>
      </c>
      <c r="AE31" s="101">
        <f t="shared" si="7"/>
        <v>0.2</v>
      </c>
      <c r="AF31" s="101">
        <f t="shared" si="8"/>
        <v>1</v>
      </c>
      <c r="AG31" s="101">
        <f t="shared" si="9"/>
        <v>1</v>
      </c>
      <c r="AH31" s="101">
        <f t="shared" si="10"/>
        <v>0</v>
      </c>
      <c r="AI31" s="102">
        <f t="shared" si="11"/>
        <v>1</v>
      </c>
      <c r="AJ31" s="100"/>
      <c r="AK31" s="101">
        <f t="shared" si="12"/>
        <v>1</v>
      </c>
      <c r="AL31" s="102">
        <f t="shared" si="13"/>
        <v>1</v>
      </c>
      <c r="AM31" s="102">
        <f t="shared" si="14"/>
        <v>1</v>
      </c>
      <c r="AN31" s="102">
        <f t="shared" si="15"/>
        <v>1</v>
      </c>
      <c r="AO31" s="102">
        <f t="shared" si="16"/>
        <v>1</v>
      </c>
      <c r="AP31" s="102">
        <f t="shared" si="17"/>
        <v>1</v>
      </c>
      <c r="AQ31" s="101">
        <f t="shared" si="18"/>
        <v>0</v>
      </c>
      <c r="AR31" s="102">
        <f t="shared" si="19"/>
        <v>1</v>
      </c>
      <c r="AS31" s="100"/>
    </row>
    <row r="32" spans="1:48" s="99" customFormat="1" ht="14.45" customHeight="1" x14ac:dyDescent="0.25">
      <c r="A32" s="62" t="s">
        <v>195</v>
      </c>
      <c r="B32" s="48">
        <v>11</v>
      </c>
      <c r="C32" s="50" t="s">
        <v>183</v>
      </c>
      <c r="D32" s="49" t="s">
        <v>58</v>
      </c>
      <c r="E32" s="51">
        <v>7</v>
      </c>
      <c r="F32" s="108" t="s">
        <v>321</v>
      </c>
      <c r="G32" s="50" t="s">
        <v>331</v>
      </c>
      <c r="H32" s="50" t="s">
        <v>331</v>
      </c>
      <c r="I32" s="91">
        <f>Full_dataset!K23</f>
        <v>6</v>
      </c>
      <c r="J32" s="92">
        <f>Full_dataset!L23</f>
        <v>5</v>
      </c>
      <c r="K32" s="92">
        <f>Full_dataset!M23</f>
        <v>0</v>
      </c>
      <c r="L32" s="92">
        <f>Full_dataset!N23</f>
        <v>7</v>
      </c>
      <c r="M32" s="92">
        <f>Full_dataset!O23</f>
        <v>7</v>
      </c>
      <c r="N32" s="92">
        <f>Full_dataset!P23</f>
        <v>2</v>
      </c>
      <c r="O32" s="93">
        <f>Full_dataset!Q23</f>
        <v>6</v>
      </c>
      <c r="P32" s="94">
        <f t="shared" si="0"/>
        <v>0</v>
      </c>
      <c r="Q32" s="95">
        <f t="shared" si="1"/>
        <v>1</v>
      </c>
      <c r="R32" s="96">
        <f t="shared" si="2"/>
        <v>1</v>
      </c>
      <c r="S32" s="91">
        <f>Full_dataset!U23</f>
        <v>1</v>
      </c>
      <c r="T32" s="98">
        <f t="shared" si="3"/>
        <v>0</v>
      </c>
      <c r="U32" s="91">
        <f>Full_dataset!W23</f>
        <v>1</v>
      </c>
      <c r="V32" s="91">
        <f>Full_dataset!X23</f>
        <v>0</v>
      </c>
      <c r="W32" s="91">
        <f>Full_dataset!Y23</f>
        <v>1</v>
      </c>
      <c r="X32" s="91">
        <f>Full_dataset!Z23</f>
        <v>1</v>
      </c>
      <c r="Y32" s="91">
        <f>Full_dataset!AA23</f>
        <v>1</v>
      </c>
      <c r="AA32" s="100"/>
      <c r="AB32" s="101">
        <f t="shared" si="4"/>
        <v>0.8571428571428571</v>
      </c>
      <c r="AC32" s="101">
        <f t="shared" si="5"/>
        <v>0.7142857142857143</v>
      </c>
      <c r="AD32" s="101">
        <f t="shared" si="6"/>
        <v>1</v>
      </c>
      <c r="AE32" s="101">
        <f t="shared" si="7"/>
        <v>0</v>
      </c>
      <c r="AF32" s="101">
        <f t="shared" si="8"/>
        <v>0.2857142857142857</v>
      </c>
      <c r="AG32" s="101">
        <f t="shared" si="9"/>
        <v>1</v>
      </c>
      <c r="AH32" s="101">
        <f t="shared" si="10"/>
        <v>0</v>
      </c>
      <c r="AI32" s="102">
        <f t="shared" si="11"/>
        <v>1</v>
      </c>
      <c r="AJ32" s="100"/>
      <c r="AK32" s="101">
        <f t="shared" si="12"/>
        <v>0.8571428571428571</v>
      </c>
      <c r="AL32" s="102">
        <f t="shared" si="13"/>
        <v>1</v>
      </c>
      <c r="AM32" s="102">
        <f t="shared" si="14"/>
        <v>1</v>
      </c>
      <c r="AN32" s="102">
        <f t="shared" si="15"/>
        <v>0.8571428571428571</v>
      </c>
      <c r="AO32" s="102">
        <f t="shared" si="16"/>
        <v>1</v>
      </c>
      <c r="AP32" s="102">
        <f t="shared" si="17"/>
        <v>1</v>
      </c>
      <c r="AQ32" s="101">
        <f t="shared" si="18"/>
        <v>0</v>
      </c>
      <c r="AR32" s="102">
        <f t="shared" si="19"/>
        <v>1</v>
      </c>
      <c r="AS32" s="100"/>
    </row>
    <row r="33" spans="1:45" s="99" customFormat="1" ht="14.45" customHeight="1" x14ac:dyDescent="0.25">
      <c r="A33" s="62" t="s">
        <v>196</v>
      </c>
      <c r="B33" s="48">
        <v>15</v>
      </c>
      <c r="C33" s="50" t="s">
        <v>67</v>
      </c>
      <c r="D33" s="49" t="s">
        <v>57</v>
      </c>
      <c r="E33" s="51">
        <v>25</v>
      </c>
      <c r="F33" s="108" t="s">
        <v>321</v>
      </c>
      <c r="G33" s="50" t="s">
        <v>331</v>
      </c>
      <c r="H33" s="50" t="s">
        <v>331</v>
      </c>
      <c r="I33" s="91">
        <f>Full_dataset!K24</f>
        <v>24</v>
      </c>
      <c r="J33" s="92">
        <f>Full_dataset!L24</f>
        <v>14</v>
      </c>
      <c r="K33" s="92">
        <f>Full_dataset!M24</f>
        <v>1</v>
      </c>
      <c r="L33" s="92">
        <f>Full_dataset!N24</f>
        <v>24</v>
      </c>
      <c r="M33" s="92">
        <f>Full_dataset!O24</f>
        <v>23</v>
      </c>
      <c r="N33" s="92">
        <f>Full_dataset!P24</f>
        <v>16</v>
      </c>
      <c r="O33" s="93">
        <f>Full_dataset!Q24</f>
        <v>24</v>
      </c>
      <c r="P33" s="94">
        <f t="shared" si="0"/>
        <v>0</v>
      </c>
      <c r="Q33" s="95">
        <f t="shared" si="1"/>
        <v>1</v>
      </c>
      <c r="R33" s="96">
        <f t="shared" si="2"/>
        <v>1</v>
      </c>
      <c r="S33" s="91">
        <f>Full_dataset!U24</f>
        <v>1</v>
      </c>
      <c r="T33" s="98">
        <f t="shared" si="3"/>
        <v>0</v>
      </c>
      <c r="U33" s="91">
        <f>Full_dataset!W24</f>
        <v>0</v>
      </c>
      <c r="V33" s="91">
        <f>Full_dataset!X24</f>
        <v>0</v>
      </c>
      <c r="W33" s="91">
        <f>Full_dataset!Y24</f>
        <v>1</v>
      </c>
      <c r="X33" s="91">
        <f>Full_dataset!Z24</f>
        <v>0</v>
      </c>
      <c r="Y33" s="91">
        <f>Full_dataset!AA24</f>
        <v>0</v>
      </c>
      <c r="AA33" s="100"/>
      <c r="AB33" s="101">
        <f t="shared" si="4"/>
        <v>0.96</v>
      </c>
      <c r="AC33" s="101">
        <f t="shared" si="5"/>
        <v>0.56000000000000005</v>
      </c>
      <c r="AD33" s="101">
        <f t="shared" si="6"/>
        <v>0.92</v>
      </c>
      <c r="AE33" s="101">
        <f t="shared" si="7"/>
        <v>0.04</v>
      </c>
      <c r="AF33" s="101">
        <f t="shared" si="8"/>
        <v>0.64</v>
      </c>
      <c r="AG33" s="101">
        <f t="shared" si="9"/>
        <v>0.96</v>
      </c>
      <c r="AH33" s="101">
        <f t="shared" si="10"/>
        <v>0</v>
      </c>
      <c r="AI33" s="102">
        <f t="shared" si="11"/>
        <v>1</v>
      </c>
      <c r="AJ33" s="100"/>
      <c r="AK33" s="101">
        <f t="shared" si="12"/>
        <v>0.96</v>
      </c>
      <c r="AL33" s="102">
        <f t="shared" si="13"/>
        <v>0.96</v>
      </c>
      <c r="AM33" s="102">
        <f t="shared" si="14"/>
        <v>0.96</v>
      </c>
      <c r="AN33" s="102">
        <f t="shared" si="15"/>
        <v>0.96</v>
      </c>
      <c r="AO33" s="102">
        <f t="shared" si="16"/>
        <v>0.96</v>
      </c>
      <c r="AP33" s="102">
        <f t="shared" si="17"/>
        <v>1</v>
      </c>
      <c r="AQ33" s="101">
        <f t="shared" si="18"/>
        <v>0</v>
      </c>
      <c r="AR33" s="102">
        <f t="shared" si="19"/>
        <v>1</v>
      </c>
      <c r="AS33" s="100"/>
    </row>
    <row r="34" spans="1:45" s="99" customFormat="1" ht="14.45" customHeight="1" x14ac:dyDescent="0.25">
      <c r="A34" s="62" t="s">
        <v>221</v>
      </c>
      <c r="B34" s="48">
        <v>12</v>
      </c>
      <c r="C34" s="50" t="s">
        <v>69</v>
      </c>
      <c r="D34" s="49" t="s">
        <v>57</v>
      </c>
      <c r="E34" s="51">
        <v>18</v>
      </c>
      <c r="F34" s="108" t="s">
        <v>321</v>
      </c>
      <c r="G34" s="50" t="s">
        <v>331</v>
      </c>
      <c r="H34" s="50" t="s">
        <v>331</v>
      </c>
      <c r="I34" s="91">
        <f>Full_dataset!K25</f>
        <v>16</v>
      </c>
      <c r="J34" s="92">
        <f>Full_dataset!L25</f>
        <v>9</v>
      </c>
      <c r="K34" s="92">
        <f>Full_dataset!M25</f>
        <v>6</v>
      </c>
      <c r="L34" s="92">
        <f>Full_dataset!N25</f>
        <v>11</v>
      </c>
      <c r="M34" s="92">
        <f>Full_dataset!O25</f>
        <v>16</v>
      </c>
      <c r="N34" s="92">
        <f>Full_dataset!P25</f>
        <v>7</v>
      </c>
      <c r="O34" s="93">
        <f>Full_dataset!Q25</f>
        <v>16</v>
      </c>
      <c r="P34" s="94">
        <f t="shared" si="0"/>
        <v>0</v>
      </c>
      <c r="Q34" s="95">
        <f t="shared" si="1"/>
        <v>2</v>
      </c>
      <c r="R34" s="96">
        <f t="shared" si="2"/>
        <v>2</v>
      </c>
      <c r="S34" s="91">
        <f>Full_dataset!U25</f>
        <v>1</v>
      </c>
      <c r="T34" s="98">
        <f t="shared" si="3"/>
        <v>1</v>
      </c>
      <c r="U34" s="91">
        <f>Full_dataset!W25</f>
        <v>0</v>
      </c>
      <c r="V34" s="91">
        <f>Full_dataset!X25</f>
        <v>1</v>
      </c>
      <c r="W34" s="91">
        <f>Full_dataset!Y25</f>
        <v>0</v>
      </c>
      <c r="X34" s="91">
        <f>Full_dataset!Z25</f>
        <v>1</v>
      </c>
      <c r="Y34" s="91">
        <f>Full_dataset!AA25</f>
        <v>0</v>
      </c>
      <c r="AA34" s="100"/>
      <c r="AB34" s="101">
        <f t="shared" si="4"/>
        <v>0.88888888888888884</v>
      </c>
      <c r="AC34" s="101">
        <f t="shared" si="5"/>
        <v>0.5</v>
      </c>
      <c r="AD34" s="101">
        <f t="shared" si="6"/>
        <v>0.88888888888888884</v>
      </c>
      <c r="AE34" s="101">
        <f t="shared" si="7"/>
        <v>0.33333333333333331</v>
      </c>
      <c r="AF34" s="101">
        <f t="shared" si="8"/>
        <v>0.3888888888888889</v>
      </c>
      <c r="AG34" s="101">
        <f t="shared" si="9"/>
        <v>0.61111111111111116</v>
      </c>
      <c r="AH34" s="101">
        <f t="shared" si="10"/>
        <v>0</v>
      </c>
      <c r="AI34" s="102">
        <f t="shared" si="11"/>
        <v>0.94444444444444442</v>
      </c>
      <c r="AJ34" s="100"/>
      <c r="AK34" s="101">
        <f t="shared" si="12"/>
        <v>0.88888888888888884</v>
      </c>
      <c r="AL34" s="102">
        <f t="shared" si="13"/>
        <v>0.88888888888888884</v>
      </c>
      <c r="AM34" s="102">
        <f t="shared" si="14"/>
        <v>0.94444444444444442</v>
      </c>
      <c r="AN34" s="102">
        <f t="shared" si="15"/>
        <v>0.94444444444444442</v>
      </c>
      <c r="AO34" s="102">
        <f t="shared" si="16"/>
        <v>0.88888888888888884</v>
      </c>
      <c r="AP34" s="102">
        <f t="shared" si="17"/>
        <v>0.88888888888888884</v>
      </c>
      <c r="AQ34" s="101">
        <f t="shared" si="18"/>
        <v>0</v>
      </c>
      <c r="AR34" s="102">
        <f t="shared" si="19"/>
        <v>0.94444444444444442</v>
      </c>
      <c r="AS34" s="100"/>
    </row>
    <row r="35" spans="1:45" s="99" customFormat="1" ht="14.45" customHeight="1" x14ac:dyDescent="0.25">
      <c r="A35" s="62" t="s">
        <v>211</v>
      </c>
      <c r="B35" s="48">
        <v>13</v>
      </c>
      <c r="C35" s="50" t="s">
        <v>375</v>
      </c>
      <c r="D35" s="49" t="s">
        <v>57</v>
      </c>
      <c r="E35" s="51">
        <v>8</v>
      </c>
      <c r="F35" s="108" t="s">
        <v>321</v>
      </c>
      <c r="G35" s="50" t="s">
        <v>331</v>
      </c>
      <c r="H35" s="50" t="s">
        <v>331</v>
      </c>
      <c r="I35" s="91">
        <f>Full_dataset!K27</f>
        <v>8</v>
      </c>
      <c r="J35" s="92">
        <f>Full_dataset!L27</f>
        <v>5</v>
      </c>
      <c r="K35" s="92">
        <f>Full_dataset!M27</f>
        <v>3</v>
      </c>
      <c r="L35" s="92">
        <f>Full_dataset!N27</f>
        <v>8</v>
      </c>
      <c r="M35" s="92">
        <f>Full_dataset!O27</f>
        <v>5</v>
      </c>
      <c r="N35" s="92">
        <f>Full_dataset!P27</f>
        <v>8</v>
      </c>
      <c r="O35" s="93">
        <f>Full_dataset!Q27</f>
        <v>8</v>
      </c>
      <c r="P35" s="94">
        <f t="shared" ref="P35:P66" si="20">O35-I35</f>
        <v>0</v>
      </c>
      <c r="Q35" s="95">
        <f t="shared" ref="Q35:Q66" si="21">E35-I35</f>
        <v>0</v>
      </c>
      <c r="R35" s="96">
        <f t="shared" ref="R35:R66" si="22">E35-O35</f>
        <v>0</v>
      </c>
      <c r="S35" s="91">
        <f>Full_dataset!U27</f>
        <v>0</v>
      </c>
      <c r="T35" s="98">
        <f t="shared" ref="T35:T66" si="23">E35-(O35+S35)</f>
        <v>0</v>
      </c>
      <c r="U35" s="91">
        <f>Full_dataset!W27</f>
        <v>0</v>
      </c>
      <c r="V35" s="91">
        <f>Full_dataset!X27</f>
        <v>0</v>
      </c>
      <c r="W35" s="91">
        <f>Full_dataset!Y27</f>
        <v>0</v>
      </c>
      <c r="X35" s="91">
        <f>Full_dataset!Z27</f>
        <v>0</v>
      </c>
      <c r="Y35" s="91">
        <f>Full_dataset!AA27</f>
        <v>0</v>
      </c>
      <c r="AA35" s="100"/>
      <c r="AB35" s="101">
        <f t="shared" ref="AB35:AB66" si="24">I35/$E35</f>
        <v>1</v>
      </c>
      <c r="AC35" s="101">
        <f t="shared" ref="AC35:AC66" si="25">J35/$E35</f>
        <v>0.625</v>
      </c>
      <c r="AD35" s="101">
        <f t="shared" ref="AD35:AD66" si="26">M35/$E35</f>
        <v>0.625</v>
      </c>
      <c r="AE35" s="101">
        <f t="shared" ref="AE35:AE66" si="27">K35/$E35</f>
        <v>0.375</v>
      </c>
      <c r="AF35" s="101">
        <f t="shared" ref="AF35:AF66" si="28">N35/$E35</f>
        <v>1</v>
      </c>
      <c r="AG35" s="101">
        <f t="shared" ref="AG35:AG66" si="29">L35/$E35</f>
        <v>1</v>
      </c>
      <c r="AH35" s="101">
        <f t="shared" ref="AH35:AH66" si="30">P35/$E35</f>
        <v>0</v>
      </c>
      <c r="AI35" s="102">
        <f t="shared" ref="AI35:AI66" si="31">($E35-T35)/$E35</f>
        <v>1</v>
      </c>
      <c r="AJ35" s="100"/>
      <c r="AK35" s="101">
        <f t="shared" ref="AK35:AK66" si="32">O35/$E35</f>
        <v>1</v>
      </c>
      <c r="AL35" s="102">
        <f t="shared" ref="AL35:AL66" si="33">$AK35+U35/$E35</f>
        <v>1</v>
      </c>
      <c r="AM35" s="102">
        <f t="shared" ref="AM35:AM66" si="34">$AK35+X35/$E35</f>
        <v>1</v>
      </c>
      <c r="AN35" s="102">
        <f t="shared" ref="AN35:AN66" si="35">$AK35+V35/$E35</f>
        <v>1</v>
      </c>
      <c r="AO35" s="102">
        <f t="shared" ref="AO35:AO66" si="36">$AK35+Y35/$E35</f>
        <v>1</v>
      </c>
      <c r="AP35" s="102">
        <f t="shared" ref="AP35:AP66" si="37">$AK35+W35/$E35</f>
        <v>1</v>
      </c>
      <c r="AQ35" s="101">
        <f t="shared" ref="AQ35:AQ66" si="38">AH35</f>
        <v>0</v>
      </c>
      <c r="AR35" s="102">
        <f t="shared" ref="AR35:AR66" si="39">AI35</f>
        <v>1</v>
      </c>
      <c r="AS35" s="100"/>
    </row>
    <row r="36" spans="1:45" s="99" customFormat="1" ht="14.45" customHeight="1" x14ac:dyDescent="0.25">
      <c r="A36" s="62" t="s">
        <v>213</v>
      </c>
      <c r="B36" s="48">
        <v>4</v>
      </c>
      <c r="C36" s="50" t="s">
        <v>70</v>
      </c>
      <c r="D36" s="49" t="s">
        <v>57</v>
      </c>
      <c r="E36" s="51">
        <v>5</v>
      </c>
      <c r="F36" s="108" t="s">
        <v>321</v>
      </c>
      <c r="G36" s="50" t="s">
        <v>331</v>
      </c>
      <c r="H36" s="50" t="s">
        <v>331</v>
      </c>
      <c r="I36" s="91">
        <f>Full_dataset!K28</f>
        <v>5</v>
      </c>
      <c r="J36" s="92">
        <f>Full_dataset!L28</f>
        <v>2</v>
      </c>
      <c r="K36" s="92">
        <f>Full_dataset!M28</f>
        <v>0</v>
      </c>
      <c r="L36" s="92">
        <f>Full_dataset!N28</f>
        <v>5</v>
      </c>
      <c r="M36" s="92">
        <f>Full_dataset!O28</f>
        <v>5</v>
      </c>
      <c r="N36" s="92">
        <f>Full_dataset!P28</f>
        <v>1</v>
      </c>
      <c r="O36" s="93">
        <f>Full_dataset!Q28</f>
        <v>5</v>
      </c>
      <c r="P36" s="94">
        <f t="shared" si="20"/>
        <v>0</v>
      </c>
      <c r="Q36" s="95">
        <f t="shared" si="21"/>
        <v>0</v>
      </c>
      <c r="R36" s="96">
        <f t="shared" si="22"/>
        <v>0</v>
      </c>
      <c r="S36" s="91">
        <f>Full_dataset!U28</f>
        <v>0</v>
      </c>
      <c r="T36" s="98">
        <f t="shared" si="23"/>
        <v>0</v>
      </c>
      <c r="U36" s="91">
        <f>Full_dataset!W28</f>
        <v>0</v>
      </c>
      <c r="V36" s="91">
        <f>Full_dataset!X28</f>
        <v>0</v>
      </c>
      <c r="W36" s="91">
        <f>Full_dataset!Y28</f>
        <v>0</v>
      </c>
      <c r="X36" s="91">
        <f>Full_dataset!Z28</f>
        <v>0</v>
      </c>
      <c r="Y36" s="91">
        <f>Full_dataset!AA28</f>
        <v>0</v>
      </c>
      <c r="AA36" s="100"/>
      <c r="AB36" s="101">
        <f t="shared" si="24"/>
        <v>1</v>
      </c>
      <c r="AC36" s="101">
        <f t="shared" si="25"/>
        <v>0.4</v>
      </c>
      <c r="AD36" s="101">
        <f t="shared" si="26"/>
        <v>1</v>
      </c>
      <c r="AE36" s="101">
        <f t="shared" si="27"/>
        <v>0</v>
      </c>
      <c r="AF36" s="101">
        <f t="shared" si="28"/>
        <v>0.2</v>
      </c>
      <c r="AG36" s="101">
        <f t="shared" si="29"/>
        <v>1</v>
      </c>
      <c r="AH36" s="101">
        <f t="shared" si="30"/>
        <v>0</v>
      </c>
      <c r="AI36" s="102">
        <f t="shared" si="31"/>
        <v>1</v>
      </c>
      <c r="AJ36" s="100"/>
      <c r="AK36" s="101">
        <f t="shared" si="32"/>
        <v>1</v>
      </c>
      <c r="AL36" s="102">
        <f t="shared" si="33"/>
        <v>1</v>
      </c>
      <c r="AM36" s="102">
        <f t="shared" si="34"/>
        <v>1</v>
      </c>
      <c r="AN36" s="102">
        <f t="shared" si="35"/>
        <v>1</v>
      </c>
      <c r="AO36" s="102">
        <f t="shared" si="36"/>
        <v>1</v>
      </c>
      <c r="AP36" s="102">
        <f t="shared" si="37"/>
        <v>1</v>
      </c>
      <c r="AQ36" s="101">
        <f t="shared" si="38"/>
        <v>0</v>
      </c>
      <c r="AR36" s="102">
        <f t="shared" si="39"/>
        <v>1</v>
      </c>
      <c r="AS36" s="100"/>
    </row>
    <row r="37" spans="1:45" s="99" customFormat="1" ht="14.45" customHeight="1" x14ac:dyDescent="0.25">
      <c r="A37" s="62" t="s">
        <v>214</v>
      </c>
      <c r="B37" s="48">
        <v>6</v>
      </c>
      <c r="C37" s="50" t="s">
        <v>71</v>
      </c>
      <c r="D37" s="49" t="s">
        <v>57</v>
      </c>
      <c r="E37" s="51">
        <v>4</v>
      </c>
      <c r="F37" s="108" t="s">
        <v>321</v>
      </c>
      <c r="G37" s="50" t="s">
        <v>331</v>
      </c>
      <c r="H37" s="50" t="s">
        <v>331</v>
      </c>
      <c r="I37" s="91">
        <f>Full_dataset!K29</f>
        <v>4</v>
      </c>
      <c r="J37" s="92">
        <f>Full_dataset!L29</f>
        <v>0</v>
      </c>
      <c r="K37" s="92">
        <f>Full_dataset!M29</f>
        <v>0</v>
      </c>
      <c r="L37" s="92">
        <f>Full_dataset!N29</f>
        <v>4</v>
      </c>
      <c r="M37" s="92">
        <f>Full_dataset!O29</f>
        <v>4</v>
      </c>
      <c r="N37" s="92">
        <f>Full_dataset!P29</f>
        <v>3</v>
      </c>
      <c r="O37" s="93">
        <f>Full_dataset!Q29</f>
        <v>4</v>
      </c>
      <c r="P37" s="94">
        <f t="shared" si="20"/>
        <v>0</v>
      </c>
      <c r="Q37" s="95">
        <f t="shared" si="21"/>
        <v>0</v>
      </c>
      <c r="R37" s="96">
        <f t="shared" si="22"/>
        <v>0</v>
      </c>
      <c r="S37" s="91">
        <f>Full_dataset!U29</f>
        <v>0</v>
      </c>
      <c r="T37" s="98">
        <f t="shared" si="23"/>
        <v>0</v>
      </c>
      <c r="U37" s="91">
        <f>Full_dataset!W29</f>
        <v>0</v>
      </c>
      <c r="V37" s="91">
        <f>Full_dataset!X29</f>
        <v>0</v>
      </c>
      <c r="W37" s="91">
        <f>Full_dataset!Y29</f>
        <v>0</v>
      </c>
      <c r="X37" s="91">
        <f>Full_dataset!Z29</f>
        <v>0</v>
      </c>
      <c r="Y37" s="91">
        <f>Full_dataset!AA29</f>
        <v>0</v>
      </c>
      <c r="AA37" s="100"/>
      <c r="AB37" s="101">
        <f t="shared" si="24"/>
        <v>1</v>
      </c>
      <c r="AC37" s="101">
        <f t="shared" si="25"/>
        <v>0</v>
      </c>
      <c r="AD37" s="101">
        <f t="shared" si="26"/>
        <v>1</v>
      </c>
      <c r="AE37" s="101">
        <f t="shared" si="27"/>
        <v>0</v>
      </c>
      <c r="AF37" s="101">
        <f t="shared" si="28"/>
        <v>0.75</v>
      </c>
      <c r="AG37" s="101">
        <f t="shared" si="29"/>
        <v>1</v>
      </c>
      <c r="AH37" s="101">
        <f t="shared" si="30"/>
        <v>0</v>
      </c>
      <c r="AI37" s="102">
        <f t="shared" si="31"/>
        <v>1</v>
      </c>
      <c r="AJ37" s="100"/>
      <c r="AK37" s="101">
        <f t="shared" si="32"/>
        <v>1</v>
      </c>
      <c r="AL37" s="102">
        <f t="shared" si="33"/>
        <v>1</v>
      </c>
      <c r="AM37" s="102">
        <f t="shared" si="34"/>
        <v>1</v>
      </c>
      <c r="AN37" s="102">
        <f t="shared" si="35"/>
        <v>1</v>
      </c>
      <c r="AO37" s="102">
        <f t="shared" si="36"/>
        <v>1</v>
      </c>
      <c r="AP37" s="102">
        <f t="shared" si="37"/>
        <v>1</v>
      </c>
      <c r="AQ37" s="101">
        <f t="shared" si="38"/>
        <v>0</v>
      </c>
      <c r="AR37" s="102">
        <f t="shared" si="39"/>
        <v>1</v>
      </c>
      <c r="AS37" s="100"/>
    </row>
    <row r="38" spans="1:45" s="99" customFormat="1" ht="14.45" customHeight="1" x14ac:dyDescent="0.25">
      <c r="A38" s="62" t="s">
        <v>8</v>
      </c>
      <c r="B38" s="48">
        <v>11</v>
      </c>
      <c r="C38" s="50" t="s">
        <v>73</v>
      </c>
      <c r="D38" s="49" t="s">
        <v>57</v>
      </c>
      <c r="E38" s="51">
        <v>4</v>
      </c>
      <c r="F38" s="108" t="s">
        <v>316</v>
      </c>
      <c r="G38" s="50" t="s">
        <v>331</v>
      </c>
      <c r="H38" s="50" t="s">
        <v>331</v>
      </c>
      <c r="I38" s="91">
        <f>Full_dataset!K30</f>
        <v>4</v>
      </c>
      <c r="J38" s="92">
        <f>Full_dataset!L30</f>
        <v>3</v>
      </c>
      <c r="K38" s="92">
        <f>Full_dataset!M30</f>
        <v>0</v>
      </c>
      <c r="L38" s="92">
        <f>Full_dataset!N30</f>
        <v>3</v>
      </c>
      <c r="M38" s="92">
        <f>Full_dataset!O30</f>
        <v>3</v>
      </c>
      <c r="N38" s="92">
        <f>Full_dataset!P30</f>
        <v>3</v>
      </c>
      <c r="O38" s="93">
        <f>Full_dataset!Q30</f>
        <v>4</v>
      </c>
      <c r="P38" s="94">
        <f t="shared" si="20"/>
        <v>0</v>
      </c>
      <c r="Q38" s="95">
        <f t="shared" si="21"/>
        <v>0</v>
      </c>
      <c r="R38" s="96">
        <f t="shared" si="22"/>
        <v>0</v>
      </c>
      <c r="S38" s="91">
        <f>Full_dataset!U30</f>
        <v>0</v>
      </c>
      <c r="T38" s="98">
        <f t="shared" si="23"/>
        <v>0</v>
      </c>
      <c r="U38" s="91">
        <f>Full_dataset!W30</f>
        <v>0</v>
      </c>
      <c r="V38" s="91">
        <f>Full_dataset!X30</f>
        <v>0</v>
      </c>
      <c r="W38" s="91">
        <f>Full_dataset!Y30</f>
        <v>0</v>
      </c>
      <c r="X38" s="91">
        <f>Full_dataset!Z30</f>
        <v>0</v>
      </c>
      <c r="Y38" s="91">
        <f>Full_dataset!AA30</f>
        <v>0</v>
      </c>
      <c r="AA38" s="100"/>
      <c r="AB38" s="101">
        <f t="shared" si="24"/>
        <v>1</v>
      </c>
      <c r="AC38" s="101">
        <f t="shared" si="25"/>
        <v>0.75</v>
      </c>
      <c r="AD38" s="101">
        <f t="shared" si="26"/>
        <v>0.75</v>
      </c>
      <c r="AE38" s="101">
        <f t="shared" si="27"/>
        <v>0</v>
      </c>
      <c r="AF38" s="101">
        <f t="shared" si="28"/>
        <v>0.75</v>
      </c>
      <c r="AG38" s="101">
        <f t="shared" si="29"/>
        <v>0.75</v>
      </c>
      <c r="AH38" s="101">
        <f t="shared" si="30"/>
        <v>0</v>
      </c>
      <c r="AI38" s="102">
        <f t="shared" si="31"/>
        <v>1</v>
      </c>
      <c r="AJ38" s="100"/>
      <c r="AK38" s="101">
        <f t="shared" si="32"/>
        <v>1</v>
      </c>
      <c r="AL38" s="102">
        <f t="shared" si="33"/>
        <v>1</v>
      </c>
      <c r="AM38" s="102">
        <f t="shared" si="34"/>
        <v>1</v>
      </c>
      <c r="AN38" s="102">
        <f t="shared" si="35"/>
        <v>1</v>
      </c>
      <c r="AO38" s="102">
        <f t="shared" si="36"/>
        <v>1</v>
      </c>
      <c r="AP38" s="102">
        <f t="shared" si="37"/>
        <v>1</v>
      </c>
      <c r="AQ38" s="101">
        <f t="shared" si="38"/>
        <v>0</v>
      </c>
      <c r="AR38" s="102">
        <f t="shared" si="39"/>
        <v>1</v>
      </c>
      <c r="AS38" s="100"/>
    </row>
    <row r="39" spans="1:45" s="99" customFormat="1" ht="14.45" customHeight="1" x14ac:dyDescent="0.25">
      <c r="A39" s="62" t="s">
        <v>9</v>
      </c>
      <c r="B39" s="48">
        <v>6</v>
      </c>
      <c r="C39" s="50" t="s">
        <v>118</v>
      </c>
      <c r="D39" s="49" t="s">
        <v>57</v>
      </c>
      <c r="E39" s="51">
        <v>5</v>
      </c>
      <c r="F39" s="108" t="s">
        <v>316</v>
      </c>
      <c r="G39" s="50" t="s">
        <v>331</v>
      </c>
      <c r="H39" s="50" t="s">
        <v>331</v>
      </c>
      <c r="I39" s="91">
        <f>Full_dataset!K31</f>
        <v>4</v>
      </c>
      <c r="J39" s="92">
        <f>Full_dataset!L31</f>
        <v>3</v>
      </c>
      <c r="K39" s="92">
        <f>Full_dataset!M31</f>
        <v>2</v>
      </c>
      <c r="L39" s="92">
        <f>Full_dataset!N31</f>
        <v>5</v>
      </c>
      <c r="M39" s="92">
        <f>Full_dataset!O31</f>
        <v>4</v>
      </c>
      <c r="N39" s="92">
        <f>Full_dataset!P31</f>
        <v>3</v>
      </c>
      <c r="O39" s="93">
        <f>Full_dataset!Q31</f>
        <v>4</v>
      </c>
      <c r="P39" s="94">
        <f t="shared" si="20"/>
        <v>0</v>
      </c>
      <c r="Q39" s="95">
        <f t="shared" si="21"/>
        <v>1</v>
      </c>
      <c r="R39" s="96">
        <f t="shared" si="22"/>
        <v>1</v>
      </c>
      <c r="S39" s="91">
        <f>Full_dataset!U31</f>
        <v>1</v>
      </c>
      <c r="T39" s="98">
        <f t="shared" si="23"/>
        <v>0</v>
      </c>
      <c r="U39" s="91">
        <f>Full_dataset!W31</f>
        <v>0</v>
      </c>
      <c r="V39" s="91">
        <f>Full_dataset!X31</f>
        <v>0</v>
      </c>
      <c r="W39" s="91">
        <f>Full_dataset!Y31</f>
        <v>1</v>
      </c>
      <c r="X39" s="91">
        <f>Full_dataset!Z31</f>
        <v>0</v>
      </c>
      <c r="Y39" s="91">
        <f>Full_dataset!AA31</f>
        <v>0</v>
      </c>
      <c r="AA39" s="100"/>
      <c r="AB39" s="101">
        <f t="shared" si="24"/>
        <v>0.8</v>
      </c>
      <c r="AC39" s="101">
        <f t="shared" si="25"/>
        <v>0.6</v>
      </c>
      <c r="AD39" s="101">
        <f t="shared" si="26"/>
        <v>0.8</v>
      </c>
      <c r="AE39" s="101">
        <f t="shared" si="27"/>
        <v>0.4</v>
      </c>
      <c r="AF39" s="101">
        <f t="shared" si="28"/>
        <v>0.6</v>
      </c>
      <c r="AG39" s="101">
        <f t="shared" si="29"/>
        <v>1</v>
      </c>
      <c r="AH39" s="101">
        <f t="shared" si="30"/>
        <v>0</v>
      </c>
      <c r="AI39" s="102">
        <f t="shared" si="31"/>
        <v>1</v>
      </c>
      <c r="AJ39" s="100"/>
      <c r="AK39" s="101">
        <f t="shared" si="32"/>
        <v>0.8</v>
      </c>
      <c r="AL39" s="102">
        <f t="shared" si="33"/>
        <v>0.8</v>
      </c>
      <c r="AM39" s="102">
        <f t="shared" si="34"/>
        <v>0.8</v>
      </c>
      <c r="AN39" s="102">
        <f t="shared" si="35"/>
        <v>0.8</v>
      </c>
      <c r="AO39" s="102">
        <f t="shared" si="36"/>
        <v>0.8</v>
      </c>
      <c r="AP39" s="102">
        <f t="shared" si="37"/>
        <v>1</v>
      </c>
      <c r="AQ39" s="101">
        <f t="shared" si="38"/>
        <v>0</v>
      </c>
      <c r="AR39" s="102">
        <f t="shared" si="39"/>
        <v>1</v>
      </c>
      <c r="AS39" s="100"/>
    </row>
    <row r="40" spans="1:45" s="99" customFormat="1" ht="14.45" customHeight="1" x14ac:dyDescent="0.25">
      <c r="A40" s="62" t="s">
        <v>10</v>
      </c>
      <c r="B40" s="48">
        <v>5</v>
      </c>
      <c r="C40" s="50" t="s">
        <v>74</v>
      </c>
      <c r="D40" s="49" t="s">
        <v>57</v>
      </c>
      <c r="E40" s="51">
        <v>29</v>
      </c>
      <c r="F40" s="108" t="s">
        <v>322</v>
      </c>
      <c r="G40" s="50" t="s">
        <v>331</v>
      </c>
      <c r="H40" s="50" t="s">
        <v>331</v>
      </c>
      <c r="I40" s="91">
        <f>Full_dataset!K32</f>
        <v>29</v>
      </c>
      <c r="J40" s="92">
        <f>Full_dataset!L32</f>
        <v>18</v>
      </c>
      <c r="K40" s="92">
        <f>Full_dataset!M32</f>
        <v>10</v>
      </c>
      <c r="L40" s="92">
        <f>Full_dataset!N32</f>
        <v>28</v>
      </c>
      <c r="M40" s="92">
        <f>Full_dataset!O32</f>
        <v>27</v>
      </c>
      <c r="N40" s="92">
        <f>Full_dataset!P32</f>
        <v>23</v>
      </c>
      <c r="O40" s="93">
        <f>Full_dataset!Q32</f>
        <v>29</v>
      </c>
      <c r="P40" s="94">
        <f t="shared" si="20"/>
        <v>0</v>
      </c>
      <c r="Q40" s="95">
        <f t="shared" si="21"/>
        <v>0</v>
      </c>
      <c r="R40" s="96">
        <f t="shared" si="22"/>
        <v>0</v>
      </c>
      <c r="S40" s="91">
        <f>Full_dataset!U32</f>
        <v>0</v>
      </c>
      <c r="T40" s="98">
        <f t="shared" si="23"/>
        <v>0</v>
      </c>
      <c r="U40" s="91">
        <f>Full_dataset!W32</f>
        <v>0</v>
      </c>
      <c r="V40" s="91">
        <f>Full_dataset!X32</f>
        <v>0</v>
      </c>
      <c r="W40" s="91">
        <f>Full_dataset!Y32</f>
        <v>0</v>
      </c>
      <c r="X40" s="91">
        <f>Full_dataset!Z32</f>
        <v>0</v>
      </c>
      <c r="Y40" s="91">
        <f>Full_dataset!AA32</f>
        <v>0</v>
      </c>
      <c r="AA40" s="100"/>
      <c r="AB40" s="101">
        <f t="shared" si="24"/>
        <v>1</v>
      </c>
      <c r="AC40" s="101">
        <f t="shared" si="25"/>
        <v>0.62068965517241381</v>
      </c>
      <c r="AD40" s="101">
        <f t="shared" si="26"/>
        <v>0.93103448275862066</v>
      </c>
      <c r="AE40" s="101">
        <f t="shared" si="27"/>
        <v>0.34482758620689657</v>
      </c>
      <c r="AF40" s="101">
        <f t="shared" si="28"/>
        <v>0.7931034482758621</v>
      </c>
      <c r="AG40" s="101">
        <f t="shared" si="29"/>
        <v>0.96551724137931039</v>
      </c>
      <c r="AH40" s="101">
        <f t="shared" si="30"/>
        <v>0</v>
      </c>
      <c r="AI40" s="102">
        <f t="shared" si="31"/>
        <v>1</v>
      </c>
      <c r="AJ40" s="100"/>
      <c r="AK40" s="101">
        <f t="shared" si="32"/>
        <v>1</v>
      </c>
      <c r="AL40" s="102">
        <f t="shared" si="33"/>
        <v>1</v>
      </c>
      <c r="AM40" s="102">
        <f t="shared" si="34"/>
        <v>1</v>
      </c>
      <c r="AN40" s="102">
        <f t="shared" si="35"/>
        <v>1</v>
      </c>
      <c r="AO40" s="102">
        <f t="shared" si="36"/>
        <v>1</v>
      </c>
      <c r="AP40" s="102">
        <f t="shared" si="37"/>
        <v>1</v>
      </c>
      <c r="AQ40" s="101">
        <f t="shared" si="38"/>
        <v>0</v>
      </c>
      <c r="AR40" s="102">
        <f t="shared" si="39"/>
        <v>1</v>
      </c>
      <c r="AS40" s="100"/>
    </row>
    <row r="41" spans="1:45" s="99" customFormat="1" ht="14.45" customHeight="1" x14ac:dyDescent="0.25">
      <c r="A41" s="62" t="s">
        <v>11</v>
      </c>
      <c r="B41" s="48">
        <v>2</v>
      </c>
      <c r="C41" s="50" t="s">
        <v>75</v>
      </c>
      <c r="D41" s="49" t="s">
        <v>57</v>
      </c>
      <c r="E41" s="51">
        <v>5</v>
      </c>
      <c r="F41" s="108" t="s">
        <v>322</v>
      </c>
      <c r="G41" s="50" t="s">
        <v>331</v>
      </c>
      <c r="H41" s="50" t="s">
        <v>331</v>
      </c>
      <c r="I41" s="91">
        <f>Full_dataset!K33</f>
        <v>5</v>
      </c>
      <c r="J41" s="92">
        <f>Full_dataset!L33</f>
        <v>4</v>
      </c>
      <c r="K41" s="92">
        <f>Full_dataset!M33</f>
        <v>0</v>
      </c>
      <c r="L41" s="92">
        <f>Full_dataset!N33</f>
        <v>5</v>
      </c>
      <c r="M41" s="92">
        <f>Full_dataset!O33</f>
        <v>5</v>
      </c>
      <c r="N41" s="92">
        <f>Full_dataset!P33</f>
        <v>5</v>
      </c>
      <c r="O41" s="93">
        <f>Full_dataset!Q33</f>
        <v>5</v>
      </c>
      <c r="P41" s="94">
        <f t="shared" si="20"/>
        <v>0</v>
      </c>
      <c r="Q41" s="95">
        <f t="shared" si="21"/>
        <v>0</v>
      </c>
      <c r="R41" s="96">
        <f t="shared" si="22"/>
        <v>0</v>
      </c>
      <c r="S41" s="91">
        <f>Full_dataset!U33</f>
        <v>0</v>
      </c>
      <c r="T41" s="98">
        <f t="shared" si="23"/>
        <v>0</v>
      </c>
      <c r="U41" s="91">
        <f>Full_dataset!W33</f>
        <v>0</v>
      </c>
      <c r="V41" s="91">
        <f>Full_dataset!X33</f>
        <v>0</v>
      </c>
      <c r="W41" s="91">
        <f>Full_dataset!Y33</f>
        <v>0</v>
      </c>
      <c r="X41" s="91">
        <f>Full_dataset!Z33</f>
        <v>0</v>
      </c>
      <c r="Y41" s="91">
        <f>Full_dataset!AA33</f>
        <v>0</v>
      </c>
      <c r="AA41" s="100"/>
      <c r="AB41" s="101">
        <f t="shared" si="24"/>
        <v>1</v>
      </c>
      <c r="AC41" s="101">
        <f t="shared" si="25"/>
        <v>0.8</v>
      </c>
      <c r="AD41" s="101">
        <f t="shared" si="26"/>
        <v>1</v>
      </c>
      <c r="AE41" s="101">
        <f t="shared" si="27"/>
        <v>0</v>
      </c>
      <c r="AF41" s="101">
        <f t="shared" si="28"/>
        <v>1</v>
      </c>
      <c r="AG41" s="101">
        <f t="shared" si="29"/>
        <v>1</v>
      </c>
      <c r="AH41" s="101">
        <f t="shared" si="30"/>
        <v>0</v>
      </c>
      <c r="AI41" s="102">
        <f t="shared" si="31"/>
        <v>1</v>
      </c>
      <c r="AJ41" s="100"/>
      <c r="AK41" s="101">
        <f t="shared" si="32"/>
        <v>1</v>
      </c>
      <c r="AL41" s="102">
        <f t="shared" si="33"/>
        <v>1</v>
      </c>
      <c r="AM41" s="102">
        <f t="shared" si="34"/>
        <v>1</v>
      </c>
      <c r="AN41" s="102">
        <f t="shared" si="35"/>
        <v>1</v>
      </c>
      <c r="AO41" s="102">
        <f t="shared" si="36"/>
        <v>1</v>
      </c>
      <c r="AP41" s="102">
        <f t="shared" si="37"/>
        <v>1</v>
      </c>
      <c r="AQ41" s="101">
        <f t="shared" si="38"/>
        <v>0</v>
      </c>
      <c r="AR41" s="102">
        <f t="shared" si="39"/>
        <v>1</v>
      </c>
      <c r="AS41" s="100"/>
    </row>
    <row r="42" spans="1:45" s="99" customFormat="1" ht="14.45" customHeight="1" x14ac:dyDescent="0.25">
      <c r="A42" s="62" t="s">
        <v>12</v>
      </c>
      <c r="B42" s="48">
        <v>17</v>
      </c>
      <c r="C42" s="50" t="s">
        <v>119</v>
      </c>
      <c r="D42" s="49" t="s">
        <v>58</v>
      </c>
      <c r="E42" s="51">
        <v>7</v>
      </c>
      <c r="F42" s="108" t="s">
        <v>312</v>
      </c>
      <c r="G42" s="50" t="s">
        <v>331</v>
      </c>
      <c r="H42" s="50" t="s">
        <v>331</v>
      </c>
      <c r="I42" s="91">
        <f>Full_dataset!K34</f>
        <v>5</v>
      </c>
      <c r="J42" s="92">
        <f>Full_dataset!L34</f>
        <v>2</v>
      </c>
      <c r="K42" s="92">
        <f>Full_dataset!M34</f>
        <v>5</v>
      </c>
      <c r="L42" s="92">
        <f>Full_dataset!N34</f>
        <v>4</v>
      </c>
      <c r="M42" s="92">
        <f>Full_dataset!O34</f>
        <v>6</v>
      </c>
      <c r="N42" s="92">
        <f>Full_dataset!P34</f>
        <v>0</v>
      </c>
      <c r="O42" s="93">
        <f>Full_dataset!Q34</f>
        <v>7</v>
      </c>
      <c r="P42" s="94">
        <f t="shared" si="20"/>
        <v>2</v>
      </c>
      <c r="Q42" s="95">
        <f t="shared" si="21"/>
        <v>2</v>
      </c>
      <c r="R42" s="96">
        <f t="shared" si="22"/>
        <v>0</v>
      </c>
      <c r="S42" s="91">
        <f>Full_dataset!U34</f>
        <v>0</v>
      </c>
      <c r="T42" s="98">
        <f t="shared" si="23"/>
        <v>0</v>
      </c>
      <c r="U42" s="91">
        <f>Full_dataset!W34</f>
        <v>0</v>
      </c>
      <c r="V42" s="91">
        <f>Full_dataset!X34</f>
        <v>0</v>
      </c>
      <c r="W42" s="91">
        <f>Full_dataset!Y34</f>
        <v>0</v>
      </c>
      <c r="X42" s="91">
        <f>Full_dataset!Z34</f>
        <v>0</v>
      </c>
      <c r="Y42" s="91">
        <f>Full_dataset!AA34</f>
        <v>0</v>
      </c>
      <c r="AA42" s="100"/>
      <c r="AB42" s="101">
        <f t="shared" si="24"/>
        <v>0.7142857142857143</v>
      </c>
      <c r="AC42" s="101">
        <f t="shared" si="25"/>
        <v>0.2857142857142857</v>
      </c>
      <c r="AD42" s="101">
        <f t="shared" si="26"/>
        <v>0.8571428571428571</v>
      </c>
      <c r="AE42" s="101">
        <f t="shared" si="27"/>
        <v>0.7142857142857143</v>
      </c>
      <c r="AF42" s="101">
        <f t="shared" si="28"/>
        <v>0</v>
      </c>
      <c r="AG42" s="101">
        <f t="shared" si="29"/>
        <v>0.5714285714285714</v>
      </c>
      <c r="AH42" s="101">
        <f t="shared" si="30"/>
        <v>0.2857142857142857</v>
      </c>
      <c r="AI42" s="102">
        <f t="shared" si="31"/>
        <v>1</v>
      </c>
      <c r="AJ42" s="100"/>
      <c r="AK42" s="101">
        <f t="shared" si="32"/>
        <v>1</v>
      </c>
      <c r="AL42" s="102">
        <f t="shared" si="33"/>
        <v>1</v>
      </c>
      <c r="AM42" s="102">
        <f t="shared" si="34"/>
        <v>1</v>
      </c>
      <c r="AN42" s="102">
        <f t="shared" si="35"/>
        <v>1</v>
      </c>
      <c r="AO42" s="102">
        <f t="shared" si="36"/>
        <v>1</v>
      </c>
      <c r="AP42" s="102">
        <f t="shared" si="37"/>
        <v>1</v>
      </c>
      <c r="AQ42" s="101">
        <f t="shared" si="38"/>
        <v>0.2857142857142857</v>
      </c>
      <c r="AR42" s="102">
        <f t="shared" si="39"/>
        <v>1</v>
      </c>
      <c r="AS42" s="100"/>
    </row>
    <row r="43" spans="1:45" s="99" customFormat="1" ht="14.45" customHeight="1" x14ac:dyDescent="0.25">
      <c r="A43" s="62" t="s">
        <v>13</v>
      </c>
      <c r="B43" s="48">
        <v>4</v>
      </c>
      <c r="C43" s="50" t="s">
        <v>76</v>
      </c>
      <c r="D43" s="49" t="s">
        <v>57</v>
      </c>
      <c r="E43" s="51">
        <v>8</v>
      </c>
      <c r="F43" s="108" t="s">
        <v>321</v>
      </c>
      <c r="G43" s="50" t="s">
        <v>331</v>
      </c>
      <c r="H43" s="50" t="s">
        <v>331</v>
      </c>
      <c r="I43" s="91">
        <f>Full_dataset!K35</f>
        <v>8</v>
      </c>
      <c r="J43" s="92">
        <f>Full_dataset!L35</f>
        <v>4</v>
      </c>
      <c r="K43" s="92">
        <f>Full_dataset!M35</f>
        <v>2</v>
      </c>
      <c r="L43" s="92">
        <f>Full_dataset!N35</f>
        <v>8</v>
      </c>
      <c r="M43" s="92">
        <f>Full_dataset!O35</f>
        <v>7</v>
      </c>
      <c r="N43" s="92">
        <f>Full_dataset!P35</f>
        <v>6</v>
      </c>
      <c r="O43" s="93">
        <f>Full_dataset!Q35</f>
        <v>8</v>
      </c>
      <c r="P43" s="94">
        <f t="shared" si="20"/>
        <v>0</v>
      </c>
      <c r="Q43" s="95">
        <f t="shared" si="21"/>
        <v>0</v>
      </c>
      <c r="R43" s="96">
        <f t="shared" si="22"/>
        <v>0</v>
      </c>
      <c r="S43" s="91">
        <f>Full_dataset!U35</f>
        <v>0</v>
      </c>
      <c r="T43" s="98">
        <f t="shared" si="23"/>
        <v>0</v>
      </c>
      <c r="U43" s="91">
        <f>Full_dataset!W35</f>
        <v>0</v>
      </c>
      <c r="V43" s="91">
        <f>Full_dataset!X35</f>
        <v>0</v>
      </c>
      <c r="W43" s="91">
        <f>Full_dataset!Y35</f>
        <v>0</v>
      </c>
      <c r="X43" s="91">
        <f>Full_dataset!Z35</f>
        <v>0</v>
      </c>
      <c r="Y43" s="91">
        <f>Full_dataset!AA35</f>
        <v>0</v>
      </c>
      <c r="AA43" s="100"/>
      <c r="AB43" s="101">
        <f t="shared" si="24"/>
        <v>1</v>
      </c>
      <c r="AC43" s="101">
        <f t="shared" si="25"/>
        <v>0.5</v>
      </c>
      <c r="AD43" s="101">
        <f t="shared" si="26"/>
        <v>0.875</v>
      </c>
      <c r="AE43" s="101">
        <f t="shared" si="27"/>
        <v>0.25</v>
      </c>
      <c r="AF43" s="101">
        <f t="shared" si="28"/>
        <v>0.75</v>
      </c>
      <c r="AG43" s="101">
        <f t="shared" si="29"/>
        <v>1</v>
      </c>
      <c r="AH43" s="101">
        <f t="shared" si="30"/>
        <v>0</v>
      </c>
      <c r="AI43" s="102">
        <f t="shared" si="31"/>
        <v>1</v>
      </c>
      <c r="AJ43" s="100"/>
      <c r="AK43" s="101">
        <f t="shared" si="32"/>
        <v>1</v>
      </c>
      <c r="AL43" s="102">
        <f t="shared" si="33"/>
        <v>1</v>
      </c>
      <c r="AM43" s="102">
        <f t="shared" si="34"/>
        <v>1</v>
      </c>
      <c r="AN43" s="102">
        <f t="shared" si="35"/>
        <v>1</v>
      </c>
      <c r="AO43" s="102">
        <f t="shared" si="36"/>
        <v>1</v>
      </c>
      <c r="AP43" s="102">
        <f t="shared" si="37"/>
        <v>1</v>
      </c>
      <c r="AQ43" s="101">
        <f t="shared" si="38"/>
        <v>0</v>
      </c>
      <c r="AR43" s="102">
        <f t="shared" si="39"/>
        <v>1</v>
      </c>
      <c r="AS43" s="100"/>
    </row>
    <row r="44" spans="1:45" s="99" customFormat="1" ht="14.45" customHeight="1" x14ac:dyDescent="0.25">
      <c r="A44" s="62" t="s">
        <v>14</v>
      </c>
      <c r="B44" s="48">
        <v>1</v>
      </c>
      <c r="C44" s="50" t="s">
        <v>78</v>
      </c>
      <c r="D44" s="49" t="s">
        <v>57</v>
      </c>
      <c r="E44" s="51">
        <v>2</v>
      </c>
      <c r="F44" s="108" t="s">
        <v>323</v>
      </c>
      <c r="G44" s="50" t="s">
        <v>331</v>
      </c>
      <c r="H44" s="50" t="s">
        <v>331</v>
      </c>
      <c r="I44" s="91">
        <f>Full_dataset!K36</f>
        <v>2</v>
      </c>
      <c r="J44" s="92">
        <f>Full_dataset!L36</f>
        <v>0</v>
      </c>
      <c r="K44" s="92">
        <f>Full_dataset!M36</f>
        <v>0</v>
      </c>
      <c r="L44" s="92">
        <f>Full_dataset!N36</f>
        <v>1</v>
      </c>
      <c r="M44" s="92">
        <f>Full_dataset!O36</f>
        <v>2</v>
      </c>
      <c r="N44" s="92">
        <f>Full_dataset!P36</f>
        <v>2</v>
      </c>
      <c r="O44" s="93">
        <f>Full_dataset!Q36</f>
        <v>2</v>
      </c>
      <c r="P44" s="94">
        <f t="shared" si="20"/>
        <v>0</v>
      </c>
      <c r="Q44" s="95">
        <f t="shared" si="21"/>
        <v>0</v>
      </c>
      <c r="R44" s="96">
        <f t="shared" si="22"/>
        <v>0</v>
      </c>
      <c r="S44" s="91">
        <f>Full_dataset!U36</f>
        <v>0</v>
      </c>
      <c r="T44" s="98">
        <f t="shared" si="23"/>
        <v>0</v>
      </c>
      <c r="U44" s="91">
        <f>Full_dataset!W36</f>
        <v>0</v>
      </c>
      <c r="V44" s="91">
        <f>Full_dataset!X36</f>
        <v>0</v>
      </c>
      <c r="W44" s="91">
        <f>Full_dataset!Y36</f>
        <v>0</v>
      </c>
      <c r="X44" s="91">
        <f>Full_dataset!Z36</f>
        <v>0</v>
      </c>
      <c r="Y44" s="91">
        <f>Full_dataset!AA36</f>
        <v>0</v>
      </c>
      <c r="AA44" s="100"/>
      <c r="AB44" s="101">
        <f t="shared" si="24"/>
        <v>1</v>
      </c>
      <c r="AC44" s="101">
        <f t="shared" si="25"/>
        <v>0</v>
      </c>
      <c r="AD44" s="101">
        <f t="shared" si="26"/>
        <v>1</v>
      </c>
      <c r="AE44" s="101">
        <f t="shared" si="27"/>
        <v>0</v>
      </c>
      <c r="AF44" s="101">
        <f t="shared" si="28"/>
        <v>1</v>
      </c>
      <c r="AG44" s="101">
        <f t="shared" si="29"/>
        <v>0.5</v>
      </c>
      <c r="AH44" s="101">
        <f t="shared" si="30"/>
        <v>0</v>
      </c>
      <c r="AI44" s="102">
        <f t="shared" si="31"/>
        <v>1</v>
      </c>
      <c r="AJ44" s="100"/>
      <c r="AK44" s="101">
        <f t="shared" si="32"/>
        <v>1</v>
      </c>
      <c r="AL44" s="102">
        <f t="shared" si="33"/>
        <v>1</v>
      </c>
      <c r="AM44" s="102">
        <f t="shared" si="34"/>
        <v>1</v>
      </c>
      <c r="AN44" s="102">
        <f t="shared" si="35"/>
        <v>1</v>
      </c>
      <c r="AO44" s="102">
        <f t="shared" si="36"/>
        <v>1</v>
      </c>
      <c r="AP44" s="102">
        <f t="shared" si="37"/>
        <v>1</v>
      </c>
      <c r="AQ44" s="101">
        <f t="shared" si="38"/>
        <v>0</v>
      </c>
      <c r="AR44" s="102">
        <f t="shared" si="39"/>
        <v>1</v>
      </c>
      <c r="AS44" s="100"/>
    </row>
    <row r="45" spans="1:45" s="99" customFormat="1" ht="14.45" customHeight="1" x14ac:dyDescent="0.25">
      <c r="A45" s="62" t="s">
        <v>198</v>
      </c>
      <c r="B45" s="48">
        <v>5</v>
      </c>
      <c r="C45" s="50" t="s">
        <v>120</v>
      </c>
      <c r="D45" s="49" t="s">
        <v>57</v>
      </c>
      <c r="E45" s="51">
        <v>7</v>
      </c>
      <c r="F45" s="108" t="s">
        <v>322</v>
      </c>
      <c r="G45" s="50" t="s">
        <v>331</v>
      </c>
      <c r="H45" s="50" t="s">
        <v>331</v>
      </c>
      <c r="I45" s="91">
        <f>Full_dataset!K37</f>
        <v>7</v>
      </c>
      <c r="J45" s="92">
        <f>Full_dataset!L37</f>
        <v>3</v>
      </c>
      <c r="K45" s="92">
        <f>Full_dataset!M37</f>
        <v>0</v>
      </c>
      <c r="L45" s="92">
        <f>Full_dataset!N37</f>
        <v>4</v>
      </c>
      <c r="M45" s="92">
        <f>Full_dataset!O37</f>
        <v>7</v>
      </c>
      <c r="N45" s="92">
        <f>Full_dataset!P37</f>
        <v>4</v>
      </c>
      <c r="O45" s="93">
        <f>Full_dataset!Q37</f>
        <v>7</v>
      </c>
      <c r="P45" s="94">
        <f t="shared" si="20"/>
        <v>0</v>
      </c>
      <c r="Q45" s="95">
        <f t="shared" si="21"/>
        <v>0</v>
      </c>
      <c r="R45" s="96">
        <f t="shared" si="22"/>
        <v>0</v>
      </c>
      <c r="S45" s="91">
        <f>Full_dataset!U37</f>
        <v>0</v>
      </c>
      <c r="T45" s="98">
        <f t="shared" si="23"/>
        <v>0</v>
      </c>
      <c r="U45" s="91">
        <f>Full_dataset!W37</f>
        <v>0</v>
      </c>
      <c r="V45" s="91">
        <f>Full_dataset!X37</f>
        <v>0</v>
      </c>
      <c r="W45" s="91">
        <f>Full_dataset!Y37</f>
        <v>0</v>
      </c>
      <c r="X45" s="91">
        <f>Full_dataset!Z37</f>
        <v>0</v>
      </c>
      <c r="Y45" s="91">
        <f>Full_dataset!AA37</f>
        <v>0</v>
      </c>
      <c r="AA45" s="100"/>
      <c r="AB45" s="101">
        <f t="shared" si="24"/>
        <v>1</v>
      </c>
      <c r="AC45" s="101">
        <f t="shared" si="25"/>
        <v>0.42857142857142855</v>
      </c>
      <c r="AD45" s="101">
        <f t="shared" si="26"/>
        <v>1</v>
      </c>
      <c r="AE45" s="101">
        <f t="shared" si="27"/>
        <v>0</v>
      </c>
      <c r="AF45" s="101">
        <f t="shared" si="28"/>
        <v>0.5714285714285714</v>
      </c>
      <c r="AG45" s="101">
        <f t="shared" si="29"/>
        <v>0.5714285714285714</v>
      </c>
      <c r="AH45" s="101">
        <f t="shared" si="30"/>
        <v>0</v>
      </c>
      <c r="AI45" s="102">
        <f t="shared" si="31"/>
        <v>1</v>
      </c>
      <c r="AJ45" s="100"/>
      <c r="AK45" s="101">
        <f t="shared" si="32"/>
        <v>1</v>
      </c>
      <c r="AL45" s="102">
        <f t="shared" si="33"/>
        <v>1</v>
      </c>
      <c r="AM45" s="102">
        <f t="shared" si="34"/>
        <v>1</v>
      </c>
      <c r="AN45" s="102">
        <f t="shared" si="35"/>
        <v>1</v>
      </c>
      <c r="AO45" s="102">
        <f t="shared" si="36"/>
        <v>1</v>
      </c>
      <c r="AP45" s="102">
        <f t="shared" si="37"/>
        <v>1</v>
      </c>
      <c r="AQ45" s="101">
        <f t="shared" si="38"/>
        <v>0</v>
      </c>
      <c r="AR45" s="102">
        <f t="shared" si="39"/>
        <v>1</v>
      </c>
      <c r="AS45" s="100"/>
    </row>
    <row r="46" spans="1:45" s="99" customFormat="1" ht="14.45" customHeight="1" x14ac:dyDescent="0.25">
      <c r="A46" s="62" t="s">
        <v>199</v>
      </c>
      <c r="B46" s="48">
        <v>12</v>
      </c>
      <c r="C46" s="50" t="s">
        <v>121</v>
      </c>
      <c r="D46" s="49" t="s">
        <v>57</v>
      </c>
      <c r="E46" s="51">
        <v>11</v>
      </c>
      <c r="F46" s="108" t="s">
        <v>313</v>
      </c>
      <c r="G46" s="50" t="s">
        <v>331</v>
      </c>
      <c r="H46" s="50" t="s">
        <v>331</v>
      </c>
      <c r="I46" s="91">
        <f>Full_dataset!K38</f>
        <v>5</v>
      </c>
      <c r="J46" s="92">
        <f>Full_dataset!L38</f>
        <v>1</v>
      </c>
      <c r="K46" s="92">
        <f>Full_dataset!M38</f>
        <v>0</v>
      </c>
      <c r="L46" s="92">
        <f>Full_dataset!N38</f>
        <v>9</v>
      </c>
      <c r="M46" s="92">
        <f>Full_dataset!O38</f>
        <v>3</v>
      </c>
      <c r="N46" s="92">
        <f>Full_dataset!P38</f>
        <v>10</v>
      </c>
      <c r="O46" s="93">
        <f>Full_dataset!Q38</f>
        <v>9</v>
      </c>
      <c r="P46" s="94">
        <f t="shared" si="20"/>
        <v>4</v>
      </c>
      <c r="Q46" s="95">
        <f t="shared" si="21"/>
        <v>6</v>
      </c>
      <c r="R46" s="96">
        <f t="shared" si="22"/>
        <v>2</v>
      </c>
      <c r="S46" s="91">
        <f>Full_dataset!U38</f>
        <v>2</v>
      </c>
      <c r="T46" s="98">
        <f t="shared" si="23"/>
        <v>0</v>
      </c>
      <c r="U46" s="91">
        <f>Full_dataset!W38</f>
        <v>0</v>
      </c>
      <c r="V46" s="91">
        <f>Full_dataset!X38</f>
        <v>0</v>
      </c>
      <c r="W46" s="91">
        <f>Full_dataset!Y38</f>
        <v>2</v>
      </c>
      <c r="X46" s="91">
        <f>Full_dataset!Z38</f>
        <v>0</v>
      </c>
      <c r="Y46" s="91">
        <f>Full_dataset!AA38</f>
        <v>2</v>
      </c>
      <c r="AA46" s="100"/>
      <c r="AB46" s="101">
        <f t="shared" si="24"/>
        <v>0.45454545454545453</v>
      </c>
      <c r="AC46" s="101">
        <f t="shared" si="25"/>
        <v>9.0909090909090912E-2</v>
      </c>
      <c r="AD46" s="101">
        <f t="shared" si="26"/>
        <v>0.27272727272727271</v>
      </c>
      <c r="AE46" s="101">
        <f t="shared" si="27"/>
        <v>0</v>
      </c>
      <c r="AF46" s="101">
        <f t="shared" si="28"/>
        <v>0.90909090909090906</v>
      </c>
      <c r="AG46" s="101">
        <f t="shared" si="29"/>
        <v>0.81818181818181823</v>
      </c>
      <c r="AH46" s="101">
        <f t="shared" si="30"/>
        <v>0.36363636363636365</v>
      </c>
      <c r="AI46" s="102">
        <f t="shared" si="31"/>
        <v>1</v>
      </c>
      <c r="AJ46" s="100"/>
      <c r="AK46" s="101">
        <f t="shared" si="32"/>
        <v>0.81818181818181823</v>
      </c>
      <c r="AL46" s="102">
        <f t="shared" si="33"/>
        <v>0.81818181818181823</v>
      </c>
      <c r="AM46" s="102">
        <f t="shared" si="34"/>
        <v>0.81818181818181823</v>
      </c>
      <c r="AN46" s="102">
        <f t="shared" si="35"/>
        <v>0.81818181818181823</v>
      </c>
      <c r="AO46" s="102">
        <f t="shared" si="36"/>
        <v>1</v>
      </c>
      <c r="AP46" s="102">
        <f t="shared" si="37"/>
        <v>1</v>
      </c>
      <c r="AQ46" s="101">
        <f t="shared" si="38"/>
        <v>0.36363636363636365</v>
      </c>
      <c r="AR46" s="102">
        <f t="shared" si="39"/>
        <v>1</v>
      </c>
      <c r="AS46" s="100"/>
    </row>
    <row r="47" spans="1:45" s="99" customFormat="1" ht="14.45" customHeight="1" x14ac:dyDescent="0.25">
      <c r="A47" s="62" t="s">
        <v>200</v>
      </c>
      <c r="B47" s="48">
        <v>6</v>
      </c>
      <c r="C47" s="50" t="s">
        <v>165</v>
      </c>
      <c r="D47" s="49" t="s">
        <v>57</v>
      </c>
      <c r="E47" s="51">
        <v>2</v>
      </c>
      <c r="F47" s="108" t="s">
        <v>313</v>
      </c>
      <c r="G47" s="50" t="s">
        <v>331</v>
      </c>
      <c r="H47" s="50" t="s">
        <v>331</v>
      </c>
      <c r="I47" s="91">
        <f>Full_dataset!K39</f>
        <v>2</v>
      </c>
      <c r="J47" s="92">
        <f>Full_dataset!L39</f>
        <v>0</v>
      </c>
      <c r="K47" s="92">
        <f>Full_dataset!M39</f>
        <v>0</v>
      </c>
      <c r="L47" s="92">
        <f>Full_dataset!N39</f>
        <v>2</v>
      </c>
      <c r="M47" s="92">
        <f>Full_dataset!O39</f>
        <v>1</v>
      </c>
      <c r="N47" s="92">
        <f>Full_dataset!P39</f>
        <v>2</v>
      </c>
      <c r="O47" s="93">
        <f>Full_dataset!Q39</f>
        <v>2</v>
      </c>
      <c r="P47" s="94">
        <f t="shared" si="20"/>
        <v>0</v>
      </c>
      <c r="Q47" s="95">
        <f t="shared" si="21"/>
        <v>0</v>
      </c>
      <c r="R47" s="96">
        <f t="shared" si="22"/>
        <v>0</v>
      </c>
      <c r="S47" s="91">
        <f>Full_dataset!U39</f>
        <v>0</v>
      </c>
      <c r="T47" s="98">
        <f t="shared" si="23"/>
        <v>0</v>
      </c>
      <c r="U47" s="91">
        <f>Full_dataset!W39</f>
        <v>0</v>
      </c>
      <c r="V47" s="91">
        <f>Full_dataset!X39</f>
        <v>0</v>
      </c>
      <c r="W47" s="91">
        <f>Full_dataset!Y39</f>
        <v>0</v>
      </c>
      <c r="X47" s="91">
        <f>Full_dataset!Z39</f>
        <v>0</v>
      </c>
      <c r="Y47" s="91">
        <f>Full_dataset!AA39</f>
        <v>0</v>
      </c>
      <c r="AA47" s="100"/>
      <c r="AB47" s="101">
        <f t="shared" si="24"/>
        <v>1</v>
      </c>
      <c r="AC47" s="101">
        <f t="shared" si="25"/>
        <v>0</v>
      </c>
      <c r="AD47" s="101">
        <f t="shared" si="26"/>
        <v>0.5</v>
      </c>
      <c r="AE47" s="101">
        <f t="shared" si="27"/>
        <v>0</v>
      </c>
      <c r="AF47" s="101">
        <f t="shared" si="28"/>
        <v>1</v>
      </c>
      <c r="AG47" s="101">
        <f t="shared" si="29"/>
        <v>1</v>
      </c>
      <c r="AH47" s="101">
        <f t="shared" si="30"/>
        <v>0</v>
      </c>
      <c r="AI47" s="102">
        <f t="shared" si="31"/>
        <v>1</v>
      </c>
      <c r="AJ47" s="100"/>
      <c r="AK47" s="101">
        <f t="shared" si="32"/>
        <v>1</v>
      </c>
      <c r="AL47" s="102">
        <f t="shared" si="33"/>
        <v>1</v>
      </c>
      <c r="AM47" s="102">
        <f t="shared" si="34"/>
        <v>1</v>
      </c>
      <c r="AN47" s="102">
        <f t="shared" si="35"/>
        <v>1</v>
      </c>
      <c r="AO47" s="102">
        <f t="shared" si="36"/>
        <v>1</v>
      </c>
      <c r="AP47" s="102">
        <f t="shared" si="37"/>
        <v>1</v>
      </c>
      <c r="AQ47" s="101">
        <f t="shared" si="38"/>
        <v>0</v>
      </c>
      <c r="AR47" s="102">
        <f t="shared" si="39"/>
        <v>1</v>
      </c>
      <c r="AS47" s="100"/>
    </row>
    <row r="48" spans="1:45" s="99" customFormat="1" ht="14.45" customHeight="1" x14ac:dyDescent="0.25">
      <c r="A48" s="62" t="s">
        <v>201</v>
      </c>
      <c r="B48" s="48">
        <v>6</v>
      </c>
      <c r="C48" s="50" t="s">
        <v>165</v>
      </c>
      <c r="D48" s="49" t="s">
        <v>57</v>
      </c>
      <c r="E48" s="51">
        <v>2</v>
      </c>
      <c r="F48" s="108" t="s">
        <v>313</v>
      </c>
      <c r="G48" s="50" t="s">
        <v>331</v>
      </c>
      <c r="H48" s="50" t="s">
        <v>331</v>
      </c>
      <c r="I48" s="91">
        <f>Full_dataset!K40</f>
        <v>2</v>
      </c>
      <c r="J48" s="92">
        <f>Full_dataset!L40</f>
        <v>0</v>
      </c>
      <c r="K48" s="92">
        <f>Full_dataset!M40</f>
        <v>0</v>
      </c>
      <c r="L48" s="92">
        <f>Full_dataset!N40</f>
        <v>2</v>
      </c>
      <c r="M48" s="92">
        <f>Full_dataset!O40</f>
        <v>1</v>
      </c>
      <c r="N48" s="92">
        <f>Full_dataset!P40</f>
        <v>2</v>
      </c>
      <c r="O48" s="93">
        <f>Full_dataset!Q40</f>
        <v>2</v>
      </c>
      <c r="P48" s="94">
        <f t="shared" si="20"/>
        <v>0</v>
      </c>
      <c r="Q48" s="95">
        <f t="shared" si="21"/>
        <v>0</v>
      </c>
      <c r="R48" s="96">
        <f t="shared" si="22"/>
        <v>0</v>
      </c>
      <c r="S48" s="91">
        <f>Full_dataset!U40</f>
        <v>0</v>
      </c>
      <c r="T48" s="98">
        <f t="shared" si="23"/>
        <v>0</v>
      </c>
      <c r="U48" s="91">
        <f>Full_dataset!W40</f>
        <v>0</v>
      </c>
      <c r="V48" s="91">
        <f>Full_dataset!X40</f>
        <v>0</v>
      </c>
      <c r="W48" s="91">
        <f>Full_dataset!Y40</f>
        <v>0</v>
      </c>
      <c r="X48" s="91">
        <f>Full_dataset!Z40</f>
        <v>0</v>
      </c>
      <c r="Y48" s="91">
        <f>Full_dataset!AA40</f>
        <v>0</v>
      </c>
      <c r="AA48" s="100"/>
      <c r="AB48" s="101">
        <f t="shared" si="24"/>
        <v>1</v>
      </c>
      <c r="AC48" s="101">
        <f t="shared" si="25"/>
        <v>0</v>
      </c>
      <c r="AD48" s="101">
        <f t="shared" si="26"/>
        <v>0.5</v>
      </c>
      <c r="AE48" s="101">
        <f t="shared" si="27"/>
        <v>0</v>
      </c>
      <c r="AF48" s="101">
        <f t="shared" si="28"/>
        <v>1</v>
      </c>
      <c r="AG48" s="101">
        <f t="shared" si="29"/>
        <v>1</v>
      </c>
      <c r="AH48" s="101">
        <f t="shared" si="30"/>
        <v>0</v>
      </c>
      <c r="AI48" s="102">
        <f t="shared" si="31"/>
        <v>1</v>
      </c>
      <c r="AJ48" s="100"/>
      <c r="AK48" s="101">
        <f t="shared" si="32"/>
        <v>1</v>
      </c>
      <c r="AL48" s="102">
        <f t="shared" si="33"/>
        <v>1</v>
      </c>
      <c r="AM48" s="102">
        <f t="shared" si="34"/>
        <v>1</v>
      </c>
      <c r="AN48" s="102">
        <f t="shared" si="35"/>
        <v>1</v>
      </c>
      <c r="AO48" s="102">
        <f t="shared" si="36"/>
        <v>1</v>
      </c>
      <c r="AP48" s="102">
        <f t="shared" si="37"/>
        <v>1</v>
      </c>
      <c r="AQ48" s="101">
        <f t="shared" si="38"/>
        <v>0</v>
      </c>
      <c r="AR48" s="102">
        <f t="shared" si="39"/>
        <v>1</v>
      </c>
      <c r="AS48" s="100"/>
    </row>
    <row r="49" spans="1:45" s="99" customFormat="1" ht="14.45" customHeight="1" x14ac:dyDescent="0.25">
      <c r="A49" s="62" t="s">
        <v>15</v>
      </c>
      <c r="B49" s="48">
        <v>8</v>
      </c>
      <c r="C49" s="50" t="s">
        <v>164</v>
      </c>
      <c r="D49" s="49" t="s">
        <v>58</v>
      </c>
      <c r="E49" s="51">
        <v>103</v>
      </c>
      <c r="F49" s="108" t="s">
        <v>316</v>
      </c>
      <c r="G49" s="50" t="s">
        <v>331</v>
      </c>
      <c r="H49" s="50" t="s">
        <v>331</v>
      </c>
      <c r="I49" s="91">
        <f>Full_dataset!K41</f>
        <v>89</v>
      </c>
      <c r="J49" s="92">
        <f>Full_dataset!L41</f>
        <v>55</v>
      </c>
      <c r="K49" s="92">
        <f>Full_dataset!M41</f>
        <v>31</v>
      </c>
      <c r="L49" s="92">
        <f>Full_dataset!N41</f>
        <v>94</v>
      </c>
      <c r="M49" s="92">
        <f>Full_dataset!O41</f>
        <v>88</v>
      </c>
      <c r="N49" s="92">
        <f>Full_dataset!P41</f>
        <v>90</v>
      </c>
      <c r="O49" s="93">
        <f>Full_dataset!Q41</f>
        <v>93</v>
      </c>
      <c r="P49" s="94">
        <f t="shared" si="20"/>
        <v>4</v>
      </c>
      <c r="Q49" s="95">
        <f t="shared" si="21"/>
        <v>14</v>
      </c>
      <c r="R49" s="96">
        <f t="shared" si="22"/>
        <v>10</v>
      </c>
      <c r="S49" s="91">
        <f>Full_dataset!U41</f>
        <v>9</v>
      </c>
      <c r="T49" s="98">
        <f t="shared" si="23"/>
        <v>1</v>
      </c>
      <c r="U49" s="91">
        <f>Full_dataset!W41</f>
        <v>1</v>
      </c>
      <c r="V49" s="91">
        <f>Full_dataset!X41</f>
        <v>3</v>
      </c>
      <c r="W49" s="91">
        <f>Full_dataset!Y41</f>
        <v>9</v>
      </c>
      <c r="X49" s="91">
        <f>Full_dataset!Z41</f>
        <v>1</v>
      </c>
      <c r="Y49" s="91">
        <f>Full_dataset!AA41</f>
        <v>6</v>
      </c>
      <c r="AA49" s="100"/>
      <c r="AB49" s="101">
        <f t="shared" si="24"/>
        <v>0.86407766990291257</v>
      </c>
      <c r="AC49" s="101">
        <f t="shared" si="25"/>
        <v>0.53398058252427183</v>
      </c>
      <c r="AD49" s="101">
        <f t="shared" si="26"/>
        <v>0.85436893203883491</v>
      </c>
      <c r="AE49" s="101">
        <f t="shared" si="27"/>
        <v>0.30097087378640774</v>
      </c>
      <c r="AF49" s="101">
        <f t="shared" si="28"/>
        <v>0.87378640776699024</v>
      </c>
      <c r="AG49" s="101">
        <f t="shared" si="29"/>
        <v>0.91262135922330101</v>
      </c>
      <c r="AH49" s="101">
        <f t="shared" si="30"/>
        <v>3.8834951456310676E-2</v>
      </c>
      <c r="AI49" s="102">
        <f t="shared" si="31"/>
        <v>0.99029126213592233</v>
      </c>
      <c r="AJ49" s="100"/>
      <c r="AK49" s="101">
        <f t="shared" si="32"/>
        <v>0.90291262135922334</v>
      </c>
      <c r="AL49" s="102">
        <f t="shared" si="33"/>
        <v>0.91262135922330101</v>
      </c>
      <c r="AM49" s="102">
        <f t="shared" si="34"/>
        <v>0.91262135922330101</v>
      </c>
      <c r="AN49" s="102">
        <f t="shared" si="35"/>
        <v>0.93203883495145634</v>
      </c>
      <c r="AO49" s="102">
        <f t="shared" si="36"/>
        <v>0.96116504854368934</v>
      </c>
      <c r="AP49" s="102">
        <f t="shared" si="37"/>
        <v>0.99029126213592233</v>
      </c>
      <c r="AQ49" s="101">
        <f t="shared" si="38"/>
        <v>3.8834951456310676E-2</v>
      </c>
      <c r="AR49" s="102">
        <f t="shared" si="39"/>
        <v>0.99029126213592233</v>
      </c>
      <c r="AS49" s="100"/>
    </row>
    <row r="50" spans="1:45" ht="14.45" customHeight="1" x14ac:dyDescent="0.25">
      <c r="A50" s="60" t="s">
        <v>16</v>
      </c>
      <c r="B50" s="47">
        <v>6</v>
      </c>
      <c r="C50" s="46" t="s">
        <v>79</v>
      </c>
      <c r="D50" s="44" t="s">
        <v>58</v>
      </c>
      <c r="E50" s="45">
        <v>6</v>
      </c>
      <c r="F50" s="107" t="s">
        <v>322</v>
      </c>
      <c r="G50" s="46" t="s">
        <v>331</v>
      </c>
      <c r="H50" s="46" t="s">
        <v>331</v>
      </c>
      <c r="I50" s="76">
        <f>Full_dataset!K42</f>
        <v>6</v>
      </c>
      <c r="J50" s="73">
        <f>Full_dataset!L42</f>
        <v>4</v>
      </c>
      <c r="K50" s="73">
        <f>Full_dataset!M42</f>
        <v>0</v>
      </c>
      <c r="L50" s="73">
        <f>Full_dataset!N42</f>
        <v>4</v>
      </c>
      <c r="M50" s="73">
        <f>Full_dataset!O42</f>
        <v>6</v>
      </c>
      <c r="N50" s="73">
        <f>Full_dataset!P42</f>
        <v>5</v>
      </c>
      <c r="O50" s="70">
        <f>Full_dataset!Q42</f>
        <v>6</v>
      </c>
      <c r="P50" s="80">
        <f t="shared" si="20"/>
        <v>0</v>
      </c>
      <c r="Q50" s="78">
        <f t="shared" si="21"/>
        <v>0</v>
      </c>
      <c r="R50" s="71">
        <f t="shared" si="22"/>
        <v>0</v>
      </c>
      <c r="S50" s="76">
        <f>Full_dataset!U42</f>
        <v>0</v>
      </c>
      <c r="T50" s="54">
        <f t="shared" si="23"/>
        <v>0</v>
      </c>
      <c r="U50" s="76">
        <f>Full_dataset!W42</f>
        <v>0</v>
      </c>
      <c r="V50" s="76">
        <f>Full_dataset!X42</f>
        <v>0</v>
      </c>
      <c r="W50" s="76">
        <f>Full_dataset!Y42</f>
        <v>0</v>
      </c>
      <c r="X50" s="76">
        <f>Full_dataset!Z42</f>
        <v>0</v>
      </c>
      <c r="Y50" s="76">
        <f>Full_dataset!AA42</f>
        <v>0</v>
      </c>
      <c r="AA50" s="5"/>
      <c r="AB50" s="6">
        <f t="shared" si="24"/>
        <v>1</v>
      </c>
      <c r="AC50" s="6">
        <f t="shared" si="25"/>
        <v>0.66666666666666663</v>
      </c>
      <c r="AD50" s="6">
        <f t="shared" si="26"/>
        <v>1</v>
      </c>
      <c r="AE50" s="6">
        <f t="shared" si="27"/>
        <v>0</v>
      </c>
      <c r="AF50" s="6">
        <f t="shared" si="28"/>
        <v>0.83333333333333337</v>
      </c>
      <c r="AG50" s="6">
        <f t="shared" si="29"/>
        <v>0.66666666666666663</v>
      </c>
      <c r="AH50" s="6">
        <f t="shared" si="30"/>
        <v>0</v>
      </c>
      <c r="AI50" s="7">
        <f t="shared" si="31"/>
        <v>1</v>
      </c>
      <c r="AJ50" s="5"/>
      <c r="AK50" s="6">
        <f t="shared" si="32"/>
        <v>1</v>
      </c>
      <c r="AL50" s="7">
        <f t="shared" si="33"/>
        <v>1</v>
      </c>
      <c r="AM50" s="7">
        <f t="shared" si="34"/>
        <v>1</v>
      </c>
      <c r="AN50" s="7">
        <f t="shared" si="35"/>
        <v>1</v>
      </c>
      <c r="AO50" s="7">
        <f t="shared" si="36"/>
        <v>1</v>
      </c>
      <c r="AP50" s="7">
        <f t="shared" si="37"/>
        <v>1</v>
      </c>
      <c r="AQ50" s="101">
        <f t="shared" si="38"/>
        <v>0</v>
      </c>
      <c r="AR50" s="102">
        <f t="shared" si="39"/>
        <v>1</v>
      </c>
      <c r="AS50" s="5"/>
    </row>
    <row r="51" spans="1:45" ht="14.45" customHeight="1" x14ac:dyDescent="0.25">
      <c r="A51" s="60" t="s">
        <v>17</v>
      </c>
      <c r="B51" s="47">
        <v>6</v>
      </c>
      <c r="C51" s="46" t="s">
        <v>188</v>
      </c>
      <c r="D51" s="44" t="s">
        <v>57</v>
      </c>
      <c r="E51" s="45">
        <v>16</v>
      </c>
      <c r="F51" s="107" t="s">
        <v>321</v>
      </c>
      <c r="G51" s="46" t="s">
        <v>331</v>
      </c>
      <c r="H51" s="46" t="s">
        <v>331</v>
      </c>
      <c r="I51" s="76">
        <f>Full_dataset!K43</f>
        <v>16</v>
      </c>
      <c r="J51" s="73">
        <f>Full_dataset!L43</f>
        <v>7</v>
      </c>
      <c r="K51" s="73">
        <f>Full_dataset!M43</f>
        <v>0</v>
      </c>
      <c r="L51" s="73">
        <f>Full_dataset!N43</f>
        <v>16</v>
      </c>
      <c r="M51" s="73">
        <f>Full_dataset!O43</f>
        <v>9</v>
      </c>
      <c r="N51" s="73">
        <f>Full_dataset!P43</f>
        <v>9</v>
      </c>
      <c r="O51" s="70">
        <f>Full_dataset!Q43</f>
        <v>16</v>
      </c>
      <c r="P51" s="80">
        <f t="shared" si="20"/>
        <v>0</v>
      </c>
      <c r="Q51" s="78">
        <f t="shared" si="21"/>
        <v>0</v>
      </c>
      <c r="R51" s="71">
        <f t="shared" si="22"/>
        <v>0</v>
      </c>
      <c r="S51" s="76">
        <f>Full_dataset!U43</f>
        <v>0</v>
      </c>
      <c r="T51" s="54">
        <f t="shared" si="23"/>
        <v>0</v>
      </c>
      <c r="U51" s="76">
        <f>Full_dataset!W43</f>
        <v>0</v>
      </c>
      <c r="V51" s="76">
        <f>Full_dataset!X43</f>
        <v>0</v>
      </c>
      <c r="W51" s="76">
        <f>Full_dataset!Y43</f>
        <v>0</v>
      </c>
      <c r="X51" s="76">
        <f>Full_dataset!Z43</f>
        <v>0</v>
      </c>
      <c r="Y51" s="76">
        <f>Full_dataset!AA43</f>
        <v>0</v>
      </c>
      <c r="AA51" s="5"/>
      <c r="AB51" s="6">
        <f t="shared" si="24"/>
        <v>1</v>
      </c>
      <c r="AC51" s="6">
        <f t="shared" si="25"/>
        <v>0.4375</v>
      </c>
      <c r="AD51" s="6">
        <f t="shared" si="26"/>
        <v>0.5625</v>
      </c>
      <c r="AE51" s="6">
        <f t="shared" si="27"/>
        <v>0</v>
      </c>
      <c r="AF51" s="6">
        <f t="shared" si="28"/>
        <v>0.5625</v>
      </c>
      <c r="AG51" s="6">
        <f t="shared" si="29"/>
        <v>1</v>
      </c>
      <c r="AH51" s="6">
        <f t="shared" si="30"/>
        <v>0</v>
      </c>
      <c r="AI51" s="7">
        <f t="shared" si="31"/>
        <v>1</v>
      </c>
      <c r="AJ51" s="5"/>
      <c r="AK51" s="6">
        <f t="shared" si="32"/>
        <v>1</v>
      </c>
      <c r="AL51" s="7">
        <f t="shared" si="33"/>
        <v>1</v>
      </c>
      <c r="AM51" s="7">
        <f t="shared" si="34"/>
        <v>1</v>
      </c>
      <c r="AN51" s="7">
        <f t="shared" si="35"/>
        <v>1</v>
      </c>
      <c r="AO51" s="7">
        <f t="shared" si="36"/>
        <v>1</v>
      </c>
      <c r="AP51" s="7">
        <f t="shared" si="37"/>
        <v>1</v>
      </c>
      <c r="AQ51" s="101">
        <f t="shared" si="38"/>
        <v>0</v>
      </c>
      <c r="AR51" s="102">
        <f t="shared" si="39"/>
        <v>1</v>
      </c>
      <c r="AS51" s="5"/>
    </row>
    <row r="52" spans="1:45" ht="14.45" customHeight="1" x14ac:dyDescent="0.25">
      <c r="A52" s="60" t="s">
        <v>18</v>
      </c>
      <c r="B52" s="47">
        <v>1</v>
      </c>
      <c r="C52" s="46" t="s">
        <v>81</v>
      </c>
      <c r="D52" s="44" t="s">
        <v>58</v>
      </c>
      <c r="E52" s="45">
        <v>3</v>
      </c>
      <c r="F52" s="107" t="s">
        <v>319</v>
      </c>
      <c r="G52" s="46" t="s">
        <v>331</v>
      </c>
      <c r="H52" s="46" t="s">
        <v>331</v>
      </c>
      <c r="I52" s="76">
        <f>Full_dataset!K44</f>
        <v>3</v>
      </c>
      <c r="J52" s="73">
        <f>Full_dataset!L44</f>
        <v>3</v>
      </c>
      <c r="K52" s="73">
        <f>Full_dataset!M44</f>
        <v>0</v>
      </c>
      <c r="L52" s="73">
        <f>Full_dataset!N44</f>
        <v>3</v>
      </c>
      <c r="M52" s="73">
        <f>Full_dataset!O44</f>
        <v>3</v>
      </c>
      <c r="N52" s="73">
        <f>Full_dataset!P44</f>
        <v>2</v>
      </c>
      <c r="O52" s="70">
        <f>Full_dataset!Q44</f>
        <v>3</v>
      </c>
      <c r="P52" s="80">
        <f t="shared" si="20"/>
        <v>0</v>
      </c>
      <c r="Q52" s="78">
        <f t="shared" si="21"/>
        <v>0</v>
      </c>
      <c r="R52" s="71">
        <f t="shared" si="22"/>
        <v>0</v>
      </c>
      <c r="S52" s="76">
        <f>Full_dataset!U44</f>
        <v>0</v>
      </c>
      <c r="T52" s="54">
        <f t="shared" si="23"/>
        <v>0</v>
      </c>
      <c r="U52" s="76">
        <f>Full_dataset!W44</f>
        <v>0</v>
      </c>
      <c r="V52" s="76">
        <f>Full_dataset!X44</f>
        <v>0</v>
      </c>
      <c r="W52" s="76">
        <f>Full_dataset!Y44</f>
        <v>0</v>
      </c>
      <c r="X52" s="76">
        <f>Full_dataset!Z44</f>
        <v>0</v>
      </c>
      <c r="Y52" s="76">
        <f>Full_dataset!AA44</f>
        <v>0</v>
      </c>
      <c r="AA52" s="5"/>
      <c r="AB52" s="6">
        <f t="shared" si="24"/>
        <v>1</v>
      </c>
      <c r="AC52" s="6">
        <f t="shared" si="25"/>
        <v>1</v>
      </c>
      <c r="AD52" s="6">
        <f t="shared" si="26"/>
        <v>1</v>
      </c>
      <c r="AE52" s="6">
        <f t="shared" si="27"/>
        <v>0</v>
      </c>
      <c r="AF52" s="6">
        <f t="shared" si="28"/>
        <v>0.66666666666666663</v>
      </c>
      <c r="AG52" s="6">
        <f t="shared" si="29"/>
        <v>1</v>
      </c>
      <c r="AH52" s="6">
        <f t="shared" si="30"/>
        <v>0</v>
      </c>
      <c r="AI52" s="7">
        <f t="shared" si="31"/>
        <v>1</v>
      </c>
      <c r="AJ52" s="5"/>
      <c r="AK52" s="6">
        <f t="shared" si="32"/>
        <v>1</v>
      </c>
      <c r="AL52" s="7">
        <f t="shared" si="33"/>
        <v>1</v>
      </c>
      <c r="AM52" s="7">
        <f t="shared" si="34"/>
        <v>1</v>
      </c>
      <c r="AN52" s="7">
        <f t="shared" si="35"/>
        <v>1</v>
      </c>
      <c r="AO52" s="7">
        <f t="shared" si="36"/>
        <v>1</v>
      </c>
      <c r="AP52" s="7">
        <f t="shared" si="37"/>
        <v>1</v>
      </c>
      <c r="AQ52" s="101">
        <f t="shared" si="38"/>
        <v>0</v>
      </c>
      <c r="AR52" s="102">
        <f t="shared" si="39"/>
        <v>1</v>
      </c>
      <c r="AS52" s="5"/>
    </row>
    <row r="53" spans="1:45" ht="14.45" customHeight="1" x14ac:dyDescent="0.25">
      <c r="A53" s="60" t="s">
        <v>20</v>
      </c>
      <c r="B53" s="47">
        <v>2</v>
      </c>
      <c r="C53" s="46" t="s">
        <v>83</v>
      </c>
      <c r="D53" s="44" t="s">
        <v>58</v>
      </c>
      <c r="E53" s="45">
        <v>10</v>
      </c>
      <c r="F53" s="107" t="s">
        <v>324</v>
      </c>
      <c r="G53" s="46" t="s">
        <v>331</v>
      </c>
      <c r="H53" s="46" t="s">
        <v>331</v>
      </c>
      <c r="I53" s="76">
        <f>Full_dataset!K46</f>
        <v>10</v>
      </c>
      <c r="J53" s="73">
        <f>Full_dataset!L46</f>
        <v>2</v>
      </c>
      <c r="K53" s="73">
        <f>Full_dataset!M46</f>
        <v>0</v>
      </c>
      <c r="L53" s="73">
        <f>Full_dataset!N46</f>
        <v>10</v>
      </c>
      <c r="M53" s="73">
        <f>Full_dataset!O46</f>
        <v>9</v>
      </c>
      <c r="N53" s="73">
        <f>Full_dataset!P46</f>
        <v>6</v>
      </c>
      <c r="O53" s="70">
        <f>Full_dataset!Q46</f>
        <v>10</v>
      </c>
      <c r="P53" s="80">
        <f t="shared" si="20"/>
        <v>0</v>
      </c>
      <c r="Q53" s="78">
        <f t="shared" si="21"/>
        <v>0</v>
      </c>
      <c r="R53" s="71">
        <f t="shared" si="22"/>
        <v>0</v>
      </c>
      <c r="S53" s="76">
        <f>Full_dataset!U46</f>
        <v>0</v>
      </c>
      <c r="T53" s="54">
        <f t="shared" si="23"/>
        <v>0</v>
      </c>
      <c r="U53" s="76">
        <f>Full_dataset!W46</f>
        <v>0</v>
      </c>
      <c r="V53" s="76">
        <f>Full_dataset!X46</f>
        <v>0</v>
      </c>
      <c r="W53" s="76">
        <f>Full_dataset!Y46</f>
        <v>0</v>
      </c>
      <c r="X53" s="76">
        <f>Full_dataset!Z46</f>
        <v>0</v>
      </c>
      <c r="Y53" s="76">
        <f>Full_dataset!AA46</f>
        <v>0</v>
      </c>
      <c r="AA53" s="5"/>
      <c r="AB53" s="6">
        <f t="shared" si="24"/>
        <v>1</v>
      </c>
      <c r="AC53" s="6">
        <f t="shared" si="25"/>
        <v>0.2</v>
      </c>
      <c r="AD53" s="6">
        <f t="shared" si="26"/>
        <v>0.9</v>
      </c>
      <c r="AE53" s="6">
        <f t="shared" si="27"/>
        <v>0</v>
      </c>
      <c r="AF53" s="6">
        <f t="shared" si="28"/>
        <v>0.6</v>
      </c>
      <c r="AG53" s="6">
        <f t="shared" si="29"/>
        <v>1</v>
      </c>
      <c r="AH53" s="6">
        <f t="shared" si="30"/>
        <v>0</v>
      </c>
      <c r="AI53" s="7">
        <f t="shared" si="31"/>
        <v>1</v>
      </c>
      <c r="AJ53" s="5"/>
      <c r="AK53" s="6">
        <f t="shared" si="32"/>
        <v>1</v>
      </c>
      <c r="AL53" s="7">
        <f t="shared" si="33"/>
        <v>1</v>
      </c>
      <c r="AM53" s="7">
        <f t="shared" si="34"/>
        <v>1</v>
      </c>
      <c r="AN53" s="7">
        <f t="shared" si="35"/>
        <v>1</v>
      </c>
      <c r="AO53" s="7">
        <f t="shared" si="36"/>
        <v>1</v>
      </c>
      <c r="AP53" s="7">
        <f t="shared" si="37"/>
        <v>1</v>
      </c>
      <c r="AQ53" s="101">
        <f t="shared" si="38"/>
        <v>0</v>
      </c>
      <c r="AR53" s="102">
        <f t="shared" si="39"/>
        <v>1</v>
      </c>
      <c r="AS53" s="5"/>
    </row>
    <row r="54" spans="1:45" ht="14.45" customHeight="1" x14ac:dyDescent="0.25">
      <c r="A54" s="60" t="s">
        <v>21</v>
      </c>
      <c r="B54" s="47">
        <v>4</v>
      </c>
      <c r="C54" s="46" t="s">
        <v>84</v>
      </c>
      <c r="D54" s="44" t="s">
        <v>57</v>
      </c>
      <c r="E54" s="45">
        <v>9</v>
      </c>
      <c r="F54" s="107" t="s">
        <v>312</v>
      </c>
      <c r="G54" s="46" t="s">
        <v>331</v>
      </c>
      <c r="H54" s="46" t="s">
        <v>331</v>
      </c>
      <c r="I54" s="76">
        <f>Full_dataset!K47</f>
        <v>9</v>
      </c>
      <c r="J54" s="73">
        <f>Full_dataset!L47</f>
        <v>5</v>
      </c>
      <c r="K54" s="73">
        <f>Full_dataset!M47</f>
        <v>2</v>
      </c>
      <c r="L54" s="73">
        <f>Full_dataset!N47</f>
        <v>6</v>
      </c>
      <c r="M54" s="73">
        <f>Full_dataset!O47</f>
        <v>9</v>
      </c>
      <c r="N54" s="73">
        <f>Full_dataset!P47</f>
        <v>0</v>
      </c>
      <c r="O54" s="70">
        <f>Full_dataset!Q47</f>
        <v>9</v>
      </c>
      <c r="P54" s="80">
        <f t="shared" si="20"/>
        <v>0</v>
      </c>
      <c r="Q54" s="78">
        <f t="shared" si="21"/>
        <v>0</v>
      </c>
      <c r="R54" s="71">
        <f t="shared" si="22"/>
        <v>0</v>
      </c>
      <c r="S54" s="76">
        <f>Full_dataset!U47</f>
        <v>0</v>
      </c>
      <c r="T54" s="54">
        <f t="shared" si="23"/>
        <v>0</v>
      </c>
      <c r="U54" s="76">
        <f>Full_dataset!W47</f>
        <v>0</v>
      </c>
      <c r="V54" s="76">
        <f>Full_dataset!X47</f>
        <v>0</v>
      </c>
      <c r="W54" s="76">
        <f>Full_dataset!Y47</f>
        <v>0</v>
      </c>
      <c r="X54" s="76">
        <f>Full_dataset!Z47</f>
        <v>0</v>
      </c>
      <c r="Y54" s="76">
        <f>Full_dataset!AA47</f>
        <v>0</v>
      </c>
      <c r="AA54" s="5"/>
      <c r="AB54" s="6">
        <f t="shared" si="24"/>
        <v>1</v>
      </c>
      <c r="AC54" s="6">
        <f t="shared" si="25"/>
        <v>0.55555555555555558</v>
      </c>
      <c r="AD54" s="6">
        <f t="shared" si="26"/>
        <v>1</v>
      </c>
      <c r="AE54" s="6">
        <f t="shared" si="27"/>
        <v>0.22222222222222221</v>
      </c>
      <c r="AF54" s="6">
        <f t="shared" si="28"/>
        <v>0</v>
      </c>
      <c r="AG54" s="6">
        <f t="shared" si="29"/>
        <v>0.66666666666666663</v>
      </c>
      <c r="AH54" s="6">
        <f t="shared" si="30"/>
        <v>0</v>
      </c>
      <c r="AI54" s="7">
        <f t="shared" si="31"/>
        <v>1</v>
      </c>
      <c r="AJ54" s="5"/>
      <c r="AK54" s="6">
        <f t="shared" si="32"/>
        <v>1</v>
      </c>
      <c r="AL54" s="7">
        <f t="shared" si="33"/>
        <v>1</v>
      </c>
      <c r="AM54" s="7">
        <f t="shared" si="34"/>
        <v>1</v>
      </c>
      <c r="AN54" s="7">
        <f t="shared" si="35"/>
        <v>1</v>
      </c>
      <c r="AO54" s="7">
        <f t="shared" si="36"/>
        <v>1</v>
      </c>
      <c r="AP54" s="7">
        <f t="shared" si="37"/>
        <v>1</v>
      </c>
      <c r="AQ54" s="101">
        <f t="shared" si="38"/>
        <v>0</v>
      </c>
      <c r="AR54" s="102">
        <f t="shared" si="39"/>
        <v>1</v>
      </c>
      <c r="AS54" s="5"/>
    </row>
    <row r="55" spans="1:45" ht="14.45" customHeight="1" x14ac:dyDescent="0.25">
      <c r="A55" s="62" t="s">
        <v>197</v>
      </c>
      <c r="B55" s="48">
        <v>3</v>
      </c>
      <c r="C55" s="50" t="s">
        <v>113</v>
      </c>
      <c r="D55" s="49" t="s">
        <v>57</v>
      </c>
      <c r="E55" s="51">
        <v>6</v>
      </c>
      <c r="F55" s="108" t="s">
        <v>319</v>
      </c>
      <c r="G55" s="50" t="s">
        <v>331</v>
      </c>
      <c r="H55" s="46" t="s">
        <v>331</v>
      </c>
      <c r="I55" s="76">
        <f>Full_dataset!K48</f>
        <v>4</v>
      </c>
      <c r="J55" s="73">
        <f>Full_dataset!L48</f>
        <v>0</v>
      </c>
      <c r="K55" s="73">
        <f>Full_dataset!M48</f>
        <v>0</v>
      </c>
      <c r="L55" s="73">
        <f>Full_dataset!N48</f>
        <v>4</v>
      </c>
      <c r="M55" s="73">
        <f>Full_dataset!O48</f>
        <v>4</v>
      </c>
      <c r="N55" s="73">
        <f>Full_dataset!P48</f>
        <v>2</v>
      </c>
      <c r="O55" s="70">
        <f>Full_dataset!Q48</f>
        <v>5</v>
      </c>
      <c r="P55" s="80">
        <f t="shared" si="20"/>
        <v>1</v>
      </c>
      <c r="Q55" s="78">
        <f t="shared" si="21"/>
        <v>2</v>
      </c>
      <c r="R55" s="71">
        <f t="shared" si="22"/>
        <v>1</v>
      </c>
      <c r="S55" s="76">
        <f>Full_dataset!U48</f>
        <v>1</v>
      </c>
      <c r="T55" s="54">
        <f t="shared" si="23"/>
        <v>0</v>
      </c>
      <c r="U55" s="76">
        <f>Full_dataset!W48</f>
        <v>0</v>
      </c>
      <c r="V55" s="76">
        <f>Full_dataset!X48</f>
        <v>0</v>
      </c>
      <c r="W55" s="76">
        <f>Full_dataset!Y48</f>
        <v>1</v>
      </c>
      <c r="X55" s="76">
        <f>Full_dataset!Z48</f>
        <v>0</v>
      </c>
      <c r="Y55" s="76">
        <f>Full_dataset!AA48</f>
        <v>0</v>
      </c>
      <c r="AA55" s="5"/>
      <c r="AB55" s="6">
        <f t="shared" si="24"/>
        <v>0.66666666666666663</v>
      </c>
      <c r="AC55" s="6">
        <f t="shared" si="25"/>
        <v>0</v>
      </c>
      <c r="AD55" s="6">
        <f t="shared" si="26"/>
        <v>0.66666666666666663</v>
      </c>
      <c r="AE55" s="6">
        <f t="shared" si="27"/>
        <v>0</v>
      </c>
      <c r="AF55" s="6">
        <f t="shared" si="28"/>
        <v>0.33333333333333331</v>
      </c>
      <c r="AG55" s="6">
        <f t="shared" si="29"/>
        <v>0.66666666666666663</v>
      </c>
      <c r="AH55" s="6">
        <f t="shared" si="30"/>
        <v>0.16666666666666666</v>
      </c>
      <c r="AI55" s="7">
        <f t="shared" si="31"/>
        <v>1</v>
      </c>
      <c r="AJ55" s="5"/>
      <c r="AK55" s="6">
        <f t="shared" si="32"/>
        <v>0.83333333333333337</v>
      </c>
      <c r="AL55" s="7">
        <f t="shared" si="33"/>
        <v>0.83333333333333337</v>
      </c>
      <c r="AM55" s="7">
        <f t="shared" si="34"/>
        <v>0.83333333333333337</v>
      </c>
      <c r="AN55" s="7">
        <f t="shared" si="35"/>
        <v>0.83333333333333337</v>
      </c>
      <c r="AO55" s="7">
        <f t="shared" si="36"/>
        <v>0.83333333333333337</v>
      </c>
      <c r="AP55" s="7">
        <f t="shared" si="37"/>
        <v>1</v>
      </c>
      <c r="AQ55" s="101">
        <f t="shared" si="38"/>
        <v>0.16666666666666666</v>
      </c>
      <c r="AR55" s="102">
        <f t="shared" si="39"/>
        <v>1</v>
      </c>
      <c r="AS55" s="5"/>
    </row>
    <row r="56" spans="1:45" ht="14.45" customHeight="1" x14ac:dyDescent="0.25">
      <c r="A56" s="60" t="s">
        <v>22</v>
      </c>
      <c r="B56" s="47">
        <v>13</v>
      </c>
      <c r="C56" s="46" t="s">
        <v>185</v>
      </c>
      <c r="D56" s="44" t="s">
        <v>57</v>
      </c>
      <c r="E56" s="45">
        <v>5</v>
      </c>
      <c r="F56" s="107" t="s">
        <v>321</v>
      </c>
      <c r="G56" s="46" t="s">
        <v>331</v>
      </c>
      <c r="H56" s="46" t="s">
        <v>331</v>
      </c>
      <c r="I56" s="76">
        <f>Full_dataset!K49</f>
        <v>4</v>
      </c>
      <c r="J56" s="73">
        <f>Full_dataset!L49</f>
        <v>1</v>
      </c>
      <c r="K56" s="73">
        <f>Full_dataset!M49</f>
        <v>1</v>
      </c>
      <c r="L56" s="73">
        <f>Full_dataset!N49</f>
        <v>4</v>
      </c>
      <c r="M56" s="73">
        <f>Full_dataset!O49</f>
        <v>4</v>
      </c>
      <c r="N56" s="73">
        <f>Full_dataset!P49</f>
        <v>1</v>
      </c>
      <c r="O56" s="70">
        <f>Full_dataset!Q49</f>
        <v>5</v>
      </c>
      <c r="P56" s="80">
        <f t="shared" si="20"/>
        <v>1</v>
      </c>
      <c r="Q56" s="78">
        <f t="shared" si="21"/>
        <v>1</v>
      </c>
      <c r="R56" s="71">
        <f t="shared" si="22"/>
        <v>0</v>
      </c>
      <c r="S56" s="76">
        <f>Full_dataset!U49</f>
        <v>0</v>
      </c>
      <c r="T56" s="54">
        <f t="shared" si="23"/>
        <v>0</v>
      </c>
      <c r="U56" s="76">
        <f>Full_dataset!W49</f>
        <v>0</v>
      </c>
      <c r="V56" s="76">
        <f>Full_dataset!X49</f>
        <v>0</v>
      </c>
      <c r="W56" s="76">
        <f>Full_dataset!Y49</f>
        <v>0</v>
      </c>
      <c r="X56" s="76">
        <f>Full_dataset!Z49</f>
        <v>0</v>
      </c>
      <c r="Y56" s="76">
        <f>Full_dataset!AA49</f>
        <v>0</v>
      </c>
      <c r="AA56" s="5"/>
      <c r="AB56" s="6">
        <f t="shared" si="24"/>
        <v>0.8</v>
      </c>
      <c r="AC56" s="6">
        <f t="shared" si="25"/>
        <v>0.2</v>
      </c>
      <c r="AD56" s="6">
        <f t="shared" si="26"/>
        <v>0.8</v>
      </c>
      <c r="AE56" s="6">
        <f t="shared" si="27"/>
        <v>0.2</v>
      </c>
      <c r="AF56" s="6">
        <f t="shared" si="28"/>
        <v>0.2</v>
      </c>
      <c r="AG56" s="6">
        <f t="shared" si="29"/>
        <v>0.8</v>
      </c>
      <c r="AH56" s="6">
        <f t="shared" si="30"/>
        <v>0.2</v>
      </c>
      <c r="AI56" s="7">
        <f t="shared" si="31"/>
        <v>1</v>
      </c>
      <c r="AJ56" s="5"/>
      <c r="AK56" s="6">
        <f t="shared" si="32"/>
        <v>1</v>
      </c>
      <c r="AL56" s="7">
        <f t="shared" si="33"/>
        <v>1</v>
      </c>
      <c r="AM56" s="7">
        <f t="shared" si="34"/>
        <v>1</v>
      </c>
      <c r="AN56" s="7">
        <f t="shared" si="35"/>
        <v>1</v>
      </c>
      <c r="AO56" s="7">
        <f t="shared" si="36"/>
        <v>1</v>
      </c>
      <c r="AP56" s="7">
        <f t="shared" si="37"/>
        <v>1</v>
      </c>
      <c r="AQ56" s="101">
        <f t="shared" si="38"/>
        <v>0.2</v>
      </c>
      <c r="AR56" s="102">
        <f t="shared" si="39"/>
        <v>1</v>
      </c>
      <c r="AS56" s="5"/>
    </row>
    <row r="57" spans="1:45" ht="14.45" customHeight="1" x14ac:dyDescent="0.25">
      <c r="A57" s="60" t="s">
        <v>23</v>
      </c>
      <c r="B57" s="47">
        <v>3</v>
      </c>
      <c r="C57" s="46" t="s">
        <v>124</v>
      </c>
      <c r="D57" s="44" t="s">
        <v>57</v>
      </c>
      <c r="E57" s="45">
        <v>27</v>
      </c>
      <c r="F57" s="107" t="s">
        <v>312</v>
      </c>
      <c r="G57" s="46" t="s">
        <v>331</v>
      </c>
      <c r="H57" s="46" t="s">
        <v>331</v>
      </c>
      <c r="I57" s="76">
        <f>Full_dataset!K50</f>
        <v>27</v>
      </c>
      <c r="J57" s="73">
        <f>Full_dataset!L50</f>
        <v>9</v>
      </c>
      <c r="K57" s="73">
        <f>Full_dataset!M50</f>
        <v>1</v>
      </c>
      <c r="L57" s="73">
        <f>Full_dataset!N50</f>
        <v>17</v>
      </c>
      <c r="M57" s="73">
        <f>Full_dataset!O50</f>
        <v>27</v>
      </c>
      <c r="N57" s="73">
        <f>Full_dataset!P50</f>
        <v>1</v>
      </c>
      <c r="O57" s="70">
        <f>Full_dataset!Q50</f>
        <v>27</v>
      </c>
      <c r="P57" s="80">
        <f t="shared" si="20"/>
        <v>0</v>
      </c>
      <c r="Q57" s="78">
        <f t="shared" si="21"/>
        <v>0</v>
      </c>
      <c r="R57" s="71">
        <f t="shared" si="22"/>
        <v>0</v>
      </c>
      <c r="S57" s="76">
        <f>Full_dataset!U50</f>
        <v>0</v>
      </c>
      <c r="T57" s="54">
        <f t="shared" si="23"/>
        <v>0</v>
      </c>
      <c r="U57" s="76">
        <f>Full_dataset!W50</f>
        <v>0</v>
      </c>
      <c r="V57" s="76">
        <f>Full_dataset!X50</f>
        <v>0</v>
      </c>
      <c r="W57" s="76">
        <f>Full_dataset!Y50</f>
        <v>0</v>
      </c>
      <c r="X57" s="76">
        <f>Full_dataset!Z50</f>
        <v>0</v>
      </c>
      <c r="Y57" s="76">
        <f>Full_dataset!AA50</f>
        <v>0</v>
      </c>
      <c r="AA57" s="5"/>
      <c r="AB57" s="6">
        <f t="shared" si="24"/>
        <v>1</v>
      </c>
      <c r="AC57" s="6">
        <f t="shared" si="25"/>
        <v>0.33333333333333331</v>
      </c>
      <c r="AD57" s="6">
        <f t="shared" si="26"/>
        <v>1</v>
      </c>
      <c r="AE57" s="6">
        <f t="shared" si="27"/>
        <v>3.7037037037037035E-2</v>
      </c>
      <c r="AF57" s="6">
        <f t="shared" si="28"/>
        <v>3.7037037037037035E-2</v>
      </c>
      <c r="AG57" s="6">
        <f t="shared" si="29"/>
        <v>0.62962962962962965</v>
      </c>
      <c r="AH57" s="6">
        <f t="shared" si="30"/>
        <v>0</v>
      </c>
      <c r="AI57" s="7">
        <f t="shared" si="31"/>
        <v>1</v>
      </c>
      <c r="AJ57" s="5"/>
      <c r="AK57" s="6">
        <f t="shared" si="32"/>
        <v>1</v>
      </c>
      <c r="AL57" s="7">
        <f t="shared" si="33"/>
        <v>1</v>
      </c>
      <c r="AM57" s="7">
        <f t="shared" si="34"/>
        <v>1</v>
      </c>
      <c r="AN57" s="7">
        <f t="shared" si="35"/>
        <v>1</v>
      </c>
      <c r="AO57" s="7">
        <f t="shared" si="36"/>
        <v>1</v>
      </c>
      <c r="AP57" s="7">
        <f t="shared" si="37"/>
        <v>1</v>
      </c>
      <c r="AQ57" s="101">
        <f t="shared" si="38"/>
        <v>0</v>
      </c>
      <c r="AR57" s="102">
        <f t="shared" si="39"/>
        <v>1</v>
      </c>
      <c r="AS57" s="5"/>
    </row>
    <row r="58" spans="1:45" ht="14.45" customHeight="1" x14ac:dyDescent="0.25">
      <c r="A58" s="60" t="s">
        <v>24</v>
      </c>
      <c r="B58" s="47">
        <v>3</v>
      </c>
      <c r="C58" s="46" t="s">
        <v>86</v>
      </c>
      <c r="D58" s="44" t="s">
        <v>57</v>
      </c>
      <c r="E58" s="45">
        <v>29</v>
      </c>
      <c r="F58" s="107" t="s">
        <v>324</v>
      </c>
      <c r="G58" s="46" t="s">
        <v>331</v>
      </c>
      <c r="H58" s="46" t="s">
        <v>331</v>
      </c>
      <c r="I58" s="76">
        <f>Full_dataset!K51</f>
        <v>27</v>
      </c>
      <c r="J58" s="73">
        <f>Full_dataset!L51</f>
        <v>14</v>
      </c>
      <c r="K58" s="73">
        <f>Full_dataset!M51</f>
        <v>1</v>
      </c>
      <c r="L58" s="73">
        <f>Full_dataset!N51</f>
        <v>18</v>
      </c>
      <c r="M58" s="73">
        <f>Full_dataset!O51</f>
        <v>22</v>
      </c>
      <c r="N58" s="73">
        <f>Full_dataset!P51</f>
        <v>13</v>
      </c>
      <c r="O58" s="70">
        <f>Full_dataset!Q51</f>
        <v>28</v>
      </c>
      <c r="P58" s="80">
        <f t="shared" si="20"/>
        <v>1</v>
      </c>
      <c r="Q58" s="78">
        <f t="shared" si="21"/>
        <v>2</v>
      </c>
      <c r="R58" s="71">
        <f t="shared" si="22"/>
        <v>1</v>
      </c>
      <c r="S58" s="76">
        <f>Full_dataset!U51</f>
        <v>1</v>
      </c>
      <c r="T58" s="54">
        <f t="shared" si="23"/>
        <v>0</v>
      </c>
      <c r="U58" s="76">
        <f>Full_dataset!W51</f>
        <v>0</v>
      </c>
      <c r="V58" s="76">
        <f>Full_dataset!X51</f>
        <v>0</v>
      </c>
      <c r="W58" s="76">
        <f>Full_dataset!Y51</f>
        <v>1</v>
      </c>
      <c r="X58" s="76">
        <f>Full_dataset!Z51</f>
        <v>0</v>
      </c>
      <c r="Y58" s="76">
        <f>Full_dataset!AA51</f>
        <v>1</v>
      </c>
      <c r="AA58" s="5"/>
      <c r="AB58" s="6">
        <f t="shared" si="24"/>
        <v>0.93103448275862066</v>
      </c>
      <c r="AC58" s="6">
        <f t="shared" si="25"/>
        <v>0.48275862068965519</v>
      </c>
      <c r="AD58" s="6">
        <f t="shared" si="26"/>
        <v>0.75862068965517238</v>
      </c>
      <c r="AE58" s="6">
        <f t="shared" si="27"/>
        <v>3.4482758620689655E-2</v>
      </c>
      <c r="AF58" s="6">
        <f t="shared" si="28"/>
        <v>0.44827586206896552</v>
      </c>
      <c r="AG58" s="6">
        <f t="shared" si="29"/>
        <v>0.62068965517241381</v>
      </c>
      <c r="AH58" s="6">
        <f t="shared" si="30"/>
        <v>3.4482758620689655E-2</v>
      </c>
      <c r="AI58" s="7">
        <f t="shared" si="31"/>
        <v>1</v>
      </c>
      <c r="AJ58" s="5"/>
      <c r="AK58" s="6">
        <f t="shared" si="32"/>
        <v>0.96551724137931039</v>
      </c>
      <c r="AL58" s="7">
        <f t="shared" si="33"/>
        <v>0.96551724137931039</v>
      </c>
      <c r="AM58" s="7">
        <f t="shared" si="34"/>
        <v>0.96551724137931039</v>
      </c>
      <c r="AN58" s="7">
        <f t="shared" si="35"/>
        <v>0.96551724137931039</v>
      </c>
      <c r="AO58" s="7">
        <f t="shared" si="36"/>
        <v>1</v>
      </c>
      <c r="AP58" s="7">
        <f t="shared" si="37"/>
        <v>1</v>
      </c>
      <c r="AQ58" s="101">
        <f t="shared" si="38"/>
        <v>3.4482758620689655E-2</v>
      </c>
      <c r="AR58" s="102">
        <f t="shared" si="39"/>
        <v>1</v>
      </c>
      <c r="AS58" s="5"/>
    </row>
    <row r="59" spans="1:45" ht="14.45" customHeight="1" x14ac:dyDescent="0.25">
      <c r="A59" s="60" t="s">
        <v>25</v>
      </c>
      <c r="B59" s="47">
        <v>7</v>
      </c>
      <c r="C59" s="46" t="s">
        <v>87</v>
      </c>
      <c r="D59" s="44" t="s">
        <v>57</v>
      </c>
      <c r="E59" s="45">
        <v>14</v>
      </c>
      <c r="F59" s="107" t="s">
        <v>312</v>
      </c>
      <c r="G59" s="46" t="s">
        <v>331</v>
      </c>
      <c r="H59" s="46" t="s">
        <v>331</v>
      </c>
      <c r="I59" s="76">
        <f>Full_dataset!K52</f>
        <v>12</v>
      </c>
      <c r="J59" s="73">
        <f>Full_dataset!L52</f>
        <v>4</v>
      </c>
      <c r="K59" s="73">
        <f>Full_dataset!M52</f>
        <v>12</v>
      </c>
      <c r="L59" s="73">
        <f>Full_dataset!N52</f>
        <v>10</v>
      </c>
      <c r="M59" s="73">
        <f>Full_dataset!O52</f>
        <v>12</v>
      </c>
      <c r="N59" s="73">
        <f>Full_dataset!P52</f>
        <v>2</v>
      </c>
      <c r="O59" s="70">
        <f>Full_dataset!Q52</f>
        <v>14</v>
      </c>
      <c r="P59" s="80">
        <f t="shared" si="20"/>
        <v>2</v>
      </c>
      <c r="Q59" s="78">
        <f t="shared" si="21"/>
        <v>2</v>
      </c>
      <c r="R59" s="71">
        <f t="shared" si="22"/>
        <v>0</v>
      </c>
      <c r="S59" s="76">
        <f>Full_dataset!U52</f>
        <v>0</v>
      </c>
      <c r="T59" s="54">
        <f t="shared" si="23"/>
        <v>0</v>
      </c>
      <c r="U59" s="76">
        <f>Full_dataset!W52</f>
        <v>0</v>
      </c>
      <c r="V59" s="76">
        <f>Full_dataset!X52</f>
        <v>0</v>
      </c>
      <c r="W59" s="76">
        <f>Full_dataset!Y52</f>
        <v>0</v>
      </c>
      <c r="X59" s="76">
        <f>Full_dataset!Z52</f>
        <v>0</v>
      </c>
      <c r="Y59" s="76">
        <f>Full_dataset!AA52</f>
        <v>0</v>
      </c>
      <c r="AA59" s="5"/>
      <c r="AB59" s="6">
        <f t="shared" si="24"/>
        <v>0.8571428571428571</v>
      </c>
      <c r="AC59" s="6">
        <f t="shared" si="25"/>
        <v>0.2857142857142857</v>
      </c>
      <c r="AD59" s="6">
        <f t="shared" si="26"/>
        <v>0.8571428571428571</v>
      </c>
      <c r="AE59" s="6">
        <f t="shared" si="27"/>
        <v>0.8571428571428571</v>
      </c>
      <c r="AF59" s="6">
        <f t="shared" si="28"/>
        <v>0.14285714285714285</v>
      </c>
      <c r="AG59" s="6">
        <f t="shared" si="29"/>
        <v>0.7142857142857143</v>
      </c>
      <c r="AH59" s="6">
        <f t="shared" si="30"/>
        <v>0.14285714285714285</v>
      </c>
      <c r="AI59" s="7">
        <f t="shared" si="31"/>
        <v>1</v>
      </c>
      <c r="AJ59" s="5"/>
      <c r="AK59" s="6">
        <f t="shared" si="32"/>
        <v>1</v>
      </c>
      <c r="AL59" s="7">
        <f t="shared" si="33"/>
        <v>1</v>
      </c>
      <c r="AM59" s="7">
        <f t="shared" si="34"/>
        <v>1</v>
      </c>
      <c r="AN59" s="7">
        <f t="shared" si="35"/>
        <v>1</v>
      </c>
      <c r="AO59" s="7">
        <f t="shared" si="36"/>
        <v>1</v>
      </c>
      <c r="AP59" s="7">
        <f t="shared" si="37"/>
        <v>1</v>
      </c>
      <c r="AQ59" s="101">
        <f t="shared" si="38"/>
        <v>0.14285714285714285</v>
      </c>
      <c r="AR59" s="102">
        <f t="shared" si="39"/>
        <v>1</v>
      </c>
      <c r="AS59" s="5"/>
    </row>
    <row r="60" spans="1:45" ht="14.45" customHeight="1" x14ac:dyDescent="0.25">
      <c r="A60" s="60" t="s">
        <v>27</v>
      </c>
      <c r="B60" s="47">
        <v>6</v>
      </c>
      <c r="C60" s="46" t="s">
        <v>89</v>
      </c>
      <c r="D60" s="44" t="s">
        <v>57</v>
      </c>
      <c r="E60" s="45">
        <v>5</v>
      </c>
      <c r="F60" s="107" t="s">
        <v>325</v>
      </c>
      <c r="G60" s="46" t="s">
        <v>331</v>
      </c>
      <c r="H60" s="46" t="s">
        <v>331</v>
      </c>
      <c r="I60" s="76">
        <f>Full_dataset!K54</f>
        <v>5</v>
      </c>
      <c r="J60" s="73">
        <f>Full_dataset!L54</f>
        <v>1</v>
      </c>
      <c r="K60" s="73">
        <f>Full_dataset!M54</f>
        <v>2</v>
      </c>
      <c r="L60" s="73">
        <f>Full_dataset!N54</f>
        <v>5</v>
      </c>
      <c r="M60" s="73">
        <f>Full_dataset!O54</f>
        <v>5</v>
      </c>
      <c r="N60" s="73">
        <f>Full_dataset!P54</f>
        <v>4</v>
      </c>
      <c r="O60" s="70">
        <f>Full_dataset!Q54</f>
        <v>5</v>
      </c>
      <c r="P60" s="80">
        <f t="shared" si="20"/>
        <v>0</v>
      </c>
      <c r="Q60" s="78">
        <f t="shared" si="21"/>
        <v>0</v>
      </c>
      <c r="R60" s="71">
        <f t="shared" si="22"/>
        <v>0</v>
      </c>
      <c r="S60" s="76">
        <f>Full_dataset!U54</f>
        <v>0</v>
      </c>
      <c r="T60" s="54">
        <f t="shared" si="23"/>
        <v>0</v>
      </c>
      <c r="U60" s="76">
        <f>Full_dataset!W54</f>
        <v>0</v>
      </c>
      <c r="V60" s="76">
        <f>Full_dataset!X54</f>
        <v>0</v>
      </c>
      <c r="W60" s="76">
        <f>Full_dataset!Y54</f>
        <v>0</v>
      </c>
      <c r="X60" s="76">
        <f>Full_dataset!Z54</f>
        <v>0</v>
      </c>
      <c r="Y60" s="76">
        <f>Full_dataset!AA54</f>
        <v>0</v>
      </c>
      <c r="AA60" s="5"/>
      <c r="AB60" s="6">
        <f t="shared" si="24"/>
        <v>1</v>
      </c>
      <c r="AC60" s="6">
        <f t="shared" si="25"/>
        <v>0.2</v>
      </c>
      <c r="AD60" s="6">
        <f t="shared" si="26"/>
        <v>1</v>
      </c>
      <c r="AE60" s="6">
        <f t="shared" si="27"/>
        <v>0.4</v>
      </c>
      <c r="AF60" s="6">
        <f t="shared" si="28"/>
        <v>0.8</v>
      </c>
      <c r="AG60" s="6">
        <f t="shared" si="29"/>
        <v>1</v>
      </c>
      <c r="AH60" s="6">
        <f t="shared" si="30"/>
        <v>0</v>
      </c>
      <c r="AI60" s="7">
        <f t="shared" si="31"/>
        <v>1</v>
      </c>
      <c r="AJ60" s="5"/>
      <c r="AK60" s="6">
        <f t="shared" si="32"/>
        <v>1</v>
      </c>
      <c r="AL60" s="7">
        <f t="shared" si="33"/>
        <v>1</v>
      </c>
      <c r="AM60" s="7">
        <f t="shared" si="34"/>
        <v>1</v>
      </c>
      <c r="AN60" s="7">
        <f t="shared" si="35"/>
        <v>1</v>
      </c>
      <c r="AO60" s="7">
        <f t="shared" si="36"/>
        <v>1</v>
      </c>
      <c r="AP60" s="7">
        <f t="shared" si="37"/>
        <v>1</v>
      </c>
      <c r="AQ60" s="101">
        <f t="shared" si="38"/>
        <v>0</v>
      </c>
      <c r="AR60" s="102">
        <f t="shared" si="39"/>
        <v>1</v>
      </c>
      <c r="AS60" s="5"/>
    </row>
    <row r="61" spans="1:45" ht="14.45" customHeight="1" x14ac:dyDescent="0.25">
      <c r="A61" s="60" t="s">
        <v>28</v>
      </c>
      <c r="B61" s="47">
        <v>5</v>
      </c>
      <c r="C61" s="46" t="s">
        <v>88</v>
      </c>
      <c r="D61" s="44" t="s">
        <v>57</v>
      </c>
      <c r="E61" s="45">
        <v>24</v>
      </c>
      <c r="F61" s="107" t="s">
        <v>312</v>
      </c>
      <c r="G61" s="46" t="s">
        <v>331</v>
      </c>
      <c r="H61" s="46" t="s">
        <v>331</v>
      </c>
      <c r="I61" s="76">
        <f>Full_dataset!K55</f>
        <v>24</v>
      </c>
      <c r="J61" s="73">
        <f>Full_dataset!L55</f>
        <v>5</v>
      </c>
      <c r="K61" s="73">
        <f>Full_dataset!M55</f>
        <v>18</v>
      </c>
      <c r="L61" s="73">
        <f>Full_dataset!N55</f>
        <v>16</v>
      </c>
      <c r="M61" s="73">
        <f>Full_dataset!O55</f>
        <v>21</v>
      </c>
      <c r="N61" s="73">
        <f>Full_dataset!P55</f>
        <v>1</v>
      </c>
      <c r="O61" s="70">
        <f>Full_dataset!Q55</f>
        <v>24</v>
      </c>
      <c r="P61" s="80">
        <f t="shared" si="20"/>
        <v>0</v>
      </c>
      <c r="Q61" s="78">
        <f t="shared" si="21"/>
        <v>0</v>
      </c>
      <c r="R61" s="71">
        <f t="shared" si="22"/>
        <v>0</v>
      </c>
      <c r="S61" s="76">
        <f>Full_dataset!U55</f>
        <v>0</v>
      </c>
      <c r="T61" s="54">
        <f t="shared" si="23"/>
        <v>0</v>
      </c>
      <c r="U61" s="76">
        <f>Full_dataset!W55</f>
        <v>0</v>
      </c>
      <c r="V61" s="76">
        <f>Full_dataset!X55</f>
        <v>0</v>
      </c>
      <c r="W61" s="76">
        <f>Full_dataset!Y55</f>
        <v>0</v>
      </c>
      <c r="X61" s="76">
        <f>Full_dataset!Z55</f>
        <v>0</v>
      </c>
      <c r="Y61" s="76">
        <f>Full_dataset!AA55</f>
        <v>0</v>
      </c>
      <c r="AA61" s="5"/>
      <c r="AB61" s="6">
        <f t="shared" si="24"/>
        <v>1</v>
      </c>
      <c r="AC61" s="6">
        <f t="shared" si="25"/>
        <v>0.20833333333333334</v>
      </c>
      <c r="AD61" s="6">
        <f t="shared" si="26"/>
        <v>0.875</v>
      </c>
      <c r="AE61" s="6">
        <f t="shared" si="27"/>
        <v>0.75</v>
      </c>
      <c r="AF61" s="6">
        <f t="shared" si="28"/>
        <v>4.1666666666666664E-2</v>
      </c>
      <c r="AG61" s="6">
        <f t="shared" si="29"/>
        <v>0.66666666666666663</v>
      </c>
      <c r="AH61" s="6">
        <f t="shared" si="30"/>
        <v>0</v>
      </c>
      <c r="AI61" s="7">
        <f t="shared" si="31"/>
        <v>1</v>
      </c>
      <c r="AJ61" s="5"/>
      <c r="AK61" s="6">
        <f t="shared" si="32"/>
        <v>1</v>
      </c>
      <c r="AL61" s="7">
        <f t="shared" si="33"/>
        <v>1</v>
      </c>
      <c r="AM61" s="7">
        <f t="shared" si="34"/>
        <v>1</v>
      </c>
      <c r="AN61" s="7">
        <f t="shared" si="35"/>
        <v>1</v>
      </c>
      <c r="AO61" s="7">
        <f t="shared" si="36"/>
        <v>1</v>
      </c>
      <c r="AP61" s="7">
        <f t="shared" si="37"/>
        <v>1</v>
      </c>
      <c r="AQ61" s="101">
        <f t="shared" si="38"/>
        <v>0</v>
      </c>
      <c r="AR61" s="102">
        <f t="shared" si="39"/>
        <v>1</v>
      </c>
      <c r="AS61" s="5"/>
    </row>
    <row r="62" spans="1:45" ht="14.45" customHeight="1" x14ac:dyDescent="0.25">
      <c r="A62" s="60" t="s">
        <v>29</v>
      </c>
      <c r="B62" s="47">
        <v>5</v>
      </c>
      <c r="C62" s="46" t="s">
        <v>125</v>
      </c>
      <c r="D62" s="44" t="s">
        <v>58</v>
      </c>
      <c r="E62" s="45">
        <v>7</v>
      </c>
      <c r="F62" s="107" t="s">
        <v>322</v>
      </c>
      <c r="G62" s="46" t="s">
        <v>331</v>
      </c>
      <c r="H62" s="46" t="s">
        <v>331</v>
      </c>
      <c r="I62" s="76">
        <f>Full_dataset!K56</f>
        <v>7</v>
      </c>
      <c r="J62" s="73">
        <f>Full_dataset!L56</f>
        <v>3</v>
      </c>
      <c r="K62" s="73">
        <f>Full_dataset!M56</f>
        <v>0</v>
      </c>
      <c r="L62" s="73">
        <f>Full_dataset!N56</f>
        <v>6</v>
      </c>
      <c r="M62" s="73">
        <f>Full_dataset!O56</f>
        <v>7</v>
      </c>
      <c r="N62" s="73">
        <f>Full_dataset!P56</f>
        <v>4</v>
      </c>
      <c r="O62" s="70">
        <f>Full_dataset!Q56</f>
        <v>7</v>
      </c>
      <c r="P62" s="80">
        <f t="shared" si="20"/>
        <v>0</v>
      </c>
      <c r="Q62" s="78">
        <f t="shared" si="21"/>
        <v>0</v>
      </c>
      <c r="R62" s="71">
        <f t="shared" si="22"/>
        <v>0</v>
      </c>
      <c r="S62" s="76">
        <f>Full_dataset!U56</f>
        <v>0</v>
      </c>
      <c r="T62" s="54">
        <f t="shared" si="23"/>
        <v>0</v>
      </c>
      <c r="U62" s="76">
        <f>Full_dataset!W56</f>
        <v>0</v>
      </c>
      <c r="V62" s="76">
        <f>Full_dataset!X56</f>
        <v>0</v>
      </c>
      <c r="W62" s="76">
        <f>Full_dataset!Y56</f>
        <v>0</v>
      </c>
      <c r="X62" s="76">
        <f>Full_dataset!Z56</f>
        <v>0</v>
      </c>
      <c r="Y62" s="76">
        <f>Full_dataset!AA56</f>
        <v>0</v>
      </c>
      <c r="AA62" s="5"/>
      <c r="AB62" s="6">
        <f t="shared" si="24"/>
        <v>1</v>
      </c>
      <c r="AC62" s="6">
        <f t="shared" si="25"/>
        <v>0.42857142857142855</v>
      </c>
      <c r="AD62" s="6">
        <f t="shared" si="26"/>
        <v>1</v>
      </c>
      <c r="AE62" s="6">
        <f t="shared" si="27"/>
        <v>0</v>
      </c>
      <c r="AF62" s="6">
        <f t="shared" si="28"/>
        <v>0.5714285714285714</v>
      </c>
      <c r="AG62" s="6">
        <f t="shared" si="29"/>
        <v>0.8571428571428571</v>
      </c>
      <c r="AH62" s="6">
        <f t="shared" si="30"/>
        <v>0</v>
      </c>
      <c r="AI62" s="7">
        <f t="shared" si="31"/>
        <v>1</v>
      </c>
      <c r="AJ62" s="5"/>
      <c r="AK62" s="6">
        <f t="shared" si="32"/>
        <v>1</v>
      </c>
      <c r="AL62" s="7">
        <f t="shared" si="33"/>
        <v>1</v>
      </c>
      <c r="AM62" s="7">
        <f t="shared" si="34"/>
        <v>1</v>
      </c>
      <c r="AN62" s="7">
        <f t="shared" si="35"/>
        <v>1</v>
      </c>
      <c r="AO62" s="7">
        <f t="shared" si="36"/>
        <v>1</v>
      </c>
      <c r="AP62" s="7">
        <f t="shared" si="37"/>
        <v>1</v>
      </c>
      <c r="AQ62" s="101">
        <f t="shared" si="38"/>
        <v>0</v>
      </c>
      <c r="AR62" s="102">
        <f t="shared" si="39"/>
        <v>1</v>
      </c>
      <c r="AS62" s="5"/>
    </row>
    <row r="63" spans="1:45" ht="14.45" customHeight="1" x14ac:dyDescent="0.25">
      <c r="A63" s="60" t="s">
        <v>31</v>
      </c>
      <c r="B63" s="47">
        <v>14</v>
      </c>
      <c r="C63" s="46" t="s">
        <v>126</v>
      </c>
      <c r="D63" s="44" t="s">
        <v>57</v>
      </c>
      <c r="E63" s="45">
        <v>14</v>
      </c>
      <c r="F63" s="107" t="s">
        <v>326</v>
      </c>
      <c r="G63" s="46" t="s">
        <v>331</v>
      </c>
      <c r="H63" s="46" t="s">
        <v>331</v>
      </c>
      <c r="I63" s="76">
        <f>Full_dataset!K58</f>
        <v>8</v>
      </c>
      <c r="J63" s="73">
        <f>Full_dataset!L58</f>
        <v>4</v>
      </c>
      <c r="K63" s="73">
        <f>Full_dataset!M58</f>
        <v>7</v>
      </c>
      <c r="L63" s="73">
        <f>Full_dataset!N58</f>
        <v>14</v>
      </c>
      <c r="M63" s="73">
        <f>Full_dataset!O58</f>
        <v>8</v>
      </c>
      <c r="N63" s="73">
        <f>Full_dataset!P58</f>
        <v>3</v>
      </c>
      <c r="O63" s="70">
        <f>Full_dataset!Q58</f>
        <v>9</v>
      </c>
      <c r="P63" s="80">
        <f t="shared" si="20"/>
        <v>1</v>
      </c>
      <c r="Q63" s="78">
        <f t="shared" si="21"/>
        <v>6</v>
      </c>
      <c r="R63" s="71">
        <f t="shared" si="22"/>
        <v>5</v>
      </c>
      <c r="S63" s="76">
        <f>Full_dataset!U58</f>
        <v>5</v>
      </c>
      <c r="T63" s="54">
        <f t="shared" si="23"/>
        <v>0</v>
      </c>
      <c r="U63" s="76">
        <f>Full_dataset!W58</f>
        <v>1</v>
      </c>
      <c r="V63" s="76">
        <f>Full_dataset!X58</f>
        <v>2</v>
      </c>
      <c r="W63" s="76">
        <f>Full_dataset!Y58</f>
        <v>5</v>
      </c>
      <c r="X63" s="76">
        <f>Full_dataset!Z58</f>
        <v>0</v>
      </c>
      <c r="Y63" s="76">
        <f>Full_dataset!AA58</f>
        <v>0</v>
      </c>
      <c r="AA63" s="5"/>
      <c r="AB63" s="6">
        <f t="shared" si="24"/>
        <v>0.5714285714285714</v>
      </c>
      <c r="AC63" s="6">
        <f t="shared" si="25"/>
        <v>0.2857142857142857</v>
      </c>
      <c r="AD63" s="6">
        <f t="shared" si="26"/>
        <v>0.5714285714285714</v>
      </c>
      <c r="AE63" s="6">
        <f t="shared" si="27"/>
        <v>0.5</v>
      </c>
      <c r="AF63" s="6">
        <f t="shared" si="28"/>
        <v>0.21428571428571427</v>
      </c>
      <c r="AG63" s="6">
        <f t="shared" si="29"/>
        <v>1</v>
      </c>
      <c r="AH63" s="6">
        <f t="shared" si="30"/>
        <v>7.1428571428571425E-2</v>
      </c>
      <c r="AI63" s="7">
        <f t="shared" si="31"/>
        <v>1</v>
      </c>
      <c r="AJ63" s="5"/>
      <c r="AK63" s="6">
        <f t="shared" si="32"/>
        <v>0.6428571428571429</v>
      </c>
      <c r="AL63" s="7">
        <f t="shared" si="33"/>
        <v>0.7142857142857143</v>
      </c>
      <c r="AM63" s="7">
        <f t="shared" si="34"/>
        <v>0.6428571428571429</v>
      </c>
      <c r="AN63" s="7">
        <f t="shared" si="35"/>
        <v>0.78571428571428581</v>
      </c>
      <c r="AO63" s="7">
        <f t="shared" si="36"/>
        <v>0.6428571428571429</v>
      </c>
      <c r="AP63" s="7">
        <f t="shared" si="37"/>
        <v>1</v>
      </c>
      <c r="AQ63" s="101">
        <f t="shared" si="38"/>
        <v>7.1428571428571425E-2</v>
      </c>
      <c r="AR63" s="102">
        <f t="shared" si="39"/>
        <v>1</v>
      </c>
      <c r="AS63" s="5"/>
    </row>
    <row r="64" spans="1:45" ht="14.45" customHeight="1" x14ac:dyDescent="0.25">
      <c r="A64" s="60" t="s">
        <v>33</v>
      </c>
      <c r="B64" s="47">
        <v>7</v>
      </c>
      <c r="C64" s="46" t="s">
        <v>127</v>
      </c>
      <c r="D64" s="44" t="s">
        <v>57</v>
      </c>
      <c r="E64" s="45">
        <v>4</v>
      </c>
      <c r="F64" s="107" t="s">
        <v>362</v>
      </c>
      <c r="G64" s="46" t="s">
        <v>331</v>
      </c>
      <c r="H64" s="46" t="s">
        <v>331</v>
      </c>
      <c r="I64" s="76">
        <f>Full_dataset!K60</f>
        <v>4</v>
      </c>
      <c r="J64" s="73">
        <f>Full_dataset!L60</f>
        <v>1</v>
      </c>
      <c r="K64" s="73">
        <f>Full_dataset!M60</f>
        <v>4</v>
      </c>
      <c r="L64" s="73">
        <f>Full_dataset!N60</f>
        <v>4</v>
      </c>
      <c r="M64" s="73">
        <f>Full_dataset!O60</f>
        <v>4</v>
      </c>
      <c r="N64" s="73">
        <f>Full_dataset!P60</f>
        <v>4</v>
      </c>
      <c r="O64" s="70">
        <f>Full_dataset!Q60</f>
        <v>4</v>
      </c>
      <c r="P64" s="80">
        <f t="shared" si="20"/>
        <v>0</v>
      </c>
      <c r="Q64" s="78">
        <f t="shared" si="21"/>
        <v>0</v>
      </c>
      <c r="R64" s="71">
        <f t="shared" si="22"/>
        <v>0</v>
      </c>
      <c r="S64" s="76">
        <f>Full_dataset!U60</f>
        <v>0</v>
      </c>
      <c r="T64" s="54">
        <f t="shared" si="23"/>
        <v>0</v>
      </c>
      <c r="U64" s="76">
        <f>Full_dataset!W60</f>
        <v>0</v>
      </c>
      <c r="V64" s="76">
        <f>Full_dataset!X60</f>
        <v>0</v>
      </c>
      <c r="W64" s="76">
        <f>Full_dataset!Y60</f>
        <v>0</v>
      </c>
      <c r="X64" s="76">
        <f>Full_dataset!Z60</f>
        <v>0</v>
      </c>
      <c r="Y64" s="76">
        <f>Full_dataset!AA60</f>
        <v>0</v>
      </c>
      <c r="AA64" s="5"/>
      <c r="AB64" s="6">
        <f t="shared" si="24"/>
        <v>1</v>
      </c>
      <c r="AC64" s="6">
        <f t="shared" si="25"/>
        <v>0.25</v>
      </c>
      <c r="AD64" s="6">
        <f t="shared" si="26"/>
        <v>1</v>
      </c>
      <c r="AE64" s="6">
        <f t="shared" si="27"/>
        <v>1</v>
      </c>
      <c r="AF64" s="6">
        <f t="shared" si="28"/>
        <v>1</v>
      </c>
      <c r="AG64" s="6">
        <f t="shared" si="29"/>
        <v>1</v>
      </c>
      <c r="AH64" s="6">
        <f t="shared" si="30"/>
        <v>0</v>
      </c>
      <c r="AI64" s="7">
        <f t="shared" si="31"/>
        <v>1</v>
      </c>
      <c r="AJ64" s="5"/>
      <c r="AK64" s="6">
        <f t="shared" si="32"/>
        <v>1</v>
      </c>
      <c r="AL64" s="7">
        <f t="shared" si="33"/>
        <v>1</v>
      </c>
      <c r="AM64" s="7">
        <f t="shared" si="34"/>
        <v>1</v>
      </c>
      <c r="AN64" s="7">
        <f t="shared" si="35"/>
        <v>1</v>
      </c>
      <c r="AO64" s="7">
        <f t="shared" si="36"/>
        <v>1</v>
      </c>
      <c r="AP64" s="7">
        <f t="shared" si="37"/>
        <v>1</v>
      </c>
      <c r="AQ64" s="101">
        <f t="shared" si="38"/>
        <v>0</v>
      </c>
      <c r="AR64" s="102">
        <f t="shared" si="39"/>
        <v>1</v>
      </c>
      <c r="AS64" s="5"/>
    </row>
    <row r="65" spans="1:45" ht="14.45" customHeight="1" x14ac:dyDescent="0.25">
      <c r="A65" s="60" t="s">
        <v>34</v>
      </c>
      <c r="B65" s="47">
        <v>7</v>
      </c>
      <c r="C65" s="46" t="s">
        <v>128</v>
      </c>
      <c r="D65" s="44" t="s">
        <v>58</v>
      </c>
      <c r="E65" s="45">
        <v>22</v>
      </c>
      <c r="F65" s="107" t="s">
        <v>312</v>
      </c>
      <c r="G65" s="46" t="s">
        <v>331</v>
      </c>
      <c r="H65" s="46" t="s">
        <v>331</v>
      </c>
      <c r="I65" s="76">
        <f>Full_dataset!K61</f>
        <v>21</v>
      </c>
      <c r="J65" s="73">
        <f>Full_dataset!L61</f>
        <v>10</v>
      </c>
      <c r="K65" s="73">
        <f>Full_dataset!M61</f>
        <v>0</v>
      </c>
      <c r="L65" s="73">
        <f>Full_dataset!N61</f>
        <v>11</v>
      </c>
      <c r="M65" s="73">
        <f>Full_dataset!O61</f>
        <v>19</v>
      </c>
      <c r="N65" s="73">
        <f>Full_dataset!P61</f>
        <v>3</v>
      </c>
      <c r="O65" s="70">
        <f>Full_dataset!Q61</f>
        <v>21</v>
      </c>
      <c r="P65" s="80">
        <f t="shared" si="20"/>
        <v>0</v>
      </c>
      <c r="Q65" s="78">
        <f t="shared" si="21"/>
        <v>1</v>
      </c>
      <c r="R65" s="71">
        <f t="shared" si="22"/>
        <v>1</v>
      </c>
      <c r="S65" s="76">
        <f>Full_dataset!U61</f>
        <v>0</v>
      </c>
      <c r="T65" s="54">
        <f t="shared" si="23"/>
        <v>1</v>
      </c>
      <c r="U65" s="76">
        <f>Full_dataset!W61</f>
        <v>0</v>
      </c>
      <c r="V65" s="76">
        <f>Full_dataset!X61</f>
        <v>0</v>
      </c>
      <c r="W65" s="76">
        <f>Full_dataset!Y61</f>
        <v>0</v>
      </c>
      <c r="X65" s="76">
        <f>Full_dataset!Z61</f>
        <v>0</v>
      </c>
      <c r="Y65" s="76">
        <f>Full_dataset!AA61</f>
        <v>0</v>
      </c>
      <c r="AA65" s="5"/>
      <c r="AB65" s="6">
        <f t="shared" si="24"/>
        <v>0.95454545454545459</v>
      </c>
      <c r="AC65" s="6">
        <f t="shared" si="25"/>
        <v>0.45454545454545453</v>
      </c>
      <c r="AD65" s="6">
        <f t="shared" si="26"/>
        <v>0.86363636363636365</v>
      </c>
      <c r="AE65" s="6">
        <f t="shared" si="27"/>
        <v>0</v>
      </c>
      <c r="AF65" s="6">
        <f t="shared" si="28"/>
        <v>0.13636363636363635</v>
      </c>
      <c r="AG65" s="6">
        <f t="shared" si="29"/>
        <v>0.5</v>
      </c>
      <c r="AH65" s="6">
        <f t="shared" si="30"/>
        <v>0</v>
      </c>
      <c r="AI65" s="7">
        <f t="shared" si="31"/>
        <v>0.95454545454545459</v>
      </c>
      <c r="AJ65" s="5"/>
      <c r="AK65" s="6">
        <f t="shared" si="32"/>
        <v>0.95454545454545459</v>
      </c>
      <c r="AL65" s="7">
        <f t="shared" si="33"/>
        <v>0.95454545454545459</v>
      </c>
      <c r="AM65" s="7">
        <f t="shared" si="34"/>
        <v>0.95454545454545459</v>
      </c>
      <c r="AN65" s="7">
        <f t="shared" si="35"/>
        <v>0.95454545454545459</v>
      </c>
      <c r="AO65" s="7">
        <f t="shared" si="36"/>
        <v>0.95454545454545459</v>
      </c>
      <c r="AP65" s="7">
        <f t="shared" si="37"/>
        <v>0.95454545454545459</v>
      </c>
      <c r="AQ65" s="101">
        <f t="shared" si="38"/>
        <v>0</v>
      </c>
      <c r="AR65" s="102">
        <f t="shared" si="39"/>
        <v>0.95454545454545459</v>
      </c>
      <c r="AS65" s="5"/>
    </row>
    <row r="66" spans="1:45" ht="14.45" customHeight="1" x14ac:dyDescent="0.25">
      <c r="A66" s="60" t="s">
        <v>35</v>
      </c>
      <c r="B66" s="47">
        <v>4</v>
      </c>
      <c r="C66" s="46" t="s">
        <v>92</v>
      </c>
      <c r="D66" s="44" t="s">
        <v>57</v>
      </c>
      <c r="E66" s="45">
        <v>2</v>
      </c>
      <c r="F66" s="107" t="s">
        <v>327</v>
      </c>
      <c r="G66" s="46" t="s">
        <v>331</v>
      </c>
      <c r="H66" s="46" t="s">
        <v>331</v>
      </c>
      <c r="I66" s="76">
        <f>Full_dataset!K62</f>
        <v>2</v>
      </c>
      <c r="J66" s="73">
        <f>Full_dataset!L62</f>
        <v>1</v>
      </c>
      <c r="K66" s="73">
        <f>Full_dataset!M62</f>
        <v>2</v>
      </c>
      <c r="L66" s="73">
        <f>Full_dataset!N62</f>
        <v>2</v>
      </c>
      <c r="M66" s="73">
        <f>Full_dataset!O62</f>
        <v>2</v>
      </c>
      <c r="N66" s="73">
        <f>Full_dataset!P62</f>
        <v>2</v>
      </c>
      <c r="O66" s="70">
        <f>Full_dataset!Q62</f>
        <v>2</v>
      </c>
      <c r="P66" s="80">
        <f t="shared" si="20"/>
        <v>0</v>
      </c>
      <c r="Q66" s="78">
        <f t="shared" si="21"/>
        <v>0</v>
      </c>
      <c r="R66" s="71">
        <f t="shared" si="22"/>
        <v>0</v>
      </c>
      <c r="S66" s="76">
        <f>Full_dataset!U62</f>
        <v>0</v>
      </c>
      <c r="T66" s="54">
        <f t="shared" si="23"/>
        <v>0</v>
      </c>
      <c r="U66" s="76">
        <f>Full_dataset!W62</f>
        <v>0</v>
      </c>
      <c r="V66" s="76">
        <f>Full_dataset!X62</f>
        <v>0</v>
      </c>
      <c r="W66" s="76">
        <f>Full_dataset!Y62</f>
        <v>0</v>
      </c>
      <c r="X66" s="76">
        <f>Full_dataset!Z62</f>
        <v>0</v>
      </c>
      <c r="Y66" s="76">
        <f>Full_dataset!AA62</f>
        <v>0</v>
      </c>
      <c r="AA66" s="5"/>
      <c r="AB66" s="6">
        <f t="shared" si="24"/>
        <v>1</v>
      </c>
      <c r="AC66" s="6">
        <f t="shared" si="25"/>
        <v>0.5</v>
      </c>
      <c r="AD66" s="6">
        <f t="shared" si="26"/>
        <v>1</v>
      </c>
      <c r="AE66" s="6">
        <f t="shared" si="27"/>
        <v>1</v>
      </c>
      <c r="AF66" s="6">
        <f t="shared" si="28"/>
        <v>1</v>
      </c>
      <c r="AG66" s="6">
        <f t="shared" si="29"/>
        <v>1</v>
      </c>
      <c r="AH66" s="6">
        <f t="shared" si="30"/>
        <v>0</v>
      </c>
      <c r="AI66" s="7">
        <f t="shared" si="31"/>
        <v>1</v>
      </c>
      <c r="AJ66" s="5"/>
      <c r="AK66" s="6">
        <f t="shared" si="32"/>
        <v>1</v>
      </c>
      <c r="AL66" s="7">
        <f t="shared" si="33"/>
        <v>1</v>
      </c>
      <c r="AM66" s="7">
        <f t="shared" si="34"/>
        <v>1</v>
      </c>
      <c r="AN66" s="7">
        <f t="shared" si="35"/>
        <v>1</v>
      </c>
      <c r="AO66" s="7">
        <f t="shared" si="36"/>
        <v>1</v>
      </c>
      <c r="AP66" s="7">
        <f t="shared" si="37"/>
        <v>1</v>
      </c>
      <c r="AQ66" s="101">
        <f t="shared" si="38"/>
        <v>0</v>
      </c>
      <c r="AR66" s="102">
        <f t="shared" si="39"/>
        <v>1</v>
      </c>
      <c r="AS66" s="5"/>
    </row>
    <row r="67" spans="1:45" ht="14.45" customHeight="1" x14ac:dyDescent="0.25">
      <c r="A67" s="60" t="s">
        <v>38</v>
      </c>
      <c r="B67" s="47">
        <v>5</v>
      </c>
      <c r="C67" s="46" t="s">
        <v>94</v>
      </c>
      <c r="D67" s="44" t="s">
        <v>57</v>
      </c>
      <c r="E67" s="45">
        <v>9</v>
      </c>
      <c r="F67" s="107" t="s">
        <v>322</v>
      </c>
      <c r="G67" s="46" t="s">
        <v>331</v>
      </c>
      <c r="H67" s="46" t="s">
        <v>331</v>
      </c>
      <c r="I67" s="76">
        <f>Full_dataset!K65</f>
        <v>9</v>
      </c>
      <c r="J67" s="73">
        <f>Full_dataset!L65</f>
        <v>5</v>
      </c>
      <c r="K67" s="73">
        <f>Full_dataset!M65</f>
        <v>0</v>
      </c>
      <c r="L67" s="73">
        <f>Full_dataset!N65</f>
        <v>7</v>
      </c>
      <c r="M67" s="73">
        <f>Full_dataset!O65</f>
        <v>8</v>
      </c>
      <c r="N67" s="73">
        <f>Full_dataset!P65</f>
        <v>5</v>
      </c>
      <c r="O67" s="70">
        <f>Full_dataset!Q65</f>
        <v>9</v>
      </c>
      <c r="P67" s="80">
        <f t="shared" ref="P67:P89" si="40">O67-I67</f>
        <v>0</v>
      </c>
      <c r="Q67" s="78">
        <f t="shared" ref="Q67:Q89" si="41">E67-I67</f>
        <v>0</v>
      </c>
      <c r="R67" s="71">
        <f t="shared" ref="R67:R88" si="42">E67-O67</f>
        <v>0</v>
      </c>
      <c r="S67" s="76">
        <f>Full_dataset!U65</f>
        <v>0</v>
      </c>
      <c r="T67" s="54">
        <f t="shared" ref="T67:T88" si="43">E67-(O67+S67)</f>
        <v>0</v>
      </c>
      <c r="U67" s="76">
        <f>Full_dataset!W65</f>
        <v>0</v>
      </c>
      <c r="V67" s="76">
        <f>Full_dataset!X65</f>
        <v>0</v>
      </c>
      <c r="W67" s="76">
        <f>Full_dataset!Y65</f>
        <v>0</v>
      </c>
      <c r="X67" s="76">
        <f>Full_dataset!Z65</f>
        <v>0</v>
      </c>
      <c r="Y67" s="76">
        <f>Full_dataset!AA65</f>
        <v>0</v>
      </c>
      <c r="AA67" s="5"/>
      <c r="AB67" s="6">
        <f t="shared" ref="AB67:AB89" si="44">I67/$E67</f>
        <v>1</v>
      </c>
      <c r="AC67" s="6">
        <f t="shared" ref="AC67:AC89" si="45">J67/$E67</f>
        <v>0.55555555555555558</v>
      </c>
      <c r="AD67" s="6">
        <f t="shared" ref="AD67:AD89" si="46">M67/$E67</f>
        <v>0.88888888888888884</v>
      </c>
      <c r="AE67" s="6">
        <f t="shared" ref="AE67:AE89" si="47">K67/$E67</f>
        <v>0</v>
      </c>
      <c r="AF67" s="6">
        <f t="shared" ref="AF67:AF89" si="48">N67/$E67</f>
        <v>0.55555555555555558</v>
      </c>
      <c r="AG67" s="6">
        <f t="shared" ref="AG67:AG89" si="49">L67/$E67</f>
        <v>0.77777777777777779</v>
      </c>
      <c r="AH67" s="6">
        <f t="shared" ref="AH67:AH89" si="50">P67/$E67</f>
        <v>0</v>
      </c>
      <c r="AI67" s="7">
        <f t="shared" ref="AI67:AI89" si="51">($E67-T67)/$E67</f>
        <v>1</v>
      </c>
      <c r="AJ67" s="5"/>
      <c r="AK67" s="6">
        <f t="shared" ref="AK67:AK89" si="52">O67/$E67</f>
        <v>1</v>
      </c>
      <c r="AL67" s="7">
        <f t="shared" ref="AL67:AL89" si="53">$AK67+U67/$E67</f>
        <v>1</v>
      </c>
      <c r="AM67" s="7">
        <f t="shared" ref="AM67:AM89" si="54">$AK67+X67/$E67</f>
        <v>1</v>
      </c>
      <c r="AN67" s="7">
        <f t="shared" ref="AN67:AN89" si="55">$AK67+V67/$E67</f>
        <v>1</v>
      </c>
      <c r="AO67" s="7">
        <f t="shared" ref="AO67:AO89" si="56">$AK67+Y67/$E67</f>
        <v>1</v>
      </c>
      <c r="AP67" s="7">
        <f t="shared" ref="AP67:AP89" si="57">$AK67+W67/$E67</f>
        <v>1</v>
      </c>
      <c r="AQ67" s="101">
        <f t="shared" ref="AQ67:AQ89" si="58">AH67</f>
        <v>0</v>
      </c>
      <c r="AR67" s="102">
        <f t="shared" ref="AR67:AR89" si="59">AI67</f>
        <v>1</v>
      </c>
      <c r="AS67" s="5"/>
    </row>
    <row r="68" spans="1:45" ht="14.45" customHeight="1" x14ac:dyDescent="0.25">
      <c r="A68" s="60" t="s">
        <v>39</v>
      </c>
      <c r="B68" s="47">
        <v>5</v>
      </c>
      <c r="C68" s="46" t="s">
        <v>130</v>
      </c>
      <c r="D68" s="44" t="s">
        <v>57</v>
      </c>
      <c r="E68" s="45">
        <v>13</v>
      </c>
      <c r="F68" s="107" t="s">
        <v>316</v>
      </c>
      <c r="G68" s="46" t="s">
        <v>331</v>
      </c>
      <c r="H68" s="46" t="s">
        <v>331</v>
      </c>
      <c r="I68" s="76">
        <f>Full_dataset!K66</f>
        <v>12</v>
      </c>
      <c r="J68" s="73">
        <f>Full_dataset!L66</f>
        <v>6</v>
      </c>
      <c r="K68" s="73">
        <f>Full_dataset!M66</f>
        <v>2</v>
      </c>
      <c r="L68" s="73">
        <f>Full_dataset!N66</f>
        <v>12</v>
      </c>
      <c r="M68" s="73">
        <f>Full_dataset!O66</f>
        <v>11</v>
      </c>
      <c r="N68" s="73">
        <f>Full_dataset!P66</f>
        <v>6</v>
      </c>
      <c r="O68" s="70">
        <f>Full_dataset!Q66</f>
        <v>12</v>
      </c>
      <c r="P68" s="80">
        <f t="shared" si="40"/>
        <v>0</v>
      </c>
      <c r="Q68" s="78">
        <f t="shared" si="41"/>
        <v>1</v>
      </c>
      <c r="R68" s="71">
        <f t="shared" si="42"/>
        <v>1</v>
      </c>
      <c r="S68" s="76">
        <f>Full_dataset!U66</f>
        <v>1</v>
      </c>
      <c r="T68" s="54">
        <f t="shared" si="43"/>
        <v>0</v>
      </c>
      <c r="U68" s="76">
        <f>Full_dataset!W66</f>
        <v>0</v>
      </c>
      <c r="V68" s="76">
        <f>Full_dataset!X66</f>
        <v>0</v>
      </c>
      <c r="W68" s="76">
        <f>Full_dataset!Y66</f>
        <v>1</v>
      </c>
      <c r="X68" s="76">
        <f>Full_dataset!Z66</f>
        <v>0</v>
      </c>
      <c r="Y68" s="76">
        <f>Full_dataset!AA66</f>
        <v>1</v>
      </c>
      <c r="AA68" s="5"/>
      <c r="AB68" s="6">
        <f t="shared" si="44"/>
        <v>0.92307692307692313</v>
      </c>
      <c r="AC68" s="6">
        <f t="shared" si="45"/>
        <v>0.46153846153846156</v>
      </c>
      <c r="AD68" s="6">
        <f t="shared" si="46"/>
        <v>0.84615384615384615</v>
      </c>
      <c r="AE68" s="6">
        <f t="shared" si="47"/>
        <v>0.15384615384615385</v>
      </c>
      <c r="AF68" s="6">
        <f t="shared" si="48"/>
        <v>0.46153846153846156</v>
      </c>
      <c r="AG68" s="6">
        <f t="shared" si="49"/>
        <v>0.92307692307692313</v>
      </c>
      <c r="AH68" s="6">
        <f t="shared" si="50"/>
        <v>0</v>
      </c>
      <c r="AI68" s="7">
        <f t="shared" si="51"/>
        <v>1</v>
      </c>
      <c r="AJ68" s="5"/>
      <c r="AK68" s="6">
        <f t="shared" si="52"/>
        <v>0.92307692307692313</v>
      </c>
      <c r="AL68" s="7">
        <f t="shared" si="53"/>
        <v>0.92307692307692313</v>
      </c>
      <c r="AM68" s="7">
        <f t="shared" si="54"/>
        <v>0.92307692307692313</v>
      </c>
      <c r="AN68" s="7">
        <f t="shared" si="55"/>
        <v>0.92307692307692313</v>
      </c>
      <c r="AO68" s="7">
        <f t="shared" si="56"/>
        <v>1</v>
      </c>
      <c r="AP68" s="7">
        <f t="shared" si="57"/>
        <v>1</v>
      </c>
      <c r="AQ68" s="101">
        <f t="shared" si="58"/>
        <v>0</v>
      </c>
      <c r="AR68" s="102">
        <f t="shared" si="59"/>
        <v>1</v>
      </c>
      <c r="AS68" s="5"/>
    </row>
    <row r="69" spans="1:45" ht="14.45" customHeight="1" x14ac:dyDescent="0.25">
      <c r="A69" s="60" t="s">
        <v>40</v>
      </c>
      <c r="B69" s="47">
        <v>6</v>
      </c>
      <c r="C69" s="46" t="s">
        <v>95</v>
      </c>
      <c r="D69" s="44" t="s">
        <v>57</v>
      </c>
      <c r="E69" s="45">
        <v>5</v>
      </c>
      <c r="F69" s="107" t="s">
        <v>326</v>
      </c>
      <c r="G69" s="46" t="s">
        <v>331</v>
      </c>
      <c r="H69" s="46" t="s">
        <v>331</v>
      </c>
      <c r="I69" s="76">
        <f>Full_dataset!K67</f>
        <v>3</v>
      </c>
      <c r="J69" s="73">
        <f>Full_dataset!L67</f>
        <v>0</v>
      </c>
      <c r="K69" s="73">
        <f>Full_dataset!M67</f>
        <v>2</v>
      </c>
      <c r="L69" s="73">
        <f>Full_dataset!N67</f>
        <v>3</v>
      </c>
      <c r="M69" s="73">
        <f>Full_dataset!O67</f>
        <v>3</v>
      </c>
      <c r="N69" s="73">
        <f>Full_dataset!P67</f>
        <v>2</v>
      </c>
      <c r="O69" s="70">
        <f>Full_dataset!Q67</f>
        <v>3</v>
      </c>
      <c r="P69" s="80">
        <f t="shared" si="40"/>
        <v>0</v>
      </c>
      <c r="Q69" s="78">
        <f t="shared" si="41"/>
        <v>2</v>
      </c>
      <c r="R69" s="71">
        <f t="shared" si="42"/>
        <v>2</v>
      </c>
      <c r="S69" s="76">
        <f>Full_dataset!U67</f>
        <v>2</v>
      </c>
      <c r="T69" s="54">
        <f t="shared" si="43"/>
        <v>0</v>
      </c>
      <c r="U69" s="76">
        <f>Full_dataset!W67</f>
        <v>0</v>
      </c>
      <c r="V69" s="76">
        <f>Full_dataset!X67</f>
        <v>0</v>
      </c>
      <c r="W69" s="76">
        <f>Full_dataset!Y67</f>
        <v>2</v>
      </c>
      <c r="X69" s="76">
        <f>Full_dataset!Z67</f>
        <v>0</v>
      </c>
      <c r="Y69" s="76">
        <f>Full_dataset!AA67</f>
        <v>0</v>
      </c>
      <c r="AA69" s="5"/>
      <c r="AB69" s="6">
        <f t="shared" si="44"/>
        <v>0.6</v>
      </c>
      <c r="AC69" s="6">
        <f t="shared" si="45"/>
        <v>0</v>
      </c>
      <c r="AD69" s="6">
        <f t="shared" si="46"/>
        <v>0.6</v>
      </c>
      <c r="AE69" s="6">
        <f t="shared" si="47"/>
        <v>0.4</v>
      </c>
      <c r="AF69" s="6">
        <f t="shared" si="48"/>
        <v>0.4</v>
      </c>
      <c r="AG69" s="6">
        <f t="shared" si="49"/>
        <v>0.6</v>
      </c>
      <c r="AH69" s="6">
        <f t="shared" si="50"/>
        <v>0</v>
      </c>
      <c r="AI69" s="7">
        <f t="shared" si="51"/>
        <v>1</v>
      </c>
      <c r="AJ69" s="5"/>
      <c r="AK69" s="6">
        <f t="shared" si="52"/>
        <v>0.6</v>
      </c>
      <c r="AL69" s="7">
        <f t="shared" si="53"/>
        <v>0.6</v>
      </c>
      <c r="AM69" s="7">
        <f t="shared" si="54"/>
        <v>0.6</v>
      </c>
      <c r="AN69" s="7">
        <f t="shared" si="55"/>
        <v>0.6</v>
      </c>
      <c r="AO69" s="7">
        <f t="shared" si="56"/>
        <v>0.6</v>
      </c>
      <c r="AP69" s="7">
        <f t="shared" si="57"/>
        <v>1</v>
      </c>
      <c r="AQ69" s="101">
        <f t="shared" si="58"/>
        <v>0</v>
      </c>
      <c r="AR69" s="102">
        <f t="shared" si="59"/>
        <v>1</v>
      </c>
      <c r="AS69" s="5"/>
    </row>
    <row r="70" spans="1:45" ht="14.45" customHeight="1" x14ac:dyDescent="0.25">
      <c r="A70" s="62" t="s">
        <v>41</v>
      </c>
      <c r="B70" s="47">
        <v>3</v>
      </c>
      <c r="C70" s="46" t="s">
        <v>96</v>
      </c>
      <c r="D70" s="44" t="s">
        <v>57</v>
      </c>
      <c r="E70" s="45">
        <v>55</v>
      </c>
      <c r="F70" s="107" t="s">
        <v>316</v>
      </c>
      <c r="G70" s="46" t="s">
        <v>331</v>
      </c>
      <c r="H70" s="46" t="s">
        <v>331</v>
      </c>
      <c r="I70" s="76">
        <f>Full_dataset!K68</f>
        <v>38</v>
      </c>
      <c r="J70" s="73">
        <f>Full_dataset!L68</f>
        <v>25</v>
      </c>
      <c r="K70" s="73">
        <f>Full_dataset!M68</f>
        <v>40</v>
      </c>
      <c r="L70" s="73">
        <f>Full_dataset!N68</f>
        <v>52</v>
      </c>
      <c r="M70" s="73">
        <f>Full_dataset!O68</f>
        <v>42</v>
      </c>
      <c r="N70" s="73">
        <f>Full_dataset!P68</f>
        <v>16</v>
      </c>
      <c r="O70" s="70">
        <f>Full_dataset!Q68</f>
        <v>48</v>
      </c>
      <c r="P70" s="80">
        <f t="shared" si="40"/>
        <v>10</v>
      </c>
      <c r="Q70" s="78">
        <f t="shared" si="41"/>
        <v>17</v>
      </c>
      <c r="R70" s="71">
        <f t="shared" si="42"/>
        <v>7</v>
      </c>
      <c r="S70" s="76">
        <f>Full_dataset!U68</f>
        <v>7</v>
      </c>
      <c r="T70" s="54">
        <f t="shared" si="43"/>
        <v>0</v>
      </c>
      <c r="U70" s="76">
        <f>Full_dataset!W68</f>
        <v>2</v>
      </c>
      <c r="V70" s="76">
        <f>Full_dataset!X68</f>
        <v>3</v>
      </c>
      <c r="W70" s="76">
        <f>Full_dataset!Y68</f>
        <v>6</v>
      </c>
      <c r="X70" s="76">
        <f>Full_dataset!Z68</f>
        <v>0</v>
      </c>
      <c r="Y70" s="76">
        <f>Full_dataset!AA68</f>
        <v>1</v>
      </c>
      <c r="AA70" s="5"/>
      <c r="AB70" s="6">
        <f t="shared" si="44"/>
        <v>0.69090909090909092</v>
      </c>
      <c r="AC70" s="6">
        <f t="shared" si="45"/>
        <v>0.45454545454545453</v>
      </c>
      <c r="AD70" s="6">
        <f t="shared" si="46"/>
        <v>0.76363636363636367</v>
      </c>
      <c r="AE70" s="6">
        <f t="shared" si="47"/>
        <v>0.72727272727272729</v>
      </c>
      <c r="AF70" s="6">
        <f t="shared" si="48"/>
        <v>0.29090909090909089</v>
      </c>
      <c r="AG70" s="6">
        <f t="shared" si="49"/>
        <v>0.94545454545454544</v>
      </c>
      <c r="AH70" s="6">
        <f t="shared" si="50"/>
        <v>0.18181818181818182</v>
      </c>
      <c r="AI70" s="7">
        <f t="shared" si="51"/>
        <v>1</v>
      </c>
      <c r="AJ70" s="5"/>
      <c r="AK70" s="6">
        <f t="shared" si="52"/>
        <v>0.87272727272727268</v>
      </c>
      <c r="AL70" s="7">
        <f t="shared" si="53"/>
        <v>0.90909090909090906</v>
      </c>
      <c r="AM70" s="7">
        <f t="shared" si="54"/>
        <v>0.87272727272727268</v>
      </c>
      <c r="AN70" s="7">
        <f t="shared" si="55"/>
        <v>0.92727272727272725</v>
      </c>
      <c r="AO70" s="7">
        <f t="shared" si="56"/>
        <v>0.89090909090909087</v>
      </c>
      <c r="AP70" s="7">
        <f t="shared" si="57"/>
        <v>0.98181818181818181</v>
      </c>
      <c r="AQ70" s="101">
        <f t="shared" si="58"/>
        <v>0.18181818181818182</v>
      </c>
      <c r="AR70" s="102">
        <f t="shared" si="59"/>
        <v>1</v>
      </c>
      <c r="AS70" s="5"/>
    </row>
    <row r="71" spans="1:45" ht="14.45" customHeight="1" x14ac:dyDescent="0.25">
      <c r="A71" s="60" t="s">
        <v>203</v>
      </c>
      <c r="B71" s="47">
        <v>4</v>
      </c>
      <c r="C71" s="46" t="s">
        <v>97</v>
      </c>
      <c r="D71" s="44" t="s">
        <v>58</v>
      </c>
      <c r="E71" s="45">
        <v>44</v>
      </c>
      <c r="F71" s="107" t="s">
        <v>328</v>
      </c>
      <c r="G71" s="46" t="s">
        <v>331</v>
      </c>
      <c r="H71" s="46" t="s">
        <v>331</v>
      </c>
      <c r="I71" s="76">
        <f>Full_dataset!K69</f>
        <v>41</v>
      </c>
      <c r="J71" s="73">
        <f>Full_dataset!L69</f>
        <v>27</v>
      </c>
      <c r="K71" s="73">
        <f>Full_dataset!M69</f>
        <v>2</v>
      </c>
      <c r="L71" s="73">
        <f>Full_dataset!N69</f>
        <v>41</v>
      </c>
      <c r="M71" s="73">
        <f>Full_dataset!O69</f>
        <v>38</v>
      </c>
      <c r="N71" s="73">
        <f>Full_dataset!P69</f>
        <v>20</v>
      </c>
      <c r="O71" s="70">
        <f>Full_dataset!Q69</f>
        <v>42</v>
      </c>
      <c r="P71" s="80">
        <f t="shared" si="40"/>
        <v>1</v>
      </c>
      <c r="Q71" s="78">
        <f t="shared" si="41"/>
        <v>3</v>
      </c>
      <c r="R71" s="71">
        <f t="shared" si="42"/>
        <v>2</v>
      </c>
      <c r="S71" s="76">
        <f>Full_dataset!U69</f>
        <v>2</v>
      </c>
      <c r="T71" s="54">
        <f t="shared" si="43"/>
        <v>0</v>
      </c>
      <c r="U71" s="76">
        <f>Full_dataset!W69</f>
        <v>1</v>
      </c>
      <c r="V71" s="76">
        <f>Full_dataset!X69</f>
        <v>0</v>
      </c>
      <c r="W71" s="76">
        <f>Full_dataset!Y69</f>
        <v>2</v>
      </c>
      <c r="X71" s="76">
        <f>Full_dataset!Z69</f>
        <v>0</v>
      </c>
      <c r="Y71" s="76">
        <f>Full_dataset!AA69</f>
        <v>1</v>
      </c>
      <c r="AA71" s="5"/>
      <c r="AB71" s="6">
        <f t="shared" si="44"/>
        <v>0.93181818181818177</v>
      </c>
      <c r="AC71" s="6">
        <f t="shared" si="45"/>
        <v>0.61363636363636365</v>
      </c>
      <c r="AD71" s="6">
        <f t="shared" si="46"/>
        <v>0.86363636363636365</v>
      </c>
      <c r="AE71" s="6">
        <f t="shared" si="47"/>
        <v>4.5454545454545456E-2</v>
      </c>
      <c r="AF71" s="6">
        <f t="shared" si="48"/>
        <v>0.45454545454545453</v>
      </c>
      <c r="AG71" s="6">
        <f t="shared" si="49"/>
        <v>0.93181818181818177</v>
      </c>
      <c r="AH71" s="6">
        <f t="shared" si="50"/>
        <v>2.2727272727272728E-2</v>
      </c>
      <c r="AI71" s="7">
        <f t="shared" si="51"/>
        <v>1</v>
      </c>
      <c r="AJ71" s="5"/>
      <c r="AK71" s="6">
        <f t="shared" si="52"/>
        <v>0.95454545454545459</v>
      </c>
      <c r="AL71" s="7">
        <f t="shared" si="53"/>
        <v>0.97727272727272729</v>
      </c>
      <c r="AM71" s="7">
        <f t="shared" si="54"/>
        <v>0.95454545454545459</v>
      </c>
      <c r="AN71" s="7">
        <f t="shared" si="55"/>
        <v>0.95454545454545459</v>
      </c>
      <c r="AO71" s="7">
        <f t="shared" si="56"/>
        <v>0.97727272727272729</v>
      </c>
      <c r="AP71" s="7">
        <f t="shared" si="57"/>
        <v>1</v>
      </c>
      <c r="AQ71" s="101">
        <f t="shared" si="58"/>
        <v>2.2727272727272728E-2</v>
      </c>
      <c r="AR71" s="102">
        <f t="shared" si="59"/>
        <v>1</v>
      </c>
      <c r="AS71" s="5"/>
    </row>
    <row r="72" spans="1:45" ht="14.45" customHeight="1" x14ac:dyDescent="0.25">
      <c r="A72" s="60" t="s">
        <v>204</v>
      </c>
      <c r="B72" s="47">
        <v>6</v>
      </c>
      <c r="C72" s="46" t="s">
        <v>111</v>
      </c>
      <c r="D72" s="44" t="s">
        <v>57</v>
      </c>
      <c r="E72" s="45">
        <v>6</v>
      </c>
      <c r="F72" s="107" t="s">
        <v>328</v>
      </c>
      <c r="G72" s="46" t="s">
        <v>331</v>
      </c>
      <c r="H72" s="46" t="s">
        <v>331</v>
      </c>
      <c r="I72" s="76">
        <f>Full_dataset!K70</f>
        <v>6</v>
      </c>
      <c r="J72" s="73">
        <f>Full_dataset!L70</f>
        <v>4</v>
      </c>
      <c r="K72" s="73">
        <f>Full_dataset!M70</f>
        <v>0</v>
      </c>
      <c r="L72" s="73">
        <f>Full_dataset!N70</f>
        <v>6</v>
      </c>
      <c r="M72" s="73">
        <f>Full_dataset!O70</f>
        <v>5</v>
      </c>
      <c r="N72" s="73">
        <f>Full_dataset!P70</f>
        <v>5</v>
      </c>
      <c r="O72" s="70">
        <f>Full_dataset!Q70</f>
        <v>6</v>
      </c>
      <c r="P72" s="80">
        <f t="shared" si="40"/>
        <v>0</v>
      </c>
      <c r="Q72" s="78">
        <f t="shared" si="41"/>
        <v>0</v>
      </c>
      <c r="R72" s="71">
        <f t="shared" si="42"/>
        <v>0</v>
      </c>
      <c r="S72" s="76">
        <f>Full_dataset!U70</f>
        <v>0</v>
      </c>
      <c r="T72" s="54">
        <f t="shared" si="43"/>
        <v>0</v>
      </c>
      <c r="U72" s="76">
        <f>Full_dataset!W70</f>
        <v>0</v>
      </c>
      <c r="V72" s="76">
        <f>Full_dataset!X70</f>
        <v>0</v>
      </c>
      <c r="W72" s="76">
        <f>Full_dataset!Y70</f>
        <v>0</v>
      </c>
      <c r="X72" s="76">
        <f>Full_dataset!Z70</f>
        <v>0</v>
      </c>
      <c r="Y72" s="76">
        <f>Full_dataset!AA70</f>
        <v>0</v>
      </c>
      <c r="AA72" s="5"/>
      <c r="AB72" s="6">
        <f t="shared" si="44"/>
        <v>1</v>
      </c>
      <c r="AC72" s="6">
        <f t="shared" si="45"/>
        <v>0.66666666666666663</v>
      </c>
      <c r="AD72" s="6">
        <f t="shared" si="46"/>
        <v>0.83333333333333337</v>
      </c>
      <c r="AE72" s="6">
        <f t="shared" si="47"/>
        <v>0</v>
      </c>
      <c r="AF72" s="6">
        <f t="shared" si="48"/>
        <v>0.83333333333333337</v>
      </c>
      <c r="AG72" s="6">
        <f t="shared" si="49"/>
        <v>1</v>
      </c>
      <c r="AH72" s="6">
        <f t="shared" si="50"/>
        <v>0</v>
      </c>
      <c r="AI72" s="7">
        <f t="shared" si="51"/>
        <v>1</v>
      </c>
      <c r="AJ72" s="5"/>
      <c r="AK72" s="6">
        <f t="shared" si="52"/>
        <v>1</v>
      </c>
      <c r="AL72" s="7">
        <f t="shared" si="53"/>
        <v>1</v>
      </c>
      <c r="AM72" s="7">
        <f t="shared" si="54"/>
        <v>1</v>
      </c>
      <c r="AN72" s="7">
        <f t="shared" si="55"/>
        <v>1</v>
      </c>
      <c r="AO72" s="7">
        <f t="shared" si="56"/>
        <v>1</v>
      </c>
      <c r="AP72" s="7">
        <f t="shared" si="57"/>
        <v>1</v>
      </c>
      <c r="AQ72" s="101">
        <f t="shared" si="58"/>
        <v>0</v>
      </c>
      <c r="AR72" s="102">
        <f t="shared" si="59"/>
        <v>1</v>
      </c>
      <c r="AS72" s="5"/>
    </row>
    <row r="73" spans="1:45" ht="14.45" customHeight="1" x14ac:dyDescent="0.25">
      <c r="A73" s="60" t="s">
        <v>42</v>
      </c>
      <c r="B73" s="47">
        <v>2</v>
      </c>
      <c r="C73" s="46" t="s">
        <v>131</v>
      </c>
      <c r="D73" s="44" t="s">
        <v>58</v>
      </c>
      <c r="E73" s="45">
        <v>38</v>
      </c>
      <c r="F73" s="107" t="s">
        <v>316</v>
      </c>
      <c r="G73" s="46" t="s">
        <v>331</v>
      </c>
      <c r="H73" s="46" t="s">
        <v>331</v>
      </c>
      <c r="I73" s="76">
        <f>Full_dataset!K71</f>
        <v>37</v>
      </c>
      <c r="J73" s="73">
        <f>Full_dataset!L71</f>
        <v>20</v>
      </c>
      <c r="K73" s="73">
        <f>Full_dataset!M71</f>
        <v>4</v>
      </c>
      <c r="L73" s="73">
        <f>Full_dataset!N71</f>
        <v>29</v>
      </c>
      <c r="M73" s="73">
        <f>Full_dataset!O71</f>
        <v>36</v>
      </c>
      <c r="N73" s="73">
        <f>Full_dataset!P71</f>
        <v>29</v>
      </c>
      <c r="O73" s="70">
        <f>Full_dataset!Q71</f>
        <v>37</v>
      </c>
      <c r="P73" s="80">
        <f t="shared" si="40"/>
        <v>0</v>
      </c>
      <c r="Q73" s="78">
        <f t="shared" si="41"/>
        <v>1</v>
      </c>
      <c r="R73" s="71">
        <f t="shared" si="42"/>
        <v>1</v>
      </c>
      <c r="S73" s="76">
        <f>Full_dataset!U71</f>
        <v>1</v>
      </c>
      <c r="T73" s="54">
        <f t="shared" si="43"/>
        <v>0</v>
      </c>
      <c r="U73" s="76">
        <f>Full_dataset!W71</f>
        <v>0</v>
      </c>
      <c r="V73" s="76">
        <f>Full_dataset!X71</f>
        <v>0</v>
      </c>
      <c r="W73" s="76">
        <f>Full_dataset!Y71</f>
        <v>1</v>
      </c>
      <c r="X73" s="76">
        <f>Full_dataset!Z71</f>
        <v>1</v>
      </c>
      <c r="Y73" s="76">
        <f>Full_dataset!AA71</f>
        <v>1</v>
      </c>
      <c r="AA73" s="5"/>
      <c r="AB73" s="6">
        <f t="shared" si="44"/>
        <v>0.97368421052631582</v>
      </c>
      <c r="AC73" s="6">
        <f t="shared" si="45"/>
        <v>0.52631578947368418</v>
      </c>
      <c r="AD73" s="6">
        <f t="shared" si="46"/>
        <v>0.94736842105263153</v>
      </c>
      <c r="AE73" s="6">
        <f t="shared" si="47"/>
        <v>0.10526315789473684</v>
      </c>
      <c r="AF73" s="6">
        <f t="shared" si="48"/>
        <v>0.76315789473684215</v>
      </c>
      <c r="AG73" s="6">
        <f t="shared" si="49"/>
        <v>0.76315789473684215</v>
      </c>
      <c r="AH73" s="6">
        <f t="shared" si="50"/>
        <v>0</v>
      </c>
      <c r="AI73" s="7">
        <f t="shared" si="51"/>
        <v>1</v>
      </c>
      <c r="AJ73" s="5"/>
      <c r="AK73" s="6">
        <f t="shared" si="52"/>
        <v>0.97368421052631582</v>
      </c>
      <c r="AL73" s="7">
        <f t="shared" si="53"/>
        <v>0.97368421052631582</v>
      </c>
      <c r="AM73" s="7">
        <f t="shared" si="54"/>
        <v>1</v>
      </c>
      <c r="AN73" s="7">
        <f t="shared" si="55"/>
        <v>0.97368421052631582</v>
      </c>
      <c r="AO73" s="7">
        <f t="shared" si="56"/>
        <v>1</v>
      </c>
      <c r="AP73" s="7">
        <f t="shared" si="57"/>
        <v>1</v>
      </c>
      <c r="AQ73" s="101">
        <f t="shared" si="58"/>
        <v>0</v>
      </c>
      <c r="AR73" s="102">
        <f t="shared" si="59"/>
        <v>1</v>
      </c>
      <c r="AS73" s="5"/>
    </row>
    <row r="74" spans="1:45" ht="14.45" customHeight="1" x14ac:dyDescent="0.25">
      <c r="A74" s="60" t="s">
        <v>206</v>
      </c>
      <c r="B74" s="47">
        <v>7</v>
      </c>
      <c r="C74" s="46" t="s">
        <v>98</v>
      </c>
      <c r="D74" s="44" t="s">
        <v>57</v>
      </c>
      <c r="E74" s="45">
        <v>8</v>
      </c>
      <c r="F74" s="107" t="s">
        <v>312</v>
      </c>
      <c r="G74" s="46" t="s">
        <v>331</v>
      </c>
      <c r="H74" s="46" t="s">
        <v>331</v>
      </c>
      <c r="I74" s="76">
        <f>Full_dataset!K72</f>
        <v>8</v>
      </c>
      <c r="J74" s="73">
        <f>Full_dataset!L72</f>
        <v>5</v>
      </c>
      <c r="K74" s="73">
        <f>Full_dataset!M72</f>
        <v>1</v>
      </c>
      <c r="L74" s="73">
        <f>Full_dataset!N72</f>
        <v>8</v>
      </c>
      <c r="M74" s="73">
        <f>Full_dataset!O72</f>
        <v>7</v>
      </c>
      <c r="N74" s="73">
        <f>Full_dataset!P72</f>
        <v>1</v>
      </c>
      <c r="O74" s="70">
        <f>Full_dataset!Q72</f>
        <v>8</v>
      </c>
      <c r="P74" s="80">
        <f t="shared" si="40"/>
        <v>0</v>
      </c>
      <c r="Q74" s="78">
        <f t="shared" si="41"/>
        <v>0</v>
      </c>
      <c r="R74" s="71">
        <f t="shared" si="42"/>
        <v>0</v>
      </c>
      <c r="S74" s="76">
        <f>Full_dataset!U72</f>
        <v>0</v>
      </c>
      <c r="T74" s="54">
        <f t="shared" si="43"/>
        <v>0</v>
      </c>
      <c r="U74" s="76">
        <f>Full_dataset!W72</f>
        <v>0</v>
      </c>
      <c r="V74" s="76">
        <f>Full_dataset!X72</f>
        <v>0</v>
      </c>
      <c r="W74" s="76">
        <f>Full_dataset!Y72</f>
        <v>0</v>
      </c>
      <c r="X74" s="76">
        <f>Full_dataset!Z72</f>
        <v>0</v>
      </c>
      <c r="Y74" s="76">
        <f>Full_dataset!AA72</f>
        <v>0</v>
      </c>
      <c r="AA74" s="5"/>
      <c r="AB74" s="6">
        <f t="shared" si="44"/>
        <v>1</v>
      </c>
      <c r="AC74" s="6">
        <f t="shared" si="45"/>
        <v>0.625</v>
      </c>
      <c r="AD74" s="6">
        <f t="shared" si="46"/>
        <v>0.875</v>
      </c>
      <c r="AE74" s="6">
        <f t="shared" si="47"/>
        <v>0.125</v>
      </c>
      <c r="AF74" s="6">
        <f t="shared" si="48"/>
        <v>0.125</v>
      </c>
      <c r="AG74" s="6">
        <f t="shared" si="49"/>
        <v>1</v>
      </c>
      <c r="AH74" s="6">
        <f t="shared" si="50"/>
        <v>0</v>
      </c>
      <c r="AI74" s="7">
        <f t="shared" si="51"/>
        <v>1</v>
      </c>
      <c r="AJ74" s="5"/>
      <c r="AK74" s="6">
        <f t="shared" si="52"/>
        <v>1</v>
      </c>
      <c r="AL74" s="7">
        <f t="shared" si="53"/>
        <v>1</v>
      </c>
      <c r="AM74" s="7">
        <f t="shared" si="54"/>
        <v>1</v>
      </c>
      <c r="AN74" s="7">
        <f t="shared" si="55"/>
        <v>1</v>
      </c>
      <c r="AO74" s="7">
        <f t="shared" si="56"/>
        <v>1</v>
      </c>
      <c r="AP74" s="7">
        <f t="shared" si="57"/>
        <v>1</v>
      </c>
      <c r="AQ74" s="101">
        <f t="shared" si="58"/>
        <v>0</v>
      </c>
      <c r="AR74" s="102">
        <f t="shared" si="59"/>
        <v>1</v>
      </c>
      <c r="AS74" s="5"/>
    </row>
    <row r="75" spans="1:45" ht="14.45" customHeight="1" x14ac:dyDescent="0.25">
      <c r="A75" s="60" t="s">
        <v>205</v>
      </c>
      <c r="B75" s="47">
        <v>7</v>
      </c>
      <c r="C75" s="46" t="s">
        <v>98</v>
      </c>
      <c r="D75" s="44" t="s">
        <v>57</v>
      </c>
      <c r="E75" s="45">
        <v>17</v>
      </c>
      <c r="F75" s="107" t="s">
        <v>316</v>
      </c>
      <c r="G75" s="46" t="s">
        <v>331</v>
      </c>
      <c r="H75" s="46" t="s">
        <v>331</v>
      </c>
      <c r="I75" s="76">
        <f>Full_dataset!K73</f>
        <v>15</v>
      </c>
      <c r="J75" s="73">
        <f>Full_dataset!L73</f>
        <v>6</v>
      </c>
      <c r="K75" s="73">
        <f>Full_dataset!M73</f>
        <v>8</v>
      </c>
      <c r="L75" s="73">
        <f>Full_dataset!N73</f>
        <v>17</v>
      </c>
      <c r="M75" s="73">
        <f>Full_dataset!O73</f>
        <v>15</v>
      </c>
      <c r="N75" s="73">
        <f>Full_dataset!P73</f>
        <v>10</v>
      </c>
      <c r="O75" s="70">
        <f>Full_dataset!Q73</f>
        <v>15</v>
      </c>
      <c r="P75" s="80">
        <f t="shared" si="40"/>
        <v>0</v>
      </c>
      <c r="Q75" s="78">
        <f t="shared" si="41"/>
        <v>2</v>
      </c>
      <c r="R75" s="71">
        <f t="shared" si="42"/>
        <v>2</v>
      </c>
      <c r="S75" s="76">
        <f>Full_dataset!U73</f>
        <v>2</v>
      </c>
      <c r="T75" s="54">
        <f t="shared" si="43"/>
        <v>0</v>
      </c>
      <c r="U75" s="76">
        <f>Full_dataset!W73</f>
        <v>0</v>
      </c>
      <c r="V75" s="76">
        <f>Full_dataset!X73</f>
        <v>1</v>
      </c>
      <c r="W75" s="76">
        <f>Full_dataset!Y73</f>
        <v>2</v>
      </c>
      <c r="X75" s="76">
        <f>Full_dataset!Z73</f>
        <v>0</v>
      </c>
      <c r="Y75" s="76">
        <f>Full_dataset!AA73</f>
        <v>1</v>
      </c>
      <c r="AA75" s="5"/>
      <c r="AB75" s="6">
        <f t="shared" si="44"/>
        <v>0.88235294117647056</v>
      </c>
      <c r="AC75" s="6">
        <f t="shared" si="45"/>
        <v>0.35294117647058826</v>
      </c>
      <c r="AD75" s="6">
        <f t="shared" si="46"/>
        <v>0.88235294117647056</v>
      </c>
      <c r="AE75" s="6">
        <f t="shared" si="47"/>
        <v>0.47058823529411764</v>
      </c>
      <c r="AF75" s="6">
        <f t="shared" si="48"/>
        <v>0.58823529411764708</v>
      </c>
      <c r="AG75" s="6">
        <f t="shared" si="49"/>
        <v>1</v>
      </c>
      <c r="AH75" s="6">
        <f t="shared" si="50"/>
        <v>0</v>
      </c>
      <c r="AI75" s="7">
        <f t="shared" si="51"/>
        <v>1</v>
      </c>
      <c r="AJ75" s="5"/>
      <c r="AK75" s="6">
        <f t="shared" si="52"/>
        <v>0.88235294117647056</v>
      </c>
      <c r="AL75" s="7">
        <f t="shared" si="53"/>
        <v>0.88235294117647056</v>
      </c>
      <c r="AM75" s="7">
        <f t="shared" si="54"/>
        <v>0.88235294117647056</v>
      </c>
      <c r="AN75" s="7">
        <f t="shared" si="55"/>
        <v>0.94117647058823528</v>
      </c>
      <c r="AO75" s="7">
        <f t="shared" si="56"/>
        <v>0.94117647058823528</v>
      </c>
      <c r="AP75" s="7">
        <f t="shared" si="57"/>
        <v>1</v>
      </c>
      <c r="AQ75" s="101">
        <f t="shared" si="58"/>
        <v>0</v>
      </c>
      <c r="AR75" s="102">
        <f t="shared" si="59"/>
        <v>1</v>
      </c>
      <c r="AS75" s="5"/>
    </row>
    <row r="76" spans="1:45" ht="14.45" customHeight="1" x14ac:dyDescent="0.25">
      <c r="A76" s="60" t="s">
        <v>43</v>
      </c>
      <c r="B76" s="47">
        <v>4</v>
      </c>
      <c r="C76" s="46" t="s">
        <v>132</v>
      </c>
      <c r="D76" s="44" t="s">
        <v>58</v>
      </c>
      <c r="E76" s="45">
        <v>29</v>
      </c>
      <c r="F76" s="107" t="s">
        <v>327</v>
      </c>
      <c r="G76" s="46" t="s">
        <v>331</v>
      </c>
      <c r="H76" s="46" t="s">
        <v>331</v>
      </c>
      <c r="I76" s="76">
        <f>Full_dataset!K74</f>
        <v>28</v>
      </c>
      <c r="J76" s="73">
        <f>Full_dataset!L74</f>
        <v>12</v>
      </c>
      <c r="K76" s="73">
        <f>Full_dataset!M74</f>
        <v>0</v>
      </c>
      <c r="L76" s="73">
        <f>Full_dataset!N74</f>
        <v>29</v>
      </c>
      <c r="M76" s="73">
        <f>Full_dataset!O74</f>
        <v>27</v>
      </c>
      <c r="N76" s="73">
        <f>Full_dataset!P74</f>
        <v>18</v>
      </c>
      <c r="O76" s="70">
        <f>Full_dataset!Q74</f>
        <v>28</v>
      </c>
      <c r="P76" s="80">
        <f t="shared" si="40"/>
        <v>0</v>
      </c>
      <c r="Q76" s="78">
        <f t="shared" si="41"/>
        <v>1</v>
      </c>
      <c r="R76" s="71">
        <f t="shared" si="42"/>
        <v>1</v>
      </c>
      <c r="S76" s="76">
        <f>Full_dataset!U74</f>
        <v>1</v>
      </c>
      <c r="T76" s="54">
        <f t="shared" si="43"/>
        <v>0</v>
      </c>
      <c r="U76" s="76">
        <f>Full_dataset!W74</f>
        <v>0</v>
      </c>
      <c r="V76" s="76">
        <f>Full_dataset!X74</f>
        <v>0</v>
      </c>
      <c r="W76" s="76">
        <f>Full_dataset!Y74</f>
        <v>1</v>
      </c>
      <c r="X76" s="76">
        <f>Full_dataset!Z74</f>
        <v>1</v>
      </c>
      <c r="Y76" s="76">
        <f>Full_dataset!AA74</f>
        <v>0</v>
      </c>
      <c r="AA76" s="5"/>
      <c r="AB76" s="6">
        <f t="shared" si="44"/>
        <v>0.96551724137931039</v>
      </c>
      <c r="AC76" s="6">
        <f t="shared" si="45"/>
        <v>0.41379310344827586</v>
      </c>
      <c r="AD76" s="6">
        <f t="shared" si="46"/>
        <v>0.93103448275862066</v>
      </c>
      <c r="AE76" s="6">
        <f t="shared" si="47"/>
        <v>0</v>
      </c>
      <c r="AF76" s="6">
        <f t="shared" si="48"/>
        <v>0.62068965517241381</v>
      </c>
      <c r="AG76" s="6">
        <f t="shared" si="49"/>
        <v>1</v>
      </c>
      <c r="AH76" s="6">
        <f t="shared" si="50"/>
        <v>0</v>
      </c>
      <c r="AI76" s="7">
        <f t="shared" si="51"/>
        <v>1</v>
      </c>
      <c r="AJ76" s="5"/>
      <c r="AK76" s="6">
        <f t="shared" si="52"/>
        <v>0.96551724137931039</v>
      </c>
      <c r="AL76" s="7">
        <f t="shared" si="53"/>
        <v>0.96551724137931039</v>
      </c>
      <c r="AM76" s="7">
        <f t="shared" si="54"/>
        <v>1</v>
      </c>
      <c r="AN76" s="7">
        <f t="shared" si="55"/>
        <v>0.96551724137931039</v>
      </c>
      <c r="AO76" s="7">
        <f t="shared" si="56"/>
        <v>0.96551724137931039</v>
      </c>
      <c r="AP76" s="7">
        <f t="shared" si="57"/>
        <v>1</v>
      </c>
      <c r="AQ76" s="101">
        <f t="shared" si="58"/>
        <v>0</v>
      </c>
      <c r="AR76" s="102">
        <f t="shared" si="59"/>
        <v>1</v>
      </c>
      <c r="AS76" s="5"/>
    </row>
    <row r="77" spans="1:45" ht="14.45" customHeight="1" x14ac:dyDescent="0.25">
      <c r="A77" s="60" t="s">
        <v>44</v>
      </c>
      <c r="B77" s="47">
        <v>11</v>
      </c>
      <c r="C77" s="46" t="s">
        <v>99</v>
      </c>
      <c r="D77" s="44" t="s">
        <v>57</v>
      </c>
      <c r="E77" s="45">
        <v>15</v>
      </c>
      <c r="F77" s="107" t="s">
        <v>316</v>
      </c>
      <c r="G77" s="46" t="s">
        <v>331</v>
      </c>
      <c r="H77" s="46" t="s">
        <v>331</v>
      </c>
      <c r="I77" s="76">
        <f>Full_dataset!K75</f>
        <v>15</v>
      </c>
      <c r="J77" s="73">
        <f>Full_dataset!L75</f>
        <v>7</v>
      </c>
      <c r="K77" s="73">
        <f>Full_dataset!M75</f>
        <v>1</v>
      </c>
      <c r="L77" s="73">
        <f>Full_dataset!N75</f>
        <v>15</v>
      </c>
      <c r="M77" s="73">
        <f>Full_dataset!O75</f>
        <v>14</v>
      </c>
      <c r="N77" s="73">
        <f>Full_dataset!P75</f>
        <v>13</v>
      </c>
      <c r="O77" s="70">
        <f>Full_dataset!Q75</f>
        <v>15</v>
      </c>
      <c r="P77" s="80">
        <f t="shared" si="40"/>
        <v>0</v>
      </c>
      <c r="Q77" s="78">
        <f t="shared" si="41"/>
        <v>0</v>
      </c>
      <c r="R77" s="71">
        <f t="shared" si="42"/>
        <v>0</v>
      </c>
      <c r="S77" s="76">
        <f>Full_dataset!U75</f>
        <v>0</v>
      </c>
      <c r="T77" s="54">
        <f t="shared" si="43"/>
        <v>0</v>
      </c>
      <c r="U77" s="76">
        <f>Full_dataset!W75</f>
        <v>0</v>
      </c>
      <c r="V77" s="76">
        <f>Full_dataset!X75</f>
        <v>0</v>
      </c>
      <c r="W77" s="76">
        <f>Full_dataset!Y75</f>
        <v>0</v>
      </c>
      <c r="X77" s="76">
        <f>Full_dataset!Z75</f>
        <v>0</v>
      </c>
      <c r="Y77" s="76">
        <f>Full_dataset!AA75</f>
        <v>0</v>
      </c>
      <c r="AA77" s="5"/>
      <c r="AB77" s="6">
        <f t="shared" si="44"/>
        <v>1</v>
      </c>
      <c r="AC77" s="6">
        <f t="shared" si="45"/>
        <v>0.46666666666666667</v>
      </c>
      <c r="AD77" s="6">
        <f t="shared" si="46"/>
        <v>0.93333333333333335</v>
      </c>
      <c r="AE77" s="6">
        <f t="shared" si="47"/>
        <v>6.6666666666666666E-2</v>
      </c>
      <c r="AF77" s="6">
        <f t="shared" si="48"/>
        <v>0.8666666666666667</v>
      </c>
      <c r="AG77" s="6">
        <f t="shared" si="49"/>
        <v>1</v>
      </c>
      <c r="AH77" s="6">
        <f t="shared" si="50"/>
        <v>0</v>
      </c>
      <c r="AI77" s="7">
        <f t="shared" si="51"/>
        <v>1</v>
      </c>
      <c r="AJ77" s="5"/>
      <c r="AK77" s="6">
        <f t="shared" si="52"/>
        <v>1</v>
      </c>
      <c r="AL77" s="7">
        <f t="shared" si="53"/>
        <v>1</v>
      </c>
      <c r="AM77" s="7">
        <f t="shared" si="54"/>
        <v>1</v>
      </c>
      <c r="AN77" s="7">
        <f t="shared" si="55"/>
        <v>1</v>
      </c>
      <c r="AO77" s="7">
        <f t="shared" si="56"/>
        <v>1</v>
      </c>
      <c r="AP77" s="7">
        <f t="shared" si="57"/>
        <v>1</v>
      </c>
      <c r="AQ77" s="101">
        <f t="shared" si="58"/>
        <v>0</v>
      </c>
      <c r="AR77" s="102">
        <f t="shared" si="59"/>
        <v>1</v>
      </c>
      <c r="AS77" s="5"/>
    </row>
    <row r="78" spans="1:45" ht="14.45" customHeight="1" x14ac:dyDescent="0.25">
      <c r="A78" s="60" t="s">
        <v>45</v>
      </c>
      <c r="B78" s="47">
        <v>4</v>
      </c>
      <c r="C78" s="46" t="s">
        <v>133</v>
      </c>
      <c r="D78" s="44" t="s">
        <v>58</v>
      </c>
      <c r="E78" s="45">
        <v>1</v>
      </c>
      <c r="F78" s="107" t="s">
        <v>312</v>
      </c>
      <c r="G78" s="46" t="s">
        <v>331</v>
      </c>
      <c r="H78" s="46" t="s">
        <v>331</v>
      </c>
      <c r="I78" s="76">
        <f>Full_dataset!K76</f>
        <v>1</v>
      </c>
      <c r="J78" s="73">
        <f>Full_dataset!L76</f>
        <v>0</v>
      </c>
      <c r="K78" s="73">
        <f>Full_dataset!M76</f>
        <v>0</v>
      </c>
      <c r="L78" s="73">
        <f>Full_dataset!N76</f>
        <v>0</v>
      </c>
      <c r="M78" s="73">
        <f>Full_dataset!O76</f>
        <v>1</v>
      </c>
      <c r="N78" s="73">
        <f>Full_dataset!P76</f>
        <v>0</v>
      </c>
      <c r="O78" s="70">
        <f>Full_dataset!Q76</f>
        <v>1</v>
      </c>
      <c r="P78" s="80">
        <f t="shared" si="40"/>
        <v>0</v>
      </c>
      <c r="Q78" s="78">
        <f t="shared" si="41"/>
        <v>0</v>
      </c>
      <c r="R78" s="71">
        <f t="shared" si="42"/>
        <v>0</v>
      </c>
      <c r="S78" s="76">
        <f>Full_dataset!U76</f>
        <v>0</v>
      </c>
      <c r="T78" s="54">
        <f t="shared" si="43"/>
        <v>0</v>
      </c>
      <c r="U78" s="76">
        <f>Full_dataset!W76</f>
        <v>0</v>
      </c>
      <c r="V78" s="76">
        <f>Full_dataset!X76</f>
        <v>0</v>
      </c>
      <c r="W78" s="76">
        <f>Full_dataset!Y76</f>
        <v>0</v>
      </c>
      <c r="X78" s="76">
        <f>Full_dataset!Z76</f>
        <v>0</v>
      </c>
      <c r="Y78" s="76">
        <f>Full_dataset!AA76</f>
        <v>0</v>
      </c>
      <c r="AA78" s="5"/>
      <c r="AB78" s="6">
        <f t="shared" si="44"/>
        <v>1</v>
      </c>
      <c r="AC78" s="6">
        <f t="shared" si="45"/>
        <v>0</v>
      </c>
      <c r="AD78" s="6">
        <f t="shared" si="46"/>
        <v>1</v>
      </c>
      <c r="AE78" s="6">
        <f t="shared" si="47"/>
        <v>0</v>
      </c>
      <c r="AF78" s="6">
        <f t="shared" si="48"/>
        <v>0</v>
      </c>
      <c r="AG78" s="6">
        <f t="shared" si="49"/>
        <v>0</v>
      </c>
      <c r="AH78" s="6">
        <f t="shared" si="50"/>
        <v>0</v>
      </c>
      <c r="AI78" s="7">
        <f t="shared" si="51"/>
        <v>1</v>
      </c>
      <c r="AJ78" s="5"/>
      <c r="AK78" s="6">
        <f t="shared" si="52"/>
        <v>1</v>
      </c>
      <c r="AL78" s="7">
        <f t="shared" si="53"/>
        <v>1</v>
      </c>
      <c r="AM78" s="7">
        <f t="shared" si="54"/>
        <v>1</v>
      </c>
      <c r="AN78" s="7">
        <f t="shared" si="55"/>
        <v>1</v>
      </c>
      <c r="AO78" s="7">
        <f t="shared" si="56"/>
        <v>1</v>
      </c>
      <c r="AP78" s="7">
        <f t="shared" si="57"/>
        <v>1</v>
      </c>
      <c r="AQ78" s="101">
        <f t="shared" si="58"/>
        <v>0</v>
      </c>
      <c r="AR78" s="102">
        <f t="shared" si="59"/>
        <v>1</v>
      </c>
      <c r="AS78" s="5"/>
    </row>
    <row r="79" spans="1:45" ht="14.45" customHeight="1" x14ac:dyDescent="0.25">
      <c r="A79" s="60" t="s">
        <v>208</v>
      </c>
      <c r="B79" s="47">
        <v>3</v>
      </c>
      <c r="C79" s="46" t="s">
        <v>100</v>
      </c>
      <c r="D79" s="44" t="s">
        <v>58</v>
      </c>
      <c r="E79" s="45">
        <v>8</v>
      </c>
      <c r="F79" s="107" t="s">
        <v>321</v>
      </c>
      <c r="G79" s="46" t="s">
        <v>331</v>
      </c>
      <c r="H79" s="46" t="s">
        <v>331</v>
      </c>
      <c r="I79" s="76">
        <f>Full_dataset!K78</f>
        <v>8</v>
      </c>
      <c r="J79" s="73">
        <f>Full_dataset!L78</f>
        <v>3</v>
      </c>
      <c r="K79" s="73">
        <f>Full_dataset!M78</f>
        <v>0</v>
      </c>
      <c r="L79" s="73">
        <f>Full_dataset!N78</f>
        <v>7</v>
      </c>
      <c r="M79" s="73">
        <f>Full_dataset!O78</f>
        <v>8</v>
      </c>
      <c r="N79" s="73">
        <f>Full_dataset!P78</f>
        <v>7</v>
      </c>
      <c r="O79" s="70">
        <f>Full_dataset!Q78</f>
        <v>8</v>
      </c>
      <c r="P79" s="80">
        <f t="shared" si="40"/>
        <v>0</v>
      </c>
      <c r="Q79" s="78">
        <f t="shared" si="41"/>
        <v>0</v>
      </c>
      <c r="R79" s="71">
        <f t="shared" si="42"/>
        <v>0</v>
      </c>
      <c r="S79" s="76">
        <f>Full_dataset!U78</f>
        <v>0</v>
      </c>
      <c r="T79" s="54">
        <f t="shared" si="43"/>
        <v>0</v>
      </c>
      <c r="U79" s="76">
        <f>Full_dataset!W78</f>
        <v>0</v>
      </c>
      <c r="V79" s="76">
        <f>Full_dataset!X78</f>
        <v>0</v>
      </c>
      <c r="W79" s="76">
        <f>Full_dataset!Y78</f>
        <v>0</v>
      </c>
      <c r="X79" s="76">
        <f>Full_dataset!Z78</f>
        <v>0</v>
      </c>
      <c r="Y79" s="76">
        <f>Full_dataset!AA78</f>
        <v>0</v>
      </c>
      <c r="AA79" s="5"/>
      <c r="AB79" s="6">
        <f t="shared" si="44"/>
        <v>1</v>
      </c>
      <c r="AC79" s="6">
        <f t="shared" si="45"/>
        <v>0.375</v>
      </c>
      <c r="AD79" s="6">
        <f t="shared" si="46"/>
        <v>1</v>
      </c>
      <c r="AE79" s="6">
        <f t="shared" si="47"/>
        <v>0</v>
      </c>
      <c r="AF79" s="6">
        <f t="shared" si="48"/>
        <v>0.875</v>
      </c>
      <c r="AG79" s="6">
        <f t="shared" si="49"/>
        <v>0.875</v>
      </c>
      <c r="AH79" s="6">
        <f t="shared" si="50"/>
        <v>0</v>
      </c>
      <c r="AI79" s="7">
        <f t="shared" si="51"/>
        <v>1</v>
      </c>
      <c r="AJ79" s="5"/>
      <c r="AK79" s="6">
        <f t="shared" si="52"/>
        <v>1</v>
      </c>
      <c r="AL79" s="7">
        <f t="shared" si="53"/>
        <v>1</v>
      </c>
      <c r="AM79" s="7">
        <f t="shared" si="54"/>
        <v>1</v>
      </c>
      <c r="AN79" s="7">
        <f t="shared" si="55"/>
        <v>1</v>
      </c>
      <c r="AO79" s="7">
        <f t="shared" si="56"/>
        <v>1</v>
      </c>
      <c r="AP79" s="7">
        <f t="shared" si="57"/>
        <v>1</v>
      </c>
      <c r="AQ79" s="101">
        <f t="shared" si="58"/>
        <v>0</v>
      </c>
      <c r="AR79" s="102">
        <f t="shared" si="59"/>
        <v>1</v>
      </c>
      <c r="AS79" s="5"/>
    </row>
    <row r="80" spans="1:45" ht="14.45" customHeight="1" x14ac:dyDescent="0.25">
      <c r="A80" s="60" t="s">
        <v>209</v>
      </c>
      <c r="B80" s="47">
        <v>5</v>
      </c>
      <c r="C80" s="46" t="s">
        <v>101</v>
      </c>
      <c r="D80" s="44" t="s">
        <v>57</v>
      </c>
      <c r="E80" s="45">
        <v>22</v>
      </c>
      <c r="F80" s="107" t="s">
        <v>326</v>
      </c>
      <c r="G80" s="46" t="s">
        <v>331</v>
      </c>
      <c r="H80" s="46" t="s">
        <v>331</v>
      </c>
      <c r="I80" s="76">
        <f>Full_dataset!K79</f>
        <v>22</v>
      </c>
      <c r="J80" s="73">
        <f>Full_dataset!L79</f>
        <v>7</v>
      </c>
      <c r="K80" s="73">
        <f>Full_dataset!M79</f>
        <v>0</v>
      </c>
      <c r="L80" s="73">
        <f>Full_dataset!N79</f>
        <v>20</v>
      </c>
      <c r="M80" s="73">
        <f>Full_dataset!O79</f>
        <v>22</v>
      </c>
      <c r="N80" s="73">
        <f>Full_dataset!P79</f>
        <v>17</v>
      </c>
      <c r="O80" s="70">
        <f>Full_dataset!Q79</f>
        <v>22</v>
      </c>
      <c r="P80" s="80">
        <f t="shared" si="40"/>
        <v>0</v>
      </c>
      <c r="Q80" s="78">
        <f t="shared" si="41"/>
        <v>0</v>
      </c>
      <c r="R80" s="71">
        <f t="shared" si="42"/>
        <v>0</v>
      </c>
      <c r="S80" s="76">
        <f>Full_dataset!U79</f>
        <v>0</v>
      </c>
      <c r="T80" s="54">
        <f t="shared" si="43"/>
        <v>0</v>
      </c>
      <c r="U80" s="76">
        <f>Full_dataset!W79</f>
        <v>0</v>
      </c>
      <c r="V80" s="76">
        <f>Full_dataset!X79</f>
        <v>0</v>
      </c>
      <c r="W80" s="76">
        <f>Full_dataset!Y79</f>
        <v>0</v>
      </c>
      <c r="X80" s="76">
        <f>Full_dataset!Z79</f>
        <v>0</v>
      </c>
      <c r="Y80" s="76">
        <f>Full_dataset!AA79</f>
        <v>0</v>
      </c>
      <c r="AA80" s="5"/>
      <c r="AB80" s="6">
        <f t="shared" si="44"/>
        <v>1</v>
      </c>
      <c r="AC80" s="6">
        <f t="shared" si="45"/>
        <v>0.31818181818181818</v>
      </c>
      <c r="AD80" s="6">
        <f t="shared" si="46"/>
        <v>1</v>
      </c>
      <c r="AE80" s="6">
        <f t="shared" si="47"/>
        <v>0</v>
      </c>
      <c r="AF80" s="6">
        <f t="shared" si="48"/>
        <v>0.77272727272727271</v>
      </c>
      <c r="AG80" s="6">
        <f t="shared" si="49"/>
        <v>0.90909090909090906</v>
      </c>
      <c r="AH80" s="6">
        <f t="shared" si="50"/>
        <v>0</v>
      </c>
      <c r="AI80" s="7">
        <f t="shared" si="51"/>
        <v>1</v>
      </c>
      <c r="AJ80" s="5"/>
      <c r="AK80" s="6">
        <f t="shared" si="52"/>
        <v>1</v>
      </c>
      <c r="AL80" s="7">
        <f t="shared" si="53"/>
        <v>1</v>
      </c>
      <c r="AM80" s="7">
        <f t="shared" si="54"/>
        <v>1</v>
      </c>
      <c r="AN80" s="7">
        <f t="shared" si="55"/>
        <v>1</v>
      </c>
      <c r="AO80" s="7">
        <f t="shared" si="56"/>
        <v>1</v>
      </c>
      <c r="AP80" s="7">
        <f t="shared" si="57"/>
        <v>1</v>
      </c>
      <c r="AQ80" s="101">
        <f t="shared" si="58"/>
        <v>0</v>
      </c>
      <c r="AR80" s="102">
        <f t="shared" si="59"/>
        <v>1</v>
      </c>
      <c r="AS80" s="5"/>
    </row>
    <row r="81" spans="1:45" ht="14.45" customHeight="1" x14ac:dyDescent="0.25">
      <c r="A81" s="60" t="s">
        <v>47</v>
      </c>
      <c r="B81" s="47">
        <v>3</v>
      </c>
      <c r="C81" s="46" t="s">
        <v>102</v>
      </c>
      <c r="D81" s="44" t="s">
        <v>58</v>
      </c>
      <c r="E81" s="45">
        <v>6</v>
      </c>
      <c r="F81" s="107" t="s">
        <v>321</v>
      </c>
      <c r="G81" s="46" t="s">
        <v>331</v>
      </c>
      <c r="H81" s="46" t="s">
        <v>331</v>
      </c>
      <c r="I81" s="76">
        <f>Full_dataset!K80</f>
        <v>6</v>
      </c>
      <c r="J81" s="73">
        <f>Full_dataset!L80</f>
        <v>1</v>
      </c>
      <c r="K81" s="73">
        <f>Full_dataset!M80</f>
        <v>0</v>
      </c>
      <c r="L81" s="73">
        <f>Full_dataset!N80</f>
        <v>5</v>
      </c>
      <c r="M81" s="73">
        <f>Full_dataset!O80</f>
        <v>5</v>
      </c>
      <c r="N81" s="73">
        <f>Full_dataset!P80</f>
        <v>5</v>
      </c>
      <c r="O81" s="70">
        <f>Full_dataset!Q80</f>
        <v>6</v>
      </c>
      <c r="P81" s="80">
        <f t="shared" si="40"/>
        <v>0</v>
      </c>
      <c r="Q81" s="78">
        <f t="shared" si="41"/>
        <v>0</v>
      </c>
      <c r="R81" s="71">
        <f t="shared" si="42"/>
        <v>0</v>
      </c>
      <c r="S81" s="76">
        <f>Full_dataset!U80</f>
        <v>0</v>
      </c>
      <c r="T81" s="54">
        <f t="shared" si="43"/>
        <v>0</v>
      </c>
      <c r="U81" s="76">
        <f>Full_dataset!W80</f>
        <v>0</v>
      </c>
      <c r="V81" s="76">
        <f>Full_dataset!X80</f>
        <v>0</v>
      </c>
      <c r="W81" s="76">
        <f>Full_dataset!Y80</f>
        <v>0</v>
      </c>
      <c r="X81" s="76">
        <f>Full_dataset!Z80</f>
        <v>0</v>
      </c>
      <c r="Y81" s="76">
        <f>Full_dataset!AA80</f>
        <v>0</v>
      </c>
      <c r="AA81" s="5"/>
      <c r="AB81" s="6">
        <f t="shared" si="44"/>
        <v>1</v>
      </c>
      <c r="AC81" s="6">
        <f t="shared" si="45"/>
        <v>0.16666666666666666</v>
      </c>
      <c r="AD81" s="6">
        <f t="shared" si="46"/>
        <v>0.83333333333333337</v>
      </c>
      <c r="AE81" s="6">
        <f t="shared" si="47"/>
        <v>0</v>
      </c>
      <c r="AF81" s="6">
        <f t="shared" si="48"/>
        <v>0.83333333333333337</v>
      </c>
      <c r="AG81" s="6">
        <f t="shared" si="49"/>
        <v>0.83333333333333337</v>
      </c>
      <c r="AH81" s="6">
        <f t="shared" si="50"/>
        <v>0</v>
      </c>
      <c r="AI81" s="7">
        <f t="shared" si="51"/>
        <v>1</v>
      </c>
      <c r="AJ81" s="5"/>
      <c r="AK81" s="6">
        <f t="shared" si="52"/>
        <v>1</v>
      </c>
      <c r="AL81" s="7">
        <f t="shared" si="53"/>
        <v>1</v>
      </c>
      <c r="AM81" s="7">
        <f t="shared" si="54"/>
        <v>1</v>
      </c>
      <c r="AN81" s="7">
        <f t="shared" si="55"/>
        <v>1</v>
      </c>
      <c r="AO81" s="7">
        <f t="shared" si="56"/>
        <v>1</v>
      </c>
      <c r="AP81" s="7">
        <f t="shared" si="57"/>
        <v>1</v>
      </c>
      <c r="AQ81" s="101">
        <f t="shared" si="58"/>
        <v>0</v>
      </c>
      <c r="AR81" s="102">
        <f t="shared" si="59"/>
        <v>1</v>
      </c>
      <c r="AS81" s="5"/>
    </row>
    <row r="82" spans="1:45" ht="14.45" customHeight="1" x14ac:dyDescent="0.25">
      <c r="A82" s="60" t="s">
        <v>48</v>
      </c>
      <c r="B82" s="47">
        <v>10</v>
      </c>
      <c r="C82" s="46" t="s">
        <v>103</v>
      </c>
      <c r="D82" s="44" t="s">
        <v>57</v>
      </c>
      <c r="E82" s="45">
        <v>11</v>
      </c>
      <c r="F82" s="107" t="s">
        <v>316</v>
      </c>
      <c r="G82" s="46" t="s">
        <v>331</v>
      </c>
      <c r="H82" s="46" t="s">
        <v>331</v>
      </c>
      <c r="I82" s="76">
        <f>Full_dataset!K81</f>
        <v>11</v>
      </c>
      <c r="J82" s="73">
        <f>Full_dataset!L81</f>
        <v>6</v>
      </c>
      <c r="K82" s="73">
        <f>Full_dataset!M81</f>
        <v>1</v>
      </c>
      <c r="L82" s="73">
        <f>Full_dataset!N81</f>
        <v>10</v>
      </c>
      <c r="M82" s="73">
        <f>Full_dataset!O81</f>
        <v>11</v>
      </c>
      <c r="N82" s="73">
        <f>Full_dataset!P81</f>
        <v>2</v>
      </c>
      <c r="O82" s="70">
        <f>Full_dataset!Q81</f>
        <v>11</v>
      </c>
      <c r="P82" s="80">
        <f t="shared" si="40"/>
        <v>0</v>
      </c>
      <c r="Q82" s="78">
        <f t="shared" si="41"/>
        <v>0</v>
      </c>
      <c r="R82" s="71">
        <f t="shared" si="42"/>
        <v>0</v>
      </c>
      <c r="S82" s="76">
        <f>Full_dataset!U81</f>
        <v>0</v>
      </c>
      <c r="T82" s="54">
        <f t="shared" si="43"/>
        <v>0</v>
      </c>
      <c r="U82" s="76">
        <f>Full_dataset!W81</f>
        <v>0</v>
      </c>
      <c r="V82" s="76">
        <f>Full_dataset!X81</f>
        <v>0</v>
      </c>
      <c r="W82" s="76">
        <f>Full_dataset!Y81</f>
        <v>0</v>
      </c>
      <c r="X82" s="76">
        <f>Full_dataset!Z81</f>
        <v>0</v>
      </c>
      <c r="Y82" s="76">
        <f>Full_dataset!AA81</f>
        <v>0</v>
      </c>
      <c r="AA82" s="5"/>
      <c r="AB82" s="6">
        <f t="shared" si="44"/>
        <v>1</v>
      </c>
      <c r="AC82" s="6">
        <f t="shared" si="45"/>
        <v>0.54545454545454541</v>
      </c>
      <c r="AD82" s="6">
        <f t="shared" si="46"/>
        <v>1</v>
      </c>
      <c r="AE82" s="6">
        <f t="shared" si="47"/>
        <v>9.0909090909090912E-2</v>
      </c>
      <c r="AF82" s="6">
        <f t="shared" si="48"/>
        <v>0.18181818181818182</v>
      </c>
      <c r="AG82" s="6">
        <f t="shared" si="49"/>
        <v>0.90909090909090906</v>
      </c>
      <c r="AH82" s="6">
        <f t="shared" si="50"/>
        <v>0</v>
      </c>
      <c r="AI82" s="7">
        <f t="shared" si="51"/>
        <v>1</v>
      </c>
      <c r="AJ82" s="5"/>
      <c r="AK82" s="6">
        <f t="shared" si="52"/>
        <v>1</v>
      </c>
      <c r="AL82" s="7">
        <f t="shared" si="53"/>
        <v>1</v>
      </c>
      <c r="AM82" s="7">
        <f t="shared" si="54"/>
        <v>1</v>
      </c>
      <c r="AN82" s="7">
        <f t="shared" si="55"/>
        <v>1</v>
      </c>
      <c r="AO82" s="7">
        <f t="shared" si="56"/>
        <v>1</v>
      </c>
      <c r="AP82" s="7">
        <f t="shared" si="57"/>
        <v>1</v>
      </c>
      <c r="AQ82" s="101">
        <f t="shared" si="58"/>
        <v>0</v>
      </c>
      <c r="AR82" s="102">
        <f t="shared" si="59"/>
        <v>1</v>
      </c>
      <c r="AS82" s="5"/>
    </row>
    <row r="83" spans="1:45" ht="14.45" customHeight="1" x14ac:dyDescent="0.25">
      <c r="A83" s="60" t="s">
        <v>49</v>
      </c>
      <c r="B83" s="47">
        <v>8</v>
      </c>
      <c r="C83" s="46" t="s">
        <v>104</v>
      </c>
      <c r="D83" s="44" t="s">
        <v>57</v>
      </c>
      <c r="E83" s="45">
        <v>4</v>
      </c>
      <c r="F83" s="107" t="s">
        <v>322</v>
      </c>
      <c r="G83" s="46" t="s">
        <v>331</v>
      </c>
      <c r="H83" s="46" t="s">
        <v>331</v>
      </c>
      <c r="I83" s="76">
        <f>Full_dataset!K82</f>
        <v>3</v>
      </c>
      <c r="J83" s="73">
        <f>Full_dataset!L82</f>
        <v>4</v>
      </c>
      <c r="K83" s="73">
        <f>Full_dataset!M82</f>
        <v>0</v>
      </c>
      <c r="L83" s="73">
        <f>Full_dataset!N82</f>
        <v>4</v>
      </c>
      <c r="M83" s="73">
        <f>Full_dataset!O82</f>
        <v>2</v>
      </c>
      <c r="N83" s="73">
        <f>Full_dataset!P82</f>
        <v>1</v>
      </c>
      <c r="O83" s="70">
        <f>Full_dataset!Q82</f>
        <v>3</v>
      </c>
      <c r="P83" s="80">
        <f t="shared" si="40"/>
        <v>0</v>
      </c>
      <c r="Q83" s="78">
        <f t="shared" si="41"/>
        <v>1</v>
      </c>
      <c r="R83" s="71">
        <f t="shared" si="42"/>
        <v>1</v>
      </c>
      <c r="S83" s="76">
        <f>Full_dataset!U82</f>
        <v>1</v>
      </c>
      <c r="T83" s="54">
        <f t="shared" si="43"/>
        <v>0</v>
      </c>
      <c r="U83" s="76">
        <f>Full_dataset!W82</f>
        <v>1</v>
      </c>
      <c r="V83" s="76">
        <f>Full_dataset!X82</f>
        <v>0</v>
      </c>
      <c r="W83" s="76">
        <f>Full_dataset!Y82</f>
        <v>1</v>
      </c>
      <c r="X83" s="76">
        <f>Full_dataset!Z82</f>
        <v>0</v>
      </c>
      <c r="Y83" s="76">
        <f>Full_dataset!AA82</f>
        <v>0</v>
      </c>
      <c r="AA83" s="5"/>
      <c r="AB83" s="6">
        <f t="shared" si="44"/>
        <v>0.75</v>
      </c>
      <c r="AC83" s="6">
        <f t="shared" si="45"/>
        <v>1</v>
      </c>
      <c r="AD83" s="6">
        <f t="shared" si="46"/>
        <v>0.5</v>
      </c>
      <c r="AE83" s="6">
        <f t="shared" si="47"/>
        <v>0</v>
      </c>
      <c r="AF83" s="6">
        <f t="shared" si="48"/>
        <v>0.25</v>
      </c>
      <c r="AG83" s="6">
        <f t="shared" si="49"/>
        <v>1</v>
      </c>
      <c r="AH83" s="6">
        <f t="shared" si="50"/>
        <v>0</v>
      </c>
      <c r="AI83" s="7">
        <f t="shared" si="51"/>
        <v>1</v>
      </c>
      <c r="AJ83" s="5"/>
      <c r="AK83" s="6">
        <f t="shared" si="52"/>
        <v>0.75</v>
      </c>
      <c r="AL83" s="7">
        <f t="shared" si="53"/>
        <v>1</v>
      </c>
      <c r="AM83" s="7">
        <f t="shared" si="54"/>
        <v>0.75</v>
      </c>
      <c r="AN83" s="7">
        <f t="shared" si="55"/>
        <v>0.75</v>
      </c>
      <c r="AO83" s="7">
        <f t="shared" si="56"/>
        <v>0.75</v>
      </c>
      <c r="AP83" s="7">
        <f t="shared" si="57"/>
        <v>1</v>
      </c>
      <c r="AQ83" s="101">
        <f t="shared" si="58"/>
        <v>0</v>
      </c>
      <c r="AR83" s="102">
        <f t="shared" si="59"/>
        <v>1</v>
      </c>
      <c r="AS83" s="5"/>
    </row>
    <row r="84" spans="1:45" ht="14.45" customHeight="1" x14ac:dyDescent="0.25">
      <c r="A84" s="60" t="s">
        <v>50</v>
      </c>
      <c r="B84" s="47">
        <v>16</v>
      </c>
      <c r="C84" s="46" t="s">
        <v>135</v>
      </c>
      <c r="D84" s="44" t="s">
        <v>57</v>
      </c>
      <c r="E84" s="45">
        <v>7</v>
      </c>
      <c r="F84" s="107" t="s">
        <v>316</v>
      </c>
      <c r="G84" s="46" t="s">
        <v>331</v>
      </c>
      <c r="H84" s="46" t="s">
        <v>331</v>
      </c>
      <c r="I84" s="76">
        <f>Full_dataset!K83</f>
        <v>6</v>
      </c>
      <c r="J84" s="73">
        <f>Full_dataset!L83</f>
        <v>5</v>
      </c>
      <c r="K84" s="73">
        <f>Full_dataset!M83</f>
        <v>2</v>
      </c>
      <c r="L84" s="73">
        <f>Full_dataset!N83</f>
        <v>7</v>
      </c>
      <c r="M84" s="73">
        <f>Full_dataset!O83</f>
        <v>6</v>
      </c>
      <c r="N84" s="73">
        <f>Full_dataset!P83</f>
        <v>4</v>
      </c>
      <c r="O84" s="70">
        <f>Full_dataset!Q83</f>
        <v>6</v>
      </c>
      <c r="P84" s="80">
        <f t="shared" si="40"/>
        <v>0</v>
      </c>
      <c r="Q84" s="78">
        <f t="shared" si="41"/>
        <v>1</v>
      </c>
      <c r="R84" s="71">
        <f t="shared" si="42"/>
        <v>1</v>
      </c>
      <c r="S84" s="76">
        <f>Full_dataset!U83</f>
        <v>1</v>
      </c>
      <c r="T84" s="54">
        <f t="shared" si="43"/>
        <v>0</v>
      </c>
      <c r="U84" s="76">
        <f>Full_dataset!W83</f>
        <v>0</v>
      </c>
      <c r="V84" s="76">
        <f>Full_dataset!X83</f>
        <v>0</v>
      </c>
      <c r="W84" s="76">
        <f>Full_dataset!Y83</f>
        <v>1</v>
      </c>
      <c r="X84" s="76">
        <f>Full_dataset!Z83</f>
        <v>0</v>
      </c>
      <c r="Y84" s="76">
        <f>Full_dataset!AA83</f>
        <v>1</v>
      </c>
      <c r="AA84" s="5"/>
      <c r="AB84" s="6">
        <f t="shared" si="44"/>
        <v>0.8571428571428571</v>
      </c>
      <c r="AC84" s="6">
        <f t="shared" si="45"/>
        <v>0.7142857142857143</v>
      </c>
      <c r="AD84" s="6">
        <f t="shared" si="46"/>
        <v>0.8571428571428571</v>
      </c>
      <c r="AE84" s="6">
        <f t="shared" si="47"/>
        <v>0.2857142857142857</v>
      </c>
      <c r="AF84" s="6">
        <f t="shared" si="48"/>
        <v>0.5714285714285714</v>
      </c>
      <c r="AG84" s="6">
        <f t="shared" si="49"/>
        <v>1</v>
      </c>
      <c r="AH84" s="6">
        <f t="shared" si="50"/>
        <v>0</v>
      </c>
      <c r="AI84" s="7">
        <f t="shared" si="51"/>
        <v>1</v>
      </c>
      <c r="AJ84" s="5"/>
      <c r="AK84" s="6">
        <f t="shared" si="52"/>
        <v>0.8571428571428571</v>
      </c>
      <c r="AL84" s="7">
        <f t="shared" si="53"/>
        <v>0.8571428571428571</v>
      </c>
      <c r="AM84" s="7">
        <f t="shared" si="54"/>
        <v>0.8571428571428571</v>
      </c>
      <c r="AN84" s="7">
        <f t="shared" si="55"/>
        <v>0.8571428571428571</v>
      </c>
      <c r="AO84" s="7">
        <f t="shared" si="56"/>
        <v>1</v>
      </c>
      <c r="AP84" s="7">
        <f t="shared" si="57"/>
        <v>1</v>
      </c>
      <c r="AQ84" s="101">
        <f t="shared" si="58"/>
        <v>0</v>
      </c>
      <c r="AR84" s="102">
        <f t="shared" si="59"/>
        <v>1</v>
      </c>
      <c r="AS84" s="5"/>
    </row>
    <row r="85" spans="1:45" ht="14.45" customHeight="1" x14ac:dyDescent="0.25">
      <c r="A85" s="60" t="s">
        <v>51</v>
      </c>
      <c r="B85" s="47">
        <v>7</v>
      </c>
      <c r="C85" s="46" t="s">
        <v>105</v>
      </c>
      <c r="D85" s="44" t="s">
        <v>57</v>
      </c>
      <c r="E85" s="45">
        <v>5</v>
      </c>
      <c r="F85" s="107" t="s">
        <v>321</v>
      </c>
      <c r="G85" s="46" t="s">
        <v>331</v>
      </c>
      <c r="H85" s="46" t="s">
        <v>331</v>
      </c>
      <c r="I85" s="76">
        <f>Full_dataset!K84</f>
        <v>5</v>
      </c>
      <c r="J85" s="73">
        <f>Full_dataset!L84</f>
        <v>0</v>
      </c>
      <c r="K85" s="73">
        <f>Full_dataset!M84</f>
        <v>0</v>
      </c>
      <c r="L85" s="73">
        <f>Full_dataset!N84</f>
        <v>5</v>
      </c>
      <c r="M85" s="73">
        <f>Full_dataset!O84</f>
        <v>4</v>
      </c>
      <c r="N85" s="73">
        <f>Full_dataset!P84</f>
        <v>2</v>
      </c>
      <c r="O85" s="70">
        <f>Full_dataset!Q84</f>
        <v>5</v>
      </c>
      <c r="P85" s="80">
        <f t="shared" si="40"/>
        <v>0</v>
      </c>
      <c r="Q85" s="78">
        <f t="shared" si="41"/>
        <v>0</v>
      </c>
      <c r="R85" s="71">
        <f t="shared" si="42"/>
        <v>0</v>
      </c>
      <c r="S85" s="76">
        <f>Full_dataset!U84</f>
        <v>0</v>
      </c>
      <c r="T85" s="54">
        <f t="shared" si="43"/>
        <v>0</v>
      </c>
      <c r="U85" s="76">
        <f>Full_dataset!W84</f>
        <v>0</v>
      </c>
      <c r="V85" s="76">
        <f>Full_dataset!X84</f>
        <v>0</v>
      </c>
      <c r="W85" s="76">
        <f>Full_dataset!Y84</f>
        <v>0</v>
      </c>
      <c r="X85" s="76">
        <f>Full_dataset!Z84</f>
        <v>0</v>
      </c>
      <c r="Y85" s="76">
        <f>Full_dataset!AA84</f>
        <v>0</v>
      </c>
      <c r="AA85" s="5"/>
      <c r="AB85" s="6">
        <f t="shared" si="44"/>
        <v>1</v>
      </c>
      <c r="AC85" s="6">
        <f t="shared" si="45"/>
        <v>0</v>
      </c>
      <c r="AD85" s="6">
        <f t="shared" si="46"/>
        <v>0.8</v>
      </c>
      <c r="AE85" s="6">
        <f t="shared" si="47"/>
        <v>0</v>
      </c>
      <c r="AF85" s="6">
        <f t="shared" si="48"/>
        <v>0.4</v>
      </c>
      <c r="AG85" s="6">
        <f t="shared" si="49"/>
        <v>1</v>
      </c>
      <c r="AH85" s="6">
        <f t="shared" si="50"/>
        <v>0</v>
      </c>
      <c r="AI85" s="7">
        <f t="shared" si="51"/>
        <v>1</v>
      </c>
      <c r="AJ85" s="5"/>
      <c r="AK85" s="6">
        <f t="shared" si="52"/>
        <v>1</v>
      </c>
      <c r="AL85" s="7">
        <f t="shared" si="53"/>
        <v>1</v>
      </c>
      <c r="AM85" s="7">
        <f t="shared" si="54"/>
        <v>1</v>
      </c>
      <c r="AN85" s="7">
        <f t="shared" si="55"/>
        <v>1</v>
      </c>
      <c r="AO85" s="7">
        <f t="shared" si="56"/>
        <v>1</v>
      </c>
      <c r="AP85" s="7">
        <f t="shared" si="57"/>
        <v>1</v>
      </c>
      <c r="AQ85" s="101">
        <f t="shared" si="58"/>
        <v>0</v>
      </c>
      <c r="AR85" s="102">
        <f t="shared" si="59"/>
        <v>1</v>
      </c>
      <c r="AS85" s="5"/>
    </row>
    <row r="86" spans="1:45" ht="14.45" customHeight="1" x14ac:dyDescent="0.25">
      <c r="A86" s="60" t="s">
        <v>56</v>
      </c>
      <c r="B86" s="47">
        <v>2</v>
      </c>
      <c r="C86" s="46" t="s">
        <v>75</v>
      </c>
      <c r="D86" s="44" t="s">
        <v>57</v>
      </c>
      <c r="E86" s="45">
        <v>3</v>
      </c>
      <c r="F86" s="107" t="s">
        <v>316</v>
      </c>
      <c r="G86" s="46" t="s">
        <v>331</v>
      </c>
      <c r="H86" s="46" t="s">
        <v>331</v>
      </c>
      <c r="I86" s="76">
        <f>Full_dataset!K85</f>
        <v>2</v>
      </c>
      <c r="J86" s="73">
        <f>Full_dataset!L85</f>
        <v>2</v>
      </c>
      <c r="K86" s="73">
        <f>Full_dataset!M85</f>
        <v>0</v>
      </c>
      <c r="L86" s="73">
        <f>Full_dataset!N85</f>
        <v>0</v>
      </c>
      <c r="M86" s="73">
        <f>Full_dataset!O85</f>
        <v>2</v>
      </c>
      <c r="N86" s="73">
        <f>Full_dataset!P85</f>
        <v>0</v>
      </c>
      <c r="O86" s="70">
        <f>Full_dataset!Q85</f>
        <v>2</v>
      </c>
      <c r="P86" s="80">
        <f t="shared" si="40"/>
        <v>0</v>
      </c>
      <c r="Q86" s="78">
        <f t="shared" si="41"/>
        <v>1</v>
      </c>
      <c r="R86" s="71">
        <f t="shared" si="42"/>
        <v>1</v>
      </c>
      <c r="S86" s="76">
        <f>Full_dataset!U85</f>
        <v>0</v>
      </c>
      <c r="T86" s="54">
        <f t="shared" si="43"/>
        <v>1</v>
      </c>
      <c r="U86" s="76">
        <f>Full_dataset!W85</f>
        <v>0</v>
      </c>
      <c r="V86" s="76">
        <f>Full_dataset!X85</f>
        <v>0</v>
      </c>
      <c r="W86" s="76">
        <f>Full_dataset!Y85</f>
        <v>0</v>
      </c>
      <c r="X86" s="76">
        <f>Full_dataset!Z85</f>
        <v>0</v>
      </c>
      <c r="Y86" s="76">
        <f>Full_dataset!AA85</f>
        <v>0</v>
      </c>
      <c r="AA86" s="5"/>
      <c r="AB86" s="6">
        <f t="shared" si="44"/>
        <v>0.66666666666666663</v>
      </c>
      <c r="AC86" s="6">
        <f t="shared" si="45"/>
        <v>0.66666666666666663</v>
      </c>
      <c r="AD86" s="6">
        <f t="shared" si="46"/>
        <v>0.66666666666666663</v>
      </c>
      <c r="AE86" s="6">
        <f t="shared" si="47"/>
        <v>0</v>
      </c>
      <c r="AF86" s="6">
        <f t="shared" si="48"/>
        <v>0</v>
      </c>
      <c r="AG86" s="6">
        <f t="shared" si="49"/>
        <v>0</v>
      </c>
      <c r="AH86" s="6">
        <f t="shared" si="50"/>
        <v>0</v>
      </c>
      <c r="AI86" s="7">
        <f t="shared" si="51"/>
        <v>0.66666666666666663</v>
      </c>
      <c r="AJ86" s="5"/>
      <c r="AK86" s="6">
        <f t="shared" si="52"/>
        <v>0.66666666666666663</v>
      </c>
      <c r="AL86" s="7">
        <f t="shared" si="53"/>
        <v>0.66666666666666663</v>
      </c>
      <c r="AM86" s="7">
        <f t="shared" si="54"/>
        <v>0.66666666666666663</v>
      </c>
      <c r="AN86" s="7">
        <f t="shared" si="55"/>
        <v>0.66666666666666663</v>
      </c>
      <c r="AO86" s="7">
        <f t="shared" si="56"/>
        <v>0.66666666666666663</v>
      </c>
      <c r="AP86" s="7">
        <f t="shared" si="57"/>
        <v>0.66666666666666663</v>
      </c>
      <c r="AQ86" s="101">
        <f t="shared" si="58"/>
        <v>0</v>
      </c>
      <c r="AR86" s="102">
        <f t="shared" si="59"/>
        <v>0.66666666666666663</v>
      </c>
      <c r="AS86" s="5"/>
    </row>
    <row r="87" spans="1:45" ht="14.45" customHeight="1" x14ac:dyDescent="0.25">
      <c r="A87" s="60" t="s">
        <v>192</v>
      </c>
      <c r="B87" s="47">
        <v>4</v>
      </c>
      <c r="C87" s="46" t="s">
        <v>106</v>
      </c>
      <c r="D87" s="44" t="s">
        <v>58</v>
      </c>
      <c r="E87" s="45">
        <v>23</v>
      </c>
      <c r="F87" s="107" t="s">
        <v>321</v>
      </c>
      <c r="G87" s="46" t="s">
        <v>331</v>
      </c>
      <c r="H87" s="46" t="s">
        <v>331</v>
      </c>
      <c r="I87" s="76">
        <f>Full_dataset!K86</f>
        <v>22</v>
      </c>
      <c r="J87" s="73">
        <f>Full_dataset!L86</f>
        <v>12</v>
      </c>
      <c r="K87" s="73">
        <f>Full_dataset!M86</f>
        <v>4</v>
      </c>
      <c r="L87" s="73">
        <f>Full_dataset!N86</f>
        <v>20</v>
      </c>
      <c r="M87" s="73">
        <f>Full_dataset!O86</f>
        <v>23</v>
      </c>
      <c r="N87" s="73">
        <f>Full_dataset!P86</f>
        <v>19</v>
      </c>
      <c r="O87" s="70">
        <f>Full_dataset!Q86</f>
        <v>23</v>
      </c>
      <c r="P87" s="80">
        <f t="shared" si="40"/>
        <v>1</v>
      </c>
      <c r="Q87" s="78">
        <f t="shared" si="41"/>
        <v>1</v>
      </c>
      <c r="R87" s="71">
        <f t="shared" si="42"/>
        <v>0</v>
      </c>
      <c r="S87" s="76">
        <f>Full_dataset!U86</f>
        <v>0</v>
      </c>
      <c r="T87" s="54">
        <f t="shared" si="43"/>
        <v>0</v>
      </c>
      <c r="U87" s="76">
        <f>Full_dataset!W86</f>
        <v>0</v>
      </c>
      <c r="V87" s="76">
        <f>Full_dataset!X86</f>
        <v>0</v>
      </c>
      <c r="W87" s="76">
        <f>Full_dataset!Y86</f>
        <v>0</v>
      </c>
      <c r="X87" s="76">
        <f>Full_dataset!Z86</f>
        <v>0</v>
      </c>
      <c r="Y87" s="76">
        <f>Full_dataset!AA86</f>
        <v>0</v>
      </c>
      <c r="AA87" s="5"/>
      <c r="AB87" s="6">
        <f t="shared" si="44"/>
        <v>0.95652173913043481</v>
      </c>
      <c r="AC87" s="6">
        <f t="shared" si="45"/>
        <v>0.52173913043478259</v>
      </c>
      <c r="AD87" s="6">
        <f t="shared" si="46"/>
        <v>1</v>
      </c>
      <c r="AE87" s="6">
        <f t="shared" si="47"/>
        <v>0.17391304347826086</v>
      </c>
      <c r="AF87" s="6">
        <f t="shared" si="48"/>
        <v>0.82608695652173914</v>
      </c>
      <c r="AG87" s="6">
        <f t="shared" si="49"/>
        <v>0.86956521739130432</v>
      </c>
      <c r="AH87" s="6">
        <f t="shared" si="50"/>
        <v>4.3478260869565216E-2</v>
      </c>
      <c r="AI87" s="7">
        <f t="shared" si="51"/>
        <v>1</v>
      </c>
      <c r="AJ87" s="5"/>
      <c r="AK87" s="6">
        <f t="shared" si="52"/>
        <v>1</v>
      </c>
      <c r="AL87" s="7">
        <f t="shared" si="53"/>
        <v>1</v>
      </c>
      <c r="AM87" s="7">
        <f t="shared" si="54"/>
        <v>1</v>
      </c>
      <c r="AN87" s="7">
        <f t="shared" si="55"/>
        <v>1</v>
      </c>
      <c r="AO87" s="7">
        <f t="shared" si="56"/>
        <v>1</v>
      </c>
      <c r="AP87" s="7">
        <f t="shared" si="57"/>
        <v>1</v>
      </c>
      <c r="AQ87" s="101">
        <f t="shared" si="58"/>
        <v>4.3478260869565216E-2</v>
      </c>
      <c r="AR87" s="102">
        <f t="shared" si="59"/>
        <v>1</v>
      </c>
      <c r="AS87" s="5"/>
    </row>
    <row r="88" spans="1:45" ht="14.45" customHeight="1" x14ac:dyDescent="0.25">
      <c r="A88" s="60" t="s">
        <v>52</v>
      </c>
      <c r="B88" s="47">
        <v>10</v>
      </c>
      <c r="C88" s="46" t="s">
        <v>107</v>
      </c>
      <c r="D88" s="44" t="s">
        <v>58</v>
      </c>
      <c r="E88" s="45">
        <v>5</v>
      </c>
      <c r="F88" s="107" t="s">
        <v>322</v>
      </c>
      <c r="G88" s="46" t="s">
        <v>331</v>
      </c>
      <c r="H88" s="46" t="s">
        <v>331</v>
      </c>
      <c r="I88" s="76">
        <f>Full_dataset!K88</f>
        <v>4</v>
      </c>
      <c r="J88" s="73">
        <f>Full_dataset!L88</f>
        <v>5</v>
      </c>
      <c r="K88" s="73">
        <f>Full_dataset!M88</f>
        <v>1</v>
      </c>
      <c r="L88" s="73">
        <f>Full_dataset!N88</f>
        <v>5</v>
      </c>
      <c r="M88" s="73">
        <f>Full_dataset!O88</f>
        <v>4</v>
      </c>
      <c r="N88" s="73">
        <f>Full_dataset!P88</f>
        <v>3</v>
      </c>
      <c r="O88" s="70">
        <f>Full_dataset!Q88</f>
        <v>5</v>
      </c>
      <c r="P88" s="80">
        <f t="shared" si="40"/>
        <v>1</v>
      </c>
      <c r="Q88" s="78">
        <f t="shared" si="41"/>
        <v>1</v>
      </c>
      <c r="R88" s="71">
        <f t="shared" si="42"/>
        <v>0</v>
      </c>
      <c r="S88" s="76">
        <f>Full_dataset!U88</f>
        <v>0</v>
      </c>
      <c r="T88" s="54">
        <f t="shared" si="43"/>
        <v>0</v>
      </c>
      <c r="U88" s="76">
        <f>Full_dataset!W88</f>
        <v>0</v>
      </c>
      <c r="V88" s="76">
        <f>Full_dataset!X88</f>
        <v>0</v>
      </c>
      <c r="W88" s="76">
        <f>Full_dataset!Y88</f>
        <v>0</v>
      </c>
      <c r="X88" s="76">
        <f>Full_dataset!Z88</f>
        <v>0</v>
      </c>
      <c r="Y88" s="76">
        <f>Full_dataset!AA88</f>
        <v>0</v>
      </c>
      <c r="AA88" s="5"/>
      <c r="AB88" s="6">
        <f t="shared" si="44"/>
        <v>0.8</v>
      </c>
      <c r="AC88" s="6">
        <f t="shared" si="45"/>
        <v>1</v>
      </c>
      <c r="AD88" s="6">
        <f t="shared" si="46"/>
        <v>0.8</v>
      </c>
      <c r="AE88" s="6">
        <f t="shared" si="47"/>
        <v>0.2</v>
      </c>
      <c r="AF88" s="6">
        <f t="shared" si="48"/>
        <v>0.6</v>
      </c>
      <c r="AG88" s="6">
        <f t="shared" si="49"/>
        <v>1</v>
      </c>
      <c r="AH88" s="6">
        <f t="shared" si="50"/>
        <v>0.2</v>
      </c>
      <c r="AI88" s="7">
        <f t="shared" si="51"/>
        <v>1</v>
      </c>
      <c r="AJ88" s="5"/>
      <c r="AK88" s="6">
        <f t="shared" si="52"/>
        <v>1</v>
      </c>
      <c r="AL88" s="7">
        <f t="shared" si="53"/>
        <v>1</v>
      </c>
      <c r="AM88" s="7">
        <f t="shared" si="54"/>
        <v>1</v>
      </c>
      <c r="AN88" s="7">
        <f t="shared" si="55"/>
        <v>1</v>
      </c>
      <c r="AO88" s="7">
        <f t="shared" si="56"/>
        <v>1</v>
      </c>
      <c r="AP88" s="7">
        <f t="shared" si="57"/>
        <v>1</v>
      </c>
      <c r="AQ88" s="101">
        <f t="shared" si="58"/>
        <v>0.2</v>
      </c>
      <c r="AR88" s="102">
        <f t="shared" si="59"/>
        <v>1</v>
      </c>
      <c r="AS88" s="5"/>
    </row>
    <row r="89" spans="1:45" x14ac:dyDescent="0.25">
      <c r="A89" s="61"/>
      <c r="B89" s="41"/>
      <c r="C89" s="83"/>
      <c r="D89" s="83"/>
      <c r="E89" s="42">
        <f>SUM(E3:E88)</f>
        <v>1219</v>
      </c>
      <c r="F89" s="109"/>
      <c r="G89" s="114"/>
      <c r="H89" s="114"/>
      <c r="I89" s="41">
        <f t="shared" ref="I89:O89" si="60">SUM(I3:I88)</f>
        <v>1093</v>
      </c>
      <c r="J89" s="83">
        <f t="shared" si="60"/>
        <v>545</v>
      </c>
      <c r="K89" s="83">
        <f t="shared" si="60"/>
        <v>299</v>
      </c>
      <c r="L89" s="83">
        <f t="shared" si="60"/>
        <v>1044</v>
      </c>
      <c r="M89" s="83">
        <f t="shared" si="60"/>
        <v>1020</v>
      </c>
      <c r="N89" s="83">
        <f t="shared" si="60"/>
        <v>641</v>
      </c>
      <c r="O89" s="84">
        <f t="shared" si="60"/>
        <v>1142</v>
      </c>
      <c r="P89" s="85">
        <f t="shared" si="40"/>
        <v>49</v>
      </c>
      <c r="Q89" s="86">
        <f t="shared" si="41"/>
        <v>126</v>
      </c>
      <c r="R89" s="42">
        <f t="shared" ref="R89:Y89" si="61">SUM(R3:R88)</f>
        <v>77</v>
      </c>
      <c r="S89" s="41">
        <f t="shared" si="61"/>
        <v>71</v>
      </c>
      <c r="T89" s="8">
        <f t="shared" si="61"/>
        <v>6</v>
      </c>
      <c r="U89" s="41">
        <f t="shared" si="61"/>
        <v>11</v>
      </c>
      <c r="V89" s="41">
        <f t="shared" si="61"/>
        <v>17</v>
      </c>
      <c r="W89" s="41">
        <f t="shared" si="61"/>
        <v>67</v>
      </c>
      <c r="X89" s="41">
        <f t="shared" si="61"/>
        <v>14</v>
      </c>
      <c r="Y89" s="41">
        <f t="shared" si="61"/>
        <v>32</v>
      </c>
      <c r="AA89" s="5"/>
      <c r="AB89" s="33">
        <f t="shared" si="44"/>
        <v>0.89663658736669405</v>
      </c>
      <c r="AC89" s="33">
        <f t="shared" si="45"/>
        <v>0.44708777686628381</v>
      </c>
      <c r="AD89" s="33">
        <f t="shared" si="46"/>
        <v>0.83675143560295329</v>
      </c>
      <c r="AE89" s="33">
        <f t="shared" si="47"/>
        <v>0.24528301886792453</v>
      </c>
      <c r="AF89" s="33">
        <f t="shared" si="48"/>
        <v>0.52584085315832652</v>
      </c>
      <c r="AG89" s="33">
        <f t="shared" si="49"/>
        <v>0.85643970467596386</v>
      </c>
      <c r="AH89" s="33">
        <f t="shared" si="50"/>
        <v>4.0196882690730108E-2</v>
      </c>
      <c r="AI89" s="82">
        <f t="shared" si="51"/>
        <v>0.99507793273174738</v>
      </c>
      <c r="AJ89" s="5"/>
      <c r="AK89" s="33">
        <f t="shared" si="52"/>
        <v>0.93683347005742412</v>
      </c>
      <c r="AL89" s="82">
        <f t="shared" si="53"/>
        <v>0.94585726004922066</v>
      </c>
      <c r="AM89" s="82">
        <f t="shared" si="54"/>
        <v>0.94831829368334697</v>
      </c>
      <c r="AN89" s="82">
        <f t="shared" si="55"/>
        <v>0.95077932731747339</v>
      </c>
      <c r="AO89" s="82">
        <f t="shared" si="56"/>
        <v>0.96308449548810504</v>
      </c>
      <c r="AP89" s="82">
        <f t="shared" si="57"/>
        <v>0.99179655455291227</v>
      </c>
      <c r="AQ89" s="193">
        <f t="shared" si="58"/>
        <v>4.0196882690730108E-2</v>
      </c>
      <c r="AR89" s="194">
        <f t="shared" si="59"/>
        <v>0.99507793273174738</v>
      </c>
      <c r="AS89" s="5"/>
    </row>
    <row r="90" spans="1:45" x14ac:dyDescent="0.25">
      <c r="AA90" s="5"/>
      <c r="AQ90" s="193"/>
      <c r="AR90" s="194"/>
    </row>
    <row r="91" spans="1:45" ht="15.75" thickBot="1" x14ac:dyDescent="0.3">
      <c r="A91" s="53" t="s">
        <v>167</v>
      </c>
      <c r="D91" s="34" t="s">
        <v>162</v>
      </c>
      <c r="E91" s="35">
        <f>AVERAGE(E4:E88)</f>
        <v>14.117647058823529</v>
      </c>
      <c r="F91" s="110"/>
      <c r="G91" s="110"/>
      <c r="H91" s="110"/>
      <c r="I91" s="35">
        <f>AVERAGE(I4:I88)</f>
        <v>12.647058823529411</v>
      </c>
      <c r="J91" s="36"/>
      <c r="K91" s="36"/>
      <c r="L91" s="36"/>
      <c r="M91" s="36"/>
      <c r="N91" s="36"/>
      <c r="O91" s="56"/>
      <c r="P91" s="35">
        <f>AVERAGE(P4:P88)</f>
        <v>0.56470588235294117</v>
      </c>
      <c r="Q91" s="35">
        <f>AVERAGE(Q4:Q88)</f>
        <v>1.4705882352941178</v>
      </c>
      <c r="R91" s="35">
        <f>AVERAGE(R4:R88)</f>
        <v>0.90588235294117647</v>
      </c>
      <c r="T91" s="35">
        <f t="shared" ref="T91:Y91" si="62">AVERAGE(T4:T88)</f>
        <v>7.0588235294117646E-2</v>
      </c>
      <c r="U91" s="4">
        <f t="shared" si="62"/>
        <v>0.12941176470588237</v>
      </c>
      <c r="V91" s="4">
        <f t="shared" si="62"/>
        <v>0.2</v>
      </c>
      <c r="W91" s="4">
        <f t="shared" ref="W91" si="63">AVERAGE(W3:W88)</f>
        <v>0.77906976744186052</v>
      </c>
      <c r="X91" s="4">
        <f t="shared" si="62"/>
        <v>0.16470588235294117</v>
      </c>
      <c r="Y91" s="4">
        <f t="shared" si="62"/>
        <v>0.37647058823529411</v>
      </c>
      <c r="AA91" s="5" t="s">
        <v>349</v>
      </c>
      <c r="AS91" s="12"/>
    </row>
    <row r="92" spans="1:45" x14ac:dyDescent="0.25">
      <c r="A92" s="53" t="s">
        <v>168</v>
      </c>
      <c r="D92" s="13" t="s">
        <v>144</v>
      </c>
      <c r="E92" s="13"/>
      <c r="F92" s="111"/>
      <c r="G92" s="111"/>
      <c r="H92" s="111"/>
      <c r="I92" s="14">
        <f t="shared" ref="I92:T92" si="64">I89/$E$89</f>
        <v>0.89663658736669405</v>
      </c>
      <c r="J92" s="14">
        <f t="shared" si="64"/>
        <v>0.44708777686628381</v>
      </c>
      <c r="K92" s="14">
        <f t="shared" si="64"/>
        <v>0.24528301886792453</v>
      </c>
      <c r="L92" s="14">
        <f t="shared" si="64"/>
        <v>0.85643970467596386</v>
      </c>
      <c r="M92" s="14">
        <f t="shared" si="64"/>
        <v>0.83675143560295329</v>
      </c>
      <c r="N92" s="14">
        <f t="shared" si="64"/>
        <v>0.52584085315832652</v>
      </c>
      <c r="O92" s="57">
        <f t="shared" si="64"/>
        <v>0.93683347005742412</v>
      </c>
      <c r="P92" s="14">
        <f t="shared" si="64"/>
        <v>4.0196882690730108E-2</v>
      </c>
      <c r="Q92" s="14">
        <f t="shared" si="64"/>
        <v>0.10336341263330599</v>
      </c>
      <c r="R92" s="14">
        <f t="shared" si="64"/>
        <v>6.3166529942575877E-2</v>
      </c>
      <c r="S92" s="4">
        <f t="shared" si="64"/>
        <v>5.8244462674323219E-2</v>
      </c>
      <c r="T92" s="14">
        <f t="shared" si="64"/>
        <v>4.9220672682526662E-3</v>
      </c>
      <c r="AA92" s="15" t="s">
        <v>140</v>
      </c>
      <c r="AB92" s="16">
        <f>SUMPRODUCT($E3:$E11,AB3:AB11)/SUM($E3:$E11)</f>
        <v>0.83673469387755106</v>
      </c>
      <c r="AC92" s="16">
        <f t="shared" ref="AC92:AR92" si="65">SUMPRODUCT($E3:$E11,AC3:AC11)/SUM($E3:$E11)</f>
        <v>0.34693877551020408</v>
      </c>
      <c r="AD92" s="16">
        <f t="shared" si="65"/>
        <v>0.82653061224489799</v>
      </c>
      <c r="AE92" s="16">
        <f t="shared" si="65"/>
        <v>0.53061224489795922</v>
      </c>
      <c r="AF92" s="16">
        <f t="shared" si="65"/>
        <v>0.38775510204081631</v>
      </c>
      <c r="AG92" s="16">
        <f t="shared" si="65"/>
        <v>0.72448979591836737</v>
      </c>
      <c r="AH92" s="16">
        <f t="shared" si="65"/>
        <v>8.1632653061224483E-2</v>
      </c>
      <c r="AI92" s="16">
        <f t="shared" si="65"/>
        <v>1</v>
      </c>
      <c r="AJ92" s="23"/>
      <c r="AK92" s="16">
        <f t="shared" si="65"/>
        <v>0.91836734693877553</v>
      </c>
      <c r="AL92" s="16">
        <f t="shared" si="65"/>
        <v>0.91836734693877553</v>
      </c>
      <c r="AM92" s="16">
        <f t="shared" si="65"/>
        <v>0.95918367346938771</v>
      </c>
      <c r="AN92" s="16">
        <f t="shared" si="65"/>
        <v>0.95918367346938771</v>
      </c>
      <c r="AO92" s="16">
        <f t="shared" si="65"/>
        <v>0.93877551020408168</v>
      </c>
      <c r="AP92" s="16">
        <f t="shared" si="65"/>
        <v>1</v>
      </c>
      <c r="AQ92" s="195">
        <f t="shared" si="65"/>
        <v>8.1632653061224483E-2</v>
      </c>
      <c r="AR92" s="195">
        <f t="shared" si="65"/>
        <v>1</v>
      </c>
      <c r="AS92" s="127"/>
    </row>
    <row r="93" spans="1:45" x14ac:dyDescent="0.25">
      <c r="A93" s="53" t="s">
        <v>169</v>
      </c>
      <c r="D93" s="31" t="s">
        <v>161</v>
      </c>
      <c r="E93" s="31"/>
      <c r="F93" s="32"/>
      <c r="G93" s="32"/>
      <c r="H93" s="32"/>
      <c r="I93" s="31"/>
      <c r="J93" s="31"/>
      <c r="K93" s="31"/>
      <c r="L93" s="31"/>
      <c r="M93" s="31"/>
      <c r="N93" s="31"/>
      <c r="P93" s="30">
        <f>P89/Q89</f>
        <v>0.3888888888888889</v>
      </c>
      <c r="Q93" s="30"/>
      <c r="R93" s="30">
        <f>R89/Q89</f>
        <v>0.61111111111111116</v>
      </c>
      <c r="S93" s="35"/>
      <c r="T93" s="31"/>
      <c r="U93" s="35"/>
      <c r="V93" s="35"/>
      <c r="W93" s="35"/>
      <c r="X93" s="35"/>
      <c r="Y93" s="35"/>
      <c r="AA93" s="20" t="s">
        <v>141</v>
      </c>
      <c r="AB93" s="21">
        <f>SQRT(SUMPRODUCT($E3:$E11,(AB3:AB11)^2)/SUM($E3:$E11)-(SUMPRODUCT($E3:$E11,AB3:AB11)/SUM($E3:$E11))^2)</f>
        <v>0.11103611399299998</v>
      </c>
      <c r="AC93" s="21">
        <f t="shared" ref="AC93:AR93" si="66">SQRT(SUMPRODUCT($E3:$E11,(AC3:AC11)^2)/SUM($E3:$E11)-(SUMPRODUCT($E3:$E11,AC3:AC11)/SUM($E3:$E11))^2)</f>
        <v>0.2299286095381938</v>
      </c>
      <c r="AD93" s="21">
        <f t="shared" si="66"/>
        <v>9.0656745453112128E-2</v>
      </c>
      <c r="AE93" s="21">
        <f t="shared" si="66"/>
        <v>0.21012127628842994</v>
      </c>
      <c r="AF93" s="21">
        <f t="shared" si="66"/>
        <v>0.15159941646121561</v>
      </c>
      <c r="AG93" s="21">
        <f t="shared" si="66"/>
        <v>0.23016299247583469</v>
      </c>
      <c r="AH93" s="21">
        <f t="shared" si="66"/>
        <v>7.5209385216796862E-2</v>
      </c>
      <c r="AI93" s="21">
        <f t="shared" si="66"/>
        <v>0</v>
      </c>
      <c r="AJ93" s="23"/>
      <c r="AK93" s="21">
        <f t="shared" si="66"/>
        <v>0.10140105568546839</v>
      </c>
      <c r="AL93" s="21">
        <f t="shared" si="66"/>
        <v>0.10140105568546839</v>
      </c>
      <c r="AM93" s="21">
        <f t="shared" si="66"/>
        <v>6.4379228676013089E-2</v>
      </c>
      <c r="AN93" s="21">
        <f t="shared" si="66"/>
        <v>7.3621975584739319E-2</v>
      </c>
      <c r="AO93" s="21">
        <f t="shared" si="66"/>
        <v>9.6804418168419684E-2</v>
      </c>
      <c r="AP93" s="21">
        <f t="shared" si="66"/>
        <v>0</v>
      </c>
      <c r="AQ93" s="179">
        <f t="shared" si="66"/>
        <v>7.5209385216796862E-2</v>
      </c>
      <c r="AR93" s="179">
        <f t="shared" si="66"/>
        <v>0</v>
      </c>
      <c r="AS93" s="127"/>
    </row>
    <row r="94" spans="1:45" x14ac:dyDescent="0.25">
      <c r="A94" s="53" t="s">
        <v>170</v>
      </c>
      <c r="L94" s="9"/>
      <c r="AA94" s="20" t="s">
        <v>142</v>
      </c>
      <c r="AB94" s="21">
        <f t="shared" ref="AB94:AI94" si="67">AB92-CONFIDENCE(0.05,AB93,SUM($E3:$E11))</f>
        <v>0.81475106887414739</v>
      </c>
      <c r="AC94" s="21">
        <f t="shared" si="67"/>
        <v>0.30141606989786313</v>
      </c>
      <c r="AD94" s="21">
        <f t="shared" si="67"/>
        <v>0.80858182221253183</v>
      </c>
      <c r="AE94" s="21">
        <f t="shared" si="67"/>
        <v>0.48901111912862061</v>
      </c>
      <c r="AF94" s="21">
        <f t="shared" si="67"/>
        <v>0.3577405004632766</v>
      </c>
      <c r="AG94" s="21">
        <f t="shared" si="67"/>
        <v>0.67892068570464947</v>
      </c>
      <c r="AH94" s="21">
        <f t="shared" si="67"/>
        <v>6.6742228118517793E-2</v>
      </c>
      <c r="AI94" s="21" t="e">
        <f t="shared" si="67"/>
        <v>#NUM!</v>
      </c>
      <c r="AJ94" s="23"/>
      <c r="AK94" s="21">
        <f t="shared" ref="AK94:AR94" si="68">AK92-CONFIDENCE(0.05,AK93,SUM($E3:$E11))</f>
        <v>0.89829133110054904</v>
      </c>
      <c r="AL94" s="21">
        <f t="shared" si="68"/>
        <v>0.89829133110054904</v>
      </c>
      <c r="AM94" s="21">
        <f t="shared" si="68"/>
        <v>0.94643747072213502</v>
      </c>
      <c r="AN94" s="21">
        <f t="shared" si="68"/>
        <v>0.94460753382380647</v>
      </c>
      <c r="AO94" s="21">
        <f t="shared" si="68"/>
        <v>0.91960956543928762</v>
      </c>
      <c r="AP94" s="21" t="e">
        <f t="shared" si="68"/>
        <v>#NUM!</v>
      </c>
      <c r="AQ94" s="179">
        <f t="shared" si="68"/>
        <v>6.6742228118517793E-2</v>
      </c>
      <c r="AR94" s="179" t="e">
        <f t="shared" si="68"/>
        <v>#NUM!</v>
      </c>
      <c r="AS94" s="127"/>
    </row>
    <row r="95" spans="1:45" ht="15.75" thickBot="1" x14ac:dyDescent="0.3">
      <c r="A95" s="53" t="s">
        <v>171</v>
      </c>
      <c r="L95" s="9"/>
      <c r="P95" s="59"/>
      <c r="AA95" s="25" t="s">
        <v>143</v>
      </c>
      <c r="AB95" s="26">
        <f t="shared" ref="AB95:AI95" si="69">AB92+CONFIDENCE(0.05,AB93,SUM($E3:$E11))</f>
        <v>0.85871831888095473</v>
      </c>
      <c r="AC95" s="26">
        <f t="shared" si="69"/>
        <v>0.39246148112254503</v>
      </c>
      <c r="AD95" s="26">
        <f t="shared" si="69"/>
        <v>0.84447940227726415</v>
      </c>
      <c r="AE95" s="26">
        <f t="shared" si="69"/>
        <v>0.57221337066729783</v>
      </c>
      <c r="AF95" s="26">
        <f t="shared" si="69"/>
        <v>0.41776970361835603</v>
      </c>
      <c r="AG95" s="26">
        <f t="shared" si="69"/>
        <v>0.77005890613208527</v>
      </c>
      <c r="AH95" s="26">
        <f t="shared" si="69"/>
        <v>9.6523078003931173E-2</v>
      </c>
      <c r="AI95" s="26" t="e">
        <f t="shared" si="69"/>
        <v>#NUM!</v>
      </c>
      <c r="AJ95" s="23"/>
      <c r="AK95" s="26">
        <f t="shared" ref="AK95:AR95" si="70">AK92+CONFIDENCE(0.05,AK93,SUM($E3:$E11))</f>
        <v>0.93844336277700202</v>
      </c>
      <c r="AL95" s="26">
        <f t="shared" si="70"/>
        <v>0.93844336277700202</v>
      </c>
      <c r="AM95" s="26">
        <f t="shared" si="70"/>
        <v>0.9719298762166404</v>
      </c>
      <c r="AN95" s="26">
        <f t="shared" si="70"/>
        <v>0.97375981311496895</v>
      </c>
      <c r="AO95" s="26">
        <f t="shared" si="70"/>
        <v>0.95794145496887573</v>
      </c>
      <c r="AP95" s="26" t="e">
        <f t="shared" si="70"/>
        <v>#NUM!</v>
      </c>
      <c r="AQ95" s="196">
        <f t="shared" si="70"/>
        <v>9.6523078003931173E-2</v>
      </c>
      <c r="AR95" s="196" t="e">
        <f t="shared" si="70"/>
        <v>#NUM!</v>
      </c>
      <c r="AS95" s="128"/>
    </row>
    <row r="96" spans="1:45" x14ac:dyDescent="0.25">
      <c r="A96" s="53" t="s">
        <v>172</v>
      </c>
      <c r="L96" s="9"/>
      <c r="AH96" s="6"/>
      <c r="AI96" s="6"/>
      <c r="AJ96" s="6"/>
      <c r="AK96" s="6"/>
      <c r="AL96" s="6"/>
      <c r="AM96" s="6"/>
      <c r="AN96" s="6"/>
      <c r="AO96" s="6"/>
      <c r="AP96" s="6"/>
      <c r="AQ96" s="101"/>
      <c r="AR96" s="101"/>
    </row>
    <row r="97" spans="1:45" x14ac:dyDescent="0.25">
      <c r="A97" s="53" t="s">
        <v>173</v>
      </c>
      <c r="L97" s="9"/>
      <c r="AA97" s="4" t="s">
        <v>146</v>
      </c>
      <c r="AB97" s="6">
        <f t="shared" ref="AB97:AI97" si="71">CONFIDENCE(0.05,AB93,SUM($E3:$E11))</f>
        <v>2.1983625003403631E-2</v>
      </c>
      <c r="AC97" s="6">
        <f t="shared" si="71"/>
        <v>4.5522705612340932E-2</v>
      </c>
      <c r="AD97" s="6">
        <f t="shared" si="71"/>
        <v>1.7948790032366189E-2</v>
      </c>
      <c r="AE97" s="6">
        <f t="shared" si="71"/>
        <v>4.1601125769338609E-2</v>
      </c>
      <c r="AF97" s="6">
        <f t="shared" si="71"/>
        <v>3.0014601577539737E-2</v>
      </c>
      <c r="AG97" s="6">
        <f t="shared" si="71"/>
        <v>4.5569110213717907E-2</v>
      </c>
      <c r="AH97" s="6">
        <f t="shared" si="71"/>
        <v>1.4890424942706697E-2</v>
      </c>
      <c r="AI97" s="6" t="e">
        <f t="shared" si="71"/>
        <v>#NUM!</v>
      </c>
      <c r="AJ97" s="6"/>
      <c r="AK97" s="6">
        <f t="shared" ref="AK97:AR97" si="72">CONFIDENCE(0.05,AK93,SUM($E3:$E11))</f>
        <v>2.0076015838226463E-2</v>
      </c>
      <c r="AL97" s="6">
        <f t="shared" si="72"/>
        <v>2.0076015838226463E-2</v>
      </c>
      <c r="AM97" s="6">
        <f t="shared" si="72"/>
        <v>1.2746202747252709E-2</v>
      </c>
      <c r="AN97" s="6">
        <f t="shared" si="72"/>
        <v>1.4576139645581259E-2</v>
      </c>
      <c r="AO97" s="6">
        <f t="shared" si="72"/>
        <v>1.9165944764794034E-2</v>
      </c>
      <c r="AP97" s="6" t="e">
        <f t="shared" si="72"/>
        <v>#NUM!</v>
      </c>
      <c r="AQ97" s="101">
        <f t="shared" si="72"/>
        <v>1.4890424942706697E-2</v>
      </c>
      <c r="AR97" s="101" t="e">
        <f t="shared" si="72"/>
        <v>#NUM!</v>
      </c>
    </row>
    <row r="98" spans="1:45" ht="15.75" thickBot="1" x14ac:dyDescent="0.3">
      <c r="L98" s="9"/>
      <c r="AA98" s="4" t="s">
        <v>350</v>
      </c>
      <c r="AH98" s="6"/>
      <c r="AI98" s="6"/>
      <c r="AJ98" s="6"/>
      <c r="AK98" s="6"/>
      <c r="AL98" s="6"/>
      <c r="AM98" s="6"/>
      <c r="AN98" s="6"/>
      <c r="AO98" s="6"/>
      <c r="AP98" s="6"/>
      <c r="AQ98" s="101"/>
      <c r="AR98" s="101"/>
    </row>
    <row r="99" spans="1:45" x14ac:dyDescent="0.25">
      <c r="L99" s="9"/>
      <c r="AA99" s="15" t="s">
        <v>140</v>
      </c>
      <c r="AB99" s="16">
        <f>SUMPRODUCT($E12:$E88,AB12:AB88)/SUM($E12:$E88)</f>
        <v>0.90187332738626225</v>
      </c>
      <c r="AC99" s="16">
        <f t="shared" ref="AC99:AR99" si="73">SUMPRODUCT($E12:$E88,AC12:AC88)/SUM($E12:$E88)</f>
        <v>0.455842997323818</v>
      </c>
      <c r="AD99" s="16">
        <f t="shared" si="73"/>
        <v>0.83764495985727028</v>
      </c>
      <c r="AE99" s="16">
        <f t="shared" si="73"/>
        <v>0.22033898305084745</v>
      </c>
      <c r="AF99" s="16">
        <f t="shared" si="73"/>
        <v>0.53791257805530779</v>
      </c>
      <c r="AG99" s="16">
        <f t="shared" si="73"/>
        <v>0.86797502230151646</v>
      </c>
      <c r="AH99" s="16">
        <f t="shared" si="73"/>
        <v>3.6574487065120426E-2</v>
      </c>
      <c r="AI99" s="16">
        <f t="shared" si="73"/>
        <v>0.99464763603925066</v>
      </c>
      <c r="AJ99" s="23"/>
      <c r="AK99" s="16">
        <f t="shared" si="73"/>
        <v>0.9384478144513827</v>
      </c>
      <c r="AL99" s="16">
        <f t="shared" si="73"/>
        <v>0.94826048171275645</v>
      </c>
      <c r="AM99" s="16">
        <f t="shared" si="73"/>
        <v>0.94736842105263153</v>
      </c>
      <c r="AN99" s="16">
        <f t="shared" si="73"/>
        <v>0.9500446030330062</v>
      </c>
      <c r="AO99" s="16">
        <f t="shared" si="73"/>
        <v>0.9652096342551294</v>
      </c>
      <c r="AP99" s="16">
        <f t="shared" si="73"/>
        <v>0.99107939339875106</v>
      </c>
      <c r="AQ99" s="195">
        <f t="shared" si="73"/>
        <v>3.6574487065120426E-2</v>
      </c>
      <c r="AR99" s="195">
        <f t="shared" si="73"/>
        <v>0.99464763603925066</v>
      </c>
      <c r="AS99" s="128"/>
    </row>
    <row r="100" spans="1:45" x14ac:dyDescent="0.25">
      <c r="AA100" s="20" t="s">
        <v>141</v>
      </c>
      <c r="AB100" s="21">
        <f>SQRT(SUMPRODUCT($E12:$E88,(AB12:AB88)^2)/SUM($E12:$E88)-(SUMPRODUCT($E12:$E88,AB12:AB88)/SUM($E12:$E88))^2)</f>
        <v>0.11428060136499797</v>
      </c>
      <c r="AC100" s="21">
        <f t="shared" ref="AC100:AR100" si="74">SQRT(SUMPRODUCT($E12:$E88,(AC12:AC88)^2)/SUM($E12:$E88)-(SUMPRODUCT($E12:$E88,AC12:AC88)/SUM($E12:$E88))^2)</f>
        <v>0.17233569065146259</v>
      </c>
      <c r="AD100" s="21">
        <f t="shared" si="74"/>
        <v>0.14918124563187948</v>
      </c>
      <c r="AE100" s="21">
        <f t="shared" si="74"/>
        <v>0.24288154907212581</v>
      </c>
      <c r="AF100" s="21">
        <f t="shared" si="74"/>
        <v>0.28017594074333874</v>
      </c>
      <c r="AG100" s="21">
        <f t="shared" si="74"/>
        <v>0.14712081360477047</v>
      </c>
      <c r="AH100" s="21">
        <f t="shared" si="74"/>
        <v>6.4049908996707997E-2</v>
      </c>
      <c r="AI100" s="21">
        <f t="shared" si="74"/>
        <v>2.1282036037219735E-2</v>
      </c>
      <c r="AJ100" s="23"/>
      <c r="AK100" s="21">
        <f t="shared" si="74"/>
        <v>8.2859598177659866E-2</v>
      </c>
      <c r="AL100" s="21">
        <f t="shared" si="74"/>
        <v>7.6596429728651813E-2</v>
      </c>
      <c r="AM100" s="21">
        <f t="shared" si="74"/>
        <v>8.1281852669419452E-2</v>
      </c>
      <c r="AN100" s="21">
        <f t="shared" si="74"/>
        <v>7.3462129859064917E-2</v>
      </c>
      <c r="AO100" s="21">
        <f t="shared" si="74"/>
        <v>6.3114975332242113E-2</v>
      </c>
      <c r="AP100" s="21">
        <f t="shared" si="74"/>
        <v>2.8989668190614507E-2</v>
      </c>
      <c r="AQ100" s="179">
        <f t="shared" si="74"/>
        <v>6.4049908996707997E-2</v>
      </c>
      <c r="AR100" s="179">
        <f t="shared" si="74"/>
        <v>2.1282036037219735E-2</v>
      </c>
      <c r="AS100" s="128"/>
    </row>
    <row r="101" spans="1:45" x14ac:dyDescent="0.25">
      <c r="AA101" s="20" t="s">
        <v>142</v>
      </c>
      <c r="AB101" s="21">
        <f t="shared" ref="AB101:AI101" si="75">AB99-CONFIDENCE(0.05,AB100,SUM($E12:$E88))</f>
        <v>0.89518345548704048</v>
      </c>
      <c r="AC101" s="21">
        <f t="shared" si="75"/>
        <v>0.44575463866669152</v>
      </c>
      <c r="AD101" s="21">
        <f t="shared" si="75"/>
        <v>0.82891203921174339</v>
      </c>
      <c r="AE101" s="21">
        <f t="shared" si="75"/>
        <v>0.20612094052596158</v>
      </c>
      <c r="AF101" s="21">
        <f t="shared" si="75"/>
        <v>0.52151135920950842</v>
      </c>
      <c r="AG101" s="21">
        <f t="shared" si="75"/>
        <v>0.85936271728238445</v>
      </c>
      <c r="AH101" s="21">
        <f t="shared" si="75"/>
        <v>3.2825069567952558E-2</v>
      </c>
      <c r="AI101" s="21">
        <f t="shared" si="75"/>
        <v>0.99340180697339808</v>
      </c>
      <c r="AJ101" s="23"/>
      <c r="AK101" s="21">
        <f t="shared" ref="AK101:AR101" si="76">AK99-CONFIDENCE(0.05,AK100,SUM($E12:$E88))</f>
        <v>0.93359729659613355</v>
      </c>
      <c r="AL101" s="21">
        <f t="shared" si="76"/>
        <v>0.9437766034630628</v>
      </c>
      <c r="AM101" s="21">
        <f t="shared" si="76"/>
        <v>0.94261026283859561</v>
      </c>
      <c r="AN101" s="21">
        <f t="shared" si="76"/>
        <v>0.94574420355723254</v>
      </c>
      <c r="AO101" s="21">
        <f t="shared" si="76"/>
        <v>0.9615149468379125</v>
      </c>
      <c r="AP101" s="21">
        <f t="shared" si="76"/>
        <v>0.98938236726938422</v>
      </c>
      <c r="AQ101" s="179">
        <f t="shared" si="76"/>
        <v>3.2825069567952558E-2</v>
      </c>
      <c r="AR101" s="179">
        <f t="shared" si="76"/>
        <v>0.99340180697339808</v>
      </c>
      <c r="AS101" s="129"/>
    </row>
    <row r="102" spans="1:45" ht="15.75" thickBot="1" x14ac:dyDescent="0.3">
      <c r="A102" s="87"/>
      <c r="B102" s="88"/>
      <c r="E102" s="88"/>
      <c r="F102" s="112"/>
      <c r="G102" s="112"/>
      <c r="H102" s="112"/>
      <c r="AA102" s="25" t="s">
        <v>143</v>
      </c>
      <c r="AB102" s="26">
        <f t="shared" ref="AB102:AI102" si="77">AB99+CONFIDENCE(0.05,AB100,SUM($E12:$E88))</f>
        <v>0.90856319928548401</v>
      </c>
      <c r="AC102" s="26">
        <f t="shared" si="77"/>
        <v>0.46593135598094448</v>
      </c>
      <c r="AD102" s="26">
        <f t="shared" si="77"/>
        <v>0.84637788050279716</v>
      </c>
      <c r="AE102" s="26">
        <f t="shared" si="77"/>
        <v>0.23455702557573332</v>
      </c>
      <c r="AF102" s="26">
        <f t="shared" si="77"/>
        <v>0.55431379690110716</v>
      </c>
      <c r="AG102" s="26">
        <f t="shared" si="77"/>
        <v>0.87658732732064848</v>
      </c>
      <c r="AH102" s="26">
        <f t="shared" si="77"/>
        <v>4.0323904562288293E-2</v>
      </c>
      <c r="AI102" s="26">
        <f t="shared" si="77"/>
        <v>0.99589346510510324</v>
      </c>
      <c r="AJ102" s="23"/>
      <c r="AK102" s="26">
        <f t="shared" ref="AK102:AR102" si="78">AK99+CONFIDENCE(0.05,AK100,SUM($E12:$E88))</f>
        <v>0.94329833230663185</v>
      </c>
      <c r="AL102" s="26">
        <f t="shared" si="78"/>
        <v>0.9527443599624501</v>
      </c>
      <c r="AM102" s="26">
        <f t="shared" si="78"/>
        <v>0.95212657926666744</v>
      </c>
      <c r="AN102" s="26">
        <f t="shared" si="78"/>
        <v>0.95434500250877985</v>
      </c>
      <c r="AO102" s="26">
        <f t="shared" si="78"/>
        <v>0.9689043216723463</v>
      </c>
      <c r="AP102" s="26">
        <f t="shared" si="78"/>
        <v>0.9927764195281179</v>
      </c>
      <c r="AQ102" s="196">
        <f t="shared" si="78"/>
        <v>4.0323904562288293E-2</v>
      </c>
      <c r="AR102" s="196">
        <f t="shared" si="78"/>
        <v>0.99589346510510324</v>
      </c>
      <c r="AS102" s="128"/>
    </row>
    <row r="103" spans="1:45" x14ac:dyDescent="0.25">
      <c r="A103" s="87"/>
      <c r="B103" s="55"/>
      <c r="E103" s="55"/>
      <c r="F103" s="106"/>
      <c r="G103" s="106"/>
      <c r="H103" s="106"/>
      <c r="AH103" s="6"/>
      <c r="AI103" s="6"/>
      <c r="AJ103" s="6"/>
      <c r="AK103" s="6"/>
      <c r="AL103" s="6"/>
      <c r="AM103" s="6"/>
      <c r="AN103" s="6"/>
      <c r="AO103" s="6"/>
      <c r="AP103" s="6"/>
      <c r="AQ103" s="101"/>
      <c r="AR103" s="101"/>
    </row>
    <row r="104" spans="1:45" x14ac:dyDescent="0.25">
      <c r="A104" s="87"/>
      <c r="B104" s="55"/>
      <c r="C104" s="55"/>
      <c r="D104" s="55"/>
      <c r="E104" s="55"/>
      <c r="F104" s="106"/>
      <c r="G104" s="106"/>
      <c r="H104" s="106"/>
      <c r="I104" s="55"/>
      <c r="AA104" s="4" t="s">
        <v>146</v>
      </c>
      <c r="AB104" s="6">
        <f t="shared" ref="AB104:AI104" si="79">CONFIDENCE(0.05,AB100,SUM($E12:$E88))</f>
        <v>6.6898718992217865E-3</v>
      </c>
      <c r="AC104" s="6">
        <f t="shared" si="79"/>
        <v>1.0088358657126486E-2</v>
      </c>
      <c r="AD104" s="6">
        <f t="shared" si="79"/>
        <v>8.7329206455268385E-3</v>
      </c>
      <c r="AE104" s="6">
        <f t="shared" si="79"/>
        <v>1.4218042524885875E-2</v>
      </c>
      <c r="AF104" s="6">
        <f t="shared" si="79"/>
        <v>1.640121884579937E-2</v>
      </c>
      <c r="AG104" s="6">
        <f t="shared" si="79"/>
        <v>8.6123050191320438E-3</v>
      </c>
      <c r="AH104" s="6">
        <f t="shared" si="79"/>
        <v>3.7494174971678678E-3</v>
      </c>
      <c r="AI104" s="6">
        <f t="shared" si="79"/>
        <v>1.2458290658525378E-3</v>
      </c>
      <c r="AJ104" s="6"/>
      <c r="AK104" s="6">
        <f t="shared" ref="AK104:AR104" si="80">CONFIDENCE(0.05,AK100,SUM($E12:$E88))</f>
        <v>4.8505178552491713E-3</v>
      </c>
      <c r="AL104" s="6">
        <f t="shared" si="80"/>
        <v>4.4838782496936427E-3</v>
      </c>
      <c r="AM104" s="6">
        <f t="shared" si="80"/>
        <v>4.7581582140359627E-3</v>
      </c>
      <c r="AN104" s="6">
        <f t="shared" si="80"/>
        <v>4.3003994757736972E-3</v>
      </c>
      <c r="AO104" s="6">
        <f t="shared" si="80"/>
        <v>3.6946874172169371E-3</v>
      </c>
      <c r="AP104" s="6">
        <f t="shared" si="80"/>
        <v>1.6970261293668258E-3</v>
      </c>
      <c r="AQ104" s="101">
        <f t="shared" si="80"/>
        <v>3.7494174971678678E-3</v>
      </c>
      <c r="AR104" s="101">
        <f t="shared" si="80"/>
        <v>1.2458290658525378E-3</v>
      </c>
    </row>
    <row r="105" spans="1:45" x14ac:dyDescent="0.25">
      <c r="A105" s="87"/>
      <c r="B105" s="55"/>
      <c r="C105" s="55"/>
      <c r="D105" s="55"/>
      <c r="E105" s="55"/>
      <c r="F105" s="106"/>
      <c r="G105" s="106"/>
      <c r="H105" s="106"/>
      <c r="I105" s="55"/>
      <c r="AJ105" s="4" t="s">
        <v>359</v>
      </c>
      <c r="AK105" s="7">
        <f t="shared" ref="AK105:AR105" si="81">AK99-AK92</f>
        <v>2.008046751260717E-2</v>
      </c>
      <c r="AL105" s="7">
        <f t="shared" si="81"/>
        <v>2.9893134773980923E-2</v>
      </c>
      <c r="AM105" s="7">
        <f t="shared" si="81"/>
        <v>-1.1815252416756183E-2</v>
      </c>
      <c r="AN105" s="7">
        <f t="shared" si="81"/>
        <v>-9.1390704363815134E-3</v>
      </c>
      <c r="AO105" s="7">
        <f t="shared" si="81"/>
        <v>2.6434124051047725E-2</v>
      </c>
      <c r="AP105" s="7">
        <f t="shared" si="81"/>
        <v>-8.9206066012489371E-3</v>
      </c>
      <c r="AQ105" s="7">
        <f t="shared" si="81"/>
        <v>-4.5058165996104058E-2</v>
      </c>
      <c r="AR105" s="7">
        <f t="shared" si="81"/>
        <v>-5.3523639607493401E-3</v>
      </c>
    </row>
    <row r="106" spans="1:45" x14ac:dyDescent="0.25">
      <c r="A106" s="87"/>
      <c r="B106" s="55"/>
      <c r="C106" s="55"/>
      <c r="D106" s="55"/>
      <c r="E106" s="55"/>
      <c r="F106" s="106"/>
      <c r="G106" s="106"/>
      <c r="H106" s="106"/>
      <c r="I106" s="55"/>
      <c r="AB106" s="21"/>
      <c r="AC106" s="21"/>
      <c r="AD106" s="21"/>
      <c r="AE106" s="21"/>
      <c r="AF106" s="21"/>
      <c r="AG106" s="21"/>
    </row>
    <row r="107" spans="1:45" x14ac:dyDescent="0.25">
      <c r="A107" s="87"/>
      <c r="B107" s="55"/>
      <c r="C107" s="55"/>
      <c r="D107" s="55"/>
      <c r="E107" s="55"/>
      <c r="F107" s="106"/>
      <c r="G107" s="106"/>
      <c r="H107" s="106"/>
      <c r="I107" s="55"/>
    </row>
    <row r="108" spans="1:45" x14ac:dyDescent="0.25">
      <c r="A108" s="87"/>
      <c r="B108" s="55"/>
      <c r="C108" s="55"/>
      <c r="D108" s="55"/>
      <c r="E108" s="55"/>
      <c r="F108" s="106"/>
      <c r="G108" s="106"/>
      <c r="H108" s="106"/>
      <c r="I108" s="55"/>
    </row>
    <row r="109" spans="1:45" x14ac:dyDescent="0.25">
      <c r="A109" s="87"/>
      <c r="B109" s="55"/>
      <c r="C109" s="55"/>
      <c r="D109" s="55"/>
      <c r="E109" s="55"/>
      <c r="F109" s="106"/>
      <c r="G109" s="106"/>
      <c r="H109" s="106"/>
      <c r="I109" s="55"/>
    </row>
    <row r="110" spans="1:45" x14ac:dyDescent="0.25">
      <c r="A110" s="87"/>
      <c r="B110" s="88"/>
      <c r="C110" s="88"/>
      <c r="D110" s="55"/>
      <c r="E110" s="88"/>
      <c r="F110" s="112"/>
      <c r="G110" s="112"/>
      <c r="H110" s="112"/>
      <c r="I110" s="55"/>
    </row>
    <row r="111" spans="1:45" x14ac:dyDescent="0.25">
      <c r="A111" s="87"/>
      <c r="B111" s="55"/>
      <c r="C111" s="55"/>
      <c r="D111" s="55"/>
      <c r="E111" s="55"/>
      <c r="F111" s="106"/>
      <c r="G111" s="106"/>
      <c r="H111" s="106"/>
      <c r="I111" s="55"/>
    </row>
    <row r="112" spans="1:45" x14ac:dyDescent="0.25">
      <c r="A112" s="87"/>
      <c r="B112" s="55"/>
      <c r="C112" s="55"/>
      <c r="D112" s="55"/>
      <c r="E112" s="55"/>
      <c r="F112" s="106"/>
      <c r="G112" s="106"/>
      <c r="H112" s="106"/>
      <c r="I112" s="55"/>
    </row>
    <row r="113" spans="1:9" x14ac:dyDescent="0.25">
      <c r="A113" s="87"/>
      <c r="B113" s="88"/>
      <c r="C113" s="88"/>
      <c r="D113" s="55"/>
      <c r="E113" s="88"/>
      <c r="F113" s="112"/>
      <c r="G113" s="112"/>
      <c r="H113" s="112"/>
      <c r="I113" s="55"/>
    </row>
    <row r="114" spans="1:9" x14ac:dyDescent="0.25">
      <c r="A114" s="87"/>
      <c r="B114" s="55"/>
      <c r="C114" s="55"/>
      <c r="D114" s="55"/>
      <c r="E114" s="55"/>
      <c r="F114" s="106"/>
      <c r="G114" s="106"/>
      <c r="H114" s="106"/>
      <c r="I114" s="55"/>
    </row>
    <row r="115" spans="1:9" x14ac:dyDescent="0.25">
      <c r="A115" s="87"/>
      <c r="B115" s="55"/>
      <c r="C115" s="55"/>
      <c r="D115" s="55"/>
      <c r="E115" s="55"/>
      <c r="F115" s="106"/>
      <c r="G115" s="106"/>
      <c r="H115" s="106"/>
      <c r="I115" s="55"/>
    </row>
    <row r="116" spans="1:9" x14ac:dyDescent="0.25">
      <c r="A116" s="87"/>
      <c r="B116" s="88"/>
      <c r="C116" s="88"/>
      <c r="D116" s="55"/>
      <c r="E116" s="88"/>
      <c r="F116" s="112"/>
      <c r="G116" s="112"/>
      <c r="H116" s="112"/>
      <c r="I116" s="55"/>
    </row>
    <row r="117" spans="1:9" x14ac:dyDescent="0.25">
      <c r="A117" s="87"/>
      <c r="B117" s="55"/>
      <c r="C117" s="55"/>
      <c r="D117" s="55"/>
      <c r="E117" s="55"/>
      <c r="F117" s="106"/>
      <c r="G117" s="106"/>
      <c r="H117" s="106"/>
      <c r="I117" s="55"/>
    </row>
    <row r="118" spans="1:9" x14ac:dyDescent="0.25">
      <c r="A118" s="87"/>
      <c r="B118" s="55"/>
      <c r="C118" s="55"/>
      <c r="D118" s="55"/>
      <c r="E118" s="55"/>
      <c r="F118" s="106"/>
      <c r="G118" s="106"/>
      <c r="H118" s="106"/>
      <c r="I118" s="55"/>
    </row>
    <row r="119" spans="1:9" x14ac:dyDescent="0.25">
      <c r="A119" s="87"/>
      <c r="B119" s="88"/>
      <c r="C119" s="88"/>
      <c r="D119" s="55"/>
      <c r="E119" s="88"/>
      <c r="F119" s="112"/>
      <c r="G119" s="112"/>
      <c r="H119" s="112"/>
      <c r="I119" s="55"/>
    </row>
    <row r="120" spans="1:9" x14ac:dyDescent="0.25">
      <c r="A120" s="87"/>
      <c r="B120" s="55"/>
      <c r="C120" s="55"/>
      <c r="D120" s="55"/>
      <c r="E120" s="55"/>
      <c r="F120" s="106"/>
      <c r="G120" s="106"/>
      <c r="H120" s="106"/>
      <c r="I120" s="55"/>
    </row>
    <row r="121" spans="1:9" x14ac:dyDescent="0.25">
      <c r="A121" s="87"/>
      <c r="B121" s="55"/>
      <c r="C121" s="55"/>
      <c r="D121" s="55"/>
      <c r="E121" s="55"/>
      <c r="F121" s="106"/>
      <c r="G121" s="106"/>
      <c r="H121" s="106"/>
      <c r="I121" s="55"/>
    </row>
    <row r="122" spans="1:9" x14ac:dyDescent="0.25">
      <c r="A122" s="87"/>
      <c r="B122" s="88"/>
      <c r="C122" s="88"/>
      <c r="D122" s="55"/>
      <c r="E122" s="88"/>
      <c r="F122" s="112"/>
      <c r="G122" s="112"/>
      <c r="H122" s="112"/>
      <c r="I122" s="55"/>
    </row>
    <row r="123" spans="1:9" x14ac:dyDescent="0.25">
      <c r="A123" s="87"/>
      <c r="B123" s="55"/>
      <c r="C123" s="55"/>
      <c r="D123" s="55"/>
      <c r="E123" s="55"/>
      <c r="F123" s="106"/>
      <c r="G123" s="106"/>
      <c r="H123" s="106"/>
      <c r="I123" s="55"/>
    </row>
    <row r="124" spans="1:9" x14ac:dyDescent="0.25">
      <c r="A124" s="87"/>
      <c r="B124" s="55"/>
      <c r="C124" s="55"/>
      <c r="D124" s="55"/>
      <c r="E124" s="55"/>
      <c r="F124" s="106"/>
      <c r="G124" s="106"/>
      <c r="H124" s="106"/>
      <c r="I124" s="55"/>
    </row>
    <row r="125" spans="1:9" x14ac:dyDescent="0.25">
      <c r="A125" s="87"/>
      <c r="B125" s="88"/>
      <c r="C125" s="88"/>
      <c r="D125" s="55"/>
      <c r="E125" s="88"/>
      <c r="F125" s="112"/>
      <c r="G125" s="112"/>
      <c r="H125" s="112"/>
      <c r="I125" s="55"/>
    </row>
    <row r="126" spans="1:9" x14ac:dyDescent="0.25">
      <c r="A126" s="87"/>
      <c r="B126" s="55"/>
      <c r="C126" s="55"/>
      <c r="D126" s="55"/>
      <c r="E126" s="55"/>
      <c r="F126" s="106"/>
      <c r="G126" s="106"/>
      <c r="H126" s="106"/>
      <c r="I126" s="55"/>
    </row>
    <row r="127" spans="1:9" x14ac:dyDescent="0.25">
      <c r="A127" s="87"/>
      <c r="B127" s="55"/>
      <c r="C127" s="55"/>
      <c r="D127" s="55"/>
      <c r="E127" s="55"/>
      <c r="F127" s="106"/>
      <c r="G127" s="106"/>
      <c r="H127" s="106"/>
      <c r="I127" s="55"/>
    </row>
    <row r="128" spans="1:9" x14ac:dyDescent="0.25">
      <c r="A128" s="87"/>
      <c r="B128" s="88"/>
      <c r="C128" s="88"/>
      <c r="D128" s="55"/>
      <c r="E128" s="88"/>
      <c r="F128" s="112"/>
      <c r="G128" s="112"/>
      <c r="H128" s="112"/>
      <c r="I128" s="55"/>
    </row>
    <row r="129" spans="1:9" x14ac:dyDescent="0.25">
      <c r="A129" s="87"/>
      <c r="B129" s="55"/>
      <c r="C129" s="55"/>
      <c r="D129" s="55"/>
      <c r="E129" s="55"/>
      <c r="F129" s="106"/>
      <c r="G129" s="106"/>
      <c r="H129" s="106"/>
      <c r="I129" s="55"/>
    </row>
    <row r="130" spans="1:9" x14ac:dyDescent="0.25">
      <c r="A130" s="87"/>
      <c r="B130" s="55"/>
      <c r="C130" s="55"/>
      <c r="D130" s="55"/>
      <c r="E130" s="55"/>
      <c r="F130" s="106"/>
      <c r="G130" s="106"/>
      <c r="H130" s="106"/>
      <c r="I130" s="55"/>
    </row>
    <row r="131" spans="1:9" x14ac:dyDescent="0.25">
      <c r="A131" s="87"/>
      <c r="B131" s="88"/>
      <c r="C131" s="88"/>
      <c r="D131" s="55"/>
      <c r="E131" s="88"/>
      <c r="F131" s="112"/>
      <c r="G131" s="112"/>
      <c r="H131" s="112"/>
      <c r="I131" s="55"/>
    </row>
    <row r="132" spans="1:9" x14ac:dyDescent="0.25">
      <c r="A132" s="87"/>
      <c r="B132" s="55"/>
      <c r="C132" s="55"/>
      <c r="D132" s="55"/>
      <c r="E132" s="55"/>
      <c r="F132" s="106"/>
      <c r="G132" s="106"/>
      <c r="H132" s="106"/>
      <c r="I132" s="55"/>
    </row>
    <row r="133" spans="1:9" x14ac:dyDescent="0.25">
      <c r="A133" s="87"/>
      <c r="B133" s="55"/>
      <c r="C133" s="55"/>
      <c r="D133" s="55"/>
      <c r="E133" s="55"/>
      <c r="F133" s="106"/>
      <c r="G133" s="106"/>
      <c r="H133" s="106"/>
      <c r="I133" s="55"/>
    </row>
    <row r="134" spans="1:9" x14ac:dyDescent="0.25">
      <c r="A134" s="87"/>
      <c r="B134" s="88"/>
      <c r="C134" s="88"/>
      <c r="D134" s="55"/>
      <c r="E134" s="88"/>
      <c r="F134" s="112"/>
      <c r="G134" s="112"/>
      <c r="H134" s="112"/>
      <c r="I134" s="55"/>
    </row>
    <row r="135" spans="1:9" x14ac:dyDescent="0.25">
      <c r="A135" s="87"/>
      <c r="B135" s="55"/>
      <c r="C135" s="55"/>
      <c r="D135" s="55"/>
      <c r="E135" s="55"/>
      <c r="F135" s="106"/>
      <c r="G135" s="106"/>
      <c r="H135" s="106"/>
      <c r="I135" s="55"/>
    </row>
    <row r="136" spans="1:9" x14ac:dyDescent="0.25">
      <c r="A136" s="87"/>
      <c r="B136" s="55"/>
      <c r="C136" s="55"/>
      <c r="D136" s="55"/>
      <c r="E136" s="55"/>
      <c r="F136" s="106"/>
      <c r="G136" s="106"/>
      <c r="H136" s="106"/>
      <c r="I136" s="55"/>
    </row>
    <row r="137" spans="1:9" x14ac:dyDescent="0.25">
      <c r="A137" s="87"/>
      <c r="B137" s="88"/>
      <c r="C137" s="88"/>
      <c r="D137" s="55"/>
      <c r="E137" s="88"/>
      <c r="F137" s="112"/>
      <c r="G137" s="112"/>
      <c r="H137" s="112"/>
      <c r="I137" s="55"/>
    </row>
    <row r="138" spans="1:9" x14ac:dyDescent="0.25">
      <c r="A138" s="87"/>
      <c r="B138" s="55"/>
      <c r="C138" s="55"/>
      <c r="D138" s="55"/>
      <c r="E138" s="55"/>
      <c r="F138" s="106"/>
      <c r="G138" s="106"/>
      <c r="H138" s="106"/>
      <c r="I138" s="55"/>
    </row>
    <row r="139" spans="1:9" x14ac:dyDescent="0.25">
      <c r="A139" s="87"/>
      <c r="B139" s="55"/>
      <c r="C139" s="55"/>
      <c r="D139" s="55"/>
      <c r="E139" s="55"/>
      <c r="F139" s="106"/>
      <c r="G139" s="106"/>
      <c r="H139" s="106"/>
      <c r="I139" s="55"/>
    </row>
    <row r="140" spans="1:9" x14ac:dyDescent="0.25">
      <c r="A140" s="87"/>
      <c r="B140" s="88"/>
      <c r="C140" s="88"/>
      <c r="D140" s="55"/>
      <c r="E140" s="88"/>
      <c r="F140" s="112"/>
      <c r="G140" s="112"/>
      <c r="H140" s="112"/>
      <c r="I140" s="55"/>
    </row>
    <row r="141" spans="1:9" x14ac:dyDescent="0.25">
      <c r="A141" s="87"/>
      <c r="B141" s="55"/>
      <c r="C141" s="55"/>
      <c r="D141" s="55"/>
      <c r="E141" s="55"/>
      <c r="F141" s="106"/>
      <c r="G141" s="106"/>
      <c r="H141" s="106"/>
      <c r="I141" s="55"/>
    </row>
    <row r="142" spans="1:9" x14ac:dyDescent="0.25">
      <c r="A142" s="87"/>
      <c r="B142" s="55"/>
      <c r="C142" s="55"/>
      <c r="D142" s="55"/>
      <c r="E142" s="55"/>
      <c r="F142" s="106"/>
      <c r="G142" s="106"/>
      <c r="H142" s="106"/>
      <c r="I142" s="55"/>
    </row>
    <row r="143" spans="1:9" x14ac:dyDescent="0.25">
      <c r="A143" s="87"/>
      <c r="B143" s="88"/>
      <c r="C143" s="88"/>
      <c r="D143" s="55"/>
      <c r="E143" s="88"/>
      <c r="F143" s="112"/>
      <c r="G143" s="112"/>
      <c r="H143" s="112"/>
      <c r="I143" s="55"/>
    </row>
  </sheetData>
  <conditionalFormatting sqref="S3:S88 U3:Y88">
    <cfRule type="cellIs" dxfId="0" priority="1" operator="equal">
      <formula>0</formula>
    </cfRule>
  </conditionalFormatting>
  <pageMargins left="0.7" right="0.7" top="0.78740157499999996" bottom="0.78740157499999996" header="0.3" footer="0.3"/>
  <pageSetup paperSize="9" scale="2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89"/>
  <sheetViews>
    <sheetView zoomScale="85" zoomScaleNormal="85"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RowHeight="15" x14ac:dyDescent="0.25"/>
  <cols>
    <col min="1" max="1" width="19" bestFit="1" customWidth="1"/>
    <col min="2" max="2" width="7.42578125" bestFit="1" customWidth="1"/>
    <col min="3" max="3" width="6.7109375" bestFit="1" customWidth="1"/>
    <col min="4" max="4" width="7.28515625" bestFit="1" customWidth="1"/>
    <col min="5" max="5" width="11.140625" bestFit="1" customWidth="1"/>
    <col min="6" max="6" width="6.85546875" bestFit="1" customWidth="1"/>
    <col min="7" max="7" width="4.140625" bestFit="1" customWidth="1"/>
    <col min="8" max="8" width="5.140625" style="230" bestFit="1" customWidth="1"/>
    <col min="9" max="9" width="5.28515625" style="230" bestFit="1" customWidth="1"/>
    <col min="10" max="11" width="11.42578125" customWidth="1"/>
    <col min="12" max="13" width="4" bestFit="1" customWidth="1"/>
    <col min="14" max="14" width="12.85546875" bestFit="1" customWidth="1"/>
    <col min="15" max="16" width="12.42578125" bestFit="1" customWidth="1"/>
    <col min="17" max="17" width="12.5703125" bestFit="1" customWidth="1"/>
    <col min="18" max="19" width="13.28515625" bestFit="1" customWidth="1"/>
    <col min="20" max="20" width="12.140625" bestFit="1" customWidth="1"/>
    <col min="21" max="21" width="12.42578125" bestFit="1" customWidth="1"/>
    <col min="22" max="22" width="12.28515625" bestFit="1" customWidth="1"/>
    <col min="23" max="23" width="12.42578125" bestFit="1" customWidth="1"/>
    <col min="24" max="24" width="11.85546875" bestFit="1" customWidth="1"/>
    <col min="25" max="26" width="13.42578125" bestFit="1" customWidth="1"/>
    <col min="27" max="27" width="10.5703125" bestFit="1" customWidth="1"/>
    <col min="28" max="28" width="13.28515625" bestFit="1" customWidth="1"/>
    <col min="29" max="29" width="7.28515625" bestFit="1" customWidth="1"/>
    <col min="30" max="30" width="12.140625" bestFit="1" customWidth="1"/>
    <col min="31" max="31" width="13.5703125" bestFit="1" customWidth="1"/>
    <col min="32" max="32" width="9.7109375" bestFit="1" customWidth="1"/>
    <col min="33" max="33" width="12.7109375" bestFit="1" customWidth="1"/>
    <col min="34" max="35" width="13.42578125" bestFit="1" customWidth="1"/>
    <col min="36" max="36" width="11.42578125" bestFit="1" customWidth="1"/>
    <col min="37" max="37" width="10.7109375" bestFit="1" customWidth="1"/>
    <col min="38" max="38" width="10.42578125" bestFit="1" customWidth="1"/>
  </cols>
  <sheetData>
    <row r="1" spans="1:38" ht="26.45" customHeight="1" thickBot="1" x14ac:dyDescent="0.3">
      <c r="A1" s="198" t="s">
        <v>0</v>
      </c>
      <c r="B1" s="198" t="s">
        <v>378</v>
      </c>
      <c r="C1" s="198" t="s">
        <v>379</v>
      </c>
      <c r="D1" s="198" t="s">
        <v>380</v>
      </c>
      <c r="E1" s="198" t="s">
        <v>381</v>
      </c>
      <c r="F1" s="198" t="s">
        <v>382</v>
      </c>
      <c r="G1" s="198" t="s">
        <v>151</v>
      </c>
      <c r="H1" s="199" t="s">
        <v>148</v>
      </c>
      <c r="I1" s="199" t="s">
        <v>383</v>
      </c>
      <c r="J1" s="200" t="s">
        <v>384</v>
      </c>
      <c r="K1" s="200" t="s">
        <v>385</v>
      </c>
      <c r="L1" s="198" t="s">
        <v>353</v>
      </c>
      <c r="M1" s="201" t="s">
        <v>363</v>
      </c>
    </row>
    <row r="2" spans="1:38" ht="15.75" thickBot="1" x14ac:dyDescent="0.3">
      <c r="A2" s="202" t="s">
        <v>1</v>
      </c>
      <c r="B2" s="202">
        <f>IF(COUNTIF(N2:AL2,"MEDLINE")+COUNTIF(N2:AL2,"PubMed")&gt;0,1,0)</f>
        <v>1</v>
      </c>
      <c r="C2" s="203">
        <f t="shared" ref="C2:C65" si="0">COUNTIF(N2:AL2,"CINAHL")</f>
        <v>1</v>
      </c>
      <c r="D2" s="202">
        <f>COUNTIF(N2:AL2,"EMBASE")</f>
        <v>1</v>
      </c>
      <c r="E2" s="202">
        <f>COUNTIF(N2:AL2,"Epistemonikos")</f>
        <v>0</v>
      </c>
      <c r="F2" s="203">
        <f t="shared" ref="F2:F65" si="1">COUNTIF(N2:AL2,"PsycInfo")</f>
        <v>0</v>
      </c>
      <c r="G2" s="202">
        <f>COUNTIF(N2:AL2,"TRIP")</f>
        <v>0</v>
      </c>
      <c r="H2" s="204">
        <f t="shared" ref="H2:H65" si="2">COUNTIF(N2:AL2,"DARE")</f>
        <v>0</v>
      </c>
      <c r="I2" s="204">
        <f t="shared" ref="I2:I65" si="3">COUNTIF(N2:AL2,"CDSR")</f>
        <v>0</v>
      </c>
      <c r="J2" s="202">
        <f t="shared" ref="J2:J65" si="4">IF(COUNTIF(N2:AL2,"CDSR")+COUNTIF(N2:AL2,"DARE")=2,1,IF(COUNTIF(N2:AL2,"Cochrane")&gt;0,1,0))</f>
        <v>0</v>
      </c>
      <c r="K2" s="202">
        <f t="shared" ref="K2:K64" si="5">IF(COUNTIF(O2:AM2,"DARE")&gt;0,1,IF(COUNTIF(O2:AM2,"Cochrane")&gt;0,1,0))</f>
        <v>0</v>
      </c>
      <c r="L2" s="202"/>
      <c r="M2" s="202"/>
      <c r="N2" s="205" t="s">
        <v>386</v>
      </c>
      <c r="O2" s="206" t="s">
        <v>380</v>
      </c>
      <c r="P2" s="207" t="s">
        <v>379</v>
      </c>
      <c r="Q2" s="206" t="s">
        <v>387</v>
      </c>
      <c r="R2" s="206"/>
      <c r="S2" s="206"/>
      <c r="T2" s="206"/>
      <c r="U2" s="206"/>
      <c r="V2" s="206"/>
      <c r="W2" s="206"/>
      <c r="X2" s="206"/>
      <c r="Y2" s="206"/>
      <c r="Z2" s="206"/>
      <c r="AA2" s="206"/>
      <c r="AB2" s="206"/>
      <c r="AC2" s="206"/>
      <c r="AD2" s="206"/>
      <c r="AE2" s="206"/>
      <c r="AF2" s="206"/>
      <c r="AG2" s="206"/>
      <c r="AH2" s="206"/>
      <c r="AI2" s="206"/>
      <c r="AJ2" s="206"/>
      <c r="AK2" s="206"/>
      <c r="AL2" s="206"/>
    </row>
    <row r="3" spans="1:38" ht="41.25" thickBot="1" x14ac:dyDescent="0.3">
      <c r="A3" s="202" t="s">
        <v>388</v>
      </c>
      <c r="B3" s="202">
        <f t="shared" ref="B3:B66" si="6">IF(COUNTIF(N3:AL3,"MEDLINE")+COUNTIF(N3:AL3,"PubMed")&gt;0,1,0)</f>
        <v>1</v>
      </c>
      <c r="C3" s="203">
        <f t="shared" si="0"/>
        <v>0</v>
      </c>
      <c r="D3" s="202">
        <f t="shared" ref="D3:D66" si="7">COUNTIF(N3:AL3,"EMBASE")</f>
        <v>1</v>
      </c>
      <c r="E3" s="202">
        <f t="shared" ref="E3:E66" si="8">COUNTIF(N3:AL3,"Epistemonikos")</f>
        <v>0</v>
      </c>
      <c r="F3" s="203">
        <f t="shared" si="1"/>
        <v>0</v>
      </c>
      <c r="G3" s="202">
        <f t="shared" ref="G3:G66" si="9">COUNTIF(N3:AL3,"TRIP")</f>
        <v>0</v>
      </c>
      <c r="H3" s="204">
        <f>COUNTIF(N3:AL3,"DARE")</f>
        <v>1</v>
      </c>
      <c r="I3" s="204">
        <f t="shared" si="3"/>
        <v>1</v>
      </c>
      <c r="J3" s="202">
        <f t="shared" si="4"/>
        <v>1</v>
      </c>
      <c r="K3" s="202">
        <f t="shared" si="5"/>
        <v>1</v>
      </c>
      <c r="L3" s="202">
        <v>1</v>
      </c>
      <c r="M3" s="202">
        <v>1</v>
      </c>
      <c r="N3" s="208" t="s">
        <v>380</v>
      </c>
      <c r="O3" s="209" t="s">
        <v>378</v>
      </c>
      <c r="P3" s="210" t="s">
        <v>383</v>
      </c>
      <c r="Q3" s="209" t="s">
        <v>389</v>
      </c>
      <c r="R3" s="211" t="s">
        <v>148</v>
      </c>
      <c r="S3" s="212" t="s">
        <v>390</v>
      </c>
      <c r="T3" s="213" t="s">
        <v>353</v>
      </c>
      <c r="U3" s="214" t="s">
        <v>391</v>
      </c>
      <c r="V3" s="209"/>
      <c r="W3" s="209"/>
      <c r="X3" s="209"/>
      <c r="Y3" s="209"/>
      <c r="Z3" s="209"/>
      <c r="AA3" s="209"/>
      <c r="AB3" s="209"/>
      <c r="AC3" s="209"/>
      <c r="AD3" s="209"/>
      <c r="AE3" s="209"/>
      <c r="AF3" s="209"/>
      <c r="AG3" s="209"/>
      <c r="AH3" s="209"/>
      <c r="AI3" s="209"/>
      <c r="AJ3" s="209"/>
      <c r="AK3" s="209"/>
      <c r="AL3" s="209"/>
    </row>
    <row r="4" spans="1:38" ht="15.75" thickBot="1" x14ac:dyDescent="0.3">
      <c r="A4" s="202" t="s">
        <v>392</v>
      </c>
      <c r="B4" s="202">
        <f t="shared" si="6"/>
        <v>1</v>
      </c>
      <c r="C4" s="203">
        <f t="shared" si="0"/>
        <v>0</v>
      </c>
      <c r="D4" s="202">
        <f t="shared" si="7"/>
        <v>1</v>
      </c>
      <c r="E4" s="202">
        <f t="shared" si="8"/>
        <v>0</v>
      </c>
      <c r="F4" s="203">
        <f t="shared" si="1"/>
        <v>0</v>
      </c>
      <c r="G4" s="202">
        <f t="shared" si="9"/>
        <v>0</v>
      </c>
      <c r="H4" s="204">
        <f t="shared" si="2"/>
        <v>1</v>
      </c>
      <c r="I4" s="204">
        <f t="shared" si="3"/>
        <v>1</v>
      </c>
      <c r="J4" s="202">
        <f t="shared" si="4"/>
        <v>1</v>
      </c>
      <c r="K4" s="202">
        <f t="shared" si="5"/>
        <v>1</v>
      </c>
      <c r="L4" s="202">
        <v>1</v>
      </c>
      <c r="M4" s="202">
        <v>1</v>
      </c>
      <c r="N4" s="208" t="s">
        <v>393</v>
      </c>
      <c r="O4" s="212" t="s">
        <v>394</v>
      </c>
      <c r="P4" s="211" t="s">
        <v>148</v>
      </c>
      <c r="Q4" s="213" t="s">
        <v>353</v>
      </c>
      <c r="R4" s="210" t="s">
        <v>383</v>
      </c>
      <c r="S4" s="209" t="s">
        <v>389</v>
      </c>
      <c r="T4" s="209" t="s">
        <v>380</v>
      </c>
      <c r="U4" s="209" t="s">
        <v>378</v>
      </c>
      <c r="V4" s="209"/>
      <c r="W4" s="209"/>
      <c r="X4" s="209"/>
      <c r="Y4" s="209"/>
      <c r="Z4" s="209"/>
      <c r="AA4" s="209"/>
      <c r="AB4" s="209"/>
      <c r="AC4" s="209"/>
      <c r="AD4" s="209"/>
      <c r="AE4" s="209"/>
      <c r="AF4" s="209"/>
      <c r="AG4" s="209"/>
      <c r="AH4" s="209"/>
      <c r="AI4" s="209"/>
      <c r="AJ4" s="209"/>
      <c r="AK4" s="209"/>
      <c r="AL4" s="209"/>
    </row>
    <row r="5" spans="1:38" ht="41.25" thickBot="1" x14ac:dyDescent="0.3">
      <c r="A5" s="202" t="s">
        <v>395</v>
      </c>
      <c r="B5" s="202">
        <f t="shared" si="6"/>
        <v>1</v>
      </c>
      <c r="C5" s="203">
        <f t="shared" si="0"/>
        <v>0</v>
      </c>
      <c r="D5" s="202">
        <f t="shared" si="7"/>
        <v>1</v>
      </c>
      <c r="E5" s="202">
        <f t="shared" si="8"/>
        <v>0</v>
      </c>
      <c r="F5" s="203">
        <f t="shared" si="1"/>
        <v>0</v>
      </c>
      <c r="G5" s="202">
        <f t="shared" si="9"/>
        <v>0</v>
      </c>
      <c r="H5" s="204">
        <f t="shared" si="2"/>
        <v>1</v>
      </c>
      <c r="I5" s="204">
        <f t="shared" si="3"/>
        <v>1</v>
      </c>
      <c r="J5" s="202">
        <f t="shared" si="4"/>
        <v>1</v>
      </c>
      <c r="K5" s="202">
        <f t="shared" si="5"/>
        <v>1</v>
      </c>
      <c r="L5" s="202">
        <v>1</v>
      </c>
      <c r="M5" s="202">
        <v>1</v>
      </c>
      <c r="N5" s="208" t="s">
        <v>380</v>
      </c>
      <c r="O5" s="209" t="s">
        <v>378</v>
      </c>
      <c r="P5" s="210" t="s">
        <v>383</v>
      </c>
      <c r="Q5" s="209" t="s">
        <v>389</v>
      </c>
      <c r="R5" s="211" t="s">
        <v>148</v>
      </c>
      <c r="S5" s="212" t="s">
        <v>390</v>
      </c>
      <c r="T5" s="213" t="s">
        <v>353</v>
      </c>
      <c r="U5" s="214" t="s">
        <v>391</v>
      </c>
      <c r="V5" s="209"/>
      <c r="W5" s="209"/>
      <c r="X5" s="209"/>
      <c r="Y5" s="209"/>
      <c r="Z5" s="209"/>
      <c r="AA5" s="209"/>
      <c r="AB5" s="209"/>
      <c r="AC5" s="209"/>
      <c r="AD5" s="209"/>
      <c r="AE5" s="209"/>
      <c r="AF5" s="209"/>
      <c r="AG5" s="209"/>
      <c r="AH5" s="209"/>
      <c r="AI5" s="209"/>
      <c r="AJ5" s="209"/>
      <c r="AK5" s="209"/>
      <c r="AL5" s="209"/>
    </row>
    <row r="6" spans="1:38" ht="41.25" thickBot="1" x14ac:dyDescent="0.3">
      <c r="A6" s="202" t="s">
        <v>396</v>
      </c>
      <c r="B6" s="202">
        <f t="shared" si="6"/>
        <v>1</v>
      </c>
      <c r="C6" s="203">
        <f t="shared" si="0"/>
        <v>0</v>
      </c>
      <c r="D6" s="202">
        <f t="shared" si="7"/>
        <v>1</v>
      </c>
      <c r="E6" s="202">
        <f t="shared" si="8"/>
        <v>0</v>
      </c>
      <c r="F6" s="203">
        <f t="shared" si="1"/>
        <v>0</v>
      </c>
      <c r="G6" s="202">
        <f t="shared" si="9"/>
        <v>0</v>
      </c>
      <c r="H6" s="204">
        <f t="shared" si="2"/>
        <v>1</v>
      </c>
      <c r="I6" s="204">
        <f t="shared" si="3"/>
        <v>1</v>
      </c>
      <c r="J6" s="202">
        <f t="shared" si="4"/>
        <v>1</v>
      </c>
      <c r="K6" s="202">
        <f t="shared" si="5"/>
        <v>1</v>
      </c>
      <c r="L6" s="202">
        <v>1</v>
      </c>
      <c r="M6" s="202">
        <v>1</v>
      </c>
      <c r="N6" s="208" t="s">
        <v>380</v>
      </c>
      <c r="O6" s="209" t="s">
        <v>378</v>
      </c>
      <c r="P6" s="210" t="s">
        <v>383</v>
      </c>
      <c r="Q6" s="209" t="s">
        <v>389</v>
      </c>
      <c r="R6" s="211" t="s">
        <v>148</v>
      </c>
      <c r="S6" s="212" t="s">
        <v>390</v>
      </c>
      <c r="T6" s="213" t="s">
        <v>353</v>
      </c>
      <c r="U6" s="214" t="s">
        <v>391</v>
      </c>
      <c r="V6" s="209"/>
      <c r="W6" s="209"/>
      <c r="X6" s="209"/>
      <c r="Y6" s="209"/>
      <c r="Z6" s="209"/>
      <c r="AA6" s="209"/>
      <c r="AB6" s="209"/>
      <c r="AC6" s="209"/>
      <c r="AD6" s="209"/>
      <c r="AE6" s="209"/>
      <c r="AF6" s="209"/>
      <c r="AG6" s="209"/>
      <c r="AH6" s="209"/>
      <c r="AI6" s="209"/>
      <c r="AJ6" s="209"/>
      <c r="AK6" s="209"/>
      <c r="AL6" s="209"/>
    </row>
    <row r="7" spans="1:38" ht="41.25" thickBot="1" x14ac:dyDescent="0.3">
      <c r="A7" s="202" t="s">
        <v>397</v>
      </c>
      <c r="B7" s="202">
        <f t="shared" si="6"/>
        <v>1</v>
      </c>
      <c r="C7" s="203">
        <f t="shared" si="0"/>
        <v>0</v>
      </c>
      <c r="D7" s="202">
        <f t="shared" si="7"/>
        <v>1</v>
      </c>
      <c r="E7" s="202">
        <f t="shared" si="8"/>
        <v>0</v>
      </c>
      <c r="F7" s="203">
        <f t="shared" si="1"/>
        <v>0</v>
      </c>
      <c r="G7" s="202">
        <f t="shared" si="9"/>
        <v>0</v>
      </c>
      <c r="H7" s="204">
        <f t="shared" si="2"/>
        <v>1</v>
      </c>
      <c r="I7" s="204">
        <f t="shared" si="3"/>
        <v>1</v>
      </c>
      <c r="J7" s="202">
        <f t="shared" si="4"/>
        <v>1</v>
      </c>
      <c r="K7" s="202">
        <f t="shared" si="5"/>
        <v>1</v>
      </c>
      <c r="L7" s="202">
        <v>1</v>
      </c>
      <c r="M7" s="202">
        <v>1</v>
      </c>
      <c r="N7" s="208" t="s">
        <v>380</v>
      </c>
      <c r="O7" s="209" t="s">
        <v>378</v>
      </c>
      <c r="P7" s="210" t="s">
        <v>383</v>
      </c>
      <c r="Q7" s="209" t="s">
        <v>389</v>
      </c>
      <c r="R7" s="211" t="s">
        <v>148</v>
      </c>
      <c r="S7" s="212" t="s">
        <v>390</v>
      </c>
      <c r="T7" s="213" t="s">
        <v>353</v>
      </c>
      <c r="U7" s="214" t="s">
        <v>391</v>
      </c>
      <c r="V7" s="209"/>
      <c r="W7" s="209"/>
      <c r="X7" s="209"/>
      <c r="Y7" s="209"/>
      <c r="Z7" s="209"/>
      <c r="AA7" s="209"/>
      <c r="AB7" s="209"/>
      <c r="AC7" s="209"/>
      <c r="AD7" s="209"/>
      <c r="AE7" s="209"/>
      <c r="AF7" s="209"/>
      <c r="AG7" s="209"/>
      <c r="AH7" s="209"/>
      <c r="AI7" s="209"/>
      <c r="AJ7" s="209"/>
      <c r="AK7" s="209"/>
      <c r="AL7" s="209"/>
    </row>
    <row r="8" spans="1:38" ht="15.75" thickBot="1" x14ac:dyDescent="0.3">
      <c r="A8" s="202" t="s">
        <v>53</v>
      </c>
      <c r="B8" s="202">
        <f t="shared" si="6"/>
        <v>1</v>
      </c>
      <c r="C8" s="203">
        <f t="shared" si="0"/>
        <v>1</v>
      </c>
      <c r="D8" s="202">
        <f t="shared" si="7"/>
        <v>1</v>
      </c>
      <c r="E8" s="202">
        <f t="shared" si="8"/>
        <v>0</v>
      </c>
      <c r="F8" s="203">
        <f t="shared" si="1"/>
        <v>0</v>
      </c>
      <c r="G8" s="202">
        <f t="shared" si="9"/>
        <v>0</v>
      </c>
      <c r="H8" s="204">
        <f t="shared" si="2"/>
        <v>1</v>
      </c>
      <c r="I8" s="204">
        <f t="shared" si="3"/>
        <v>0</v>
      </c>
      <c r="J8" s="202">
        <f t="shared" si="4"/>
        <v>0</v>
      </c>
      <c r="K8" s="202">
        <f t="shared" si="5"/>
        <v>1</v>
      </c>
      <c r="L8" s="202"/>
      <c r="M8" s="202"/>
      <c r="N8" s="208" t="s">
        <v>378</v>
      </c>
      <c r="O8" s="215" t="s">
        <v>379</v>
      </c>
      <c r="P8" s="209" t="s">
        <v>398</v>
      </c>
      <c r="Q8" s="209" t="s">
        <v>380</v>
      </c>
      <c r="R8" s="211" t="s">
        <v>148</v>
      </c>
      <c r="S8" s="209" t="s">
        <v>389</v>
      </c>
      <c r="T8" s="209" t="s">
        <v>399</v>
      </c>
      <c r="U8" s="209" t="s">
        <v>400</v>
      </c>
      <c r="V8" s="209"/>
      <c r="W8" s="209"/>
      <c r="X8" s="209"/>
      <c r="Y8" s="209"/>
      <c r="Z8" s="209"/>
      <c r="AA8" s="209"/>
      <c r="AB8" s="209"/>
      <c r="AC8" s="209"/>
      <c r="AD8" s="209"/>
      <c r="AE8" s="209"/>
      <c r="AF8" s="209"/>
      <c r="AG8" s="209"/>
      <c r="AH8" s="209"/>
      <c r="AI8" s="209"/>
      <c r="AJ8" s="209"/>
      <c r="AK8" s="209"/>
      <c r="AL8" s="209"/>
    </row>
    <row r="9" spans="1:38" ht="15.75" thickBot="1" x14ac:dyDescent="0.3">
      <c r="A9" s="202" t="s">
        <v>401</v>
      </c>
      <c r="B9" s="202">
        <f t="shared" si="6"/>
        <v>1</v>
      </c>
      <c r="C9" s="203">
        <f t="shared" si="0"/>
        <v>1</v>
      </c>
      <c r="D9" s="202">
        <f t="shared" si="7"/>
        <v>0</v>
      </c>
      <c r="E9" s="202">
        <f t="shared" si="8"/>
        <v>0</v>
      </c>
      <c r="F9" s="203">
        <f t="shared" si="1"/>
        <v>1</v>
      </c>
      <c r="G9" s="202">
        <f t="shared" si="9"/>
        <v>0</v>
      </c>
      <c r="H9" s="204">
        <f t="shared" si="2"/>
        <v>0</v>
      </c>
      <c r="I9" s="204">
        <f t="shared" si="3"/>
        <v>0</v>
      </c>
      <c r="J9" s="202">
        <f t="shared" si="4"/>
        <v>1</v>
      </c>
      <c r="K9" s="202">
        <f t="shared" si="5"/>
        <v>1</v>
      </c>
      <c r="L9" s="202"/>
      <c r="M9" s="202"/>
      <c r="N9" s="208" t="s">
        <v>386</v>
      </c>
      <c r="O9" s="215" t="s">
        <v>382</v>
      </c>
      <c r="P9" s="215" t="s">
        <v>379</v>
      </c>
      <c r="Q9" s="214" t="s">
        <v>352</v>
      </c>
      <c r="R9" s="209"/>
      <c r="S9" s="209"/>
      <c r="T9" s="209"/>
      <c r="U9" s="209"/>
      <c r="V9" s="209"/>
      <c r="W9" s="209"/>
      <c r="X9" s="209"/>
      <c r="Y9" s="209"/>
      <c r="Z9" s="209"/>
      <c r="AA9" s="209"/>
      <c r="AB9" s="209"/>
      <c r="AC9" s="209"/>
      <c r="AD9" s="209"/>
      <c r="AE9" s="209"/>
      <c r="AF9" s="209"/>
      <c r="AG9" s="209"/>
      <c r="AH9" s="209"/>
      <c r="AI9" s="209"/>
      <c r="AJ9" s="209"/>
      <c r="AK9" s="209"/>
      <c r="AL9" s="209"/>
    </row>
    <row r="10" spans="1:38" ht="15.75" thickBot="1" x14ac:dyDescent="0.3">
      <c r="A10" s="202" t="s">
        <v>3</v>
      </c>
      <c r="B10" s="202">
        <f t="shared" si="6"/>
        <v>1</v>
      </c>
      <c r="C10" s="203">
        <f t="shared" si="0"/>
        <v>0</v>
      </c>
      <c r="D10" s="202">
        <f t="shared" si="7"/>
        <v>1</v>
      </c>
      <c r="E10" s="202">
        <f t="shared" si="8"/>
        <v>0</v>
      </c>
      <c r="F10" s="203">
        <f t="shared" si="1"/>
        <v>0</v>
      </c>
      <c r="G10" s="202">
        <f t="shared" si="9"/>
        <v>0</v>
      </c>
      <c r="H10" s="204">
        <f t="shared" si="2"/>
        <v>0</v>
      </c>
      <c r="I10" s="204">
        <f t="shared" si="3"/>
        <v>0</v>
      </c>
      <c r="J10" s="202">
        <f t="shared" si="4"/>
        <v>1</v>
      </c>
      <c r="K10" s="202">
        <f t="shared" si="5"/>
        <v>1</v>
      </c>
      <c r="L10" s="202"/>
      <c r="M10" s="202"/>
      <c r="N10" s="208" t="s">
        <v>386</v>
      </c>
      <c r="O10" s="209" t="s">
        <v>380</v>
      </c>
      <c r="P10" s="214" t="s">
        <v>352</v>
      </c>
      <c r="Q10" s="209"/>
      <c r="R10" s="209"/>
      <c r="S10" s="209"/>
      <c r="T10" s="209"/>
      <c r="U10" s="209"/>
      <c r="V10" s="209"/>
      <c r="W10" s="209"/>
      <c r="X10" s="209"/>
      <c r="Y10" s="209"/>
      <c r="Z10" s="209"/>
      <c r="AA10" s="209"/>
      <c r="AB10" s="209"/>
      <c r="AC10" s="209"/>
      <c r="AD10" s="209"/>
      <c r="AE10" s="209"/>
      <c r="AF10" s="209"/>
      <c r="AG10" s="209"/>
      <c r="AH10" s="209"/>
      <c r="AI10" s="209"/>
      <c r="AJ10" s="209"/>
      <c r="AK10" s="209"/>
      <c r="AL10" s="209"/>
    </row>
    <row r="11" spans="1:38" ht="27.75" thickBot="1" x14ac:dyDescent="0.3">
      <c r="A11" s="202" t="s">
        <v>54</v>
      </c>
      <c r="B11" s="202">
        <f t="shared" si="6"/>
        <v>0</v>
      </c>
      <c r="C11" s="203">
        <f t="shared" si="0"/>
        <v>0</v>
      </c>
      <c r="D11" s="202">
        <f t="shared" si="7"/>
        <v>0</v>
      </c>
      <c r="E11" s="202">
        <f t="shared" si="8"/>
        <v>0</v>
      </c>
      <c r="F11" s="203">
        <f t="shared" si="1"/>
        <v>0</v>
      </c>
      <c r="G11" s="202">
        <f t="shared" si="9"/>
        <v>0</v>
      </c>
      <c r="H11" s="204">
        <f t="shared" si="2"/>
        <v>0</v>
      </c>
      <c r="I11" s="204">
        <f t="shared" si="3"/>
        <v>0</v>
      </c>
      <c r="J11" s="202">
        <f t="shared" si="4"/>
        <v>0</v>
      </c>
      <c r="K11" s="202">
        <f t="shared" si="5"/>
        <v>0</v>
      </c>
      <c r="L11" s="202"/>
      <c r="M11" s="202"/>
      <c r="N11" s="208" t="s">
        <v>402</v>
      </c>
      <c r="O11" s="209" t="s">
        <v>403</v>
      </c>
      <c r="P11" s="209" t="s">
        <v>404</v>
      </c>
      <c r="Q11" s="209"/>
      <c r="R11" s="209"/>
      <c r="S11" s="209"/>
      <c r="T11" s="209"/>
      <c r="U11" s="209"/>
      <c r="V11" s="209"/>
      <c r="W11" s="209"/>
      <c r="X11" s="209"/>
      <c r="Y11" s="209"/>
      <c r="Z11" s="209"/>
      <c r="AA11" s="209"/>
      <c r="AB11" s="209"/>
      <c r="AC11" s="209"/>
      <c r="AD11" s="209"/>
      <c r="AE11" s="209"/>
      <c r="AF11" s="209"/>
      <c r="AG11" s="209"/>
      <c r="AH11" s="209"/>
      <c r="AI11" s="209"/>
      <c r="AJ11" s="209"/>
      <c r="AK11" s="209"/>
      <c r="AL11" s="209"/>
    </row>
    <row r="12" spans="1:38" ht="15.75" thickBot="1" x14ac:dyDescent="0.3">
      <c r="A12" s="202" t="s">
        <v>405</v>
      </c>
      <c r="B12" s="202">
        <f t="shared" si="6"/>
        <v>1</v>
      </c>
      <c r="C12" s="203">
        <f t="shared" si="0"/>
        <v>0</v>
      </c>
      <c r="D12" s="202">
        <f t="shared" si="7"/>
        <v>1</v>
      </c>
      <c r="E12" s="202">
        <f t="shared" si="8"/>
        <v>0</v>
      </c>
      <c r="F12" s="203">
        <f t="shared" si="1"/>
        <v>1</v>
      </c>
      <c r="G12" s="202">
        <f t="shared" si="9"/>
        <v>0</v>
      </c>
      <c r="H12" s="204">
        <f t="shared" si="2"/>
        <v>0</v>
      </c>
      <c r="I12" s="204">
        <f t="shared" si="3"/>
        <v>0</v>
      </c>
      <c r="J12" s="202">
        <f>IF(COUNTIF(N12:AL12,"CDSR")+COUNTIF(N12:AL12,"DARE")=2,1,IF(COUNTIF(N12:AL12,"Cochrane")&gt;0,1,0))</f>
        <v>1</v>
      </c>
      <c r="K12" s="202">
        <f t="shared" si="5"/>
        <v>0</v>
      </c>
      <c r="L12" s="202"/>
      <c r="M12" s="202"/>
      <c r="N12" s="216" t="s">
        <v>352</v>
      </c>
      <c r="O12" s="209" t="s">
        <v>378</v>
      </c>
      <c r="P12" s="209" t="s">
        <v>380</v>
      </c>
      <c r="Q12" s="215" t="s">
        <v>382</v>
      </c>
      <c r="R12" s="209" t="s">
        <v>387</v>
      </c>
      <c r="S12" s="209"/>
      <c r="T12" s="209"/>
      <c r="U12" s="209"/>
      <c r="V12" s="209"/>
      <c r="W12" s="209"/>
      <c r="X12" s="209"/>
      <c r="Y12" s="209"/>
      <c r="Z12" s="209"/>
      <c r="AA12" s="209"/>
      <c r="AB12" s="209"/>
      <c r="AC12" s="209"/>
      <c r="AD12" s="209"/>
      <c r="AE12" s="209"/>
      <c r="AF12" s="209"/>
      <c r="AG12" s="209"/>
      <c r="AH12" s="209"/>
      <c r="AI12" s="209"/>
      <c r="AJ12" s="209"/>
      <c r="AK12" s="209"/>
      <c r="AL12" s="209"/>
    </row>
    <row r="13" spans="1:38" ht="15.75" thickBot="1" x14ac:dyDescent="0.3">
      <c r="A13" s="202" t="s">
        <v>55</v>
      </c>
      <c r="B13" s="202">
        <f t="shared" si="6"/>
        <v>1</v>
      </c>
      <c r="C13" s="203">
        <f t="shared" si="0"/>
        <v>0</v>
      </c>
      <c r="D13" s="202">
        <f t="shared" si="7"/>
        <v>1</v>
      </c>
      <c r="E13" s="202">
        <f t="shared" si="8"/>
        <v>0</v>
      </c>
      <c r="F13" s="203">
        <f t="shared" si="1"/>
        <v>0</v>
      </c>
      <c r="G13" s="202">
        <f t="shared" si="9"/>
        <v>0</v>
      </c>
      <c r="H13" s="204">
        <f t="shared" si="2"/>
        <v>0</v>
      </c>
      <c r="I13" s="204">
        <f t="shared" si="3"/>
        <v>0</v>
      </c>
      <c r="J13" s="202">
        <f t="shared" si="4"/>
        <v>0</v>
      </c>
      <c r="K13" s="202">
        <f t="shared" si="5"/>
        <v>0</v>
      </c>
      <c r="L13" s="202"/>
      <c r="M13" s="202"/>
      <c r="N13" s="208" t="s">
        <v>378</v>
      </c>
      <c r="O13" s="209" t="s">
        <v>380</v>
      </c>
      <c r="P13" s="209" t="s">
        <v>406</v>
      </c>
      <c r="Q13" s="209" t="s">
        <v>407</v>
      </c>
      <c r="R13" s="209"/>
      <c r="S13" s="209"/>
      <c r="T13" s="209"/>
      <c r="U13" s="209"/>
      <c r="V13" s="209"/>
      <c r="W13" s="209"/>
      <c r="X13" s="209"/>
      <c r="Y13" s="209"/>
      <c r="Z13" s="209"/>
      <c r="AA13" s="209"/>
      <c r="AB13" s="209"/>
      <c r="AC13" s="209"/>
      <c r="AD13" s="209"/>
      <c r="AE13" s="209"/>
      <c r="AF13" s="209"/>
      <c r="AG13" s="209"/>
      <c r="AH13" s="209"/>
      <c r="AI13" s="209"/>
      <c r="AJ13" s="209"/>
      <c r="AK13" s="209"/>
      <c r="AL13" s="209"/>
    </row>
    <row r="14" spans="1:38" ht="15.75" thickBot="1" x14ac:dyDescent="0.3">
      <c r="A14" s="202" t="s">
        <v>4</v>
      </c>
      <c r="B14" s="202">
        <f t="shared" si="6"/>
        <v>1</v>
      </c>
      <c r="C14" s="203">
        <f t="shared" si="0"/>
        <v>0</v>
      </c>
      <c r="D14" s="202">
        <f t="shared" si="7"/>
        <v>0</v>
      </c>
      <c r="E14" s="202">
        <f t="shared" si="8"/>
        <v>0</v>
      </c>
      <c r="F14" s="203">
        <f t="shared" si="1"/>
        <v>0</v>
      </c>
      <c r="G14" s="202">
        <f t="shared" si="9"/>
        <v>0</v>
      </c>
      <c r="H14" s="204">
        <f t="shared" si="2"/>
        <v>1</v>
      </c>
      <c r="I14" s="204">
        <f t="shared" si="3"/>
        <v>1</v>
      </c>
      <c r="J14" s="202">
        <f t="shared" si="4"/>
        <v>1</v>
      </c>
      <c r="K14" s="202">
        <f t="shared" si="5"/>
        <v>1</v>
      </c>
      <c r="L14" s="202"/>
      <c r="M14" s="202"/>
      <c r="N14" s="208" t="s">
        <v>386</v>
      </c>
      <c r="O14" s="210" t="s">
        <v>383</v>
      </c>
      <c r="P14" s="211" t="s">
        <v>148</v>
      </c>
      <c r="Q14" s="209"/>
      <c r="R14" s="209"/>
      <c r="S14" s="209"/>
      <c r="T14" s="209"/>
      <c r="U14" s="209"/>
      <c r="V14" s="209"/>
      <c r="W14" s="209"/>
      <c r="X14" s="209"/>
      <c r="Y14" s="209"/>
      <c r="Z14" s="209"/>
      <c r="AA14" s="209"/>
      <c r="AB14" s="209"/>
      <c r="AC14" s="209"/>
      <c r="AD14" s="209"/>
      <c r="AE14" s="209"/>
      <c r="AF14" s="209"/>
      <c r="AG14" s="209"/>
      <c r="AH14" s="209"/>
      <c r="AI14" s="209"/>
      <c r="AJ14" s="209"/>
      <c r="AK14" s="209"/>
      <c r="AL14" s="209"/>
    </row>
    <row r="15" spans="1:38" ht="15.75" thickBot="1" x14ac:dyDescent="0.3">
      <c r="A15" s="202" t="s">
        <v>408</v>
      </c>
      <c r="B15" s="202">
        <f t="shared" si="6"/>
        <v>1</v>
      </c>
      <c r="C15" s="203">
        <f t="shared" si="0"/>
        <v>0</v>
      </c>
      <c r="D15" s="202">
        <f t="shared" si="7"/>
        <v>1</v>
      </c>
      <c r="E15" s="202">
        <f t="shared" si="8"/>
        <v>0</v>
      </c>
      <c r="F15" s="203">
        <f t="shared" si="1"/>
        <v>1</v>
      </c>
      <c r="G15" s="202">
        <f t="shared" si="9"/>
        <v>0</v>
      </c>
      <c r="H15" s="204">
        <f t="shared" si="2"/>
        <v>0</v>
      </c>
      <c r="I15" s="204">
        <f t="shared" si="3"/>
        <v>0</v>
      </c>
      <c r="J15" s="202">
        <f t="shared" si="4"/>
        <v>0</v>
      </c>
      <c r="K15" s="202">
        <f t="shared" si="5"/>
        <v>0</v>
      </c>
      <c r="L15" s="202"/>
      <c r="M15" s="202"/>
      <c r="N15" s="208" t="s">
        <v>386</v>
      </c>
      <c r="O15" s="209" t="s">
        <v>380</v>
      </c>
      <c r="P15" s="215" t="s">
        <v>382</v>
      </c>
      <c r="Q15" s="209"/>
      <c r="R15" s="209"/>
      <c r="S15" s="209"/>
      <c r="T15" s="209"/>
      <c r="U15" s="209"/>
      <c r="V15" s="209"/>
      <c r="W15" s="209"/>
      <c r="X15" s="209"/>
      <c r="Y15" s="209"/>
      <c r="Z15" s="209"/>
      <c r="AA15" s="209"/>
      <c r="AB15" s="209"/>
      <c r="AC15" s="209"/>
      <c r="AD15" s="209"/>
      <c r="AE15" s="209"/>
      <c r="AF15" s="209"/>
      <c r="AG15" s="209"/>
      <c r="AH15" s="209"/>
      <c r="AI15" s="209"/>
      <c r="AJ15" s="209"/>
      <c r="AK15" s="209"/>
      <c r="AL15" s="209"/>
    </row>
    <row r="16" spans="1:38" ht="15.75" thickBot="1" x14ac:dyDescent="0.3">
      <c r="A16" s="202" t="s">
        <v>6</v>
      </c>
      <c r="B16" s="202">
        <f t="shared" si="6"/>
        <v>1</v>
      </c>
      <c r="C16" s="203">
        <f t="shared" si="0"/>
        <v>0</v>
      </c>
      <c r="D16" s="202">
        <f t="shared" si="7"/>
        <v>1</v>
      </c>
      <c r="E16" s="202">
        <f t="shared" si="8"/>
        <v>0</v>
      </c>
      <c r="F16" s="203">
        <f t="shared" si="1"/>
        <v>0</v>
      </c>
      <c r="G16" s="202">
        <f t="shared" si="9"/>
        <v>0</v>
      </c>
      <c r="H16" s="204">
        <f t="shared" si="2"/>
        <v>0</v>
      </c>
      <c r="I16" s="204">
        <f t="shared" si="3"/>
        <v>0</v>
      </c>
      <c r="J16" s="202">
        <f t="shared" si="4"/>
        <v>0</v>
      </c>
      <c r="K16" s="202">
        <f t="shared" si="5"/>
        <v>0</v>
      </c>
      <c r="L16" s="202"/>
      <c r="M16" s="202"/>
      <c r="N16" s="208" t="s">
        <v>386</v>
      </c>
      <c r="O16" s="209" t="s">
        <v>380</v>
      </c>
      <c r="P16" s="209" t="s">
        <v>389</v>
      </c>
      <c r="Q16" s="209"/>
      <c r="R16" s="209"/>
      <c r="S16" s="209"/>
      <c r="T16" s="209"/>
      <c r="U16" s="209"/>
      <c r="V16" s="209"/>
      <c r="W16" s="209"/>
      <c r="X16" s="209"/>
      <c r="Y16" s="209"/>
      <c r="Z16" s="209"/>
      <c r="AA16" s="209"/>
      <c r="AB16" s="209"/>
      <c r="AC16" s="209"/>
      <c r="AD16" s="209"/>
      <c r="AE16" s="209"/>
      <c r="AF16" s="209"/>
      <c r="AG16" s="209"/>
      <c r="AH16" s="209"/>
      <c r="AI16" s="209"/>
      <c r="AJ16" s="209"/>
      <c r="AK16" s="209"/>
      <c r="AL16" s="209"/>
    </row>
    <row r="17" spans="1:38" ht="27.75" thickBot="1" x14ac:dyDescent="0.3">
      <c r="A17" s="202" t="s">
        <v>409</v>
      </c>
      <c r="B17" s="202">
        <f t="shared" si="6"/>
        <v>1</v>
      </c>
      <c r="C17" s="203">
        <f t="shared" si="0"/>
        <v>0</v>
      </c>
      <c r="D17" s="202">
        <f t="shared" si="7"/>
        <v>1</v>
      </c>
      <c r="E17" s="202">
        <f t="shared" si="8"/>
        <v>0</v>
      </c>
      <c r="F17" s="203">
        <f t="shared" si="1"/>
        <v>0</v>
      </c>
      <c r="G17" s="202">
        <f t="shared" si="9"/>
        <v>0</v>
      </c>
      <c r="H17" s="204">
        <f t="shared" si="2"/>
        <v>1</v>
      </c>
      <c r="I17" s="204">
        <f t="shared" si="3"/>
        <v>1</v>
      </c>
      <c r="J17" s="202">
        <f t="shared" si="4"/>
        <v>1</v>
      </c>
      <c r="K17" s="202">
        <f t="shared" si="5"/>
        <v>1</v>
      </c>
      <c r="L17" s="202">
        <v>1</v>
      </c>
      <c r="M17" s="202">
        <v>1</v>
      </c>
      <c r="N17" s="208" t="s">
        <v>378</v>
      </c>
      <c r="O17" s="209" t="s">
        <v>380</v>
      </c>
      <c r="P17" s="209" t="s">
        <v>410</v>
      </c>
      <c r="Q17" s="212" t="s">
        <v>411</v>
      </c>
      <c r="R17" s="209" t="s">
        <v>412</v>
      </c>
      <c r="S17" s="209" t="s">
        <v>413</v>
      </c>
      <c r="T17" s="209" t="s">
        <v>414</v>
      </c>
      <c r="U17" s="209" t="s">
        <v>415</v>
      </c>
      <c r="V17" s="209" t="s">
        <v>416</v>
      </c>
      <c r="W17" s="209" t="s">
        <v>417</v>
      </c>
      <c r="X17" s="209" t="s">
        <v>418</v>
      </c>
      <c r="Y17" s="209" t="s">
        <v>419</v>
      </c>
      <c r="Z17" s="209" t="s">
        <v>420</v>
      </c>
      <c r="AA17" s="209" t="s">
        <v>421</v>
      </c>
      <c r="AB17" s="213" t="s">
        <v>422</v>
      </c>
      <c r="AC17" s="213" t="s">
        <v>423</v>
      </c>
      <c r="AD17" s="211" t="s">
        <v>148</v>
      </c>
      <c r="AE17" s="212" t="s">
        <v>424</v>
      </c>
      <c r="AF17" s="209" t="s">
        <v>425</v>
      </c>
      <c r="AG17" s="210" t="s">
        <v>383</v>
      </c>
      <c r="AH17" s="209" t="s">
        <v>389</v>
      </c>
      <c r="AI17" s="209"/>
      <c r="AJ17" s="209"/>
      <c r="AK17" s="209"/>
      <c r="AL17" s="209"/>
    </row>
    <row r="18" spans="1:38" ht="27.75" thickBot="1" x14ac:dyDescent="0.3">
      <c r="A18" s="202" t="s">
        <v>426</v>
      </c>
      <c r="B18" s="202">
        <f t="shared" si="6"/>
        <v>1</v>
      </c>
      <c r="C18" s="203">
        <f t="shared" si="0"/>
        <v>0</v>
      </c>
      <c r="D18" s="202">
        <f t="shared" si="7"/>
        <v>1</v>
      </c>
      <c r="E18" s="202">
        <f t="shared" si="8"/>
        <v>0</v>
      </c>
      <c r="F18" s="203">
        <f t="shared" si="1"/>
        <v>0</v>
      </c>
      <c r="G18" s="202">
        <f t="shared" si="9"/>
        <v>0</v>
      </c>
      <c r="H18" s="204">
        <f t="shared" si="2"/>
        <v>1</v>
      </c>
      <c r="I18" s="204">
        <f t="shared" si="3"/>
        <v>1</v>
      </c>
      <c r="J18" s="202">
        <f t="shared" si="4"/>
        <v>1</v>
      </c>
      <c r="K18" s="202">
        <f t="shared" si="5"/>
        <v>1</v>
      </c>
      <c r="L18" s="202">
        <v>1</v>
      </c>
      <c r="M18" s="202">
        <v>1</v>
      </c>
      <c r="N18" s="208" t="s">
        <v>415</v>
      </c>
      <c r="O18" s="210" t="s">
        <v>383</v>
      </c>
      <c r="P18" s="209" t="s">
        <v>389</v>
      </c>
      <c r="Q18" s="213" t="s">
        <v>423</v>
      </c>
      <c r="R18" s="209" t="s">
        <v>418</v>
      </c>
      <c r="S18" s="209" t="s">
        <v>427</v>
      </c>
      <c r="T18" s="211" t="s">
        <v>148</v>
      </c>
      <c r="U18" s="213" t="s">
        <v>422</v>
      </c>
      <c r="V18" s="209" t="s">
        <v>425</v>
      </c>
      <c r="W18" s="209" t="s">
        <v>378</v>
      </c>
      <c r="X18" s="209" t="s">
        <v>420</v>
      </c>
      <c r="Y18" s="209" t="s">
        <v>421</v>
      </c>
      <c r="Z18" s="209" t="s">
        <v>428</v>
      </c>
      <c r="AA18" s="209" t="s">
        <v>414</v>
      </c>
      <c r="AB18" s="209" t="s">
        <v>412</v>
      </c>
      <c r="AC18" s="212" t="s">
        <v>424</v>
      </c>
      <c r="AD18" s="209" t="s">
        <v>429</v>
      </c>
      <c r="AE18" s="209" t="s">
        <v>413</v>
      </c>
      <c r="AF18" s="209" t="s">
        <v>380</v>
      </c>
      <c r="AG18" s="209" t="s">
        <v>430</v>
      </c>
      <c r="AH18" s="209" t="s">
        <v>416</v>
      </c>
      <c r="AI18" s="209" t="s">
        <v>419</v>
      </c>
      <c r="AJ18" s="209" t="s">
        <v>410</v>
      </c>
      <c r="AK18" s="209"/>
      <c r="AL18" s="209"/>
    </row>
    <row r="19" spans="1:38" ht="27.75" thickBot="1" x14ac:dyDescent="0.3">
      <c r="A19" s="202" t="s">
        <v>431</v>
      </c>
      <c r="B19" s="202">
        <f t="shared" si="6"/>
        <v>1</v>
      </c>
      <c r="C19" s="203">
        <f t="shared" si="0"/>
        <v>0</v>
      </c>
      <c r="D19" s="202">
        <f t="shared" si="7"/>
        <v>1</v>
      </c>
      <c r="E19" s="202">
        <f t="shared" si="8"/>
        <v>0</v>
      </c>
      <c r="F19" s="203">
        <f t="shared" si="1"/>
        <v>0</v>
      </c>
      <c r="G19" s="202">
        <f t="shared" si="9"/>
        <v>0</v>
      </c>
      <c r="H19" s="204">
        <f t="shared" si="2"/>
        <v>1</v>
      </c>
      <c r="I19" s="204">
        <f t="shared" si="3"/>
        <v>1</v>
      </c>
      <c r="J19" s="202">
        <f t="shared" si="4"/>
        <v>1</v>
      </c>
      <c r="K19" s="202">
        <f t="shared" si="5"/>
        <v>1</v>
      </c>
      <c r="L19" s="202">
        <v>1</v>
      </c>
      <c r="M19" s="202">
        <v>1</v>
      </c>
      <c r="N19" s="208" t="s">
        <v>415</v>
      </c>
      <c r="O19" s="210" t="s">
        <v>383</v>
      </c>
      <c r="P19" s="209" t="s">
        <v>389</v>
      </c>
      <c r="Q19" s="213" t="s">
        <v>423</v>
      </c>
      <c r="R19" s="209" t="s">
        <v>418</v>
      </c>
      <c r="S19" s="209" t="s">
        <v>427</v>
      </c>
      <c r="T19" s="211" t="s">
        <v>148</v>
      </c>
      <c r="U19" s="213" t="s">
        <v>422</v>
      </c>
      <c r="V19" s="209" t="s">
        <v>425</v>
      </c>
      <c r="W19" s="209" t="s">
        <v>378</v>
      </c>
      <c r="X19" s="209" t="s">
        <v>420</v>
      </c>
      <c r="Y19" s="209" t="s">
        <v>421</v>
      </c>
      <c r="Z19" s="209" t="s">
        <v>428</v>
      </c>
      <c r="AA19" s="209" t="s">
        <v>414</v>
      </c>
      <c r="AB19" s="209" t="s">
        <v>412</v>
      </c>
      <c r="AC19" s="212" t="s">
        <v>424</v>
      </c>
      <c r="AD19" s="209" t="s">
        <v>429</v>
      </c>
      <c r="AE19" s="209" t="s">
        <v>413</v>
      </c>
      <c r="AF19" s="209" t="s">
        <v>380</v>
      </c>
      <c r="AG19" s="209" t="s">
        <v>416</v>
      </c>
      <c r="AH19" s="209" t="s">
        <v>419</v>
      </c>
      <c r="AI19" s="209" t="s">
        <v>410</v>
      </c>
      <c r="AJ19" s="212" t="s">
        <v>411</v>
      </c>
      <c r="AK19" s="209"/>
      <c r="AL19" s="209"/>
    </row>
    <row r="20" spans="1:38" ht="27.75" thickBot="1" x14ac:dyDescent="0.3">
      <c r="A20" s="202" t="s">
        <v>7</v>
      </c>
      <c r="B20" s="202">
        <f t="shared" si="6"/>
        <v>1</v>
      </c>
      <c r="C20" s="203">
        <f t="shared" si="0"/>
        <v>0</v>
      </c>
      <c r="D20" s="202">
        <f t="shared" si="7"/>
        <v>1</v>
      </c>
      <c r="E20" s="202">
        <f t="shared" si="8"/>
        <v>0</v>
      </c>
      <c r="F20" s="203">
        <f t="shared" si="1"/>
        <v>1</v>
      </c>
      <c r="G20" s="202">
        <f t="shared" si="9"/>
        <v>0</v>
      </c>
      <c r="H20" s="204">
        <f t="shared" si="2"/>
        <v>1</v>
      </c>
      <c r="I20" s="204">
        <f t="shared" si="3"/>
        <v>0</v>
      </c>
      <c r="J20" s="202">
        <f t="shared" si="4"/>
        <v>1</v>
      </c>
      <c r="K20" s="202">
        <f t="shared" si="5"/>
        <v>1</v>
      </c>
      <c r="L20" s="202">
        <v>1</v>
      </c>
      <c r="M20" s="202"/>
      <c r="N20" s="208" t="s">
        <v>432</v>
      </c>
      <c r="O20" s="209" t="s">
        <v>433</v>
      </c>
      <c r="P20" s="214" t="s">
        <v>352</v>
      </c>
      <c r="Q20" s="211" t="s">
        <v>148</v>
      </c>
      <c r="R20" s="213" t="s">
        <v>434</v>
      </c>
      <c r="S20" s="209" t="s">
        <v>435</v>
      </c>
      <c r="T20" s="209" t="s">
        <v>436</v>
      </c>
      <c r="U20" s="209" t="s">
        <v>380</v>
      </c>
      <c r="V20" s="217" t="s">
        <v>437</v>
      </c>
      <c r="W20" s="213" t="s">
        <v>422</v>
      </c>
      <c r="X20" s="215" t="s">
        <v>382</v>
      </c>
      <c r="Y20" s="209" t="s">
        <v>386</v>
      </c>
      <c r="Z20" s="209" t="s">
        <v>438</v>
      </c>
      <c r="AA20" s="209" t="s">
        <v>387</v>
      </c>
      <c r="AB20" s="209"/>
      <c r="AC20" s="209"/>
      <c r="AD20" s="209"/>
      <c r="AE20" s="209"/>
      <c r="AF20" s="209"/>
      <c r="AG20" s="209"/>
      <c r="AH20" s="209"/>
      <c r="AI20" s="209"/>
      <c r="AJ20" s="209"/>
      <c r="AK20" s="209"/>
      <c r="AL20" s="209"/>
    </row>
    <row r="21" spans="1:38" ht="27.75" thickBot="1" x14ac:dyDescent="0.3">
      <c r="A21" s="202" t="s">
        <v>439</v>
      </c>
      <c r="B21" s="202">
        <f t="shared" si="6"/>
        <v>1</v>
      </c>
      <c r="C21" s="203">
        <f t="shared" si="0"/>
        <v>1</v>
      </c>
      <c r="D21" s="202">
        <f t="shared" si="7"/>
        <v>1</v>
      </c>
      <c r="E21" s="202">
        <f t="shared" si="8"/>
        <v>0</v>
      </c>
      <c r="F21" s="203">
        <f t="shared" si="1"/>
        <v>0</v>
      </c>
      <c r="G21" s="202">
        <f t="shared" si="9"/>
        <v>0</v>
      </c>
      <c r="H21" s="204">
        <f t="shared" si="2"/>
        <v>0</v>
      </c>
      <c r="I21" s="204">
        <f t="shared" si="3"/>
        <v>0</v>
      </c>
      <c r="J21" s="202">
        <f t="shared" si="4"/>
        <v>1</v>
      </c>
      <c r="K21" s="202">
        <f t="shared" si="5"/>
        <v>1</v>
      </c>
      <c r="L21" s="202"/>
      <c r="M21" s="202"/>
      <c r="N21" s="208" t="s">
        <v>378</v>
      </c>
      <c r="O21" s="209" t="s">
        <v>380</v>
      </c>
      <c r="P21" s="209" t="s">
        <v>412</v>
      </c>
      <c r="Q21" s="215" t="s">
        <v>379</v>
      </c>
      <c r="R21" s="214" t="s">
        <v>352</v>
      </c>
      <c r="S21" s="209" t="s">
        <v>440</v>
      </c>
      <c r="T21" s="209"/>
      <c r="U21" s="209"/>
      <c r="V21" s="209"/>
      <c r="W21" s="209"/>
      <c r="X21" s="209"/>
      <c r="Y21" s="209"/>
      <c r="Z21" s="209"/>
      <c r="AA21" s="209"/>
      <c r="AB21" s="209"/>
      <c r="AC21" s="209"/>
      <c r="AD21" s="209"/>
      <c r="AE21" s="209"/>
      <c r="AF21" s="209"/>
      <c r="AG21" s="209"/>
      <c r="AH21" s="209"/>
      <c r="AI21" s="209"/>
      <c r="AJ21" s="209"/>
      <c r="AK21" s="209"/>
      <c r="AL21" s="209"/>
    </row>
    <row r="22" spans="1:38" ht="27.75" thickBot="1" x14ac:dyDescent="0.3">
      <c r="A22" s="202" t="s">
        <v>441</v>
      </c>
      <c r="B22" s="202">
        <f t="shared" si="6"/>
        <v>1</v>
      </c>
      <c r="C22" s="203">
        <f t="shared" si="0"/>
        <v>1</v>
      </c>
      <c r="D22" s="202">
        <f t="shared" si="7"/>
        <v>1</v>
      </c>
      <c r="E22" s="202">
        <f t="shared" si="8"/>
        <v>0</v>
      </c>
      <c r="F22" s="203">
        <f t="shared" si="1"/>
        <v>0</v>
      </c>
      <c r="G22" s="202">
        <f t="shared" si="9"/>
        <v>0</v>
      </c>
      <c r="H22" s="204">
        <f t="shared" si="2"/>
        <v>0</v>
      </c>
      <c r="I22" s="204">
        <f t="shared" si="3"/>
        <v>0</v>
      </c>
      <c r="J22" s="202">
        <f t="shared" si="4"/>
        <v>1</v>
      </c>
      <c r="K22" s="202">
        <f t="shared" si="5"/>
        <v>1</v>
      </c>
      <c r="L22" s="202"/>
      <c r="M22" s="202"/>
      <c r="N22" s="208" t="s">
        <v>378</v>
      </c>
      <c r="O22" s="209" t="s">
        <v>380</v>
      </c>
      <c r="P22" s="215" t="s">
        <v>379</v>
      </c>
      <c r="Q22" s="214" t="s">
        <v>352</v>
      </c>
      <c r="R22" s="209" t="s">
        <v>412</v>
      </c>
      <c r="S22" s="209" t="s">
        <v>442</v>
      </c>
      <c r="T22" s="209"/>
      <c r="U22" s="209"/>
      <c r="V22" s="209"/>
      <c r="W22" s="209"/>
      <c r="X22" s="209"/>
      <c r="Y22" s="209"/>
      <c r="Z22" s="209"/>
      <c r="AA22" s="209"/>
      <c r="AB22" s="209"/>
      <c r="AC22" s="209"/>
      <c r="AD22" s="209"/>
      <c r="AE22" s="209"/>
      <c r="AF22" s="209"/>
      <c r="AG22" s="209"/>
      <c r="AH22" s="209"/>
      <c r="AI22" s="209"/>
      <c r="AJ22" s="209"/>
      <c r="AK22" s="209"/>
      <c r="AL22" s="209"/>
    </row>
    <row r="23" spans="1:38" ht="15.75" thickBot="1" x14ac:dyDescent="0.3">
      <c r="A23" s="202" t="s">
        <v>443</v>
      </c>
      <c r="B23" s="202">
        <f t="shared" si="6"/>
        <v>1</v>
      </c>
      <c r="C23" s="203">
        <f t="shared" si="0"/>
        <v>1</v>
      </c>
      <c r="D23" s="202">
        <f t="shared" si="7"/>
        <v>1</v>
      </c>
      <c r="E23" s="202">
        <f t="shared" si="8"/>
        <v>0</v>
      </c>
      <c r="F23" s="203">
        <f t="shared" si="1"/>
        <v>0</v>
      </c>
      <c r="G23" s="202">
        <f t="shared" si="9"/>
        <v>0</v>
      </c>
      <c r="H23" s="204">
        <f t="shared" si="2"/>
        <v>1</v>
      </c>
      <c r="I23" s="204">
        <f t="shared" si="3"/>
        <v>0</v>
      </c>
      <c r="J23" s="202">
        <f t="shared" si="4"/>
        <v>1</v>
      </c>
      <c r="K23" s="202">
        <f t="shared" si="5"/>
        <v>1</v>
      </c>
      <c r="L23" s="202">
        <v>1</v>
      </c>
      <c r="M23" s="202"/>
      <c r="N23" s="208" t="s">
        <v>378</v>
      </c>
      <c r="O23" s="209" t="s">
        <v>380</v>
      </c>
      <c r="P23" s="209" t="s">
        <v>412</v>
      </c>
      <c r="Q23" s="215" t="s">
        <v>379</v>
      </c>
      <c r="R23" s="213" t="s">
        <v>434</v>
      </c>
      <c r="S23" s="211" t="s">
        <v>148</v>
      </c>
      <c r="T23" s="214" t="s">
        <v>352</v>
      </c>
      <c r="U23" s="209" t="s">
        <v>444</v>
      </c>
      <c r="V23" s="209" t="s">
        <v>445</v>
      </c>
      <c r="W23" s="209"/>
      <c r="X23" s="209"/>
      <c r="Y23" s="209"/>
      <c r="Z23" s="209"/>
      <c r="AA23" s="209"/>
      <c r="AB23" s="209"/>
      <c r="AC23" s="209"/>
      <c r="AD23" s="209"/>
      <c r="AE23" s="209"/>
      <c r="AF23" s="209"/>
      <c r="AG23" s="209"/>
      <c r="AH23" s="209"/>
      <c r="AI23" s="209"/>
      <c r="AJ23" s="209"/>
      <c r="AK23" s="209"/>
      <c r="AL23" s="209"/>
    </row>
    <row r="24" spans="1:38" ht="27.75" thickBot="1" x14ac:dyDescent="0.3">
      <c r="A24" s="202" t="s">
        <v>446</v>
      </c>
      <c r="B24" s="202">
        <f t="shared" si="6"/>
        <v>1</v>
      </c>
      <c r="C24" s="203">
        <f t="shared" si="0"/>
        <v>1</v>
      </c>
      <c r="D24" s="202">
        <f t="shared" si="7"/>
        <v>1</v>
      </c>
      <c r="E24" s="202">
        <f t="shared" si="8"/>
        <v>0</v>
      </c>
      <c r="F24" s="203">
        <f t="shared" si="1"/>
        <v>0</v>
      </c>
      <c r="G24" s="202">
        <f t="shared" si="9"/>
        <v>0</v>
      </c>
      <c r="H24" s="204">
        <f t="shared" si="2"/>
        <v>0</v>
      </c>
      <c r="I24" s="204">
        <f t="shared" si="3"/>
        <v>0</v>
      </c>
      <c r="J24" s="202">
        <f t="shared" si="4"/>
        <v>1</v>
      </c>
      <c r="K24" s="202">
        <f t="shared" si="5"/>
        <v>1</v>
      </c>
      <c r="L24" s="202"/>
      <c r="M24" s="202"/>
      <c r="N24" s="208" t="s">
        <v>378</v>
      </c>
      <c r="O24" s="209" t="s">
        <v>380</v>
      </c>
      <c r="P24" s="209" t="s">
        <v>412</v>
      </c>
      <c r="Q24" s="215" t="s">
        <v>379</v>
      </c>
      <c r="R24" s="214" t="s">
        <v>352</v>
      </c>
      <c r="S24" s="209" t="s">
        <v>440</v>
      </c>
      <c r="T24" s="209"/>
      <c r="U24" s="209"/>
      <c r="V24" s="209"/>
      <c r="W24" s="209"/>
      <c r="X24" s="209"/>
      <c r="Y24" s="209"/>
      <c r="Z24" s="209"/>
      <c r="AA24" s="209"/>
      <c r="AB24" s="209"/>
      <c r="AC24" s="209"/>
      <c r="AD24" s="209"/>
      <c r="AE24" s="209"/>
      <c r="AF24" s="209"/>
      <c r="AG24" s="209"/>
      <c r="AH24" s="209"/>
      <c r="AI24" s="209"/>
      <c r="AJ24" s="209"/>
      <c r="AK24" s="209"/>
      <c r="AL24" s="209"/>
    </row>
    <row r="25" spans="1:38" ht="54.75" thickBot="1" x14ac:dyDescent="0.3">
      <c r="A25" s="202" t="s">
        <v>447</v>
      </c>
      <c r="B25" s="202">
        <f t="shared" si="6"/>
        <v>1</v>
      </c>
      <c r="C25" s="203">
        <f t="shared" si="0"/>
        <v>1</v>
      </c>
      <c r="D25" s="202">
        <f t="shared" si="7"/>
        <v>1</v>
      </c>
      <c r="E25" s="202">
        <f t="shared" si="8"/>
        <v>0</v>
      </c>
      <c r="F25" s="203">
        <f t="shared" si="1"/>
        <v>0</v>
      </c>
      <c r="G25" s="202">
        <f t="shared" si="9"/>
        <v>0</v>
      </c>
      <c r="H25" s="204">
        <f t="shared" si="2"/>
        <v>1</v>
      </c>
      <c r="I25" s="204">
        <f t="shared" si="3"/>
        <v>0</v>
      </c>
      <c r="J25" s="202">
        <f t="shared" si="4"/>
        <v>1</v>
      </c>
      <c r="K25" s="202">
        <f t="shared" si="5"/>
        <v>1</v>
      </c>
      <c r="L25" s="202"/>
      <c r="M25" s="202"/>
      <c r="N25" s="208" t="s">
        <v>378</v>
      </c>
      <c r="O25" s="209" t="s">
        <v>380</v>
      </c>
      <c r="P25" s="209" t="s">
        <v>412</v>
      </c>
      <c r="Q25" s="215" t="s">
        <v>379</v>
      </c>
      <c r="R25" s="209" t="s">
        <v>448</v>
      </c>
      <c r="S25" s="211" t="s">
        <v>148</v>
      </c>
      <c r="T25" s="214" t="s">
        <v>352</v>
      </c>
      <c r="U25" s="209" t="s">
        <v>449</v>
      </c>
      <c r="V25" s="209" t="s">
        <v>450</v>
      </c>
      <c r="W25" s="209" t="s">
        <v>451</v>
      </c>
      <c r="X25" s="209" t="s">
        <v>452</v>
      </c>
      <c r="Y25" s="209" t="s">
        <v>453</v>
      </c>
      <c r="Z25" s="209" t="s">
        <v>454</v>
      </c>
      <c r="AA25" s="209"/>
      <c r="AB25" s="209"/>
      <c r="AC25" s="209"/>
      <c r="AD25" s="209"/>
      <c r="AE25" s="209"/>
      <c r="AF25" s="209"/>
      <c r="AG25" s="209"/>
      <c r="AH25" s="209"/>
      <c r="AI25" s="209"/>
      <c r="AJ25" s="209"/>
      <c r="AK25" s="209"/>
      <c r="AL25" s="209"/>
    </row>
    <row r="26" spans="1:38" ht="27.75" thickBot="1" x14ac:dyDescent="0.3">
      <c r="A26" s="202" t="s">
        <v>455</v>
      </c>
      <c r="B26" s="202">
        <f t="shared" si="6"/>
        <v>1</v>
      </c>
      <c r="C26" s="203">
        <f t="shared" si="0"/>
        <v>1</v>
      </c>
      <c r="D26" s="202">
        <f t="shared" si="7"/>
        <v>1</v>
      </c>
      <c r="E26" s="202">
        <f t="shared" si="8"/>
        <v>0</v>
      </c>
      <c r="F26" s="203">
        <f t="shared" si="1"/>
        <v>0</v>
      </c>
      <c r="G26" s="202">
        <f t="shared" si="9"/>
        <v>0</v>
      </c>
      <c r="H26" s="204">
        <f t="shared" si="2"/>
        <v>1</v>
      </c>
      <c r="I26" s="204">
        <f t="shared" si="3"/>
        <v>0</v>
      </c>
      <c r="J26" s="202">
        <f t="shared" si="4"/>
        <v>1</v>
      </c>
      <c r="K26" s="202">
        <f t="shared" si="5"/>
        <v>1</v>
      </c>
      <c r="L26" s="202">
        <v>1</v>
      </c>
      <c r="M26" s="202"/>
      <c r="N26" s="208" t="s">
        <v>378</v>
      </c>
      <c r="O26" s="209" t="s">
        <v>380</v>
      </c>
      <c r="P26" s="209" t="s">
        <v>412</v>
      </c>
      <c r="Q26" s="215" t="s">
        <v>379</v>
      </c>
      <c r="R26" s="213" t="s">
        <v>434</v>
      </c>
      <c r="S26" s="211" t="s">
        <v>148</v>
      </c>
      <c r="T26" s="214" t="s">
        <v>352</v>
      </c>
      <c r="U26" s="209" t="s">
        <v>442</v>
      </c>
      <c r="V26" s="209"/>
      <c r="W26" s="209"/>
      <c r="X26" s="209"/>
      <c r="Y26" s="209"/>
      <c r="Z26" s="209"/>
      <c r="AA26" s="209"/>
      <c r="AB26" s="209"/>
      <c r="AC26" s="209"/>
      <c r="AD26" s="209"/>
      <c r="AE26" s="209"/>
      <c r="AF26" s="209"/>
      <c r="AG26" s="209"/>
      <c r="AH26" s="209"/>
      <c r="AI26" s="209"/>
      <c r="AJ26" s="209"/>
      <c r="AK26" s="209"/>
      <c r="AL26" s="209"/>
    </row>
    <row r="27" spans="1:38" ht="15.75" thickBot="1" x14ac:dyDescent="0.3">
      <c r="A27" s="202" t="s">
        <v>456</v>
      </c>
      <c r="B27" s="202">
        <f t="shared" si="6"/>
        <v>1</v>
      </c>
      <c r="C27" s="203">
        <f t="shared" si="0"/>
        <v>0</v>
      </c>
      <c r="D27" s="202">
        <f t="shared" si="7"/>
        <v>1</v>
      </c>
      <c r="E27" s="202">
        <f t="shared" si="8"/>
        <v>0</v>
      </c>
      <c r="F27" s="203">
        <f t="shared" si="1"/>
        <v>0</v>
      </c>
      <c r="G27" s="202">
        <f t="shared" si="9"/>
        <v>0</v>
      </c>
      <c r="H27" s="204">
        <f t="shared" si="2"/>
        <v>0</v>
      </c>
      <c r="I27" s="204">
        <f t="shared" si="3"/>
        <v>0</v>
      </c>
      <c r="J27" s="202">
        <f t="shared" si="4"/>
        <v>1</v>
      </c>
      <c r="K27" s="202">
        <f t="shared" si="5"/>
        <v>1</v>
      </c>
      <c r="L27" s="202"/>
      <c r="M27" s="202"/>
      <c r="N27" s="208" t="s">
        <v>378</v>
      </c>
      <c r="O27" s="209" t="s">
        <v>380</v>
      </c>
      <c r="P27" s="209" t="s">
        <v>412</v>
      </c>
      <c r="Q27" s="214" t="s">
        <v>352</v>
      </c>
      <c r="R27" s="209"/>
      <c r="S27" s="209"/>
      <c r="T27" s="209"/>
      <c r="U27" s="209"/>
      <c r="V27" s="209"/>
      <c r="W27" s="209"/>
      <c r="X27" s="209"/>
      <c r="Y27" s="209"/>
      <c r="Z27" s="209"/>
      <c r="AA27" s="209"/>
      <c r="AB27" s="209"/>
      <c r="AC27" s="209"/>
      <c r="AD27" s="209"/>
      <c r="AE27" s="209"/>
      <c r="AF27" s="209"/>
      <c r="AG27" s="209"/>
      <c r="AH27" s="209"/>
      <c r="AI27" s="209"/>
      <c r="AJ27" s="209"/>
      <c r="AK27" s="209"/>
      <c r="AL27" s="209"/>
    </row>
    <row r="28" spans="1:38" ht="15.75" thickBot="1" x14ac:dyDescent="0.3">
      <c r="A28" s="202" t="s">
        <v>457</v>
      </c>
      <c r="B28" s="202">
        <f t="shared" si="6"/>
        <v>1</v>
      </c>
      <c r="C28" s="203">
        <f t="shared" si="0"/>
        <v>1</v>
      </c>
      <c r="D28" s="202">
        <f t="shared" si="7"/>
        <v>1</v>
      </c>
      <c r="E28" s="202">
        <f t="shared" si="8"/>
        <v>0</v>
      </c>
      <c r="F28" s="203">
        <f t="shared" si="1"/>
        <v>0</v>
      </c>
      <c r="G28" s="202">
        <f t="shared" si="9"/>
        <v>0</v>
      </c>
      <c r="H28" s="204">
        <f t="shared" si="2"/>
        <v>1</v>
      </c>
      <c r="I28" s="204">
        <f t="shared" si="3"/>
        <v>0</v>
      </c>
      <c r="J28" s="202">
        <f t="shared" si="4"/>
        <v>1</v>
      </c>
      <c r="K28" s="202">
        <f t="shared" si="5"/>
        <v>1</v>
      </c>
      <c r="L28" s="202"/>
      <c r="M28" s="202"/>
      <c r="N28" s="208" t="s">
        <v>378</v>
      </c>
      <c r="O28" s="209" t="s">
        <v>380</v>
      </c>
      <c r="P28" s="209" t="s">
        <v>412</v>
      </c>
      <c r="Q28" s="211" t="s">
        <v>148</v>
      </c>
      <c r="R28" s="215" t="s">
        <v>379</v>
      </c>
      <c r="S28" s="214" t="s">
        <v>352</v>
      </c>
      <c r="T28" s="209"/>
      <c r="U28" s="209"/>
      <c r="V28" s="209"/>
      <c r="W28" s="209"/>
      <c r="X28" s="209"/>
      <c r="Y28" s="209"/>
      <c r="Z28" s="209"/>
      <c r="AA28" s="209"/>
      <c r="AB28" s="209"/>
      <c r="AC28" s="209"/>
      <c r="AD28" s="209"/>
      <c r="AE28" s="209"/>
      <c r="AF28" s="209"/>
      <c r="AG28" s="209"/>
      <c r="AH28" s="209"/>
      <c r="AI28" s="209"/>
      <c r="AJ28" s="209"/>
      <c r="AK28" s="209"/>
      <c r="AL28" s="209"/>
    </row>
    <row r="29" spans="1:38" ht="27.75" thickBot="1" x14ac:dyDescent="0.3">
      <c r="A29" s="202" t="s">
        <v>8</v>
      </c>
      <c r="B29" s="202">
        <f t="shared" si="6"/>
        <v>1</v>
      </c>
      <c r="C29" s="203">
        <f t="shared" si="0"/>
        <v>0</v>
      </c>
      <c r="D29" s="202">
        <f t="shared" si="7"/>
        <v>1</v>
      </c>
      <c r="E29" s="202">
        <f t="shared" si="8"/>
        <v>0</v>
      </c>
      <c r="F29" s="203">
        <f t="shared" si="1"/>
        <v>0</v>
      </c>
      <c r="G29" s="202">
        <f t="shared" si="9"/>
        <v>1</v>
      </c>
      <c r="H29" s="204">
        <f t="shared" si="2"/>
        <v>1</v>
      </c>
      <c r="I29" s="204">
        <f t="shared" si="3"/>
        <v>1</v>
      </c>
      <c r="J29" s="202">
        <f t="shared" si="4"/>
        <v>1</v>
      </c>
      <c r="K29" s="202">
        <f t="shared" si="5"/>
        <v>1</v>
      </c>
      <c r="L29" s="202"/>
      <c r="M29" s="202">
        <v>1</v>
      </c>
      <c r="N29" s="218" t="s">
        <v>383</v>
      </c>
      <c r="O29" s="211" t="s">
        <v>148</v>
      </c>
      <c r="P29" s="209" t="s">
        <v>151</v>
      </c>
      <c r="Q29" s="209" t="s">
        <v>378</v>
      </c>
      <c r="R29" s="209" t="s">
        <v>380</v>
      </c>
      <c r="S29" s="209" t="s">
        <v>458</v>
      </c>
      <c r="T29" s="212" t="s">
        <v>459</v>
      </c>
      <c r="U29" s="212" t="s">
        <v>390</v>
      </c>
      <c r="V29" s="212" t="s">
        <v>460</v>
      </c>
      <c r="W29" s="212" t="s">
        <v>461</v>
      </c>
      <c r="X29" s="209" t="s">
        <v>462</v>
      </c>
      <c r="Y29" s="209"/>
      <c r="Z29" s="209"/>
      <c r="AA29" s="209"/>
      <c r="AB29" s="209"/>
      <c r="AC29" s="209"/>
      <c r="AD29" s="209"/>
      <c r="AE29" s="209"/>
      <c r="AF29" s="209"/>
      <c r="AG29" s="209"/>
      <c r="AH29" s="209"/>
      <c r="AI29" s="209"/>
      <c r="AJ29" s="209"/>
      <c r="AK29" s="209"/>
      <c r="AL29" s="209"/>
    </row>
    <row r="30" spans="1:38" ht="68.25" thickBot="1" x14ac:dyDescent="0.3">
      <c r="A30" s="202" t="s">
        <v>9</v>
      </c>
      <c r="B30" s="202">
        <f t="shared" si="6"/>
        <v>0</v>
      </c>
      <c r="C30" s="203">
        <f t="shared" si="0"/>
        <v>0</v>
      </c>
      <c r="D30" s="202">
        <f t="shared" si="7"/>
        <v>0</v>
      </c>
      <c r="E30" s="202">
        <f t="shared" si="8"/>
        <v>0</v>
      </c>
      <c r="F30" s="203">
        <f t="shared" si="1"/>
        <v>0</v>
      </c>
      <c r="G30" s="202">
        <f t="shared" si="9"/>
        <v>0</v>
      </c>
      <c r="H30" s="204">
        <f t="shared" si="2"/>
        <v>1</v>
      </c>
      <c r="I30" s="204">
        <f t="shared" si="3"/>
        <v>1</v>
      </c>
      <c r="J30" s="202">
        <f t="shared" si="4"/>
        <v>1</v>
      </c>
      <c r="K30" s="202">
        <f t="shared" si="5"/>
        <v>1</v>
      </c>
      <c r="L30" s="202"/>
      <c r="M30" s="202">
        <v>1</v>
      </c>
      <c r="N30" s="208" t="s">
        <v>463</v>
      </c>
      <c r="O30" s="210" t="s">
        <v>383</v>
      </c>
      <c r="P30" s="209" t="s">
        <v>464</v>
      </c>
      <c r="Q30" s="211" t="s">
        <v>148</v>
      </c>
      <c r="R30" s="219" t="s">
        <v>465</v>
      </c>
      <c r="S30" s="209" t="s">
        <v>466</v>
      </c>
      <c r="T30" s="209"/>
      <c r="U30" s="209"/>
      <c r="V30" s="209"/>
      <c r="W30" s="209"/>
      <c r="X30" s="209"/>
      <c r="Y30" s="209"/>
      <c r="Z30" s="209"/>
      <c r="AA30" s="209"/>
      <c r="AB30" s="209"/>
      <c r="AC30" s="209"/>
      <c r="AD30" s="209"/>
      <c r="AE30" s="209"/>
      <c r="AF30" s="209"/>
      <c r="AG30" s="209"/>
      <c r="AH30" s="209"/>
      <c r="AI30" s="209"/>
      <c r="AJ30" s="209"/>
      <c r="AK30" s="209"/>
      <c r="AL30" s="209"/>
    </row>
    <row r="31" spans="1:38" ht="15.75" thickBot="1" x14ac:dyDescent="0.3">
      <c r="A31" s="202" t="s">
        <v>10</v>
      </c>
      <c r="B31" s="202">
        <f t="shared" si="6"/>
        <v>1</v>
      </c>
      <c r="C31" s="203">
        <f t="shared" si="0"/>
        <v>1</v>
      </c>
      <c r="D31" s="202">
        <f t="shared" si="7"/>
        <v>1</v>
      </c>
      <c r="E31" s="202">
        <f t="shared" si="8"/>
        <v>0</v>
      </c>
      <c r="F31" s="203">
        <f t="shared" si="1"/>
        <v>1</v>
      </c>
      <c r="G31" s="202">
        <f t="shared" si="9"/>
        <v>0</v>
      </c>
      <c r="H31" s="204">
        <f t="shared" si="2"/>
        <v>0</v>
      </c>
      <c r="I31" s="204">
        <f t="shared" si="3"/>
        <v>0</v>
      </c>
      <c r="J31" s="202">
        <f t="shared" si="4"/>
        <v>1</v>
      </c>
      <c r="K31" s="202">
        <f t="shared" si="5"/>
        <v>1</v>
      </c>
      <c r="L31" s="202"/>
      <c r="M31" s="202"/>
      <c r="N31" s="208" t="s">
        <v>378</v>
      </c>
      <c r="O31" s="209" t="s">
        <v>380</v>
      </c>
      <c r="P31" s="215" t="s">
        <v>379</v>
      </c>
      <c r="Q31" s="215" t="s">
        <v>382</v>
      </c>
      <c r="R31" s="214" t="s">
        <v>352</v>
      </c>
      <c r="S31" s="209"/>
      <c r="T31" s="209"/>
      <c r="U31" s="209"/>
      <c r="V31" s="209"/>
      <c r="W31" s="209"/>
      <c r="X31" s="209"/>
      <c r="Y31" s="209"/>
      <c r="Z31" s="209"/>
      <c r="AA31" s="209"/>
      <c r="AB31" s="209"/>
      <c r="AC31" s="209"/>
      <c r="AD31" s="209"/>
      <c r="AE31" s="209"/>
      <c r="AF31" s="209"/>
      <c r="AG31" s="209"/>
      <c r="AH31" s="209"/>
      <c r="AI31" s="209"/>
      <c r="AJ31" s="209"/>
      <c r="AK31" s="209"/>
      <c r="AL31" s="209"/>
    </row>
    <row r="32" spans="1:38" ht="15.75" thickBot="1" x14ac:dyDescent="0.3">
      <c r="A32" s="202" t="s">
        <v>11</v>
      </c>
      <c r="B32" s="202">
        <f t="shared" si="6"/>
        <v>1</v>
      </c>
      <c r="C32" s="203">
        <f t="shared" si="0"/>
        <v>0</v>
      </c>
      <c r="D32" s="202">
        <f t="shared" si="7"/>
        <v>1</v>
      </c>
      <c r="E32" s="202">
        <f t="shared" si="8"/>
        <v>0</v>
      </c>
      <c r="F32" s="203">
        <f t="shared" si="1"/>
        <v>0</v>
      </c>
      <c r="G32" s="202">
        <f t="shared" si="9"/>
        <v>0</v>
      </c>
      <c r="H32" s="204">
        <f t="shared" si="2"/>
        <v>0</v>
      </c>
      <c r="I32" s="204">
        <f t="shared" si="3"/>
        <v>0</v>
      </c>
      <c r="J32" s="202">
        <f t="shared" si="4"/>
        <v>0</v>
      </c>
      <c r="K32" s="202">
        <f t="shared" si="5"/>
        <v>0</v>
      </c>
      <c r="L32" s="202"/>
      <c r="M32" s="202"/>
      <c r="N32" s="208" t="s">
        <v>378</v>
      </c>
      <c r="O32" s="209" t="s">
        <v>380</v>
      </c>
      <c r="P32" s="209"/>
      <c r="Q32" s="209"/>
      <c r="R32" s="209"/>
      <c r="S32" s="209"/>
      <c r="T32" s="209"/>
      <c r="U32" s="209"/>
      <c r="V32" s="209"/>
      <c r="W32" s="209"/>
      <c r="X32" s="209"/>
      <c r="Y32" s="209"/>
      <c r="Z32" s="209"/>
      <c r="AA32" s="209"/>
      <c r="AB32" s="209"/>
      <c r="AC32" s="209"/>
      <c r="AD32" s="209"/>
      <c r="AE32" s="209"/>
      <c r="AF32" s="209"/>
      <c r="AG32" s="209"/>
      <c r="AH32" s="209"/>
      <c r="AI32" s="209"/>
      <c r="AJ32" s="209"/>
      <c r="AK32" s="209"/>
      <c r="AL32" s="209"/>
    </row>
    <row r="33" spans="1:38" ht="41.25" thickBot="1" x14ac:dyDescent="0.3">
      <c r="A33" s="202" t="s">
        <v>12</v>
      </c>
      <c r="B33" s="202">
        <f t="shared" si="6"/>
        <v>1</v>
      </c>
      <c r="C33" s="203">
        <f t="shared" si="0"/>
        <v>1</v>
      </c>
      <c r="D33" s="202">
        <f t="shared" si="7"/>
        <v>1</v>
      </c>
      <c r="E33" s="202">
        <f t="shared" si="8"/>
        <v>0</v>
      </c>
      <c r="F33" s="203">
        <f t="shared" si="1"/>
        <v>1</v>
      </c>
      <c r="G33" s="202">
        <f t="shared" si="9"/>
        <v>0</v>
      </c>
      <c r="H33" s="204">
        <f t="shared" si="2"/>
        <v>0</v>
      </c>
      <c r="I33" s="204">
        <f t="shared" si="3"/>
        <v>0</v>
      </c>
      <c r="J33" s="202">
        <f t="shared" si="4"/>
        <v>1</v>
      </c>
      <c r="K33" s="202">
        <f t="shared" si="5"/>
        <v>1</v>
      </c>
      <c r="L33" s="202"/>
      <c r="M33" s="202">
        <v>1</v>
      </c>
      <c r="N33" s="220" t="s">
        <v>465</v>
      </c>
      <c r="O33" s="209" t="s">
        <v>463</v>
      </c>
      <c r="P33" s="214" t="s">
        <v>352</v>
      </c>
      <c r="Q33" s="215" t="s">
        <v>379</v>
      </c>
      <c r="R33" s="209" t="s">
        <v>467</v>
      </c>
      <c r="S33" s="212" t="s">
        <v>468</v>
      </c>
      <c r="T33" s="209" t="s">
        <v>406</v>
      </c>
      <c r="U33" s="212" t="s">
        <v>469</v>
      </c>
      <c r="V33" s="209" t="s">
        <v>470</v>
      </c>
      <c r="W33" s="209" t="s">
        <v>380</v>
      </c>
      <c r="X33" s="209" t="s">
        <v>378</v>
      </c>
      <c r="Y33" s="209" t="s">
        <v>471</v>
      </c>
      <c r="Z33" s="212" t="s">
        <v>472</v>
      </c>
      <c r="AA33" s="209" t="s">
        <v>473</v>
      </c>
      <c r="AB33" s="215" t="s">
        <v>382</v>
      </c>
      <c r="AC33" s="209" t="s">
        <v>474</v>
      </c>
      <c r="AD33" s="209" t="s">
        <v>387</v>
      </c>
      <c r="AE33" s="209"/>
      <c r="AF33" s="209"/>
      <c r="AG33" s="209"/>
      <c r="AH33" s="209"/>
      <c r="AI33" s="209"/>
      <c r="AJ33" s="209"/>
      <c r="AK33" s="209"/>
      <c r="AL33" s="209"/>
    </row>
    <row r="34" spans="1:38" ht="41.25" thickBot="1" x14ac:dyDescent="0.3">
      <c r="A34" s="202" t="s">
        <v>13</v>
      </c>
      <c r="B34" s="202">
        <f t="shared" si="6"/>
        <v>1</v>
      </c>
      <c r="C34" s="203">
        <f t="shared" si="0"/>
        <v>0</v>
      </c>
      <c r="D34" s="202">
        <f t="shared" si="7"/>
        <v>0</v>
      </c>
      <c r="E34" s="202">
        <f t="shared" si="8"/>
        <v>0</v>
      </c>
      <c r="F34" s="203">
        <f t="shared" si="1"/>
        <v>0</v>
      </c>
      <c r="G34" s="202">
        <f t="shared" si="9"/>
        <v>0</v>
      </c>
      <c r="H34" s="204">
        <f t="shared" si="2"/>
        <v>0</v>
      </c>
      <c r="I34" s="204">
        <f t="shared" si="3"/>
        <v>0</v>
      </c>
      <c r="J34" s="202">
        <f t="shared" si="4"/>
        <v>1</v>
      </c>
      <c r="K34" s="202">
        <f t="shared" si="5"/>
        <v>1</v>
      </c>
      <c r="L34" s="202"/>
      <c r="M34" s="202"/>
      <c r="N34" s="208" t="s">
        <v>378</v>
      </c>
      <c r="O34" s="209" t="s">
        <v>475</v>
      </c>
      <c r="P34" s="214" t="s">
        <v>352</v>
      </c>
      <c r="Q34" s="209" t="s">
        <v>387</v>
      </c>
      <c r="R34" s="209"/>
      <c r="S34" s="209"/>
      <c r="T34" s="209"/>
      <c r="U34" s="209"/>
      <c r="V34" s="209"/>
      <c r="W34" s="209"/>
      <c r="X34" s="209"/>
      <c r="Y34" s="209"/>
      <c r="Z34" s="209"/>
      <c r="AA34" s="209"/>
      <c r="AB34" s="209"/>
      <c r="AC34" s="209"/>
      <c r="AD34" s="209"/>
      <c r="AE34" s="209"/>
      <c r="AF34" s="209"/>
      <c r="AG34" s="209"/>
      <c r="AH34" s="209"/>
      <c r="AI34" s="209"/>
      <c r="AJ34" s="209"/>
      <c r="AK34" s="209"/>
      <c r="AL34" s="209"/>
    </row>
    <row r="35" spans="1:38" ht="15.75" thickBot="1" x14ac:dyDescent="0.3">
      <c r="A35" s="202" t="s">
        <v>14</v>
      </c>
      <c r="B35" s="202">
        <f t="shared" si="6"/>
        <v>1</v>
      </c>
      <c r="C35" s="203">
        <f t="shared" si="0"/>
        <v>0</v>
      </c>
      <c r="D35" s="202">
        <f t="shared" si="7"/>
        <v>0</v>
      </c>
      <c r="E35" s="202">
        <f t="shared" si="8"/>
        <v>0</v>
      </c>
      <c r="F35" s="203">
        <f t="shared" si="1"/>
        <v>0</v>
      </c>
      <c r="G35" s="202">
        <f t="shared" si="9"/>
        <v>0</v>
      </c>
      <c r="H35" s="204">
        <f t="shared" si="2"/>
        <v>0</v>
      </c>
      <c r="I35" s="204">
        <f t="shared" si="3"/>
        <v>0</v>
      </c>
      <c r="J35" s="202">
        <f t="shared" si="4"/>
        <v>0</v>
      </c>
      <c r="K35" s="202">
        <f t="shared" si="5"/>
        <v>0</v>
      </c>
      <c r="L35" s="202"/>
      <c r="M35" s="202"/>
      <c r="N35" s="208" t="s">
        <v>378</v>
      </c>
      <c r="O35" s="209"/>
      <c r="P35" s="209"/>
      <c r="Q35" s="209"/>
      <c r="R35" s="209"/>
      <c r="S35" s="209"/>
      <c r="T35" s="209"/>
      <c r="U35" s="209"/>
      <c r="V35" s="209"/>
      <c r="W35" s="209"/>
      <c r="X35" s="209"/>
      <c r="Y35" s="209"/>
      <c r="Z35" s="209"/>
      <c r="AA35" s="209"/>
      <c r="AB35" s="209"/>
      <c r="AC35" s="209"/>
      <c r="AD35" s="209"/>
      <c r="AE35" s="209"/>
      <c r="AF35" s="209"/>
      <c r="AG35" s="209"/>
      <c r="AH35" s="209"/>
      <c r="AI35" s="209"/>
      <c r="AJ35" s="209"/>
      <c r="AK35" s="209"/>
      <c r="AL35" s="209"/>
    </row>
    <row r="36" spans="1:38" ht="15.75" thickBot="1" x14ac:dyDescent="0.3">
      <c r="A36" s="202" t="s">
        <v>476</v>
      </c>
      <c r="B36" s="202">
        <f t="shared" si="6"/>
        <v>1</v>
      </c>
      <c r="C36" s="203">
        <f t="shared" si="0"/>
        <v>0</v>
      </c>
      <c r="D36" s="202">
        <f t="shared" si="7"/>
        <v>1</v>
      </c>
      <c r="E36" s="202">
        <f t="shared" si="8"/>
        <v>0</v>
      </c>
      <c r="F36" s="203">
        <f t="shared" si="1"/>
        <v>0</v>
      </c>
      <c r="G36" s="202">
        <f t="shared" si="9"/>
        <v>0</v>
      </c>
      <c r="H36" s="204">
        <f t="shared" si="2"/>
        <v>1</v>
      </c>
      <c r="I36" s="204">
        <f t="shared" si="3"/>
        <v>1</v>
      </c>
      <c r="J36" s="202">
        <f t="shared" si="4"/>
        <v>1</v>
      </c>
      <c r="K36" s="202">
        <f t="shared" si="5"/>
        <v>1</v>
      </c>
      <c r="L36" s="202">
        <v>1</v>
      </c>
      <c r="M36" s="202"/>
      <c r="N36" s="208" t="s">
        <v>380</v>
      </c>
      <c r="O36" s="209" t="s">
        <v>378</v>
      </c>
      <c r="P36" s="210" t="s">
        <v>383</v>
      </c>
      <c r="Q36" s="211" t="s">
        <v>148</v>
      </c>
      <c r="R36" s="213" t="s">
        <v>353</v>
      </c>
      <c r="S36" s="209"/>
      <c r="T36" s="209"/>
      <c r="U36" s="209"/>
      <c r="V36" s="209"/>
      <c r="W36" s="209"/>
      <c r="X36" s="209"/>
      <c r="Y36" s="209"/>
      <c r="Z36" s="209"/>
      <c r="AA36" s="209"/>
      <c r="AB36" s="209"/>
      <c r="AC36" s="209"/>
      <c r="AD36" s="209"/>
      <c r="AE36" s="209"/>
      <c r="AF36" s="209"/>
      <c r="AG36" s="209"/>
      <c r="AH36" s="209"/>
      <c r="AI36" s="209"/>
      <c r="AJ36" s="209"/>
      <c r="AK36" s="209"/>
      <c r="AL36" s="209"/>
    </row>
    <row r="37" spans="1:38" ht="15.75" thickBot="1" x14ac:dyDescent="0.3">
      <c r="A37" s="202" t="s">
        <v>477</v>
      </c>
      <c r="B37" s="202">
        <f t="shared" si="6"/>
        <v>1</v>
      </c>
      <c r="C37" s="203">
        <f t="shared" si="0"/>
        <v>0</v>
      </c>
      <c r="D37" s="202">
        <f t="shared" si="7"/>
        <v>1</v>
      </c>
      <c r="E37" s="202">
        <f t="shared" si="8"/>
        <v>0</v>
      </c>
      <c r="F37" s="203">
        <f t="shared" si="1"/>
        <v>0</v>
      </c>
      <c r="G37" s="202">
        <f t="shared" si="9"/>
        <v>1</v>
      </c>
      <c r="H37" s="204">
        <f t="shared" si="2"/>
        <v>1</v>
      </c>
      <c r="I37" s="204">
        <f t="shared" si="3"/>
        <v>1</v>
      </c>
      <c r="J37" s="202">
        <f t="shared" si="4"/>
        <v>1</v>
      </c>
      <c r="K37" s="202">
        <f t="shared" si="5"/>
        <v>1</v>
      </c>
      <c r="L37" s="202">
        <v>1</v>
      </c>
      <c r="M37" s="202">
        <v>1</v>
      </c>
      <c r="N37" s="208" t="s">
        <v>380</v>
      </c>
      <c r="O37" s="209" t="s">
        <v>378</v>
      </c>
      <c r="P37" s="210" t="s">
        <v>383</v>
      </c>
      <c r="Q37" s="209" t="s">
        <v>389</v>
      </c>
      <c r="R37" s="211" t="s">
        <v>148</v>
      </c>
      <c r="S37" s="209" t="s">
        <v>410</v>
      </c>
      <c r="T37" s="213" t="s">
        <v>353</v>
      </c>
      <c r="U37" s="212" t="s">
        <v>390</v>
      </c>
      <c r="V37" s="213" t="s">
        <v>478</v>
      </c>
      <c r="W37" s="217" t="s">
        <v>437</v>
      </c>
      <c r="X37" s="209" t="s">
        <v>151</v>
      </c>
      <c r="Y37" s="213" t="s">
        <v>423</v>
      </c>
      <c r="Z37" s="209"/>
      <c r="AA37" s="209"/>
      <c r="AB37" s="209"/>
      <c r="AC37" s="209"/>
      <c r="AD37" s="209"/>
      <c r="AE37" s="209"/>
      <c r="AF37" s="209"/>
      <c r="AG37" s="209"/>
      <c r="AH37" s="209"/>
      <c r="AI37" s="209"/>
      <c r="AJ37" s="209"/>
      <c r="AK37" s="209"/>
      <c r="AL37" s="209"/>
    </row>
    <row r="38" spans="1:38" ht="15.75" thickBot="1" x14ac:dyDescent="0.3">
      <c r="A38" s="202" t="s">
        <v>479</v>
      </c>
      <c r="B38" s="202">
        <f t="shared" si="6"/>
        <v>1</v>
      </c>
      <c r="C38" s="203">
        <f t="shared" si="0"/>
        <v>0</v>
      </c>
      <c r="D38" s="202">
        <f t="shared" si="7"/>
        <v>1</v>
      </c>
      <c r="E38" s="202">
        <f t="shared" si="8"/>
        <v>0</v>
      </c>
      <c r="F38" s="203">
        <f t="shared" si="1"/>
        <v>0</v>
      </c>
      <c r="G38" s="202">
        <f t="shared" si="9"/>
        <v>0</v>
      </c>
      <c r="H38" s="204">
        <f t="shared" si="2"/>
        <v>1</v>
      </c>
      <c r="I38" s="204">
        <f t="shared" si="3"/>
        <v>1</v>
      </c>
      <c r="J38" s="202">
        <f t="shared" si="4"/>
        <v>1</v>
      </c>
      <c r="K38" s="202">
        <f t="shared" si="5"/>
        <v>1</v>
      </c>
      <c r="L38" s="202">
        <v>1</v>
      </c>
      <c r="M38" s="202"/>
      <c r="N38" s="208" t="s">
        <v>378</v>
      </c>
      <c r="O38" s="209" t="s">
        <v>380</v>
      </c>
      <c r="P38" s="210" t="s">
        <v>383</v>
      </c>
      <c r="Q38" s="209" t="s">
        <v>389</v>
      </c>
      <c r="R38" s="211" t="s">
        <v>148</v>
      </c>
      <c r="S38" s="213" t="s">
        <v>353</v>
      </c>
      <c r="T38" s="209"/>
      <c r="U38" s="209"/>
      <c r="V38" s="209"/>
      <c r="W38" s="209"/>
      <c r="X38" s="209"/>
      <c r="Y38" s="209"/>
      <c r="Z38" s="209"/>
      <c r="AA38" s="209"/>
      <c r="AB38" s="209"/>
      <c r="AC38" s="209"/>
      <c r="AD38" s="209"/>
      <c r="AE38" s="209"/>
      <c r="AF38" s="209"/>
      <c r="AG38" s="209"/>
      <c r="AH38" s="209"/>
      <c r="AI38" s="209"/>
      <c r="AJ38" s="209"/>
      <c r="AK38" s="209"/>
      <c r="AL38" s="209"/>
    </row>
    <row r="39" spans="1:38" ht="15.75" thickBot="1" x14ac:dyDescent="0.3">
      <c r="A39" s="202" t="s">
        <v>480</v>
      </c>
      <c r="B39" s="202">
        <f t="shared" si="6"/>
        <v>1</v>
      </c>
      <c r="C39" s="203">
        <f t="shared" si="0"/>
        <v>0</v>
      </c>
      <c r="D39" s="202">
        <f t="shared" si="7"/>
        <v>1</v>
      </c>
      <c r="E39" s="202">
        <f t="shared" si="8"/>
        <v>0</v>
      </c>
      <c r="F39" s="203">
        <f t="shared" si="1"/>
        <v>0</v>
      </c>
      <c r="G39" s="202">
        <f t="shared" si="9"/>
        <v>0</v>
      </c>
      <c r="H39" s="204">
        <f t="shared" si="2"/>
        <v>1</v>
      </c>
      <c r="I39" s="204">
        <f t="shared" si="3"/>
        <v>1</v>
      </c>
      <c r="J39" s="202">
        <f t="shared" si="4"/>
        <v>1</v>
      </c>
      <c r="K39" s="202">
        <f t="shared" si="5"/>
        <v>1</v>
      </c>
      <c r="L39" s="202">
        <v>1</v>
      </c>
      <c r="M39" s="202"/>
      <c r="N39" s="208" t="s">
        <v>378</v>
      </c>
      <c r="O39" s="209" t="s">
        <v>380</v>
      </c>
      <c r="P39" s="210" t="s">
        <v>383</v>
      </c>
      <c r="Q39" s="209" t="s">
        <v>389</v>
      </c>
      <c r="R39" s="211" t="s">
        <v>148</v>
      </c>
      <c r="S39" s="213" t="s">
        <v>353</v>
      </c>
      <c r="T39" s="209"/>
      <c r="U39" s="209"/>
      <c r="V39" s="209"/>
      <c r="W39" s="209"/>
      <c r="X39" s="209"/>
      <c r="Y39" s="209"/>
      <c r="Z39" s="209"/>
      <c r="AA39" s="209"/>
      <c r="AB39" s="209"/>
      <c r="AC39" s="209"/>
      <c r="AD39" s="209"/>
      <c r="AE39" s="209"/>
      <c r="AF39" s="209"/>
      <c r="AG39" s="209"/>
      <c r="AH39" s="209"/>
      <c r="AI39" s="209"/>
      <c r="AJ39" s="209"/>
      <c r="AK39" s="209"/>
      <c r="AL39" s="209"/>
    </row>
    <row r="40" spans="1:38" ht="15.75" thickBot="1" x14ac:dyDescent="0.3">
      <c r="A40" s="202" t="s">
        <v>15</v>
      </c>
      <c r="B40" s="202">
        <f t="shared" si="6"/>
        <v>1</v>
      </c>
      <c r="C40" s="203">
        <f t="shared" si="0"/>
        <v>1</v>
      </c>
      <c r="D40" s="202">
        <f t="shared" si="7"/>
        <v>1</v>
      </c>
      <c r="E40" s="202">
        <f t="shared" si="8"/>
        <v>0</v>
      </c>
      <c r="F40" s="203">
        <f t="shared" si="1"/>
        <v>1</v>
      </c>
      <c r="G40" s="202">
        <f t="shared" si="9"/>
        <v>0</v>
      </c>
      <c r="H40" s="204">
        <f t="shared" si="2"/>
        <v>1</v>
      </c>
      <c r="I40" s="204">
        <f t="shared" si="3"/>
        <v>1</v>
      </c>
      <c r="J40" s="202">
        <f t="shared" si="4"/>
        <v>1</v>
      </c>
      <c r="K40" s="202">
        <f t="shared" si="5"/>
        <v>1</v>
      </c>
      <c r="L40" s="202"/>
      <c r="M40" s="202"/>
      <c r="N40" s="218" t="s">
        <v>383</v>
      </c>
      <c r="O40" s="211" t="s">
        <v>148</v>
      </c>
      <c r="P40" s="209" t="s">
        <v>412</v>
      </c>
      <c r="Q40" s="209" t="s">
        <v>406</v>
      </c>
      <c r="R40" s="215" t="s">
        <v>379</v>
      </c>
      <c r="S40" s="209" t="s">
        <v>380</v>
      </c>
      <c r="T40" s="209" t="s">
        <v>378</v>
      </c>
      <c r="U40" s="215" t="s">
        <v>382</v>
      </c>
      <c r="V40" s="209"/>
      <c r="W40" s="209"/>
      <c r="X40" s="209"/>
      <c r="Y40" s="209"/>
      <c r="Z40" s="209"/>
      <c r="AA40" s="209"/>
      <c r="AB40" s="209"/>
      <c r="AC40" s="209"/>
      <c r="AD40" s="209"/>
      <c r="AE40" s="209"/>
      <c r="AF40" s="209"/>
      <c r="AG40" s="209"/>
      <c r="AH40" s="209"/>
      <c r="AI40" s="209"/>
      <c r="AJ40" s="209"/>
      <c r="AK40" s="209"/>
      <c r="AL40" s="209"/>
    </row>
    <row r="41" spans="1:38" ht="15.75" thickBot="1" x14ac:dyDescent="0.3">
      <c r="A41" s="202" t="s">
        <v>16</v>
      </c>
      <c r="B41" s="202">
        <f t="shared" si="6"/>
        <v>1</v>
      </c>
      <c r="C41" s="203">
        <f t="shared" si="0"/>
        <v>1</v>
      </c>
      <c r="D41" s="202">
        <f t="shared" si="7"/>
        <v>0</v>
      </c>
      <c r="E41" s="202">
        <f t="shared" si="8"/>
        <v>0</v>
      </c>
      <c r="F41" s="203">
        <f t="shared" si="1"/>
        <v>0</v>
      </c>
      <c r="G41" s="202">
        <f t="shared" si="9"/>
        <v>0</v>
      </c>
      <c r="H41" s="204">
        <f t="shared" si="2"/>
        <v>0</v>
      </c>
      <c r="I41" s="204">
        <f t="shared" si="3"/>
        <v>1</v>
      </c>
      <c r="J41" s="202">
        <f t="shared" si="4"/>
        <v>0</v>
      </c>
      <c r="K41" s="202">
        <f t="shared" si="5"/>
        <v>0</v>
      </c>
      <c r="L41" s="202"/>
      <c r="M41" s="202"/>
      <c r="N41" s="218" t="s">
        <v>383</v>
      </c>
      <c r="O41" s="209" t="s">
        <v>386</v>
      </c>
      <c r="P41" s="215" t="s">
        <v>379</v>
      </c>
      <c r="Q41" s="209" t="s">
        <v>387</v>
      </c>
      <c r="R41" s="209" t="s">
        <v>481</v>
      </c>
      <c r="S41" s="209" t="s">
        <v>482</v>
      </c>
      <c r="T41" s="209"/>
      <c r="U41" s="209"/>
      <c r="V41" s="209"/>
      <c r="W41" s="209"/>
      <c r="X41" s="209"/>
      <c r="Y41" s="209"/>
      <c r="Z41" s="209"/>
      <c r="AA41" s="209"/>
      <c r="AB41" s="209"/>
      <c r="AC41" s="209"/>
      <c r="AD41" s="209"/>
      <c r="AE41" s="209"/>
      <c r="AF41" s="209"/>
      <c r="AG41" s="209"/>
      <c r="AH41" s="209"/>
      <c r="AI41" s="209"/>
      <c r="AJ41" s="209"/>
      <c r="AK41" s="209"/>
      <c r="AL41" s="209"/>
    </row>
    <row r="42" spans="1:38" ht="15.75" thickBot="1" x14ac:dyDescent="0.3">
      <c r="A42" s="202" t="s">
        <v>17</v>
      </c>
      <c r="B42" s="202">
        <f t="shared" si="6"/>
        <v>1</v>
      </c>
      <c r="C42" s="203">
        <f t="shared" si="0"/>
        <v>0</v>
      </c>
      <c r="D42" s="202">
        <f t="shared" si="7"/>
        <v>0</v>
      </c>
      <c r="E42" s="202">
        <f t="shared" si="8"/>
        <v>0</v>
      </c>
      <c r="F42" s="203">
        <f t="shared" si="1"/>
        <v>0</v>
      </c>
      <c r="G42" s="202">
        <f t="shared" si="9"/>
        <v>0</v>
      </c>
      <c r="H42" s="204">
        <f t="shared" si="2"/>
        <v>0</v>
      </c>
      <c r="I42" s="204">
        <f t="shared" si="3"/>
        <v>0</v>
      </c>
      <c r="J42" s="202">
        <f t="shared" si="4"/>
        <v>1</v>
      </c>
      <c r="K42" s="202">
        <f t="shared" si="5"/>
        <v>1</v>
      </c>
      <c r="L42" s="202"/>
      <c r="M42" s="202"/>
      <c r="N42" s="208" t="s">
        <v>386</v>
      </c>
      <c r="O42" s="214" t="s">
        <v>352</v>
      </c>
      <c r="P42" s="209" t="s">
        <v>483</v>
      </c>
      <c r="Q42" s="209"/>
      <c r="R42" s="209"/>
      <c r="S42" s="209"/>
      <c r="T42" s="209"/>
      <c r="U42" s="209"/>
      <c r="V42" s="209"/>
      <c r="W42" s="209"/>
      <c r="X42" s="209"/>
      <c r="Y42" s="209"/>
      <c r="Z42" s="209"/>
      <c r="AA42" s="209"/>
      <c r="AB42" s="209"/>
      <c r="AC42" s="209"/>
      <c r="AD42" s="209"/>
      <c r="AE42" s="209"/>
      <c r="AF42" s="209"/>
      <c r="AG42" s="209"/>
      <c r="AH42" s="209"/>
      <c r="AI42" s="209"/>
      <c r="AJ42" s="209"/>
      <c r="AK42" s="209"/>
      <c r="AL42" s="209"/>
    </row>
    <row r="43" spans="1:38" ht="15.75" thickBot="1" x14ac:dyDescent="0.3">
      <c r="A43" s="202" t="s">
        <v>18</v>
      </c>
      <c r="B43" s="202">
        <f t="shared" si="6"/>
        <v>0</v>
      </c>
      <c r="C43" s="203">
        <f t="shared" si="0"/>
        <v>0</v>
      </c>
      <c r="D43" s="202">
        <f t="shared" si="7"/>
        <v>0</v>
      </c>
      <c r="E43" s="202">
        <f t="shared" si="8"/>
        <v>0</v>
      </c>
      <c r="F43" s="203">
        <f t="shared" si="1"/>
        <v>0</v>
      </c>
      <c r="G43" s="202">
        <f t="shared" si="9"/>
        <v>0</v>
      </c>
      <c r="H43" s="204">
        <f t="shared" si="2"/>
        <v>0</v>
      </c>
      <c r="I43" s="204">
        <f t="shared" si="3"/>
        <v>1</v>
      </c>
      <c r="J43" s="202">
        <f t="shared" si="4"/>
        <v>0</v>
      </c>
      <c r="K43" s="202">
        <f t="shared" si="5"/>
        <v>0</v>
      </c>
      <c r="L43" s="202"/>
      <c r="M43" s="202"/>
      <c r="N43" s="218" t="s">
        <v>383</v>
      </c>
      <c r="O43" s="209"/>
      <c r="P43" s="209"/>
      <c r="Q43" s="209"/>
      <c r="R43" s="209"/>
      <c r="S43" s="209"/>
      <c r="T43" s="209"/>
      <c r="U43" s="209"/>
      <c r="V43" s="209"/>
      <c r="W43" s="209"/>
      <c r="X43" s="209"/>
      <c r="Y43" s="209"/>
      <c r="Z43" s="209"/>
      <c r="AA43" s="209"/>
      <c r="AB43" s="209"/>
      <c r="AC43" s="209"/>
      <c r="AD43" s="209"/>
      <c r="AE43" s="209"/>
      <c r="AF43" s="209"/>
      <c r="AG43" s="209"/>
      <c r="AH43" s="209"/>
      <c r="AI43" s="209"/>
      <c r="AJ43" s="209"/>
      <c r="AK43" s="209"/>
      <c r="AL43" s="209"/>
    </row>
    <row r="44" spans="1:38" ht="15.75" thickBot="1" x14ac:dyDescent="0.3">
      <c r="A44" s="202" t="s">
        <v>202</v>
      </c>
      <c r="B44" s="202">
        <f t="shared" si="6"/>
        <v>1</v>
      </c>
      <c r="C44" s="203">
        <f t="shared" si="0"/>
        <v>0</v>
      </c>
      <c r="D44" s="202">
        <f t="shared" si="7"/>
        <v>1</v>
      </c>
      <c r="E44" s="202">
        <f t="shared" si="8"/>
        <v>0</v>
      </c>
      <c r="F44" s="203">
        <f t="shared" si="1"/>
        <v>1</v>
      </c>
      <c r="G44" s="202">
        <f t="shared" si="9"/>
        <v>0</v>
      </c>
      <c r="H44" s="204">
        <f t="shared" si="2"/>
        <v>0</v>
      </c>
      <c r="I44" s="204">
        <f t="shared" si="3"/>
        <v>1</v>
      </c>
      <c r="J44" s="202">
        <f t="shared" si="4"/>
        <v>0</v>
      </c>
      <c r="K44" s="202">
        <f t="shared" si="5"/>
        <v>0</v>
      </c>
      <c r="L44" s="202"/>
      <c r="M44" s="202"/>
      <c r="N44" s="208" t="s">
        <v>386</v>
      </c>
      <c r="O44" s="209" t="s">
        <v>378</v>
      </c>
      <c r="P44" s="209" t="s">
        <v>380</v>
      </c>
      <c r="Q44" s="215" t="s">
        <v>382</v>
      </c>
      <c r="R44" s="210" t="s">
        <v>383</v>
      </c>
      <c r="S44" s="209"/>
      <c r="T44" s="209"/>
      <c r="U44" s="209"/>
      <c r="V44" s="209"/>
      <c r="W44" s="209"/>
      <c r="X44" s="209"/>
      <c r="Y44" s="209"/>
      <c r="Z44" s="209"/>
      <c r="AA44" s="209"/>
      <c r="AB44" s="209"/>
      <c r="AC44" s="209"/>
      <c r="AD44" s="209"/>
      <c r="AE44" s="209"/>
      <c r="AF44" s="209"/>
      <c r="AG44" s="209"/>
      <c r="AH44" s="209"/>
      <c r="AI44" s="209"/>
      <c r="AJ44" s="209"/>
      <c r="AK44" s="209"/>
      <c r="AL44" s="209"/>
    </row>
    <row r="45" spans="1:38" ht="15.75" thickBot="1" x14ac:dyDescent="0.3">
      <c r="A45" s="202" t="s">
        <v>484</v>
      </c>
      <c r="B45" s="202">
        <f t="shared" si="6"/>
        <v>1</v>
      </c>
      <c r="C45" s="203">
        <f t="shared" si="0"/>
        <v>0</v>
      </c>
      <c r="D45" s="202">
        <f t="shared" si="7"/>
        <v>0</v>
      </c>
      <c r="E45" s="202">
        <f t="shared" si="8"/>
        <v>0</v>
      </c>
      <c r="F45" s="203">
        <f t="shared" si="1"/>
        <v>0</v>
      </c>
      <c r="G45" s="202">
        <f t="shared" si="9"/>
        <v>0</v>
      </c>
      <c r="H45" s="204">
        <f t="shared" si="2"/>
        <v>0</v>
      </c>
      <c r="I45" s="204">
        <f t="shared" si="3"/>
        <v>1</v>
      </c>
      <c r="J45" s="202">
        <f t="shared" si="4"/>
        <v>0</v>
      </c>
      <c r="K45" s="202">
        <f t="shared" si="5"/>
        <v>0</v>
      </c>
      <c r="L45" s="202"/>
      <c r="M45" s="202"/>
      <c r="N45" s="208" t="s">
        <v>386</v>
      </c>
      <c r="O45" s="210" t="s">
        <v>383</v>
      </c>
      <c r="P45" s="209"/>
      <c r="Q45" s="209"/>
      <c r="R45" s="209"/>
      <c r="S45" s="209"/>
      <c r="T45" s="209"/>
      <c r="U45" s="209"/>
      <c r="V45" s="209"/>
      <c r="W45" s="209"/>
      <c r="X45" s="209"/>
      <c r="Y45" s="209"/>
      <c r="Z45" s="209"/>
      <c r="AA45" s="209"/>
      <c r="AB45" s="209"/>
      <c r="AC45" s="209"/>
      <c r="AD45" s="209"/>
      <c r="AE45" s="209"/>
      <c r="AF45" s="209"/>
      <c r="AG45" s="209"/>
      <c r="AH45" s="209"/>
      <c r="AI45" s="209"/>
      <c r="AJ45" s="209"/>
      <c r="AK45" s="209"/>
      <c r="AL45" s="209"/>
    </row>
    <row r="46" spans="1:38" ht="15.75" thickBot="1" x14ac:dyDescent="0.3">
      <c r="A46" s="202" t="s">
        <v>21</v>
      </c>
      <c r="B46" s="202">
        <f t="shared" si="6"/>
        <v>1</v>
      </c>
      <c r="C46" s="203">
        <f t="shared" si="0"/>
        <v>1</v>
      </c>
      <c r="D46" s="202">
        <f t="shared" si="7"/>
        <v>1</v>
      </c>
      <c r="E46" s="202">
        <f t="shared" si="8"/>
        <v>0</v>
      </c>
      <c r="F46" s="203">
        <f t="shared" si="1"/>
        <v>1</v>
      </c>
      <c r="G46" s="202">
        <f t="shared" si="9"/>
        <v>0</v>
      </c>
      <c r="H46" s="204">
        <f t="shared" si="2"/>
        <v>0</v>
      </c>
      <c r="I46" s="204">
        <f t="shared" si="3"/>
        <v>0</v>
      </c>
      <c r="J46" s="202">
        <f t="shared" si="4"/>
        <v>0</v>
      </c>
      <c r="K46" s="202">
        <f t="shared" si="5"/>
        <v>0</v>
      </c>
      <c r="L46" s="202"/>
      <c r="M46" s="202"/>
      <c r="N46" s="208" t="s">
        <v>378</v>
      </c>
      <c r="O46" s="215" t="s">
        <v>379</v>
      </c>
      <c r="P46" s="209" t="s">
        <v>380</v>
      </c>
      <c r="Q46" s="215" t="s">
        <v>382</v>
      </c>
      <c r="R46" s="209"/>
      <c r="S46" s="209"/>
      <c r="T46" s="209"/>
      <c r="U46" s="209"/>
      <c r="V46" s="209"/>
      <c r="W46" s="209"/>
      <c r="X46" s="209"/>
      <c r="Y46" s="209"/>
      <c r="Z46" s="209"/>
      <c r="AA46" s="209"/>
      <c r="AB46" s="209"/>
      <c r="AC46" s="209"/>
      <c r="AD46" s="209"/>
      <c r="AE46" s="209"/>
      <c r="AF46" s="209"/>
      <c r="AG46" s="209"/>
      <c r="AH46" s="209"/>
      <c r="AI46" s="209"/>
      <c r="AJ46" s="209"/>
      <c r="AK46" s="209"/>
      <c r="AL46" s="209"/>
    </row>
    <row r="47" spans="1:38" ht="15.75" thickBot="1" x14ac:dyDescent="0.3">
      <c r="A47" s="202" t="s">
        <v>485</v>
      </c>
      <c r="B47" s="202">
        <f t="shared" si="6"/>
        <v>1</v>
      </c>
      <c r="C47" s="203">
        <f t="shared" si="0"/>
        <v>0</v>
      </c>
      <c r="D47" s="202">
        <f t="shared" si="7"/>
        <v>1</v>
      </c>
      <c r="E47" s="202">
        <f t="shared" si="8"/>
        <v>0</v>
      </c>
      <c r="F47" s="203">
        <f t="shared" si="1"/>
        <v>0</v>
      </c>
      <c r="G47" s="202">
        <f t="shared" si="9"/>
        <v>0</v>
      </c>
      <c r="H47" s="204">
        <f t="shared" si="2"/>
        <v>0</v>
      </c>
      <c r="I47" s="204">
        <f t="shared" si="3"/>
        <v>0</v>
      </c>
      <c r="J47" s="202">
        <f t="shared" si="4"/>
        <v>1</v>
      </c>
      <c r="K47" s="202">
        <f t="shared" si="5"/>
        <v>1</v>
      </c>
      <c r="L47" s="202"/>
      <c r="M47" s="202"/>
      <c r="N47" s="208" t="s">
        <v>380</v>
      </c>
      <c r="O47" s="209" t="s">
        <v>378</v>
      </c>
      <c r="P47" s="214" t="s">
        <v>352</v>
      </c>
      <c r="Q47" s="209"/>
      <c r="R47" s="209"/>
      <c r="S47" s="209"/>
      <c r="T47" s="209"/>
      <c r="U47" s="209"/>
      <c r="V47" s="209"/>
      <c r="W47" s="209"/>
      <c r="X47" s="209"/>
      <c r="Y47" s="209"/>
      <c r="Z47" s="209"/>
      <c r="AA47" s="209"/>
      <c r="AB47" s="209"/>
      <c r="AC47" s="209"/>
      <c r="AD47" s="209"/>
      <c r="AE47" s="209"/>
      <c r="AF47" s="209"/>
      <c r="AG47" s="209"/>
      <c r="AH47" s="209"/>
      <c r="AI47" s="209"/>
      <c r="AJ47" s="209"/>
      <c r="AK47" s="209"/>
      <c r="AL47" s="209"/>
    </row>
    <row r="48" spans="1:38" ht="15.75" thickBot="1" x14ac:dyDescent="0.3">
      <c r="A48" s="202" t="s">
        <v>22</v>
      </c>
      <c r="B48" s="202">
        <f t="shared" si="6"/>
        <v>1</v>
      </c>
      <c r="C48" s="203">
        <f t="shared" si="0"/>
        <v>1</v>
      </c>
      <c r="D48" s="202">
        <f t="shared" si="7"/>
        <v>1</v>
      </c>
      <c r="E48" s="202">
        <f t="shared" si="8"/>
        <v>0</v>
      </c>
      <c r="F48" s="203">
        <f t="shared" si="1"/>
        <v>0</v>
      </c>
      <c r="G48" s="202">
        <f t="shared" si="9"/>
        <v>0</v>
      </c>
      <c r="H48" s="204">
        <f t="shared" si="2"/>
        <v>0</v>
      </c>
      <c r="I48" s="204">
        <f t="shared" si="3"/>
        <v>0</v>
      </c>
      <c r="J48" s="202">
        <f t="shared" si="4"/>
        <v>1</v>
      </c>
      <c r="K48" s="202">
        <f t="shared" si="5"/>
        <v>1</v>
      </c>
      <c r="L48" s="202"/>
      <c r="M48" s="202"/>
      <c r="N48" s="208" t="s">
        <v>378</v>
      </c>
      <c r="O48" s="209" t="s">
        <v>380</v>
      </c>
      <c r="P48" s="209" t="s">
        <v>412</v>
      </c>
      <c r="Q48" s="215" t="s">
        <v>379</v>
      </c>
      <c r="R48" s="214" t="s">
        <v>352</v>
      </c>
      <c r="S48" s="209" t="s">
        <v>444</v>
      </c>
      <c r="T48" s="209" t="s">
        <v>486</v>
      </c>
      <c r="U48" s="209"/>
      <c r="V48" s="209"/>
      <c r="W48" s="209"/>
      <c r="X48" s="209"/>
      <c r="Y48" s="209"/>
      <c r="Z48" s="209"/>
      <c r="AA48" s="209"/>
      <c r="AB48" s="209"/>
      <c r="AC48" s="209"/>
      <c r="AD48" s="209"/>
      <c r="AE48" s="209"/>
      <c r="AF48" s="209"/>
      <c r="AG48" s="209"/>
      <c r="AH48" s="209"/>
      <c r="AI48" s="209"/>
      <c r="AJ48" s="209"/>
      <c r="AK48" s="209"/>
      <c r="AL48" s="209"/>
    </row>
    <row r="49" spans="1:38" ht="15.75" thickBot="1" x14ac:dyDescent="0.3">
      <c r="A49" s="202" t="s">
        <v>23</v>
      </c>
      <c r="B49" s="202">
        <f t="shared" si="6"/>
        <v>1</v>
      </c>
      <c r="C49" s="203">
        <f t="shared" si="0"/>
        <v>0</v>
      </c>
      <c r="D49" s="202">
        <f t="shared" si="7"/>
        <v>0</v>
      </c>
      <c r="E49" s="202">
        <f t="shared" si="8"/>
        <v>0</v>
      </c>
      <c r="F49" s="203">
        <f t="shared" si="1"/>
        <v>0</v>
      </c>
      <c r="G49" s="202">
        <f t="shared" si="9"/>
        <v>0</v>
      </c>
      <c r="H49" s="204">
        <f t="shared" si="2"/>
        <v>0</v>
      </c>
      <c r="I49" s="204">
        <f t="shared" si="3"/>
        <v>0</v>
      </c>
      <c r="J49" s="202">
        <f t="shared" si="4"/>
        <v>1</v>
      </c>
      <c r="K49" s="202">
        <f t="shared" si="5"/>
        <v>0</v>
      </c>
      <c r="L49" s="202">
        <v>1</v>
      </c>
      <c r="M49" s="202"/>
      <c r="N49" s="216" t="s">
        <v>352</v>
      </c>
      <c r="O49" s="209" t="s">
        <v>386</v>
      </c>
      <c r="P49" s="213" t="s">
        <v>353</v>
      </c>
      <c r="Q49" s="209"/>
      <c r="R49" s="209"/>
      <c r="S49" s="209"/>
      <c r="T49" s="209"/>
      <c r="U49" s="209"/>
      <c r="V49" s="209"/>
      <c r="W49" s="209"/>
      <c r="X49" s="209"/>
      <c r="Y49" s="209"/>
      <c r="Z49" s="209"/>
      <c r="AA49" s="209"/>
      <c r="AB49" s="209"/>
      <c r="AC49" s="209"/>
      <c r="AD49" s="209"/>
      <c r="AE49" s="209"/>
      <c r="AF49" s="209"/>
      <c r="AG49" s="209"/>
      <c r="AH49" s="209"/>
      <c r="AI49" s="209"/>
      <c r="AJ49" s="209"/>
      <c r="AK49" s="209"/>
      <c r="AL49" s="209"/>
    </row>
    <row r="50" spans="1:38" ht="15.75" thickBot="1" x14ac:dyDescent="0.3">
      <c r="A50" s="202" t="s">
        <v>24</v>
      </c>
      <c r="B50" s="202">
        <f t="shared" si="6"/>
        <v>1</v>
      </c>
      <c r="C50" s="203">
        <f t="shared" si="0"/>
        <v>0</v>
      </c>
      <c r="D50" s="202">
        <f t="shared" si="7"/>
        <v>0</v>
      </c>
      <c r="E50" s="202">
        <f t="shared" si="8"/>
        <v>0</v>
      </c>
      <c r="F50" s="203">
        <f t="shared" si="1"/>
        <v>0</v>
      </c>
      <c r="G50" s="202">
        <f t="shared" si="9"/>
        <v>0</v>
      </c>
      <c r="H50" s="204">
        <f t="shared" si="2"/>
        <v>0</v>
      </c>
      <c r="I50" s="204">
        <f t="shared" si="3"/>
        <v>0</v>
      </c>
      <c r="J50" s="202">
        <f t="shared" si="4"/>
        <v>1</v>
      </c>
      <c r="K50" s="202">
        <f t="shared" si="5"/>
        <v>1</v>
      </c>
      <c r="L50" s="202"/>
      <c r="M50" s="202"/>
      <c r="N50" s="208" t="s">
        <v>386</v>
      </c>
      <c r="O50" s="214" t="s">
        <v>352</v>
      </c>
      <c r="P50" s="209" t="s">
        <v>487</v>
      </c>
      <c r="Q50" s="209"/>
      <c r="R50" s="209"/>
      <c r="S50" s="209"/>
      <c r="T50" s="209"/>
      <c r="U50" s="209"/>
      <c r="V50" s="209"/>
      <c r="W50" s="209"/>
      <c r="X50" s="209"/>
      <c r="Y50" s="209"/>
      <c r="Z50" s="209"/>
      <c r="AA50" s="209"/>
      <c r="AB50" s="209"/>
      <c r="AC50" s="209"/>
      <c r="AD50" s="209"/>
      <c r="AE50" s="209"/>
      <c r="AF50" s="209"/>
      <c r="AG50" s="209"/>
      <c r="AH50" s="209"/>
      <c r="AI50" s="209"/>
      <c r="AJ50" s="209"/>
      <c r="AK50" s="209"/>
      <c r="AL50" s="209"/>
    </row>
    <row r="51" spans="1:38" ht="15.75" thickBot="1" x14ac:dyDescent="0.3">
      <c r="A51" s="202" t="s">
        <v>25</v>
      </c>
      <c r="B51" s="202">
        <f t="shared" si="6"/>
        <v>1</v>
      </c>
      <c r="C51" s="203">
        <f t="shared" si="0"/>
        <v>0</v>
      </c>
      <c r="D51" s="202">
        <f t="shared" si="7"/>
        <v>0</v>
      </c>
      <c r="E51" s="202">
        <f t="shared" si="8"/>
        <v>0</v>
      </c>
      <c r="F51" s="203">
        <f t="shared" si="1"/>
        <v>1</v>
      </c>
      <c r="G51" s="202">
        <f t="shared" si="9"/>
        <v>0</v>
      </c>
      <c r="H51" s="204">
        <f t="shared" si="2"/>
        <v>0</v>
      </c>
      <c r="I51" s="204">
        <f t="shared" si="3"/>
        <v>1</v>
      </c>
      <c r="J51" s="202">
        <f t="shared" si="4"/>
        <v>0</v>
      </c>
      <c r="K51" s="202">
        <f t="shared" si="5"/>
        <v>0</v>
      </c>
      <c r="L51" s="202"/>
      <c r="M51" s="202"/>
      <c r="N51" s="208" t="s">
        <v>412</v>
      </c>
      <c r="O51" s="210" t="s">
        <v>383</v>
      </c>
      <c r="P51" s="209" t="s">
        <v>488</v>
      </c>
      <c r="Q51" s="209" t="s">
        <v>406</v>
      </c>
      <c r="R51" s="209" t="s">
        <v>378</v>
      </c>
      <c r="S51" s="215" t="s">
        <v>382</v>
      </c>
      <c r="T51" s="209" t="s">
        <v>471</v>
      </c>
      <c r="U51" s="209"/>
      <c r="V51" s="209"/>
      <c r="W51" s="209"/>
      <c r="X51" s="209"/>
      <c r="Y51" s="209"/>
      <c r="Z51" s="209"/>
      <c r="AA51" s="209"/>
      <c r="AB51" s="209"/>
      <c r="AC51" s="209"/>
      <c r="AD51" s="209"/>
      <c r="AE51" s="209"/>
      <c r="AF51" s="209"/>
      <c r="AG51" s="209"/>
      <c r="AH51" s="209"/>
      <c r="AI51" s="209"/>
      <c r="AJ51" s="209"/>
      <c r="AK51" s="209"/>
      <c r="AL51" s="209"/>
    </row>
    <row r="52" spans="1:38" ht="15.75" thickBot="1" x14ac:dyDescent="0.3">
      <c r="A52" s="202" t="s">
        <v>26</v>
      </c>
      <c r="B52" s="202">
        <f t="shared" si="6"/>
        <v>1</v>
      </c>
      <c r="C52" s="203">
        <f t="shared" si="0"/>
        <v>0</v>
      </c>
      <c r="D52" s="202">
        <f t="shared" si="7"/>
        <v>0</v>
      </c>
      <c r="E52" s="202">
        <f t="shared" si="8"/>
        <v>0</v>
      </c>
      <c r="F52" s="203">
        <f t="shared" si="1"/>
        <v>1</v>
      </c>
      <c r="G52" s="202">
        <f t="shared" si="9"/>
        <v>0</v>
      </c>
      <c r="H52" s="204">
        <f t="shared" si="2"/>
        <v>0</v>
      </c>
      <c r="I52" s="204">
        <f t="shared" si="3"/>
        <v>1</v>
      </c>
      <c r="J52" s="202">
        <f t="shared" si="4"/>
        <v>0</v>
      </c>
      <c r="K52" s="202">
        <f t="shared" si="5"/>
        <v>0</v>
      </c>
      <c r="L52" s="202"/>
      <c r="M52" s="202"/>
      <c r="N52" s="208" t="s">
        <v>412</v>
      </c>
      <c r="O52" s="210" t="s">
        <v>383</v>
      </c>
      <c r="P52" s="209" t="s">
        <v>488</v>
      </c>
      <c r="Q52" s="209" t="s">
        <v>406</v>
      </c>
      <c r="R52" s="209" t="s">
        <v>378</v>
      </c>
      <c r="S52" s="215" t="s">
        <v>382</v>
      </c>
      <c r="T52" s="209" t="s">
        <v>471</v>
      </c>
      <c r="U52" s="209"/>
      <c r="V52" s="209"/>
      <c r="W52" s="209"/>
      <c r="X52" s="209"/>
      <c r="Y52" s="209"/>
      <c r="Z52" s="209"/>
      <c r="AA52" s="209"/>
      <c r="AB52" s="209"/>
      <c r="AC52" s="209"/>
      <c r="AD52" s="209"/>
      <c r="AE52" s="209"/>
      <c r="AF52" s="209"/>
      <c r="AG52" s="209"/>
      <c r="AH52" s="209"/>
      <c r="AI52" s="209"/>
      <c r="AJ52" s="209"/>
      <c r="AK52" s="209"/>
      <c r="AL52" s="209"/>
    </row>
    <row r="53" spans="1:38" ht="15.75" thickBot="1" x14ac:dyDescent="0.3">
      <c r="A53" s="202" t="s">
        <v>27</v>
      </c>
      <c r="B53" s="202">
        <f t="shared" si="6"/>
        <v>1</v>
      </c>
      <c r="C53" s="203">
        <f t="shared" si="0"/>
        <v>1</v>
      </c>
      <c r="D53" s="202">
        <f t="shared" si="7"/>
        <v>1</v>
      </c>
      <c r="E53" s="202">
        <f t="shared" si="8"/>
        <v>0</v>
      </c>
      <c r="F53" s="203">
        <f t="shared" si="1"/>
        <v>1</v>
      </c>
      <c r="G53" s="202">
        <f t="shared" si="9"/>
        <v>0</v>
      </c>
      <c r="H53" s="204">
        <f t="shared" si="2"/>
        <v>0</v>
      </c>
      <c r="I53" s="204">
        <f t="shared" si="3"/>
        <v>0</v>
      </c>
      <c r="J53" s="202">
        <f t="shared" si="4"/>
        <v>1</v>
      </c>
      <c r="K53" s="202">
        <f t="shared" si="5"/>
        <v>1</v>
      </c>
      <c r="L53" s="202"/>
      <c r="M53" s="202"/>
      <c r="N53" s="208" t="s">
        <v>378</v>
      </c>
      <c r="O53" s="209" t="s">
        <v>380</v>
      </c>
      <c r="P53" s="215" t="s">
        <v>379</v>
      </c>
      <c r="Q53" s="209" t="s">
        <v>489</v>
      </c>
      <c r="R53" s="215" t="s">
        <v>382</v>
      </c>
      <c r="S53" s="214" t="s">
        <v>352</v>
      </c>
      <c r="T53" s="209"/>
      <c r="U53" s="209"/>
      <c r="V53" s="209"/>
      <c r="W53" s="209"/>
      <c r="X53" s="209"/>
      <c r="Y53" s="209"/>
      <c r="Z53" s="209"/>
      <c r="AA53" s="209"/>
      <c r="AB53" s="209"/>
      <c r="AC53" s="209"/>
      <c r="AD53" s="209"/>
      <c r="AE53" s="209"/>
      <c r="AF53" s="209"/>
      <c r="AG53" s="209"/>
      <c r="AH53" s="209"/>
      <c r="AI53" s="209"/>
      <c r="AJ53" s="209"/>
      <c r="AK53" s="209"/>
      <c r="AL53" s="209"/>
    </row>
    <row r="54" spans="1:38" ht="15.75" thickBot="1" x14ac:dyDescent="0.3">
      <c r="A54" s="202" t="s">
        <v>28</v>
      </c>
      <c r="B54" s="202">
        <f t="shared" si="6"/>
        <v>1</v>
      </c>
      <c r="C54" s="203">
        <f t="shared" si="0"/>
        <v>1</v>
      </c>
      <c r="D54" s="202">
        <f t="shared" si="7"/>
        <v>1</v>
      </c>
      <c r="E54" s="202">
        <f t="shared" si="8"/>
        <v>0</v>
      </c>
      <c r="F54" s="203">
        <f t="shared" si="1"/>
        <v>1</v>
      </c>
      <c r="G54" s="202">
        <f t="shared" si="9"/>
        <v>0</v>
      </c>
      <c r="H54" s="204">
        <f t="shared" si="2"/>
        <v>0</v>
      </c>
      <c r="I54" s="204">
        <f t="shared" si="3"/>
        <v>0</v>
      </c>
      <c r="J54" s="202">
        <f t="shared" si="4"/>
        <v>0</v>
      </c>
      <c r="K54" s="202">
        <f t="shared" si="5"/>
        <v>0</v>
      </c>
      <c r="L54" s="202"/>
      <c r="M54" s="202"/>
      <c r="N54" s="208" t="s">
        <v>378</v>
      </c>
      <c r="O54" s="209" t="s">
        <v>380</v>
      </c>
      <c r="P54" s="215" t="s">
        <v>379</v>
      </c>
      <c r="Q54" s="209" t="s">
        <v>489</v>
      </c>
      <c r="R54" s="215" t="s">
        <v>382</v>
      </c>
      <c r="S54" s="209"/>
      <c r="T54" s="209"/>
      <c r="U54" s="209"/>
      <c r="V54" s="209"/>
      <c r="W54" s="209"/>
      <c r="X54" s="209"/>
      <c r="Y54" s="209"/>
      <c r="Z54" s="209"/>
      <c r="AA54" s="209"/>
      <c r="AB54" s="209"/>
      <c r="AC54" s="209"/>
      <c r="AD54" s="209"/>
      <c r="AE54" s="209"/>
      <c r="AF54" s="209"/>
      <c r="AG54" s="209"/>
      <c r="AH54" s="209"/>
      <c r="AI54" s="209"/>
      <c r="AJ54" s="209"/>
      <c r="AK54" s="209"/>
      <c r="AL54" s="209"/>
    </row>
    <row r="55" spans="1:38" ht="15.75" thickBot="1" x14ac:dyDescent="0.3">
      <c r="A55" s="202" t="s">
        <v>29</v>
      </c>
      <c r="B55" s="202">
        <f t="shared" si="6"/>
        <v>1</v>
      </c>
      <c r="C55" s="203">
        <f t="shared" si="0"/>
        <v>0</v>
      </c>
      <c r="D55" s="202">
        <f t="shared" si="7"/>
        <v>1</v>
      </c>
      <c r="E55" s="202">
        <f t="shared" si="8"/>
        <v>0</v>
      </c>
      <c r="F55" s="203">
        <f t="shared" si="1"/>
        <v>0</v>
      </c>
      <c r="G55" s="202">
        <f t="shared" si="9"/>
        <v>0</v>
      </c>
      <c r="H55" s="204">
        <f t="shared" si="2"/>
        <v>1</v>
      </c>
      <c r="I55" s="204">
        <f t="shared" si="3"/>
        <v>1</v>
      </c>
      <c r="J55" s="202">
        <f t="shared" si="4"/>
        <v>1</v>
      </c>
      <c r="K55" s="202">
        <f t="shared" si="5"/>
        <v>1</v>
      </c>
      <c r="L55" s="202">
        <v>1</v>
      </c>
      <c r="M55" s="202"/>
      <c r="N55" s="208" t="s">
        <v>380</v>
      </c>
      <c r="O55" s="209" t="s">
        <v>378</v>
      </c>
      <c r="P55" s="210" t="s">
        <v>383</v>
      </c>
      <c r="Q55" s="221" t="s">
        <v>490</v>
      </c>
      <c r="R55" s="211" t="s">
        <v>148</v>
      </c>
      <c r="S55" s="209"/>
      <c r="T55" s="209"/>
      <c r="U55" s="209"/>
      <c r="V55" s="209"/>
      <c r="W55" s="209"/>
      <c r="X55" s="209"/>
      <c r="Y55" s="209"/>
      <c r="Z55" s="209"/>
      <c r="AA55" s="209"/>
      <c r="AB55" s="209"/>
      <c r="AC55" s="209"/>
      <c r="AD55" s="209"/>
      <c r="AE55" s="209"/>
      <c r="AF55" s="209"/>
      <c r="AG55" s="209"/>
      <c r="AH55" s="209"/>
      <c r="AI55" s="209"/>
      <c r="AJ55" s="209"/>
      <c r="AK55" s="209"/>
      <c r="AL55" s="209"/>
    </row>
    <row r="56" spans="1:38" ht="15.75" thickBot="1" x14ac:dyDescent="0.3">
      <c r="A56" s="202" t="s">
        <v>30</v>
      </c>
      <c r="B56" s="202">
        <f t="shared" si="6"/>
        <v>1</v>
      </c>
      <c r="C56" s="203">
        <f t="shared" si="0"/>
        <v>0</v>
      </c>
      <c r="D56" s="202">
        <f t="shared" si="7"/>
        <v>1</v>
      </c>
      <c r="E56" s="202">
        <f t="shared" si="8"/>
        <v>0</v>
      </c>
      <c r="F56" s="203">
        <f t="shared" si="1"/>
        <v>0</v>
      </c>
      <c r="G56" s="202">
        <f t="shared" si="9"/>
        <v>0</v>
      </c>
      <c r="H56" s="204">
        <f t="shared" si="2"/>
        <v>0</v>
      </c>
      <c r="I56" s="204">
        <f t="shared" si="3"/>
        <v>0</v>
      </c>
      <c r="J56" s="202">
        <f t="shared" si="4"/>
        <v>0</v>
      </c>
      <c r="K56" s="202">
        <f t="shared" si="5"/>
        <v>0</v>
      </c>
      <c r="L56" s="202"/>
      <c r="M56" s="202"/>
      <c r="N56" s="208" t="s">
        <v>378</v>
      </c>
      <c r="O56" s="209" t="s">
        <v>389</v>
      </c>
      <c r="P56" s="209" t="s">
        <v>380</v>
      </c>
      <c r="Q56" s="209" t="s">
        <v>491</v>
      </c>
      <c r="R56" s="209"/>
      <c r="S56" s="209"/>
      <c r="T56" s="209"/>
      <c r="U56" s="209"/>
      <c r="V56" s="209"/>
      <c r="W56" s="209"/>
      <c r="X56" s="209"/>
      <c r="Y56" s="209"/>
      <c r="Z56" s="209"/>
      <c r="AA56" s="209"/>
      <c r="AB56" s="209"/>
      <c r="AC56" s="209"/>
      <c r="AD56" s="209"/>
      <c r="AE56" s="209"/>
      <c r="AF56" s="209"/>
      <c r="AG56" s="209"/>
      <c r="AH56" s="209"/>
      <c r="AI56" s="209"/>
      <c r="AJ56" s="209"/>
      <c r="AK56" s="209"/>
      <c r="AL56" s="209"/>
    </row>
    <row r="57" spans="1:38" ht="27.75" thickBot="1" x14ac:dyDescent="0.3">
      <c r="A57" s="202" t="s">
        <v>31</v>
      </c>
      <c r="B57" s="202">
        <f t="shared" si="6"/>
        <v>1</v>
      </c>
      <c r="C57" s="203">
        <f t="shared" si="0"/>
        <v>1</v>
      </c>
      <c r="D57" s="202">
        <f t="shared" si="7"/>
        <v>1</v>
      </c>
      <c r="E57" s="202">
        <f t="shared" si="8"/>
        <v>0</v>
      </c>
      <c r="F57" s="203">
        <f t="shared" si="1"/>
        <v>1</v>
      </c>
      <c r="G57" s="202">
        <f t="shared" si="9"/>
        <v>0</v>
      </c>
      <c r="H57" s="204">
        <f t="shared" si="2"/>
        <v>0</v>
      </c>
      <c r="I57" s="204">
        <f t="shared" si="3"/>
        <v>0</v>
      </c>
      <c r="J57" s="202">
        <f t="shared" si="4"/>
        <v>0</v>
      </c>
      <c r="K57" s="202">
        <f t="shared" si="5"/>
        <v>0</v>
      </c>
      <c r="L57" s="202"/>
      <c r="M57" s="202">
        <v>1</v>
      </c>
      <c r="N57" s="208" t="s">
        <v>378</v>
      </c>
      <c r="O57" s="215" t="s">
        <v>382</v>
      </c>
      <c r="P57" s="209" t="s">
        <v>380</v>
      </c>
      <c r="Q57" s="215" t="s">
        <v>379</v>
      </c>
      <c r="R57" s="212" t="s">
        <v>492</v>
      </c>
      <c r="S57" s="209" t="s">
        <v>458</v>
      </c>
      <c r="T57" s="209" t="s">
        <v>493</v>
      </c>
      <c r="U57" s="209" t="s">
        <v>406</v>
      </c>
      <c r="V57" s="209" t="s">
        <v>494</v>
      </c>
      <c r="W57" s="219" t="s">
        <v>495</v>
      </c>
      <c r="X57" s="214" t="s">
        <v>496</v>
      </c>
      <c r="Y57" s="209" t="s">
        <v>497</v>
      </c>
      <c r="Z57" s="209" t="s">
        <v>452</v>
      </c>
      <c r="AA57" s="209" t="s">
        <v>498</v>
      </c>
      <c r="AB57" s="209"/>
      <c r="AC57" s="209"/>
      <c r="AD57" s="209"/>
      <c r="AE57" s="209"/>
      <c r="AF57" s="209"/>
      <c r="AG57" s="209"/>
      <c r="AH57" s="209"/>
      <c r="AI57" s="209"/>
      <c r="AJ57" s="209"/>
      <c r="AK57" s="209"/>
      <c r="AL57" s="209"/>
    </row>
    <row r="58" spans="1:38" ht="15.75" thickBot="1" x14ac:dyDescent="0.3">
      <c r="A58" s="202" t="s">
        <v>32</v>
      </c>
      <c r="B58" s="202">
        <f t="shared" si="6"/>
        <v>1</v>
      </c>
      <c r="C58" s="203">
        <f t="shared" si="0"/>
        <v>1</v>
      </c>
      <c r="D58" s="202">
        <f t="shared" si="7"/>
        <v>1</v>
      </c>
      <c r="E58" s="202">
        <f t="shared" si="8"/>
        <v>0</v>
      </c>
      <c r="F58" s="203">
        <f t="shared" si="1"/>
        <v>0</v>
      </c>
      <c r="G58" s="202">
        <f t="shared" si="9"/>
        <v>0</v>
      </c>
      <c r="H58" s="204">
        <f t="shared" si="2"/>
        <v>0</v>
      </c>
      <c r="I58" s="204">
        <f t="shared" si="3"/>
        <v>0</v>
      </c>
      <c r="J58" s="202">
        <f t="shared" si="4"/>
        <v>0</v>
      </c>
      <c r="K58" s="202">
        <f t="shared" si="5"/>
        <v>0</v>
      </c>
      <c r="L58" s="202"/>
      <c r="M58" s="202"/>
      <c r="N58" s="208" t="s">
        <v>378</v>
      </c>
      <c r="O58" s="209" t="s">
        <v>380</v>
      </c>
      <c r="P58" s="215" t="s">
        <v>379</v>
      </c>
      <c r="Q58" s="209"/>
      <c r="R58" s="209"/>
      <c r="S58" s="209"/>
      <c r="T58" s="209"/>
      <c r="U58" s="209"/>
      <c r="V58" s="209"/>
      <c r="W58" s="209"/>
      <c r="X58" s="209"/>
      <c r="Y58" s="209"/>
      <c r="Z58" s="209"/>
      <c r="AA58" s="209"/>
      <c r="AB58" s="209"/>
      <c r="AC58" s="209"/>
      <c r="AD58" s="209"/>
      <c r="AE58" s="209"/>
      <c r="AF58" s="209"/>
      <c r="AG58" s="209"/>
      <c r="AH58" s="209"/>
      <c r="AI58" s="209"/>
      <c r="AJ58" s="209"/>
      <c r="AK58" s="209"/>
      <c r="AL58" s="209"/>
    </row>
    <row r="59" spans="1:38" ht="15.75" thickBot="1" x14ac:dyDescent="0.3">
      <c r="A59" s="202" t="s">
        <v>33</v>
      </c>
      <c r="B59" s="202">
        <f t="shared" si="6"/>
        <v>1</v>
      </c>
      <c r="C59" s="203">
        <f t="shared" si="0"/>
        <v>1</v>
      </c>
      <c r="D59" s="202">
        <f t="shared" si="7"/>
        <v>1</v>
      </c>
      <c r="E59" s="202">
        <f t="shared" si="8"/>
        <v>0</v>
      </c>
      <c r="F59" s="203">
        <f t="shared" si="1"/>
        <v>1</v>
      </c>
      <c r="G59" s="202">
        <f t="shared" si="9"/>
        <v>0</v>
      </c>
      <c r="H59" s="204">
        <f t="shared" si="2"/>
        <v>1</v>
      </c>
      <c r="I59" s="204">
        <f t="shared" si="3"/>
        <v>1</v>
      </c>
      <c r="J59" s="202">
        <f t="shared" si="4"/>
        <v>1</v>
      </c>
      <c r="K59" s="202">
        <f t="shared" si="5"/>
        <v>1</v>
      </c>
      <c r="L59" s="202"/>
      <c r="M59" s="202"/>
      <c r="N59" s="218" t="s">
        <v>383</v>
      </c>
      <c r="O59" s="211" t="s">
        <v>148</v>
      </c>
      <c r="P59" s="209" t="s">
        <v>378</v>
      </c>
      <c r="Q59" s="209" t="s">
        <v>380</v>
      </c>
      <c r="R59" s="209" t="s">
        <v>499</v>
      </c>
      <c r="S59" s="215" t="s">
        <v>382</v>
      </c>
      <c r="T59" s="215" t="s">
        <v>379</v>
      </c>
      <c r="U59" s="209"/>
      <c r="V59" s="209"/>
      <c r="W59" s="209"/>
      <c r="X59" s="209"/>
      <c r="Y59" s="209"/>
      <c r="Z59" s="209"/>
      <c r="AA59" s="209"/>
      <c r="AB59" s="209"/>
      <c r="AC59" s="209"/>
      <c r="AD59" s="209"/>
      <c r="AE59" s="209"/>
      <c r="AF59" s="209"/>
      <c r="AG59" s="209"/>
      <c r="AH59" s="209"/>
      <c r="AI59" s="209"/>
      <c r="AJ59" s="209"/>
      <c r="AK59" s="209"/>
      <c r="AL59" s="209"/>
    </row>
    <row r="60" spans="1:38" ht="15.75" thickBot="1" x14ac:dyDescent="0.3">
      <c r="A60" s="202" t="s">
        <v>34</v>
      </c>
      <c r="B60" s="202">
        <f t="shared" si="6"/>
        <v>1</v>
      </c>
      <c r="C60" s="203">
        <f t="shared" si="0"/>
        <v>1</v>
      </c>
      <c r="D60" s="202">
        <f t="shared" si="7"/>
        <v>1</v>
      </c>
      <c r="E60" s="202">
        <f t="shared" si="8"/>
        <v>0</v>
      </c>
      <c r="F60" s="203">
        <f t="shared" si="1"/>
        <v>1</v>
      </c>
      <c r="G60" s="202">
        <f t="shared" si="9"/>
        <v>0</v>
      </c>
      <c r="H60" s="204">
        <f t="shared" si="2"/>
        <v>1</v>
      </c>
      <c r="I60" s="204">
        <f t="shared" si="3"/>
        <v>0</v>
      </c>
      <c r="J60" s="202">
        <f t="shared" si="4"/>
        <v>0</v>
      </c>
      <c r="K60" s="202">
        <f t="shared" si="5"/>
        <v>1</v>
      </c>
      <c r="L60" s="202"/>
      <c r="M60" s="202"/>
      <c r="N60" s="208" t="s">
        <v>378</v>
      </c>
      <c r="O60" s="209" t="s">
        <v>380</v>
      </c>
      <c r="P60" s="209" t="s">
        <v>387</v>
      </c>
      <c r="Q60" s="209" t="s">
        <v>389</v>
      </c>
      <c r="R60" s="211" t="s">
        <v>148</v>
      </c>
      <c r="S60" s="215" t="s">
        <v>379</v>
      </c>
      <c r="T60" s="215" t="s">
        <v>382</v>
      </c>
      <c r="U60" s="209"/>
      <c r="V60" s="209"/>
      <c r="W60" s="209"/>
      <c r="X60" s="209"/>
      <c r="Y60" s="209"/>
      <c r="Z60" s="209"/>
      <c r="AA60" s="209"/>
      <c r="AB60" s="209"/>
      <c r="AC60" s="209"/>
      <c r="AD60" s="209"/>
      <c r="AE60" s="209"/>
      <c r="AF60" s="209"/>
      <c r="AG60" s="209"/>
      <c r="AH60" s="209"/>
      <c r="AI60" s="209"/>
      <c r="AJ60" s="209"/>
      <c r="AK60" s="209"/>
      <c r="AL60" s="209"/>
    </row>
    <row r="61" spans="1:38" ht="15.75" thickBot="1" x14ac:dyDescent="0.3">
      <c r="A61" s="202" t="s">
        <v>500</v>
      </c>
      <c r="B61" s="202">
        <f t="shared" si="6"/>
        <v>1</v>
      </c>
      <c r="C61" s="203">
        <f t="shared" si="0"/>
        <v>0</v>
      </c>
      <c r="D61" s="202">
        <f t="shared" si="7"/>
        <v>1</v>
      </c>
      <c r="E61" s="202">
        <f t="shared" si="8"/>
        <v>0</v>
      </c>
      <c r="F61" s="203">
        <f t="shared" si="1"/>
        <v>1</v>
      </c>
      <c r="G61" s="202">
        <f t="shared" si="9"/>
        <v>0</v>
      </c>
      <c r="H61" s="204">
        <f t="shared" si="2"/>
        <v>0</v>
      </c>
      <c r="I61" s="204">
        <f t="shared" si="3"/>
        <v>0</v>
      </c>
      <c r="J61" s="202">
        <f t="shared" si="4"/>
        <v>0</v>
      </c>
      <c r="K61" s="202">
        <f t="shared" si="5"/>
        <v>0</v>
      </c>
      <c r="L61" s="202"/>
      <c r="M61" s="202"/>
      <c r="N61" s="208" t="s">
        <v>389</v>
      </c>
      <c r="O61" s="209" t="s">
        <v>378</v>
      </c>
      <c r="P61" s="209" t="s">
        <v>380</v>
      </c>
      <c r="Q61" s="215" t="s">
        <v>382</v>
      </c>
      <c r="R61" s="209"/>
      <c r="S61" s="209"/>
      <c r="T61" s="209"/>
      <c r="U61" s="209"/>
      <c r="V61" s="209"/>
      <c r="W61" s="209"/>
      <c r="X61" s="209"/>
      <c r="Y61" s="209"/>
      <c r="Z61" s="209"/>
      <c r="AA61" s="209"/>
      <c r="AB61" s="209"/>
      <c r="AC61" s="209"/>
      <c r="AD61" s="209"/>
      <c r="AE61" s="209"/>
      <c r="AF61" s="209"/>
      <c r="AG61" s="209"/>
      <c r="AH61" s="209"/>
      <c r="AI61" s="209"/>
      <c r="AJ61" s="209"/>
      <c r="AK61" s="209"/>
      <c r="AL61" s="209"/>
    </row>
    <row r="62" spans="1:38" ht="15.75" thickBot="1" x14ac:dyDescent="0.3">
      <c r="A62" s="202" t="s">
        <v>501</v>
      </c>
      <c r="B62" s="202">
        <f t="shared" si="6"/>
        <v>1</v>
      </c>
      <c r="C62" s="203">
        <f t="shared" si="0"/>
        <v>0</v>
      </c>
      <c r="D62" s="202">
        <f t="shared" si="7"/>
        <v>0</v>
      </c>
      <c r="E62" s="202">
        <f t="shared" si="8"/>
        <v>0</v>
      </c>
      <c r="F62" s="203">
        <f t="shared" si="1"/>
        <v>1</v>
      </c>
      <c r="G62" s="202">
        <f t="shared" si="9"/>
        <v>0</v>
      </c>
      <c r="H62" s="204">
        <f t="shared" si="2"/>
        <v>1</v>
      </c>
      <c r="I62" s="204">
        <f t="shared" si="3"/>
        <v>1</v>
      </c>
      <c r="J62" s="202">
        <f t="shared" si="4"/>
        <v>1</v>
      </c>
      <c r="K62" s="202">
        <f t="shared" si="5"/>
        <v>1</v>
      </c>
      <c r="L62" s="202"/>
      <c r="M62" s="202"/>
      <c r="N62" s="208" t="s">
        <v>378</v>
      </c>
      <c r="O62" s="210" t="s">
        <v>383</v>
      </c>
      <c r="P62" s="209" t="s">
        <v>389</v>
      </c>
      <c r="Q62" s="211" t="s">
        <v>148</v>
      </c>
      <c r="R62" s="215" t="s">
        <v>382</v>
      </c>
      <c r="S62" s="209"/>
      <c r="T62" s="209"/>
      <c r="U62" s="209"/>
      <c r="V62" s="209"/>
      <c r="W62" s="209"/>
      <c r="X62" s="209"/>
      <c r="Y62" s="209"/>
      <c r="Z62" s="209"/>
      <c r="AA62" s="209"/>
      <c r="AB62" s="209"/>
      <c r="AC62" s="209"/>
      <c r="AD62" s="209"/>
      <c r="AE62" s="209"/>
      <c r="AF62" s="209"/>
      <c r="AG62" s="209"/>
      <c r="AH62" s="209"/>
      <c r="AI62" s="209"/>
      <c r="AJ62" s="209"/>
      <c r="AK62" s="209"/>
      <c r="AL62" s="209"/>
    </row>
    <row r="63" spans="1:38" ht="41.25" thickBot="1" x14ac:dyDescent="0.3">
      <c r="A63" s="202" t="s">
        <v>37</v>
      </c>
      <c r="B63" s="202">
        <f t="shared" si="6"/>
        <v>1</v>
      </c>
      <c r="C63" s="203">
        <f t="shared" si="0"/>
        <v>0</v>
      </c>
      <c r="D63" s="202">
        <f t="shared" si="7"/>
        <v>1</v>
      </c>
      <c r="E63" s="202">
        <f t="shared" si="8"/>
        <v>0</v>
      </c>
      <c r="F63" s="203">
        <f t="shared" si="1"/>
        <v>1</v>
      </c>
      <c r="G63" s="202">
        <f t="shared" si="9"/>
        <v>0</v>
      </c>
      <c r="H63" s="204">
        <f t="shared" si="2"/>
        <v>0</v>
      </c>
      <c r="I63" s="204">
        <f t="shared" si="3"/>
        <v>0</v>
      </c>
      <c r="J63" s="202">
        <f t="shared" si="4"/>
        <v>1</v>
      </c>
      <c r="K63" s="202">
        <f t="shared" si="5"/>
        <v>1</v>
      </c>
      <c r="L63" s="202"/>
      <c r="M63" s="202"/>
      <c r="N63" s="208" t="s">
        <v>386</v>
      </c>
      <c r="O63" s="209" t="s">
        <v>380</v>
      </c>
      <c r="P63" s="209" t="s">
        <v>502</v>
      </c>
      <c r="Q63" s="209" t="s">
        <v>387</v>
      </c>
      <c r="R63" s="215" t="s">
        <v>382</v>
      </c>
      <c r="S63" s="214" t="s">
        <v>352</v>
      </c>
      <c r="T63" s="209"/>
      <c r="U63" s="209"/>
      <c r="V63" s="209"/>
      <c r="W63" s="209"/>
      <c r="X63" s="209"/>
      <c r="Y63" s="209"/>
      <c r="Z63" s="209"/>
      <c r="AA63" s="209"/>
      <c r="AB63" s="209"/>
      <c r="AC63" s="209"/>
      <c r="AD63" s="209"/>
      <c r="AE63" s="209"/>
      <c r="AF63" s="209"/>
      <c r="AG63" s="209"/>
      <c r="AH63" s="209"/>
      <c r="AI63" s="209"/>
      <c r="AJ63" s="209"/>
      <c r="AK63" s="209"/>
      <c r="AL63" s="209"/>
    </row>
    <row r="64" spans="1:38" ht="15.75" thickBot="1" x14ac:dyDescent="0.3">
      <c r="A64" s="202" t="s">
        <v>38</v>
      </c>
      <c r="B64" s="202">
        <f t="shared" si="6"/>
        <v>1</v>
      </c>
      <c r="C64" s="203">
        <f t="shared" si="0"/>
        <v>1</v>
      </c>
      <c r="D64" s="202">
        <f t="shared" si="7"/>
        <v>1</v>
      </c>
      <c r="E64" s="202">
        <f t="shared" si="8"/>
        <v>0</v>
      </c>
      <c r="F64" s="203">
        <f t="shared" si="1"/>
        <v>0</v>
      </c>
      <c r="G64" s="202">
        <f t="shared" si="9"/>
        <v>0</v>
      </c>
      <c r="H64" s="204">
        <f t="shared" si="2"/>
        <v>0</v>
      </c>
      <c r="I64" s="204">
        <f t="shared" si="3"/>
        <v>0</v>
      </c>
      <c r="J64" s="202">
        <f t="shared" si="4"/>
        <v>1</v>
      </c>
      <c r="K64" s="202">
        <f t="shared" si="5"/>
        <v>1</v>
      </c>
      <c r="L64" s="202"/>
      <c r="M64" s="202"/>
      <c r="N64" s="208" t="s">
        <v>378</v>
      </c>
      <c r="O64" s="209" t="s">
        <v>380</v>
      </c>
      <c r="P64" s="214" t="s">
        <v>352</v>
      </c>
      <c r="Q64" s="209" t="s">
        <v>412</v>
      </c>
      <c r="R64" s="215" t="s">
        <v>379</v>
      </c>
      <c r="S64" s="209"/>
      <c r="T64" s="209"/>
      <c r="U64" s="209"/>
      <c r="V64" s="209"/>
      <c r="W64" s="209"/>
      <c r="X64" s="209"/>
      <c r="Y64" s="209"/>
      <c r="Z64" s="209"/>
      <c r="AA64" s="209"/>
      <c r="AB64" s="209"/>
      <c r="AC64" s="209"/>
      <c r="AD64" s="209"/>
      <c r="AE64" s="209"/>
      <c r="AF64" s="209"/>
      <c r="AG64" s="209"/>
      <c r="AH64" s="209"/>
      <c r="AI64" s="209"/>
      <c r="AJ64" s="209"/>
      <c r="AK64" s="209"/>
      <c r="AL64" s="209"/>
    </row>
    <row r="65" spans="1:38" ht="15.75" thickBot="1" x14ac:dyDescent="0.3">
      <c r="A65" s="202" t="s">
        <v>39</v>
      </c>
      <c r="B65" s="202">
        <f t="shared" si="6"/>
        <v>1</v>
      </c>
      <c r="C65" s="203">
        <f t="shared" si="0"/>
        <v>0</v>
      </c>
      <c r="D65" s="202">
        <f t="shared" si="7"/>
        <v>1</v>
      </c>
      <c r="E65" s="202">
        <f t="shared" si="8"/>
        <v>0</v>
      </c>
      <c r="F65" s="203">
        <f t="shared" si="1"/>
        <v>0</v>
      </c>
      <c r="G65" s="202">
        <f t="shared" si="9"/>
        <v>0</v>
      </c>
      <c r="H65" s="204">
        <f t="shared" si="2"/>
        <v>1</v>
      </c>
      <c r="I65" s="204">
        <f t="shared" si="3"/>
        <v>1</v>
      </c>
      <c r="J65" s="202">
        <f t="shared" si="4"/>
        <v>1</v>
      </c>
      <c r="K65" s="202">
        <f>IF(COUNTIF(O65:AM65,"DARE")&gt;0,1,IF(COUNTIF(O65:AM65,"Cochrane")&gt;0,1,0))</f>
        <v>1</v>
      </c>
      <c r="L65" s="202"/>
      <c r="M65" s="202"/>
      <c r="N65" s="218" t="s">
        <v>383</v>
      </c>
      <c r="O65" s="211" t="s">
        <v>148</v>
      </c>
      <c r="P65" s="209" t="s">
        <v>380</v>
      </c>
      <c r="Q65" s="209" t="s">
        <v>378</v>
      </c>
      <c r="R65" s="209" t="s">
        <v>386</v>
      </c>
      <c r="S65" s="209"/>
      <c r="T65" s="209"/>
      <c r="U65" s="209"/>
      <c r="V65" s="209"/>
      <c r="W65" s="209"/>
      <c r="X65" s="209"/>
      <c r="Y65" s="209"/>
      <c r="Z65" s="209"/>
      <c r="AA65" s="209"/>
      <c r="AB65" s="209"/>
      <c r="AC65" s="209"/>
      <c r="AD65" s="209"/>
      <c r="AE65" s="209"/>
      <c r="AF65" s="209"/>
      <c r="AG65" s="209"/>
      <c r="AH65" s="209"/>
      <c r="AI65" s="209"/>
      <c r="AJ65" s="209"/>
      <c r="AK65" s="209"/>
      <c r="AL65" s="209"/>
    </row>
    <row r="66" spans="1:38" ht="15.75" thickBot="1" x14ac:dyDescent="0.3">
      <c r="A66" s="202" t="s">
        <v>40</v>
      </c>
      <c r="B66" s="202">
        <f t="shared" si="6"/>
        <v>1</v>
      </c>
      <c r="C66" s="203">
        <f t="shared" ref="C66:C87" si="10">COUNTIF(N66:AL66,"CINAHL")</f>
        <v>1</v>
      </c>
      <c r="D66" s="202">
        <f t="shared" si="7"/>
        <v>1</v>
      </c>
      <c r="E66" s="202">
        <f t="shared" si="8"/>
        <v>0</v>
      </c>
      <c r="F66" s="203">
        <f t="shared" ref="F66:F87" si="11">COUNTIF(N66:AL66,"PsycInfo")</f>
        <v>1</v>
      </c>
      <c r="G66" s="202">
        <f t="shared" si="9"/>
        <v>0</v>
      </c>
      <c r="H66" s="204">
        <f t="shared" ref="H66:H87" si="12">COUNTIF(N66:AL66,"DARE")</f>
        <v>0</v>
      </c>
      <c r="I66" s="204">
        <f t="shared" ref="I66:I87" si="13">COUNTIF(N66:AL66,"CDSR")</f>
        <v>0</v>
      </c>
      <c r="J66" s="202">
        <f t="shared" ref="J66:J87" si="14">IF(COUNTIF(N66:AL66,"CDSR")+COUNTIF(N66:AL66,"DARE")=2,1,IF(COUNTIF(N66:AL66,"Cochrane")&gt;0,1,0))</f>
        <v>1</v>
      </c>
      <c r="K66" s="202">
        <f t="shared" ref="K66:K87" si="15">IF(COUNTIF(O66:AM66,"DARE")&gt;0,1,IF(COUNTIF(O66:AM66,"Cochrane")&gt;0,1,0))</f>
        <v>1</v>
      </c>
      <c r="L66" s="202"/>
      <c r="M66" s="202">
        <v>1</v>
      </c>
      <c r="N66" s="222" t="s">
        <v>379</v>
      </c>
      <c r="O66" s="214" t="s">
        <v>352</v>
      </c>
      <c r="P66" s="209" t="s">
        <v>380</v>
      </c>
      <c r="Q66" s="212" t="s">
        <v>503</v>
      </c>
      <c r="R66" s="209" t="s">
        <v>378</v>
      </c>
      <c r="S66" s="215" t="s">
        <v>382</v>
      </c>
      <c r="T66" s="209"/>
      <c r="U66" s="209"/>
      <c r="V66" s="209"/>
      <c r="W66" s="209"/>
      <c r="X66" s="209"/>
      <c r="Y66" s="209"/>
      <c r="Z66" s="209"/>
      <c r="AA66" s="209"/>
      <c r="AB66" s="209"/>
      <c r="AC66" s="209"/>
      <c r="AD66" s="209"/>
      <c r="AE66" s="209"/>
      <c r="AF66" s="209"/>
      <c r="AG66" s="209"/>
      <c r="AH66" s="209"/>
      <c r="AI66" s="209"/>
      <c r="AJ66" s="209"/>
      <c r="AK66" s="209"/>
      <c r="AL66" s="209"/>
    </row>
    <row r="67" spans="1:38" ht="15.75" thickBot="1" x14ac:dyDescent="0.3">
      <c r="A67" s="202" t="s">
        <v>41</v>
      </c>
      <c r="B67" s="202">
        <f t="shared" ref="B67:B87" si="16">IF(COUNTIF(N67:AL67,"MEDLINE")+COUNTIF(N67:AL67,"PubMed")&gt;0,1,0)</f>
        <v>1</v>
      </c>
      <c r="C67" s="203">
        <f t="shared" si="10"/>
        <v>0</v>
      </c>
      <c r="D67" s="202">
        <f t="shared" ref="D67:D87" si="17">COUNTIF(N67:AL67,"EMBASE")</f>
        <v>0</v>
      </c>
      <c r="E67" s="202">
        <f t="shared" ref="E67:E87" si="18">COUNTIF(N67:AL67,"Epistemonikos")</f>
        <v>0</v>
      </c>
      <c r="F67" s="203">
        <f t="shared" si="11"/>
        <v>1</v>
      </c>
      <c r="G67" s="202">
        <f t="shared" ref="G67:G87" si="19">COUNTIF(N67:AL67,"TRIP")</f>
        <v>0</v>
      </c>
      <c r="H67" s="204">
        <f t="shared" si="12"/>
        <v>0</v>
      </c>
      <c r="I67" s="204">
        <f t="shared" si="13"/>
        <v>0</v>
      </c>
      <c r="J67" s="202">
        <f t="shared" si="14"/>
        <v>0</v>
      </c>
      <c r="K67" s="202">
        <f t="shared" si="15"/>
        <v>0</v>
      </c>
      <c r="L67" s="202"/>
      <c r="M67" s="202"/>
      <c r="N67" s="208" t="s">
        <v>386</v>
      </c>
      <c r="O67" s="215" t="s">
        <v>382</v>
      </c>
      <c r="P67" s="209" t="s">
        <v>406</v>
      </c>
      <c r="Q67" s="209"/>
      <c r="R67" s="209"/>
      <c r="S67" s="209"/>
      <c r="T67" s="209"/>
      <c r="U67" s="209"/>
      <c r="V67" s="209"/>
      <c r="W67" s="209"/>
      <c r="X67" s="209"/>
      <c r="Y67" s="209"/>
      <c r="Z67" s="209"/>
      <c r="AA67" s="209"/>
      <c r="AB67" s="209"/>
      <c r="AC67" s="209"/>
      <c r="AD67" s="209"/>
      <c r="AE67" s="209"/>
      <c r="AF67" s="209"/>
      <c r="AG67" s="209"/>
      <c r="AH67" s="209"/>
      <c r="AI67" s="209"/>
      <c r="AJ67" s="209"/>
      <c r="AK67" s="209"/>
      <c r="AL67" s="209"/>
    </row>
    <row r="68" spans="1:38" ht="15.75" thickBot="1" x14ac:dyDescent="0.3">
      <c r="A68" s="202" t="s">
        <v>203</v>
      </c>
      <c r="B68" s="202">
        <f t="shared" si="16"/>
        <v>1</v>
      </c>
      <c r="C68" s="203">
        <f t="shared" si="10"/>
        <v>0</v>
      </c>
      <c r="D68" s="202">
        <f t="shared" si="17"/>
        <v>1</v>
      </c>
      <c r="E68" s="202">
        <f t="shared" si="18"/>
        <v>0</v>
      </c>
      <c r="F68" s="203">
        <f t="shared" si="11"/>
        <v>0</v>
      </c>
      <c r="G68" s="202">
        <f t="shared" si="19"/>
        <v>0</v>
      </c>
      <c r="H68" s="204">
        <f t="shared" si="12"/>
        <v>0</v>
      </c>
      <c r="I68" s="204">
        <f t="shared" si="13"/>
        <v>0</v>
      </c>
      <c r="J68" s="202">
        <f t="shared" si="14"/>
        <v>1</v>
      </c>
      <c r="K68" s="202">
        <f t="shared" si="15"/>
        <v>1</v>
      </c>
      <c r="L68" s="202"/>
      <c r="M68" s="202"/>
      <c r="N68" s="208" t="s">
        <v>378</v>
      </c>
      <c r="O68" s="209" t="s">
        <v>380</v>
      </c>
      <c r="P68" s="209" t="s">
        <v>412</v>
      </c>
      <c r="Q68" s="214" t="s">
        <v>352</v>
      </c>
      <c r="R68" s="209"/>
      <c r="S68" s="209"/>
      <c r="T68" s="209"/>
      <c r="U68" s="209"/>
      <c r="V68" s="209"/>
      <c r="W68" s="209"/>
      <c r="X68" s="209"/>
      <c r="Y68" s="209"/>
      <c r="Z68" s="209"/>
      <c r="AA68" s="209"/>
      <c r="AB68" s="209"/>
      <c r="AC68" s="209"/>
      <c r="AD68" s="209"/>
      <c r="AE68" s="209"/>
      <c r="AF68" s="209"/>
      <c r="AG68" s="209"/>
      <c r="AH68" s="209"/>
      <c r="AI68" s="209"/>
      <c r="AJ68" s="209"/>
      <c r="AK68" s="209"/>
      <c r="AL68" s="209"/>
    </row>
    <row r="69" spans="1:38" ht="15.75" thickBot="1" x14ac:dyDescent="0.3">
      <c r="A69" s="202" t="s">
        <v>504</v>
      </c>
      <c r="B69" s="202">
        <f t="shared" si="16"/>
        <v>1</v>
      </c>
      <c r="C69" s="203">
        <f t="shared" si="10"/>
        <v>1</v>
      </c>
      <c r="D69" s="202">
        <f t="shared" si="17"/>
        <v>1</v>
      </c>
      <c r="E69" s="202">
        <f t="shared" si="18"/>
        <v>0</v>
      </c>
      <c r="F69" s="203">
        <f t="shared" si="11"/>
        <v>1</v>
      </c>
      <c r="G69" s="202">
        <f t="shared" si="19"/>
        <v>0</v>
      </c>
      <c r="H69" s="204">
        <f t="shared" si="12"/>
        <v>0</v>
      </c>
      <c r="I69" s="204">
        <f t="shared" si="13"/>
        <v>0</v>
      </c>
      <c r="J69" s="202">
        <f t="shared" si="14"/>
        <v>1</v>
      </c>
      <c r="K69" s="202">
        <f t="shared" si="15"/>
        <v>1</v>
      </c>
      <c r="L69" s="202"/>
      <c r="M69" s="202"/>
      <c r="N69" s="208" t="s">
        <v>378</v>
      </c>
      <c r="O69" s="209" t="s">
        <v>380</v>
      </c>
      <c r="P69" s="214" t="s">
        <v>352</v>
      </c>
      <c r="Q69" s="209" t="s">
        <v>412</v>
      </c>
      <c r="R69" s="215" t="s">
        <v>379</v>
      </c>
      <c r="S69" s="215" t="s">
        <v>382</v>
      </c>
      <c r="T69" s="209"/>
      <c r="U69" s="209"/>
      <c r="V69" s="209"/>
      <c r="W69" s="209"/>
      <c r="X69" s="209"/>
      <c r="Y69" s="209"/>
      <c r="Z69" s="209"/>
      <c r="AA69" s="209"/>
      <c r="AB69" s="209"/>
      <c r="AC69" s="209"/>
      <c r="AD69" s="209"/>
      <c r="AE69" s="209"/>
      <c r="AF69" s="209"/>
      <c r="AG69" s="209"/>
      <c r="AH69" s="209"/>
      <c r="AI69" s="209"/>
      <c r="AJ69" s="209"/>
      <c r="AK69" s="209"/>
      <c r="AL69" s="209"/>
    </row>
    <row r="70" spans="1:38" ht="15.75" thickBot="1" x14ac:dyDescent="0.3">
      <c r="A70" s="202" t="s">
        <v>42</v>
      </c>
      <c r="B70" s="202">
        <f t="shared" si="16"/>
        <v>0</v>
      </c>
      <c r="C70" s="203">
        <f t="shared" si="10"/>
        <v>0</v>
      </c>
      <c r="D70" s="202">
        <f t="shared" si="17"/>
        <v>0</v>
      </c>
      <c r="E70" s="202">
        <f t="shared" si="18"/>
        <v>0</v>
      </c>
      <c r="F70" s="203">
        <f t="shared" si="11"/>
        <v>0</v>
      </c>
      <c r="G70" s="202">
        <f t="shared" si="19"/>
        <v>0</v>
      </c>
      <c r="H70" s="204">
        <f t="shared" si="12"/>
        <v>1</v>
      </c>
      <c r="I70" s="204">
        <f t="shared" si="13"/>
        <v>1</v>
      </c>
      <c r="J70" s="202">
        <f t="shared" si="14"/>
        <v>1</v>
      </c>
      <c r="K70" s="202">
        <f t="shared" si="15"/>
        <v>1</v>
      </c>
      <c r="L70" s="202"/>
      <c r="M70" s="202"/>
      <c r="N70" s="218" t="s">
        <v>383</v>
      </c>
      <c r="O70" s="211" t="s">
        <v>148</v>
      </c>
      <c r="P70" s="209"/>
      <c r="Q70" s="209"/>
      <c r="R70" s="209"/>
      <c r="S70" s="209"/>
      <c r="T70" s="209"/>
      <c r="U70" s="209"/>
      <c r="V70" s="209"/>
      <c r="W70" s="209"/>
      <c r="X70" s="209"/>
      <c r="Y70" s="209"/>
      <c r="Z70" s="209"/>
      <c r="AA70" s="209"/>
      <c r="AB70" s="209"/>
      <c r="AC70" s="209"/>
      <c r="AD70" s="209"/>
      <c r="AE70" s="209"/>
      <c r="AF70" s="209"/>
      <c r="AG70" s="209"/>
      <c r="AH70" s="209"/>
      <c r="AI70" s="209"/>
      <c r="AJ70" s="209"/>
      <c r="AK70" s="209"/>
      <c r="AL70" s="209"/>
    </row>
    <row r="71" spans="1:38" ht="41.25" thickBot="1" x14ac:dyDescent="0.3">
      <c r="A71" s="202" t="s">
        <v>505</v>
      </c>
      <c r="B71" s="202">
        <f t="shared" si="16"/>
        <v>1</v>
      </c>
      <c r="C71" s="203">
        <f t="shared" si="10"/>
        <v>0</v>
      </c>
      <c r="D71" s="202">
        <f t="shared" si="17"/>
        <v>0</v>
      </c>
      <c r="E71" s="202">
        <f t="shared" si="18"/>
        <v>0</v>
      </c>
      <c r="F71" s="203">
        <f t="shared" si="11"/>
        <v>1</v>
      </c>
      <c r="G71" s="202">
        <f t="shared" si="19"/>
        <v>0</v>
      </c>
      <c r="H71" s="204">
        <f t="shared" si="12"/>
        <v>0</v>
      </c>
      <c r="I71" s="204">
        <f t="shared" si="13"/>
        <v>1</v>
      </c>
      <c r="J71" s="202">
        <f t="shared" si="14"/>
        <v>0</v>
      </c>
      <c r="K71" s="202">
        <f t="shared" si="15"/>
        <v>0</v>
      </c>
      <c r="L71" s="202"/>
      <c r="M71" s="202"/>
      <c r="N71" s="222" t="s">
        <v>382</v>
      </c>
      <c r="O71" s="209" t="s">
        <v>506</v>
      </c>
      <c r="P71" s="209" t="s">
        <v>507</v>
      </c>
      <c r="Q71" s="209" t="s">
        <v>378</v>
      </c>
      <c r="R71" s="210" t="s">
        <v>383</v>
      </c>
      <c r="S71" s="209" t="s">
        <v>471</v>
      </c>
      <c r="T71" s="209" t="s">
        <v>508</v>
      </c>
      <c r="U71" s="209"/>
      <c r="V71" s="209"/>
      <c r="W71" s="209"/>
      <c r="X71" s="209"/>
      <c r="Y71" s="209"/>
      <c r="Z71" s="209"/>
      <c r="AA71" s="209"/>
      <c r="AB71" s="209"/>
      <c r="AC71" s="209"/>
      <c r="AD71" s="209"/>
      <c r="AE71" s="209"/>
      <c r="AF71" s="209"/>
      <c r="AG71" s="209"/>
      <c r="AH71" s="209"/>
      <c r="AI71" s="209"/>
      <c r="AJ71" s="209"/>
      <c r="AK71" s="209"/>
      <c r="AL71" s="209"/>
    </row>
    <row r="72" spans="1:38" ht="41.25" thickBot="1" x14ac:dyDescent="0.3">
      <c r="A72" s="202" t="s">
        <v>509</v>
      </c>
      <c r="B72" s="202">
        <f t="shared" si="16"/>
        <v>1</v>
      </c>
      <c r="C72" s="203">
        <f t="shared" si="10"/>
        <v>0</v>
      </c>
      <c r="D72" s="202">
        <f t="shared" si="17"/>
        <v>0</v>
      </c>
      <c r="E72" s="202">
        <f t="shared" si="18"/>
        <v>0</v>
      </c>
      <c r="F72" s="203">
        <f t="shared" si="11"/>
        <v>1</v>
      </c>
      <c r="G72" s="202">
        <f t="shared" si="19"/>
        <v>0</v>
      </c>
      <c r="H72" s="204">
        <f t="shared" si="12"/>
        <v>0</v>
      </c>
      <c r="I72" s="204">
        <f t="shared" si="13"/>
        <v>1</v>
      </c>
      <c r="J72" s="202">
        <f t="shared" si="14"/>
        <v>0</v>
      </c>
      <c r="K72" s="202">
        <f t="shared" si="15"/>
        <v>0</v>
      </c>
      <c r="L72" s="202"/>
      <c r="M72" s="202"/>
      <c r="N72" s="222" t="s">
        <v>382</v>
      </c>
      <c r="O72" s="209" t="s">
        <v>506</v>
      </c>
      <c r="P72" s="209" t="s">
        <v>507</v>
      </c>
      <c r="Q72" s="209" t="s">
        <v>378</v>
      </c>
      <c r="R72" s="210" t="s">
        <v>383</v>
      </c>
      <c r="S72" s="209" t="s">
        <v>471</v>
      </c>
      <c r="T72" s="209" t="s">
        <v>508</v>
      </c>
      <c r="U72" s="209"/>
      <c r="V72" s="209"/>
      <c r="W72" s="209"/>
      <c r="X72" s="209"/>
      <c r="Y72" s="209"/>
      <c r="Z72" s="209"/>
      <c r="AA72" s="209"/>
      <c r="AB72" s="209"/>
      <c r="AC72" s="209"/>
      <c r="AD72" s="209"/>
      <c r="AE72" s="209"/>
      <c r="AF72" s="209"/>
      <c r="AG72" s="209"/>
      <c r="AH72" s="209"/>
      <c r="AI72" s="209"/>
      <c r="AJ72" s="209"/>
      <c r="AK72" s="209"/>
      <c r="AL72" s="209"/>
    </row>
    <row r="73" spans="1:38" ht="15.75" thickBot="1" x14ac:dyDescent="0.3">
      <c r="A73" s="202" t="s">
        <v>43</v>
      </c>
      <c r="B73" s="202">
        <f t="shared" si="16"/>
        <v>1</v>
      </c>
      <c r="C73" s="203">
        <f t="shared" si="10"/>
        <v>0</v>
      </c>
      <c r="D73" s="202">
        <f t="shared" si="17"/>
        <v>0</v>
      </c>
      <c r="E73" s="202">
        <f t="shared" si="18"/>
        <v>0</v>
      </c>
      <c r="F73" s="203">
        <f t="shared" si="11"/>
        <v>0</v>
      </c>
      <c r="G73" s="202">
        <f t="shared" si="19"/>
        <v>0</v>
      </c>
      <c r="H73" s="204">
        <f t="shared" si="12"/>
        <v>1</v>
      </c>
      <c r="I73" s="204">
        <f t="shared" si="13"/>
        <v>0</v>
      </c>
      <c r="J73" s="202">
        <f t="shared" si="14"/>
        <v>0</v>
      </c>
      <c r="K73" s="202">
        <f t="shared" si="15"/>
        <v>1</v>
      </c>
      <c r="L73" s="202"/>
      <c r="M73" s="202"/>
      <c r="N73" s="208" t="s">
        <v>378</v>
      </c>
      <c r="O73" s="209" t="s">
        <v>387</v>
      </c>
      <c r="P73" s="211" t="s">
        <v>148</v>
      </c>
      <c r="Q73" s="209" t="s">
        <v>510</v>
      </c>
      <c r="R73" s="209"/>
      <c r="S73" s="209"/>
      <c r="T73" s="209"/>
      <c r="U73" s="209"/>
      <c r="V73" s="209"/>
      <c r="W73" s="209"/>
      <c r="X73" s="209"/>
      <c r="Y73" s="209"/>
      <c r="Z73" s="209"/>
      <c r="AA73" s="209"/>
      <c r="AB73" s="209"/>
      <c r="AC73" s="209"/>
      <c r="AD73" s="209"/>
      <c r="AE73" s="209"/>
      <c r="AF73" s="209"/>
      <c r="AG73" s="209"/>
      <c r="AH73" s="209"/>
      <c r="AI73" s="209"/>
      <c r="AJ73" s="209"/>
      <c r="AK73" s="209"/>
      <c r="AL73" s="209"/>
    </row>
    <row r="74" spans="1:38" ht="15.75" thickBot="1" x14ac:dyDescent="0.3">
      <c r="A74" s="202" t="s">
        <v>44</v>
      </c>
      <c r="B74" s="202">
        <f t="shared" si="16"/>
        <v>1</v>
      </c>
      <c r="C74" s="203">
        <f t="shared" si="10"/>
        <v>1</v>
      </c>
      <c r="D74" s="202">
        <f t="shared" si="17"/>
        <v>1</v>
      </c>
      <c r="E74" s="202">
        <f t="shared" si="18"/>
        <v>0</v>
      </c>
      <c r="F74" s="203">
        <f t="shared" si="11"/>
        <v>0</v>
      </c>
      <c r="G74" s="202">
        <f t="shared" si="19"/>
        <v>0</v>
      </c>
      <c r="H74" s="204">
        <f t="shared" si="12"/>
        <v>1</v>
      </c>
      <c r="I74" s="204">
        <f t="shared" si="13"/>
        <v>1</v>
      </c>
      <c r="J74" s="202">
        <f t="shared" si="14"/>
        <v>1</v>
      </c>
      <c r="K74" s="202">
        <f t="shared" si="15"/>
        <v>1</v>
      </c>
      <c r="L74" s="202">
        <v>1</v>
      </c>
      <c r="M74" s="202">
        <v>1</v>
      </c>
      <c r="N74" s="208" t="s">
        <v>378</v>
      </c>
      <c r="O74" s="209" t="s">
        <v>380</v>
      </c>
      <c r="P74" s="210" t="s">
        <v>383</v>
      </c>
      <c r="Q74" s="211" t="s">
        <v>148</v>
      </c>
      <c r="R74" s="212" t="s">
        <v>390</v>
      </c>
      <c r="S74" s="213" t="s">
        <v>511</v>
      </c>
      <c r="T74" s="209" t="s">
        <v>512</v>
      </c>
      <c r="U74" s="209" t="s">
        <v>412</v>
      </c>
      <c r="V74" s="209" t="s">
        <v>510</v>
      </c>
      <c r="W74" s="209" t="s">
        <v>387</v>
      </c>
      <c r="X74" s="215" t="s">
        <v>379</v>
      </c>
      <c r="Y74" s="209"/>
      <c r="Z74" s="209"/>
      <c r="AA74" s="209"/>
      <c r="AB74" s="209"/>
      <c r="AC74" s="209"/>
      <c r="AD74" s="209"/>
      <c r="AE74" s="209"/>
      <c r="AF74" s="209"/>
      <c r="AG74" s="209"/>
      <c r="AH74" s="209"/>
      <c r="AI74" s="209"/>
      <c r="AJ74" s="209"/>
      <c r="AK74" s="209"/>
      <c r="AL74" s="209"/>
    </row>
    <row r="75" spans="1:38" ht="15.75" thickBot="1" x14ac:dyDescent="0.3">
      <c r="A75" s="202" t="s">
        <v>45</v>
      </c>
      <c r="B75" s="202">
        <f t="shared" si="16"/>
        <v>1</v>
      </c>
      <c r="C75" s="203">
        <f t="shared" si="10"/>
        <v>0</v>
      </c>
      <c r="D75" s="202">
        <f t="shared" si="17"/>
        <v>0</v>
      </c>
      <c r="E75" s="202">
        <f t="shared" si="18"/>
        <v>0</v>
      </c>
      <c r="F75" s="203">
        <f t="shared" si="11"/>
        <v>0</v>
      </c>
      <c r="G75" s="202">
        <f t="shared" si="19"/>
        <v>0</v>
      </c>
      <c r="H75" s="204">
        <f t="shared" si="12"/>
        <v>1</v>
      </c>
      <c r="I75" s="204">
        <f t="shared" si="13"/>
        <v>1</v>
      </c>
      <c r="J75" s="202">
        <f t="shared" si="14"/>
        <v>1</v>
      </c>
      <c r="K75" s="202">
        <f t="shared" si="15"/>
        <v>1</v>
      </c>
      <c r="L75" s="202"/>
      <c r="M75" s="202"/>
      <c r="N75" s="208" t="s">
        <v>386</v>
      </c>
      <c r="O75" s="210" t="s">
        <v>383</v>
      </c>
      <c r="P75" s="209" t="s">
        <v>389</v>
      </c>
      <c r="Q75" s="211" t="s">
        <v>148</v>
      </c>
      <c r="R75" s="209"/>
      <c r="S75" s="209"/>
      <c r="T75" s="209"/>
      <c r="U75" s="209"/>
      <c r="V75" s="209"/>
      <c r="W75" s="209"/>
      <c r="X75" s="209"/>
      <c r="Y75" s="209"/>
      <c r="Z75" s="209"/>
      <c r="AA75" s="209"/>
      <c r="AB75" s="209"/>
      <c r="AC75" s="209"/>
      <c r="AD75" s="209"/>
      <c r="AE75" s="209"/>
      <c r="AF75" s="209"/>
      <c r="AG75" s="209"/>
      <c r="AH75" s="209"/>
      <c r="AI75" s="209"/>
      <c r="AJ75" s="209"/>
      <c r="AK75" s="209"/>
      <c r="AL75" s="209"/>
    </row>
    <row r="76" spans="1:38" ht="41.25" thickBot="1" x14ac:dyDescent="0.3">
      <c r="A76" s="202" t="s">
        <v>46</v>
      </c>
      <c r="B76" s="202">
        <f t="shared" si="16"/>
        <v>1</v>
      </c>
      <c r="C76" s="203">
        <f t="shared" si="10"/>
        <v>1</v>
      </c>
      <c r="D76" s="202">
        <f t="shared" si="17"/>
        <v>1</v>
      </c>
      <c r="E76" s="202">
        <f t="shared" si="18"/>
        <v>0</v>
      </c>
      <c r="F76" s="203">
        <f t="shared" si="11"/>
        <v>1</v>
      </c>
      <c r="G76" s="202">
        <f t="shared" si="19"/>
        <v>0</v>
      </c>
      <c r="H76" s="204">
        <f t="shared" si="12"/>
        <v>1</v>
      </c>
      <c r="I76" s="204">
        <f t="shared" si="13"/>
        <v>1</v>
      </c>
      <c r="J76" s="202">
        <f t="shared" si="14"/>
        <v>1</v>
      </c>
      <c r="K76" s="202">
        <f t="shared" si="15"/>
        <v>1</v>
      </c>
      <c r="L76" s="202">
        <v>1</v>
      </c>
      <c r="M76" s="202">
        <v>1</v>
      </c>
      <c r="N76" s="208" t="s">
        <v>513</v>
      </c>
      <c r="O76" s="209" t="s">
        <v>412</v>
      </c>
      <c r="P76" s="209" t="s">
        <v>413</v>
      </c>
      <c r="Q76" s="209" t="s">
        <v>514</v>
      </c>
      <c r="R76" s="215" t="s">
        <v>379</v>
      </c>
      <c r="S76" s="210" t="s">
        <v>383</v>
      </c>
      <c r="T76" s="209" t="s">
        <v>389</v>
      </c>
      <c r="U76" s="211" t="s">
        <v>148</v>
      </c>
      <c r="V76" s="209" t="s">
        <v>515</v>
      </c>
      <c r="W76" s="209" t="s">
        <v>516</v>
      </c>
      <c r="X76" s="209" t="s">
        <v>380</v>
      </c>
      <c r="Y76" s="209" t="s">
        <v>406</v>
      </c>
      <c r="Z76" s="213" t="s">
        <v>434</v>
      </c>
      <c r="AA76" s="209" t="s">
        <v>493</v>
      </c>
      <c r="AB76" s="209" t="s">
        <v>517</v>
      </c>
      <c r="AC76" s="209" t="s">
        <v>378</v>
      </c>
      <c r="AD76" s="209" t="s">
        <v>518</v>
      </c>
      <c r="AE76" s="212" t="s">
        <v>390</v>
      </c>
      <c r="AF76" s="209" t="s">
        <v>519</v>
      </c>
      <c r="AG76" s="223" t="s">
        <v>520</v>
      </c>
      <c r="AH76" s="209" t="s">
        <v>506</v>
      </c>
      <c r="AI76" s="209" t="s">
        <v>521</v>
      </c>
      <c r="AJ76" s="215" t="s">
        <v>382</v>
      </c>
      <c r="AK76" s="212" t="s">
        <v>522</v>
      </c>
      <c r="AL76" s="209" t="s">
        <v>387</v>
      </c>
    </row>
    <row r="77" spans="1:38" ht="15.75" thickBot="1" x14ac:dyDescent="0.3">
      <c r="A77" s="202" t="s">
        <v>523</v>
      </c>
      <c r="B77" s="202">
        <f t="shared" si="16"/>
        <v>1</v>
      </c>
      <c r="C77" s="203">
        <f t="shared" si="10"/>
        <v>1</v>
      </c>
      <c r="D77" s="202">
        <f t="shared" si="17"/>
        <v>0</v>
      </c>
      <c r="E77" s="202">
        <f t="shared" si="18"/>
        <v>0</v>
      </c>
      <c r="F77" s="203">
        <f t="shared" si="11"/>
        <v>0</v>
      </c>
      <c r="G77" s="202">
        <f t="shared" si="19"/>
        <v>0</v>
      </c>
      <c r="H77" s="204">
        <f t="shared" si="12"/>
        <v>0</v>
      </c>
      <c r="I77" s="204">
        <f t="shared" si="13"/>
        <v>0</v>
      </c>
      <c r="J77" s="202">
        <f t="shared" si="14"/>
        <v>1</v>
      </c>
      <c r="K77" s="202">
        <f t="shared" si="15"/>
        <v>1</v>
      </c>
      <c r="L77" s="202"/>
      <c r="M77" s="202"/>
      <c r="N77" s="208" t="s">
        <v>386</v>
      </c>
      <c r="O77" s="215" t="s">
        <v>379</v>
      </c>
      <c r="P77" s="214" t="s">
        <v>352</v>
      </c>
      <c r="Q77" s="209"/>
      <c r="R77" s="209"/>
      <c r="S77" s="209"/>
      <c r="T77" s="209"/>
      <c r="U77" s="209"/>
      <c r="V77" s="209"/>
      <c r="W77" s="209"/>
      <c r="X77" s="209"/>
      <c r="Y77" s="209"/>
      <c r="Z77" s="209"/>
      <c r="AA77" s="209"/>
      <c r="AB77" s="209"/>
      <c r="AC77" s="209"/>
      <c r="AD77" s="209"/>
      <c r="AE77" s="209"/>
      <c r="AF77" s="209"/>
      <c r="AG77" s="209"/>
      <c r="AH77" s="209"/>
      <c r="AI77" s="209"/>
      <c r="AJ77" s="209"/>
      <c r="AK77" s="209"/>
      <c r="AL77" s="209"/>
    </row>
    <row r="78" spans="1:38" ht="27.75" thickBot="1" x14ac:dyDescent="0.3">
      <c r="A78" s="202" t="s">
        <v>524</v>
      </c>
      <c r="B78" s="202">
        <f t="shared" si="16"/>
        <v>1</v>
      </c>
      <c r="C78" s="203">
        <f t="shared" si="10"/>
        <v>1</v>
      </c>
      <c r="D78" s="202">
        <f t="shared" si="17"/>
        <v>1</v>
      </c>
      <c r="E78" s="202">
        <f t="shared" si="18"/>
        <v>0</v>
      </c>
      <c r="F78" s="203">
        <f t="shared" si="11"/>
        <v>0</v>
      </c>
      <c r="G78" s="202">
        <f t="shared" si="19"/>
        <v>0</v>
      </c>
      <c r="H78" s="204">
        <f t="shared" si="12"/>
        <v>0</v>
      </c>
      <c r="I78" s="204">
        <f t="shared" si="13"/>
        <v>0</v>
      </c>
      <c r="J78" s="202">
        <f t="shared" si="14"/>
        <v>1</v>
      </c>
      <c r="K78" s="202">
        <f t="shared" si="15"/>
        <v>1</v>
      </c>
      <c r="L78" s="202"/>
      <c r="M78" s="202"/>
      <c r="N78" s="208" t="s">
        <v>378</v>
      </c>
      <c r="O78" s="209" t="s">
        <v>380</v>
      </c>
      <c r="P78" s="215" t="s">
        <v>379</v>
      </c>
      <c r="Q78" s="214" t="s">
        <v>352</v>
      </c>
      <c r="R78" s="209" t="s">
        <v>458</v>
      </c>
      <c r="S78" s="209"/>
      <c r="T78" s="209"/>
      <c r="U78" s="209"/>
      <c r="V78" s="209"/>
      <c r="W78" s="209"/>
      <c r="X78" s="209"/>
      <c r="Y78" s="209"/>
      <c r="Z78" s="209"/>
      <c r="AA78" s="209"/>
      <c r="AB78" s="209"/>
      <c r="AC78" s="209"/>
      <c r="AD78" s="209"/>
      <c r="AE78" s="209"/>
      <c r="AF78" s="209"/>
      <c r="AG78" s="209"/>
      <c r="AH78" s="209"/>
      <c r="AI78" s="209"/>
      <c r="AJ78" s="209"/>
      <c r="AK78" s="209"/>
      <c r="AL78" s="209"/>
    </row>
    <row r="79" spans="1:38" ht="15.75" thickBot="1" x14ac:dyDescent="0.3">
      <c r="A79" s="202" t="s">
        <v>47</v>
      </c>
      <c r="B79" s="202">
        <f t="shared" si="16"/>
        <v>1</v>
      </c>
      <c r="C79" s="203">
        <f t="shared" si="10"/>
        <v>1</v>
      </c>
      <c r="D79" s="202">
        <f t="shared" si="17"/>
        <v>0</v>
      </c>
      <c r="E79" s="202">
        <f t="shared" si="18"/>
        <v>0</v>
      </c>
      <c r="F79" s="203">
        <f t="shared" si="11"/>
        <v>0</v>
      </c>
      <c r="G79" s="202">
        <f t="shared" si="19"/>
        <v>0</v>
      </c>
      <c r="H79" s="204">
        <f t="shared" si="12"/>
        <v>0</v>
      </c>
      <c r="I79" s="204">
        <f t="shared" si="13"/>
        <v>0</v>
      </c>
      <c r="J79" s="202">
        <f t="shared" si="14"/>
        <v>1</v>
      </c>
      <c r="K79" s="202">
        <f t="shared" si="15"/>
        <v>1</v>
      </c>
      <c r="L79" s="202"/>
      <c r="M79" s="202"/>
      <c r="N79" s="208" t="s">
        <v>386</v>
      </c>
      <c r="O79" s="215" t="s">
        <v>379</v>
      </c>
      <c r="P79" s="214" t="s">
        <v>352</v>
      </c>
      <c r="Q79" s="209"/>
      <c r="R79" s="209"/>
      <c r="S79" s="209"/>
      <c r="T79" s="209"/>
      <c r="U79" s="209"/>
      <c r="V79" s="209"/>
      <c r="W79" s="209"/>
      <c r="X79" s="209"/>
      <c r="Y79" s="209"/>
      <c r="Z79" s="209"/>
      <c r="AA79" s="209"/>
      <c r="AB79" s="209"/>
      <c r="AC79" s="209"/>
      <c r="AD79" s="209"/>
      <c r="AE79" s="209"/>
      <c r="AF79" s="209"/>
      <c r="AG79" s="209"/>
      <c r="AH79" s="209"/>
      <c r="AI79" s="209"/>
      <c r="AJ79" s="209"/>
      <c r="AK79" s="209"/>
      <c r="AL79" s="209"/>
    </row>
    <row r="80" spans="1:38" ht="15.75" thickBot="1" x14ac:dyDescent="0.3">
      <c r="A80" s="202" t="s">
        <v>48</v>
      </c>
      <c r="B80" s="202">
        <f t="shared" si="16"/>
        <v>1</v>
      </c>
      <c r="C80" s="203">
        <f t="shared" si="10"/>
        <v>1</v>
      </c>
      <c r="D80" s="202">
        <f t="shared" si="17"/>
        <v>1</v>
      </c>
      <c r="E80" s="202">
        <f t="shared" si="18"/>
        <v>0</v>
      </c>
      <c r="F80" s="203">
        <f t="shared" si="11"/>
        <v>1</v>
      </c>
      <c r="G80" s="202">
        <f t="shared" si="19"/>
        <v>0</v>
      </c>
      <c r="H80" s="204">
        <f t="shared" si="12"/>
        <v>0</v>
      </c>
      <c r="I80" s="204">
        <f t="shared" si="13"/>
        <v>0</v>
      </c>
      <c r="J80" s="202">
        <f t="shared" si="14"/>
        <v>1</v>
      </c>
      <c r="K80" s="202">
        <f t="shared" si="15"/>
        <v>1</v>
      </c>
      <c r="L80" s="202"/>
      <c r="M80" s="202">
        <v>1</v>
      </c>
      <c r="N80" s="208" t="s">
        <v>386</v>
      </c>
      <c r="O80" s="215" t="s">
        <v>379</v>
      </c>
      <c r="P80" s="209" t="s">
        <v>380</v>
      </c>
      <c r="Q80" s="209" t="s">
        <v>499</v>
      </c>
      <c r="R80" s="215" t="s">
        <v>382</v>
      </c>
      <c r="S80" s="212" t="s">
        <v>461</v>
      </c>
      <c r="T80" s="209" t="s">
        <v>525</v>
      </c>
      <c r="U80" s="209" t="s">
        <v>526</v>
      </c>
      <c r="V80" s="214" t="s">
        <v>352</v>
      </c>
      <c r="W80" s="209" t="s">
        <v>527</v>
      </c>
      <c r="X80" s="209"/>
      <c r="Y80" s="209"/>
      <c r="Z80" s="209"/>
      <c r="AA80" s="209"/>
      <c r="AB80" s="209"/>
      <c r="AC80" s="209"/>
      <c r="AD80" s="209"/>
      <c r="AE80" s="209"/>
      <c r="AF80" s="209"/>
      <c r="AG80" s="209"/>
      <c r="AH80" s="209"/>
      <c r="AI80" s="209"/>
      <c r="AJ80" s="209"/>
      <c r="AK80" s="209"/>
      <c r="AL80" s="209"/>
    </row>
    <row r="81" spans="1:38" ht="15.75" thickBot="1" x14ac:dyDescent="0.3">
      <c r="A81" s="202" t="s">
        <v>49</v>
      </c>
      <c r="B81" s="202">
        <f t="shared" si="16"/>
        <v>1</v>
      </c>
      <c r="C81" s="203">
        <f t="shared" si="10"/>
        <v>1</v>
      </c>
      <c r="D81" s="202">
        <f t="shared" si="17"/>
        <v>1</v>
      </c>
      <c r="E81" s="202">
        <f t="shared" si="18"/>
        <v>0</v>
      </c>
      <c r="F81" s="203">
        <f t="shared" si="11"/>
        <v>0</v>
      </c>
      <c r="G81" s="202">
        <f t="shared" si="19"/>
        <v>0</v>
      </c>
      <c r="H81" s="204">
        <f t="shared" si="12"/>
        <v>1</v>
      </c>
      <c r="I81" s="204">
        <f t="shared" si="13"/>
        <v>1</v>
      </c>
      <c r="J81" s="202">
        <f t="shared" si="14"/>
        <v>1</v>
      </c>
      <c r="K81" s="202">
        <f t="shared" si="15"/>
        <v>1</v>
      </c>
      <c r="L81" s="202"/>
      <c r="M81" s="202"/>
      <c r="N81" s="208" t="s">
        <v>528</v>
      </c>
      <c r="O81" s="209" t="s">
        <v>412</v>
      </c>
      <c r="P81" s="209" t="s">
        <v>378</v>
      </c>
      <c r="Q81" s="209" t="s">
        <v>380</v>
      </c>
      <c r="R81" s="215" t="s">
        <v>379</v>
      </c>
      <c r="S81" s="211" t="s">
        <v>148</v>
      </c>
      <c r="T81" s="209" t="s">
        <v>499</v>
      </c>
      <c r="U81" s="210" t="s">
        <v>383</v>
      </c>
      <c r="V81" s="209"/>
      <c r="W81" s="209"/>
      <c r="X81" s="209"/>
      <c r="Y81" s="209"/>
      <c r="Z81" s="209"/>
      <c r="AA81" s="209"/>
      <c r="AB81" s="209"/>
      <c r="AC81" s="209"/>
      <c r="AD81" s="209"/>
      <c r="AE81" s="209"/>
      <c r="AF81" s="209"/>
      <c r="AG81" s="209"/>
      <c r="AH81" s="209"/>
      <c r="AI81" s="209"/>
      <c r="AJ81" s="209"/>
      <c r="AK81" s="209"/>
      <c r="AL81" s="209"/>
    </row>
    <row r="82" spans="1:38" ht="27.75" thickBot="1" x14ac:dyDescent="0.3">
      <c r="A82" s="202" t="s">
        <v>50</v>
      </c>
      <c r="B82" s="202">
        <f t="shared" si="16"/>
        <v>1</v>
      </c>
      <c r="C82" s="203">
        <f t="shared" si="10"/>
        <v>1</v>
      </c>
      <c r="D82" s="202">
        <f t="shared" si="17"/>
        <v>1</v>
      </c>
      <c r="E82" s="202">
        <f t="shared" si="18"/>
        <v>0</v>
      </c>
      <c r="F82" s="203">
        <f t="shared" si="11"/>
        <v>1</v>
      </c>
      <c r="G82" s="202">
        <f t="shared" si="19"/>
        <v>1</v>
      </c>
      <c r="H82" s="204">
        <f t="shared" si="12"/>
        <v>1</v>
      </c>
      <c r="I82" s="204">
        <f t="shared" si="13"/>
        <v>1</v>
      </c>
      <c r="J82" s="202">
        <f t="shared" si="14"/>
        <v>1</v>
      </c>
      <c r="K82" s="202">
        <f t="shared" si="15"/>
        <v>1</v>
      </c>
      <c r="L82" s="202">
        <v>1</v>
      </c>
      <c r="M82" s="202">
        <v>1</v>
      </c>
      <c r="N82" s="218" t="s">
        <v>383</v>
      </c>
      <c r="O82" s="209" t="s">
        <v>389</v>
      </c>
      <c r="P82" s="211" t="s">
        <v>148</v>
      </c>
      <c r="Q82" s="212" t="s">
        <v>390</v>
      </c>
      <c r="R82" s="213" t="s">
        <v>434</v>
      </c>
      <c r="S82" s="209" t="s">
        <v>378</v>
      </c>
      <c r="T82" s="209" t="s">
        <v>151</v>
      </c>
      <c r="U82" s="215" t="s">
        <v>379</v>
      </c>
      <c r="V82" s="215" t="s">
        <v>382</v>
      </c>
      <c r="W82" s="212" t="s">
        <v>492</v>
      </c>
      <c r="X82" s="209" t="s">
        <v>458</v>
      </c>
      <c r="Y82" s="209" t="s">
        <v>406</v>
      </c>
      <c r="Z82" s="209" t="s">
        <v>493</v>
      </c>
      <c r="AA82" s="209" t="s">
        <v>529</v>
      </c>
      <c r="AB82" s="209" t="s">
        <v>510</v>
      </c>
      <c r="AC82" s="209" t="s">
        <v>380</v>
      </c>
      <c r="AD82" s="209"/>
      <c r="AE82" s="209"/>
      <c r="AF82" s="209"/>
      <c r="AG82" s="209"/>
      <c r="AH82" s="209"/>
      <c r="AI82" s="209"/>
      <c r="AJ82" s="209"/>
      <c r="AK82" s="209"/>
      <c r="AL82" s="209"/>
    </row>
    <row r="83" spans="1:38" ht="15.75" thickBot="1" x14ac:dyDescent="0.3">
      <c r="A83" s="202" t="s">
        <v>51</v>
      </c>
      <c r="B83" s="202">
        <f t="shared" si="16"/>
        <v>1</v>
      </c>
      <c r="C83" s="203">
        <f t="shared" si="10"/>
        <v>1</v>
      </c>
      <c r="D83" s="202">
        <f t="shared" si="17"/>
        <v>1</v>
      </c>
      <c r="E83" s="202">
        <f t="shared" si="18"/>
        <v>0</v>
      </c>
      <c r="F83" s="203">
        <f t="shared" si="11"/>
        <v>1</v>
      </c>
      <c r="G83" s="202">
        <f t="shared" si="19"/>
        <v>0</v>
      </c>
      <c r="H83" s="204">
        <f t="shared" si="12"/>
        <v>0</v>
      </c>
      <c r="I83" s="204">
        <f t="shared" si="13"/>
        <v>0</v>
      </c>
      <c r="J83" s="202">
        <f t="shared" si="14"/>
        <v>0</v>
      </c>
      <c r="K83" s="202">
        <f t="shared" si="15"/>
        <v>0</v>
      </c>
      <c r="L83" s="202"/>
      <c r="M83" s="202"/>
      <c r="N83" s="208" t="s">
        <v>378</v>
      </c>
      <c r="O83" s="215" t="s">
        <v>382</v>
      </c>
      <c r="P83" s="209" t="s">
        <v>380</v>
      </c>
      <c r="Q83" s="215" t="s">
        <v>379</v>
      </c>
      <c r="R83" s="209" t="s">
        <v>530</v>
      </c>
      <c r="S83" s="209" t="s">
        <v>412</v>
      </c>
      <c r="T83" s="209" t="s">
        <v>389</v>
      </c>
      <c r="U83" s="209"/>
      <c r="V83" s="209"/>
      <c r="W83" s="209"/>
      <c r="X83" s="209"/>
      <c r="Y83" s="209"/>
      <c r="Z83" s="209"/>
      <c r="AA83" s="209"/>
      <c r="AB83" s="209"/>
      <c r="AC83" s="209"/>
      <c r="AD83" s="209"/>
      <c r="AE83" s="209"/>
      <c r="AF83" s="209"/>
      <c r="AG83" s="209"/>
      <c r="AH83" s="209"/>
      <c r="AI83" s="209"/>
      <c r="AJ83" s="209"/>
      <c r="AK83" s="209"/>
      <c r="AL83" s="209"/>
    </row>
    <row r="84" spans="1:38" ht="15.75" thickBot="1" x14ac:dyDescent="0.3">
      <c r="A84" s="202" t="s">
        <v>56</v>
      </c>
      <c r="B84" s="202">
        <f t="shared" si="16"/>
        <v>1</v>
      </c>
      <c r="C84" s="203">
        <f t="shared" si="10"/>
        <v>0</v>
      </c>
      <c r="D84" s="202">
        <f t="shared" si="17"/>
        <v>1</v>
      </c>
      <c r="E84" s="202">
        <f t="shared" si="18"/>
        <v>0</v>
      </c>
      <c r="F84" s="203">
        <f t="shared" si="11"/>
        <v>0</v>
      </c>
      <c r="G84" s="202">
        <f t="shared" si="19"/>
        <v>0</v>
      </c>
      <c r="H84" s="204">
        <f t="shared" si="12"/>
        <v>0</v>
      </c>
      <c r="I84" s="204">
        <f t="shared" si="13"/>
        <v>0</v>
      </c>
      <c r="J84" s="202">
        <f t="shared" si="14"/>
        <v>0</v>
      </c>
      <c r="K84" s="202">
        <f t="shared" si="15"/>
        <v>0</v>
      </c>
      <c r="L84" s="202"/>
      <c r="M84" s="202"/>
      <c r="N84" s="208" t="s">
        <v>378</v>
      </c>
      <c r="O84" s="209" t="s">
        <v>380</v>
      </c>
      <c r="P84" s="209"/>
      <c r="Q84" s="209"/>
      <c r="R84" s="209"/>
      <c r="S84" s="209"/>
      <c r="T84" s="209"/>
      <c r="U84" s="209"/>
      <c r="V84" s="209"/>
      <c r="W84" s="209"/>
      <c r="X84" s="209"/>
      <c r="Y84" s="209"/>
      <c r="Z84" s="209"/>
      <c r="AA84" s="209"/>
      <c r="AB84" s="209"/>
      <c r="AC84" s="209"/>
      <c r="AD84" s="209"/>
      <c r="AE84" s="209"/>
      <c r="AF84" s="209"/>
      <c r="AG84" s="209"/>
      <c r="AH84" s="209"/>
      <c r="AI84" s="209"/>
      <c r="AJ84" s="209"/>
      <c r="AK84" s="209"/>
      <c r="AL84" s="209"/>
    </row>
    <row r="85" spans="1:38" ht="15.75" thickBot="1" x14ac:dyDescent="0.3">
      <c r="A85" s="202" t="s">
        <v>531</v>
      </c>
      <c r="B85" s="202">
        <f t="shared" si="16"/>
        <v>1</v>
      </c>
      <c r="C85" s="203">
        <f t="shared" si="10"/>
        <v>1</v>
      </c>
      <c r="D85" s="202">
        <f t="shared" si="17"/>
        <v>0</v>
      </c>
      <c r="E85" s="202">
        <f t="shared" si="18"/>
        <v>0</v>
      </c>
      <c r="F85" s="203">
        <f t="shared" si="11"/>
        <v>1</v>
      </c>
      <c r="G85" s="202">
        <f t="shared" si="19"/>
        <v>0</v>
      </c>
      <c r="H85" s="204">
        <f t="shared" si="12"/>
        <v>0</v>
      </c>
      <c r="I85" s="204">
        <f t="shared" si="13"/>
        <v>1</v>
      </c>
      <c r="J85" s="202">
        <f t="shared" si="14"/>
        <v>0</v>
      </c>
      <c r="K85" s="202">
        <f t="shared" si="15"/>
        <v>0</v>
      </c>
      <c r="L85" s="202"/>
      <c r="M85" s="202"/>
      <c r="N85" s="208" t="s">
        <v>386</v>
      </c>
      <c r="O85" s="215" t="s">
        <v>379</v>
      </c>
      <c r="P85" s="215" t="s">
        <v>382</v>
      </c>
      <c r="Q85" s="210" t="s">
        <v>383</v>
      </c>
      <c r="R85" s="209"/>
      <c r="S85" s="209"/>
      <c r="T85" s="209"/>
      <c r="U85" s="209"/>
      <c r="V85" s="209"/>
      <c r="W85" s="209"/>
      <c r="X85" s="209"/>
      <c r="Y85" s="209"/>
      <c r="Z85" s="209"/>
      <c r="AA85" s="209"/>
      <c r="AB85" s="209"/>
      <c r="AC85" s="209"/>
      <c r="AD85" s="209"/>
      <c r="AE85" s="209"/>
      <c r="AF85" s="209"/>
      <c r="AG85" s="209"/>
      <c r="AH85" s="209"/>
      <c r="AI85" s="209"/>
      <c r="AJ85" s="209"/>
      <c r="AK85" s="209"/>
      <c r="AL85" s="209"/>
    </row>
    <row r="86" spans="1:38" ht="15.75" thickBot="1" x14ac:dyDescent="0.3">
      <c r="A86" s="202" t="s">
        <v>210</v>
      </c>
      <c r="B86" s="202">
        <f t="shared" si="16"/>
        <v>1</v>
      </c>
      <c r="C86" s="203">
        <f t="shared" si="10"/>
        <v>0</v>
      </c>
      <c r="D86" s="202">
        <f t="shared" si="17"/>
        <v>0</v>
      </c>
      <c r="E86" s="202">
        <f t="shared" si="18"/>
        <v>0</v>
      </c>
      <c r="F86" s="203">
        <f t="shared" si="11"/>
        <v>0</v>
      </c>
      <c r="G86" s="202">
        <f t="shared" si="19"/>
        <v>0</v>
      </c>
      <c r="H86" s="204">
        <f t="shared" si="12"/>
        <v>1</v>
      </c>
      <c r="I86" s="204">
        <f t="shared" si="13"/>
        <v>0</v>
      </c>
      <c r="J86" s="202">
        <f t="shared" si="14"/>
        <v>1</v>
      </c>
      <c r="K86" s="202">
        <f t="shared" si="15"/>
        <v>1</v>
      </c>
      <c r="L86" s="202"/>
      <c r="M86" s="202"/>
      <c r="N86" s="208" t="s">
        <v>386</v>
      </c>
      <c r="O86" s="214" t="s">
        <v>352</v>
      </c>
      <c r="P86" s="211" t="s">
        <v>148</v>
      </c>
      <c r="Q86" s="209"/>
      <c r="R86" s="209"/>
      <c r="S86" s="209"/>
      <c r="T86" s="209"/>
      <c r="U86" s="209"/>
      <c r="V86" s="209"/>
      <c r="W86" s="209"/>
      <c r="X86" s="209"/>
      <c r="Y86" s="209"/>
      <c r="Z86" s="209"/>
      <c r="AA86" s="209"/>
      <c r="AB86" s="209"/>
      <c r="AC86" s="209"/>
      <c r="AD86" s="209"/>
      <c r="AE86" s="209"/>
      <c r="AF86" s="209"/>
      <c r="AG86" s="209"/>
      <c r="AH86" s="209"/>
      <c r="AI86" s="209"/>
      <c r="AJ86" s="209"/>
      <c r="AK86" s="209"/>
      <c r="AL86" s="209"/>
    </row>
    <row r="87" spans="1:38" ht="15.75" thickBot="1" x14ac:dyDescent="0.3">
      <c r="A87" s="224" t="s">
        <v>52</v>
      </c>
      <c r="B87" s="224">
        <f t="shared" si="16"/>
        <v>1</v>
      </c>
      <c r="C87" s="225">
        <f t="shared" si="10"/>
        <v>1</v>
      </c>
      <c r="D87" s="224">
        <f t="shared" si="17"/>
        <v>1</v>
      </c>
      <c r="E87" s="224">
        <f t="shared" si="18"/>
        <v>0</v>
      </c>
      <c r="F87" s="225">
        <f t="shared" si="11"/>
        <v>1</v>
      </c>
      <c r="G87" s="224">
        <f t="shared" si="19"/>
        <v>0</v>
      </c>
      <c r="H87" s="226">
        <f t="shared" si="12"/>
        <v>1</v>
      </c>
      <c r="I87" s="226">
        <f t="shared" si="13"/>
        <v>1</v>
      </c>
      <c r="J87" s="224">
        <f t="shared" si="14"/>
        <v>1</v>
      </c>
      <c r="K87" s="202">
        <f t="shared" si="15"/>
        <v>1</v>
      </c>
      <c r="L87" s="224"/>
      <c r="M87" s="224"/>
      <c r="N87" s="208" t="s">
        <v>412</v>
      </c>
      <c r="O87" s="210" t="s">
        <v>383</v>
      </c>
      <c r="P87" s="215" t="s">
        <v>379</v>
      </c>
      <c r="Q87" s="211" t="s">
        <v>148</v>
      </c>
      <c r="R87" s="209" t="s">
        <v>380</v>
      </c>
      <c r="S87" s="209" t="s">
        <v>406</v>
      </c>
      <c r="T87" s="209" t="s">
        <v>378</v>
      </c>
      <c r="U87" s="215" t="s">
        <v>382</v>
      </c>
      <c r="V87" s="209" t="s">
        <v>528</v>
      </c>
      <c r="W87" s="209" t="s">
        <v>499</v>
      </c>
      <c r="X87" s="209"/>
      <c r="Y87" s="209"/>
      <c r="Z87" s="209"/>
      <c r="AA87" s="209"/>
      <c r="AB87" s="209"/>
      <c r="AC87" s="209"/>
      <c r="AD87" s="209"/>
      <c r="AE87" s="209"/>
      <c r="AF87" s="209"/>
      <c r="AG87" s="209"/>
      <c r="AH87" s="209"/>
      <c r="AI87" s="209"/>
      <c r="AJ87" s="209"/>
      <c r="AK87" s="209"/>
      <c r="AL87" s="209"/>
    </row>
    <row r="88" spans="1:38" x14ac:dyDescent="0.25">
      <c r="A88" s="227" t="s">
        <v>532</v>
      </c>
      <c r="B88" s="202">
        <f>SUM(B2:B87)</f>
        <v>82</v>
      </c>
      <c r="C88" s="202">
        <f t="shared" ref="C88:M88" si="20">SUM(C2:C87)</f>
        <v>36</v>
      </c>
      <c r="D88" s="202">
        <f t="shared" si="20"/>
        <v>61</v>
      </c>
      <c r="E88" s="202">
        <f t="shared" si="20"/>
        <v>0</v>
      </c>
      <c r="F88" s="202">
        <f t="shared" si="20"/>
        <v>30</v>
      </c>
      <c r="G88" s="202">
        <f t="shared" si="20"/>
        <v>3</v>
      </c>
      <c r="H88" s="204">
        <f>SUM(H2:H87)</f>
        <v>36</v>
      </c>
      <c r="I88" s="204">
        <f t="shared" si="20"/>
        <v>36</v>
      </c>
      <c r="J88" s="202">
        <f t="shared" si="20"/>
        <v>58</v>
      </c>
      <c r="K88" s="202">
        <f t="shared" si="20"/>
        <v>59</v>
      </c>
      <c r="L88" s="202">
        <f t="shared" si="20"/>
        <v>20</v>
      </c>
      <c r="M88" s="202">
        <f t="shared" si="20"/>
        <v>18</v>
      </c>
    </row>
    <row r="89" spans="1:38" x14ac:dyDescent="0.25">
      <c r="A89" s="227" t="s">
        <v>533</v>
      </c>
      <c r="B89" s="228">
        <f>B88/86</f>
        <v>0.95348837209302328</v>
      </c>
      <c r="C89" s="228">
        <f t="shared" ref="C89:M89" si="21">C88/86</f>
        <v>0.41860465116279072</v>
      </c>
      <c r="D89" s="228">
        <f t="shared" si="21"/>
        <v>0.70930232558139539</v>
      </c>
      <c r="E89" s="228">
        <f t="shared" si="21"/>
        <v>0</v>
      </c>
      <c r="F89" s="228">
        <f t="shared" si="21"/>
        <v>0.34883720930232559</v>
      </c>
      <c r="G89" s="228">
        <f t="shared" si="21"/>
        <v>3.4883720930232558E-2</v>
      </c>
      <c r="H89" s="229">
        <f>H88/86</f>
        <v>0.41860465116279072</v>
      </c>
      <c r="I89" s="229">
        <f t="shared" si="21"/>
        <v>0.41860465116279072</v>
      </c>
      <c r="J89" s="228">
        <f t="shared" si="21"/>
        <v>0.67441860465116277</v>
      </c>
      <c r="K89" s="228">
        <f t="shared" si="21"/>
        <v>0.68604651162790697</v>
      </c>
      <c r="L89" s="228">
        <f t="shared" si="21"/>
        <v>0.23255813953488372</v>
      </c>
      <c r="M89" s="228">
        <f t="shared" si="21"/>
        <v>0.20930232558139536</v>
      </c>
    </row>
  </sheetData>
  <pageMargins left="0.7" right="0.7" top="0.78740157499999996" bottom="0.78740157499999996" header="0.3" footer="0.3"/>
  <pageSetup paperSize="9" scale="21"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7</vt:i4>
      </vt:variant>
    </vt:vector>
  </HeadingPairs>
  <TitlesOfParts>
    <vt:vector size="7" baseType="lpstr">
      <vt:lpstr>Full_dataset</vt:lpstr>
      <vt:lpstr>By no. DB</vt:lpstr>
      <vt:lpstr>By other sources</vt:lpstr>
      <vt:lpstr>By 3 Overview types</vt:lpstr>
      <vt:lpstr>By Intervention</vt:lpstr>
      <vt:lpstr>By psych</vt:lpstr>
      <vt:lpstr>databases searched</vt:lpstr>
    </vt:vector>
  </TitlesOfParts>
  <Company>Universität Witten/Herdecke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Simone Heß;Käthe Goossen</dc:creator>
  <cp:lastModifiedBy>Käthe Gooßen</cp:lastModifiedBy>
  <cp:lastPrinted>2019-09-10T09:54:45Z</cp:lastPrinted>
  <dcterms:created xsi:type="dcterms:W3CDTF">2017-03-10T07:35:29Z</dcterms:created>
  <dcterms:modified xsi:type="dcterms:W3CDTF">2020-03-16T10:24:06Z</dcterms:modified>
</cp:coreProperties>
</file>