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5"/>
  <workbookPr/>
  <mc:AlternateContent xmlns:mc="http://schemas.openxmlformats.org/markup-compatibility/2006">
    <mc:Choice Requires="x15">
      <x15ac:absPath xmlns:x15ac="http://schemas.microsoft.com/office/spreadsheetml/2010/11/ac" url="https://universitytasmania-my.sharepoint.com/personal/kate_pratt_utas_edu_au/Documents/"/>
    </mc:Choice>
  </mc:AlternateContent>
  <xr:revisionPtr revIDLastSave="11839" documentId="8_{A18866BE-3FB3-D64B-A399-E98806920E1B}" xr6:coauthVersionLast="47" xr6:coauthVersionMax="47" xr10:uidLastSave="{4B97D2A8-8D16-44C6-A318-6F0E0B7252D6}"/>
  <bookViews>
    <workbookView xWindow="28800" yWindow="0" windowWidth="38400" windowHeight="21600" xr2:uid="{FFF43388-4CCE-1D46-A31E-AB37938EEA6D}"/>
  </bookViews>
  <sheets>
    <sheet name="unweighted" sheetId="1" r:id="rId1"/>
    <sheet name="individual unweighted" sheetId="3" r:id="rId2"/>
    <sheet name="weighted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U52" i="1" l="1"/>
  <c r="U2" i="2"/>
  <c r="R2" i="2"/>
  <c r="J2" i="2"/>
  <c r="B2" i="2"/>
  <c r="F48" i="3"/>
  <c r="B75" i="3"/>
  <c r="B77" i="3"/>
  <c r="IA8" i="3"/>
  <c r="ED6" i="3"/>
  <c r="M76" i="3"/>
  <c r="M75" i="3"/>
  <c r="M74" i="3"/>
  <c r="M73" i="3"/>
  <c r="M72" i="3"/>
  <c r="IE72" i="3"/>
  <c r="IG72" i="3"/>
  <c r="II72" i="3"/>
  <c r="IK72" i="3"/>
  <c r="IM72" i="3"/>
  <c r="IM76" i="3" s="1"/>
  <c r="IO72" i="3"/>
  <c r="IQ72" i="3"/>
  <c r="IQ76" i="3" s="1"/>
  <c r="IE73" i="3"/>
  <c r="IE75" i="3" s="1"/>
  <c r="IE76" i="3" s="1"/>
  <c r="IG73" i="3"/>
  <c r="II73" i="3"/>
  <c r="IK73" i="3"/>
  <c r="IM73" i="3"/>
  <c r="IM75" i="3" s="1"/>
  <c r="IO73" i="3"/>
  <c r="IO75" i="3" s="1"/>
  <c r="IQ73" i="3"/>
  <c r="IE74" i="3"/>
  <c r="IG74" i="3"/>
  <c r="II74" i="3"/>
  <c r="IK74" i="3"/>
  <c r="IM74" i="3"/>
  <c r="IO74" i="3"/>
  <c r="IQ74" i="3"/>
  <c r="IQ75" i="3" s="1"/>
  <c r="IG75" i="3"/>
  <c r="IG76" i="3" s="1"/>
  <c r="II75" i="3"/>
  <c r="IK75" i="3"/>
  <c r="II76" i="3"/>
  <c r="IK76" i="3"/>
  <c r="IC74" i="3"/>
  <c r="IC73" i="3"/>
  <c r="IC75" i="3" s="1"/>
  <c r="IC72" i="3"/>
  <c r="HV72" i="3"/>
  <c r="HX72" i="3"/>
  <c r="HZ72" i="3"/>
  <c r="HV73" i="3"/>
  <c r="HX73" i="3"/>
  <c r="HX75" i="3" s="1"/>
  <c r="HZ73" i="3"/>
  <c r="HV74" i="3"/>
  <c r="HV75" i="3" s="1"/>
  <c r="HV76" i="3" s="1"/>
  <c r="HX74" i="3"/>
  <c r="HZ74" i="3"/>
  <c r="HZ75" i="3"/>
  <c r="HZ76" i="3"/>
  <c r="HT74" i="3"/>
  <c r="HT73" i="3"/>
  <c r="HT75" i="3" s="1"/>
  <c r="HT72" i="3"/>
  <c r="HT76" i="3" s="1"/>
  <c r="HQ74" i="3"/>
  <c r="HQ73" i="3"/>
  <c r="HQ75" i="3" s="1"/>
  <c r="HQ72" i="3"/>
  <c r="HQ76" i="3" s="1"/>
  <c r="GL72" i="3"/>
  <c r="GN72" i="3"/>
  <c r="GP72" i="3"/>
  <c r="GR72" i="3"/>
  <c r="GT72" i="3"/>
  <c r="GT76" i="3" s="1"/>
  <c r="GV72" i="3"/>
  <c r="GX72" i="3"/>
  <c r="GZ72" i="3"/>
  <c r="GZ76" i="3" s="1"/>
  <c r="HB72" i="3"/>
  <c r="HD72" i="3"/>
  <c r="HF72" i="3"/>
  <c r="HH72" i="3"/>
  <c r="HJ72" i="3"/>
  <c r="HJ76" i="3" s="1"/>
  <c r="HL72" i="3"/>
  <c r="HN72" i="3"/>
  <c r="GL73" i="3"/>
  <c r="GL75" i="3" s="1"/>
  <c r="GL76" i="3" s="1"/>
  <c r="GN73" i="3"/>
  <c r="GP73" i="3"/>
  <c r="GP75" i="3" s="1"/>
  <c r="GP76" i="3" s="1"/>
  <c r="GR73" i="3"/>
  <c r="GR75" i="3" s="1"/>
  <c r="GR76" i="3" s="1"/>
  <c r="GT73" i="3"/>
  <c r="GV73" i="3"/>
  <c r="GV75" i="3" s="1"/>
  <c r="GV76" i="3" s="1"/>
  <c r="GX73" i="3"/>
  <c r="GZ73" i="3"/>
  <c r="HB73" i="3"/>
  <c r="HB75" i="3" s="1"/>
  <c r="HB76" i="3" s="1"/>
  <c r="HD73" i="3"/>
  <c r="HF73" i="3"/>
  <c r="HF75" i="3" s="1"/>
  <c r="HF76" i="3" s="1"/>
  <c r="HH73" i="3"/>
  <c r="HH75" i="3" s="1"/>
  <c r="HH76" i="3" s="1"/>
  <c r="HJ73" i="3"/>
  <c r="HL73" i="3"/>
  <c r="HL75" i="3" s="1"/>
  <c r="HL76" i="3" s="1"/>
  <c r="HN73" i="3"/>
  <c r="GL74" i="3"/>
  <c r="GN74" i="3"/>
  <c r="GN75" i="3" s="1"/>
  <c r="GP74" i="3"/>
  <c r="GR74" i="3"/>
  <c r="GT74" i="3"/>
  <c r="GV74" i="3"/>
  <c r="GX74" i="3"/>
  <c r="GX75" i="3" s="1"/>
  <c r="GZ74" i="3"/>
  <c r="HB74" i="3"/>
  <c r="HD74" i="3"/>
  <c r="HD75" i="3" s="1"/>
  <c r="HF74" i="3"/>
  <c r="HH74" i="3"/>
  <c r="HJ74" i="3"/>
  <c r="HL74" i="3"/>
  <c r="HN74" i="3"/>
  <c r="HN75" i="3" s="1"/>
  <c r="GT75" i="3"/>
  <c r="GZ75" i="3"/>
  <c r="HJ75" i="3"/>
  <c r="GJ74" i="3"/>
  <c r="GJ73" i="3"/>
  <c r="GJ75" i="3" s="1"/>
  <c r="GJ72" i="3"/>
  <c r="FQ72" i="3"/>
  <c r="FS72" i="3"/>
  <c r="FU72" i="3"/>
  <c r="FW72" i="3"/>
  <c r="FW76" i="3" s="1"/>
  <c r="FY72" i="3"/>
  <c r="GA72" i="3"/>
  <c r="GC72" i="3"/>
  <c r="GE72" i="3"/>
  <c r="GG72" i="3"/>
  <c r="FQ73" i="3"/>
  <c r="FS73" i="3"/>
  <c r="FU73" i="3"/>
  <c r="FW73" i="3"/>
  <c r="FY73" i="3"/>
  <c r="FY75" i="3" s="1"/>
  <c r="GA73" i="3"/>
  <c r="GA75" i="3" s="1"/>
  <c r="GC73" i="3"/>
  <c r="GC75" i="3" s="1"/>
  <c r="GE73" i="3"/>
  <c r="GG73" i="3"/>
  <c r="FQ74" i="3"/>
  <c r="FS74" i="3"/>
  <c r="FU74" i="3"/>
  <c r="FW74" i="3"/>
  <c r="FY74" i="3"/>
  <c r="GA74" i="3"/>
  <c r="GC74" i="3"/>
  <c r="GE74" i="3"/>
  <c r="GG74" i="3"/>
  <c r="FQ75" i="3"/>
  <c r="FS75" i="3"/>
  <c r="FU75" i="3"/>
  <c r="FW75" i="3"/>
  <c r="GE75" i="3"/>
  <c r="GG75" i="3"/>
  <c r="FQ76" i="3"/>
  <c r="FS76" i="3"/>
  <c r="FU76" i="3"/>
  <c r="GE76" i="3"/>
  <c r="GG76" i="3"/>
  <c r="FO74" i="3"/>
  <c r="FO73" i="3"/>
  <c r="FO75" i="3" s="1"/>
  <c r="FO72" i="3"/>
  <c r="EH72" i="3"/>
  <c r="EJ72" i="3"/>
  <c r="EL72" i="3"/>
  <c r="EN72" i="3"/>
  <c r="EP72" i="3"/>
  <c r="EP76" i="3" s="1"/>
  <c r="ER72" i="3"/>
  <c r="ET72" i="3"/>
  <c r="EV72" i="3"/>
  <c r="EX72" i="3"/>
  <c r="EZ72" i="3"/>
  <c r="FB72" i="3"/>
  <c r="FD72" i="3"/>
  <c r="FF72" i="3"/>
  <c r="FH72" i="3"/>
  <c r="FJ72" i="3"/>
  <c r="FJ76" i="3" s="1"/>
  <c r="FL72" i="3"/>
  <c r="EH73" i="3"/>
  <c r="EJ73" i="3"/>
  <c r="EL73" i="3"/>
  <c r="EN73" i="3"/>
  <c r="EP73" i="3"/>
  <c r="ER73" i="3"/>
  <c r="ET73" i="3"/>
  <c r="EV73" i="3"/>
  <c r="EX73" i="3"/>
  <c r="EZ73" i="3"/>
  <c r="FB73" i="3"/>
  <c r="FD73" i="3"/>
  <c r="FF73" i="3"/>
  <c r="FH73" i="3"/>
  <c r="FJ73" i="3"/>
  <c r="FL73" i="3"/>
  <c r="EH74" i="3"/>
  <c r="EJ74" i="3"/>
  <c r="EL74" i="3"/>
  <c r="EN74" i="3"/>
  <c r="EN75" i="3" s="1"/>
  <c r="EP74" i="3"/>
  <c r="ER74" i="3"/>
  <c r="ET74" i="3"/>
  <c r="EV74" i="3"/>
  <c r="EX74" i="3"/>
  <c r="EZ74" i="3"/>
  <c r="FB74" i="3"/>
  <c r="FD74" i="3"/>
  <c r="FF74" i="3"/>
  <c r="FH74" i="3"/>
  <c r="FJ74" i="3"/>
  <c r="FL74" i="3"/>
  <c r="EH75" i="3"/>
  <c r="EJ75" i="3"/>
  <c r="EL75" i="3"/>
  <c r="EP75" i="3"/>
  <c r="ER75" i="3"/>
  <c r="ET75" i="3"/>
  <c r="EV75" i="3"/>
  <c r="EX75" i="3"/>
  <c r="EZ75" i="3"/>
  <c r="FB75" i="3"/>
  <c r="FD75" i="3"/>
  <c r="FF75" i="3"/>
  <c r="FH75" i="3"/>
  <c r="FJ75" i="3"/>
  <c r="FL75" i="3"/>
  <c r="EH76" i="3"/>
  <c r="EJ76" i="3"/>
  <c r="EL76" i="3"/>
  <c r="ER76" i="3"/>
  <c r="ET76" i="3"/>
  <c r="EV76" i="3"/>
  <c r="EX76" i="3"/>
  <c r="EZ76" i="3"/>
  <c r="FB76" i="3"/>
  <c r="FD76" i="3"/>
  <c r="FF76" i="3"/>
  <c r="FH76" i="3"/>
  <c r="FL76" i="3"/>
  <c r="EF74" i="3"/>
  <c r="EF73" i="3"/>
  <c r="EF75" i="3" s="1"/>
  <c r="EF72" i="3"/>
  <c r="DW72" i="3"/>
  <c r="DY72" i="3"/>
  <c r="EA72" i="3"/>
  <c r="EC72" i="3"/>
  <c r="DW73" i="3"/>
  <c r="DY73" i="3"/>
  <c r="EA73" i="3"/>
  <c r="EC73" i="3"/>
  <c r="DW74" i="3"/>
  <c r="DY74" i="3"/>
  <c r="EA74" i="3"/>
  <c r="EC74" i="3"/>
  <c r="EC75" i="3" s="1"/>
  <c r="EC76" i="3" s="1"/>
  <c r="DW75" i="3"/>
  <c r="DW76" i="3" s="1"/>
  <c r="DY75" i="3"/>
  <c r="DY76" i="3" s="1"/>
  <c r="EA75" i="3"/>
  <c r="EA76" i="3" s="1"/>
  <c r="DU74" i="3"/>
  <c r="DU73" i="3"/>
  <c r="DU75" i="3" s="1"/>
  <c r="DU72" i="3"/>
  <c r="DU76" i="3" s="1"/>
  <c r="DD72" i="3"/>
  <c r="DF72" i="3"/>
  <c r="DH72" i="3"/>
  <c r="DJ72" i="3"/>
  <c r="DL72" i="3"/>
  <c r="DN72" i="3"/>
  <c r="DP72" i="3"/>
  <c r="DR72" i="3"/>
  <c r="DD73" i="3"/>
  <c r="DF73" i="3"/>
  <c r="DH73" i="3"/>
  <c r="DJ73" i="3"/>
  <c r="DL73" i="3"/>
  <c r="DN73" i="3"/>
  <c r="DP73" i="3"/>
  <c r="DR73" i="3"/>
  <c r="DD74" i="3"/>
  <c r="DF74" i="3"/>
  <c r="DH74" i="3"/>
  <c r="DJ74" i="3"/>
  <c r="DL74" i="3"/>
  <c r="DN74" i="3"/>
  <c r="DP74" i="3"/>
  <c r="DR74" i="3"/>
  <c r="DD75" i="3"/>
  <c r="DF75" i="3"/>
  <c r="DH75" i="3"/>
  <c r="DJ75" i="3"/>
  <c r="DL75" i="3"/>
  <c r="DN75" i="3"/>
  <c r="DP75" i="3"/>
  <c r="DR75" i="3"/>
  <c r="DD76" i="3"/>
  <c r="DF76" i="3"/>
  <c r="DH76" i="3"/>
  <c r="DJ76" i="3"/>
  <c r="DL76" i="3"/>
  <c r="DN76" i="3"/>
  <c r="DP76" i="3"/>
  <c r="DR76" i="3"/>
  <c r="DB74" i="3"/>
  <c r="DB73" i="3"/>
  <c r="DB75" i="3" s="1"/>
  <c r="DB72" i="3"/>
  <c r="CM72" i="3"/>
  <c r="CO72" i="3"/>
  <c r="CQ72" i="3"/>
  <c r="CS72" i="3"/>
  <c r="CS76" i="3" s="1"/>
  <c r="CU72" i="3"/>
  <c r="CU76" i="3" s="1"/>
  <c r="CW72" i="3"/>
  <c r="CY72" i="3"/>
  <c r="CY76" i="3" s="1"/>
  <c r="CM73" i="3"/>
  <c r="CO73" i="3"/>
  <c r="CQ73" i="3"/>
  <c r="CS73" i="3"/>
  <c r="CU73" i="3"/>
  <c r="CU75" i="3" s="1"/>
  <c r="CW73" i="3"/>
  <c r="CW75" i="3" s="1"/>
  <c r="CY73" i="3"/>
  <c r="CY75" i="3" s="1"/>
  <c r="CM74" i="3"/>
  <c r="CM75" i="3" s="1"/>
  <c r="CM76" i="3" s="1"/>
  <c r="CO74" i="3"/>
  <c r="CQ74" i="3"/>
  <c r="CS74" i="3"/>
  <c r="CU74" i="3"/>
  <c r="CW74" i="3"/>
  <c r="CY74" i="3"/>
  <c r="CO75" i="3"/>
  <c r="CO76" i="3" s="1"/>
  <c r="CQ75" i="3"/>
  <c r="CS75" i="3"/>
  <c r="CQ76" i="3"/>
  <c r="CK74" i="3"/>
  <c r="CK73" i="3"/>
  <c r="CK75" i="3" s="1"/>
  <c r="CK72" i="3"/>
  <c r="BN72" i="3"/>
  <c r="BP72" i="3"/>
  <c r="BR72" i="3"/>
  <c r="BT72" i="3"/>
  <c r="BV72" i="3"/>
  <c r="BV76" i="3" s="1"/>
  <c r="BX72" i="3"/>
  <c r="BX76" i="3" s="1"/>
  <c r="BZ72" i="3"/>
  <c r="BZ76" i="3" s="1"/>
  <c r="CB72" i="3"/>
  <c r="CD72" i="3"/>
  <c r="CF72" i="3"/>
  <c r="CH72" i="3"/>
  <c r="BN73" i="3"/>
  <c r="BN75" i="3" s="1"/>
  <c r="BN76" i="3" s="1"/>
  <c r="BP73" i="3"/>
  <c r="BP75" i="3" s="1"/>
  <c r="BP76" i="3" s="1"/>
  <c r="BR73" i="3"/>
  <c r="BR75" i="3" s="1"/>
  <c r="BR76" i="3" s="1"/>
  <c r="BT73" i="3"/>
  <c r="BT75" i="3" s="1"/>
  <c r="BV73" i="3"/>
  <c r="BX73" i="3"/>
  <c r="BZ73" i="3"/>
  <c r="CB73" i="3"/>
  <c r="CD73" i="3"/>
  <c r="CD75" i="3" s="1"/>
  <c r="CD76" i="3" s="1"/>
  <c r="CF73" i="3"/>
  <c r="CF75" i="3" s="1"/>
  <c r="CF76" i="3" s="1"/>
  <c r="CH73" i="3"/>
  <c r="CH75" i="3" s="1"/>
  <c r="CH76" i="3" s="1"/>
  <c r="BN74" i="3"/>
  <c r="BP74" i="3"/>
  <c r="BR74" i="3"/>
  <c r="BT74" i="3"/>
  <c r="BV74" i="3"/>
  <c r="BX74" i="3"/>
  <c r="BZ74" i="3"/>
  <c r="BZ75" i="3" s="1"/>
  <c r="CB74" i="3"/>
  <c r="CB75" i="3" s="1"/>
  <c r="CB76" i="3" s="1"/>
  <c r="CD74" i="3"/>
  <c r="CF74" i="3"/>
  <c r="CH74" i="3"/>
  <c r="BV75" i="3"/>
  <c r="BX75" i="3"/>
  <c r="BL74" i="3"/>
  <c r="BL73" i="3"/>
  <c r="BL75" i="3" s="1"/>
  <c r="BL72" i="3"/>
  <c r="AO72" i="3"/>
  <c r="AQ72" i="3"/>
  <c r="AS72" i="3"/>
  <c r="AU72" i="3"/>
  <c r="AW72" i="3"/>
  <c r="AY72" i="3"/>
  <c r="AY76" i="3" s="1"/>
  <c r="BA72" i="3"/>
  <c r="BA76" i="3" s="1"/>
  <c r="BC72" i="3"/>
  <c r="BC76" i="3" s="1"/>
  <c r="BE72" i="3"/>
  <c r="BG72" i="3"/>
  <c r="BI72" i="3"/>
  <c r="AO73" i="3"/>
  <c r="AO75" i="3" s="1"/>
  <c r="AO76" i="3" s="1"/>
  <c r="AQ73" i="3"/>
  <c r="AQ75" i="3" s="1"/>
  <c r="AQ76" i="3" s="1"/>
  <c r="AS73" i="3"/>
  <c r="AU73" i="3"/>
  <c r="AU75" i="3" s="1"/>
  <c r="AU76" i="3" s="1"/>
  <c r="AW73" i="3"/>
  <c r="AW75" i="3" s="1"/>
  <c r="AY73" i="3"/>
  <c r="BA73" i="3"/>
  <c r="BC73" i="3"/>
  <c r="BC75" i="3" s="1"/>
  <c r="BE73" i="3"/>
  <c r="BE75" i="3" s="1"/>
  <c r="BE76" i="3" s="1"/>
  <c r="BG73" i="3"/>
  <c r="BG75" i="3" s="1"/>
  <c r="BG76" i="3" s="1"/>
  <c r="BI73" i="3"/>
  <c r="AO74" i="3"/>
  <c r="AQ74" i="3"/>
  <c r="AS74" i="3"/>
  <c r="AU74" i="3"/>
  <c r="AW74" i="3"/>
  <c r="AY74" i="3"/>
  <c r="BA74" i="3"/>
  <c r="BC74" i="3"/>
  <c r="BE74" i="3"/>
  <c r="BG74" i="3"/>
  <c r="BI74" i="3"/>
  <c r="AS75" i="3"/>
  <c r="AY75" i="3"/>
  <c r="BA75" i="3"/>
  <c r="BI75" i="3"/>
  <c r="AS76" i="3"/>
  <c r="BI76" i="3"/>
  <c r="AM74" i="3"/>
  <c r="AM73" i="3"/>
  <c r="AM75" i="3" s="1"/>
  <c r="AM72" i="3"/>
  <c r="AM76" i="3" s="1"/>
  <c r="AD72" i="3"/>
  <c r="AF72" i="3"/>
  <c r="AH72" i="3"/>
  <c r="AJ72" i="3"/>
  <c r="AD73" i="3"/>
  <c r="AF73" i="3"/>
  <c r="AH73" i="3"/>
  <c r="AJ73" i="3"/>
  <c r="AD74" i="3"/>
  <c r="AF74" i="3"/>
  <c r="AH74" i="3"/>
  <c r="AH75" i="3" s="1"/>
  <c r="AH76" i="3" s="1"/>
  <c r="AJ74" i="3"/>
  <c r="AD75" i="3"/>
  <c r="AD76" i="3" s="1"/>
  <c r="AF75" i="3"/>
  <c r="AF76" i="3" s="1"/>
  <c r="AJ75" i="3"/>
  <c r="AJ76" i="3" s="1"/>
  <c r="AB74" i="3"/>
  <c r="AB73" i="3"/>
  <c r="AB75" i="3" s="1"/>
  <c r="AB72" i="3"/>
  <c r="K75" i="3"/>
  <c r="O75" i="3"/>
  <c r="Q75" i="3"/>
  <c r="S75" i="3"/>
  <c r="U75" i="3"/>
  <c r="W75" i="3"/>
  <c r="W76" i="3" s="1"/>
  <c r="Y75" i="3"/>
  <c r="Y76" i="3" s="1"/>
  <c r="I75" i="3"/>
  <c r="I76" i="3" s="1"/>
  <c r="K76" i="3"/>
  <c r="O76" i="3"/>
  <c r="Q76" i="3"/>
  <c r="S76" i="3"/>
  <c r="U76" i="3"/>
  <c r="I72" i="3"/>
  <c r="K72" i="3"/>
  <c r="O72" i="3"/>
  <c r="Q72" i="3"/>
  <c r="S72" i="3"/>
  <c r="U72" i="3"/>
  <c r="W72" i="3"/>
  <c r="Y72" i="3"/>
  <c r="I73" i="3"/>
  <c r="K73" i="3"/>
  <c r="O73" i="3"/>
  <c r="Q73" i="3"/>
  <c r="S73" i="3"/>
  <c r="U73" i="3"/>
  <c r="W73" i="3"/>
  <c r="Y73" i="3"/>
  <c r="I74" i="3"/>
  <c r="K74" i="3"/>
  <c r="O74" i="3"/>
  <c r="Q74" i="3"/>
  <c r="S74" i="3"/>
  <c r="U74" i="3"/>
  <c r="W74" i="3"/>
  <c r="Y74" i="3"/>
  <c r="HQ67" i="3"/>
  <c r="HP67" i="3"/>
  <c r="HQ66" i="3"/>
  <c r="HQ68" i="3" s="1"/>
  <c r="HP66" i="3"/>
  <c r="FX66" i="3"/>
  <c r="FY66" i="3"/>
  <c r="FX67" i="3"/>
  <c r="FY69" i="3" s="1"/>
  <c r="FY67" i="3"/>
  <c r="FY68" i="3" s="1"/>
  <c r="EK66" i="3"/>
  <c r="EK68" i="3" s="1"/>
  <c r="EL66" i="3"/>
  <c r="EO66" i="3"/>
  <c r="EP66" i="3"/>
  <c r="FA66" i="3"/>
  <c r="FA69" i="3" s="1"/>
  <c r="FB66" i="3"/>
  <c r="EK67" i="3"/>
  <c r="EL69" i="3" s="1"/>
  <c r="EL67" i="3"/>
  <c r="EO67" i="3"/>
  <c r="EP67" i="3"/>
  <c r="FA67" i="3"/>
  <c r="FB69" i="3" s="1"/>
  <c r="FB67" i="3"/>
  <c r="DG66" i="3"/>
  <c r="DH66" i="3"/>
  <c r="DH68" i="3" s="1"/>
  <c r="DM66" i="3"/>
  <c r="DM68" i="3" s="1"/>
  <c r="DM70" i="3" s="1"/>
  <c r="DN66" i="3"/>
  <c r="DN68" i="3" s="1"/>
  <c r="DO66" i="3"/>
  <c r="DP66" i="3"/>
  <c r="DP68" i="3" s="1"/>
  <c r="DQ66" i="3"/>
  <c r="DR66" i="3"/>
  <c r="DG67" i="3"/>
  <c r="DH69" i="3" s="1"/>
  <c r="DH67" i="3"/>
  <c r="DM67" i="3"/>
  <c r="DN69" i="3" s="1"/>
  <c r="DN67" i="3"/>
  <c r="DO67" i="3"/>
  <c r="DP69" i="3" s="1"/>
  <c r="DP67" i="3"/>
  <c r="DQ67" i="3"/>
  <c r="DR67" i="3"/>
  <c r="CL66" i="3"/>
  <c r="CM66" i="3"/>
  <c r="CL67" i="3"/>
  <c r="CM69" i="3" s="1"/>
  <c r="CM67" i="3"/>
  <c r="CK67" i="3"/>
  <c r="CJ67" i="3"/>
  <c r="CK69" i="3" s="1"/>
  <c r="CK66" i="3"/>
  <c r="CK68" i="3" s="1"/>
  <c r="CJ66" i="3"/>
  <c r="CJ69" i="3" s="1"/>
  <c r="BM66" i="3"/>
  <c r="BN66" i="3"/>
  <c r="BQ66" i="3"/>
  <c r="BR66" i="3"/>
  <c r="BR68" i="3" s="1"/>
  <c r="BW66" i="3"/>
  <c r="BW69" i="3" s="1"/>
  <c r="BX66" i="3"/>
  <c r="BM67" i="3"/>
  <c r="BN69" i="3" s="1"/>
  <c r="BN67" i="3"/>
  <c r="BO67" i="3"/>
  <c r="BP69" i="3" s="1"/>
  <c r="BP67" i="3"/>
  <c r="BQ67" i="3"/>
  <c r="BR67" i="3"/>
  <c r="BW67" i="3"/>
  <c r="BX69" i="3" s="1"/>
  <c r="BX67" i="3"/>
  <c r="BB66" i="3"/>
  <c r="BC66" i="3"/>
  <c r="BC68" i="3" s="1"/>
  <c r="BB67" i="3"/>
  <c r="BC67" i="3"/>
  <c r="AI66" i="3"/>
  <c r="AJ66" i="3"/>
  <c r="AI67" i="3"/>
  <c r="AJ69" i="3" s="1"/>
  <c r="AJ67" i="3"/>
  <c r="AB67" i="3"/>
  <c r="AA67" i="3"/>
  <c r="AB66" i="3"/>
  <c r="AA66" i="3"/>
  <c r="H66" i="3"/>
  <c r="I66" i="3"/>
  <c r="P66" i="3"/>
  <c r="Q66" i="3"/>
  <c r="T66" i="3"/>
  <c r="U66" i="3"/>
  <c r="U68" i="3" s="1"/>
  <c r="Y66" i="3"/>
  <c r="H67" i="3"/>
  <c r="I69" i="3" s="1"/>
  <c r="I67" i="3"/>
  <c r="P67" i="3"/>
  <c r="Q69" i="3" s="1"/>
  <c r="Q67" i="3"/>
  <c r="T67" i="3"/>
  <c r="U67" i="3"/>
  <c r="X67" i="3"/>
  <c r="Y69" i="3" s="1"/>
  <c r="Y67" i="3"/>
  <c r="G66" i="3"/>
  <c r="G68" i="3" s="1"/>
  <c r="G67" i="3"/>
  <c r="F67" i="3"/>
  <c r="F66" i="3"/>
  <c r="H49" i="3"/>
  <c r="F49" i="3"/>
  <c r="HM49" i="3"/>
  <c r="HM50" i="3" s="1"/>
  <c r="HL49" i="3"/>
  <c r="HN49" i="3" s="1"/>
  <c r="HL48" i="3"/>
  <c r="IV45" i="3"/>
  <c r="IS44" i="3"/>
  <c r="IP44" i="3"/>
  <c r="IN44" i="3"/>
  <c r="IL44" i="3"/>
  <c r="IJ44" i="3"/>
  <c r="IH44" i="3"/>
  <c r="IF44" i="3"/>
  <c r="ID44" i="3"/>
  <c r="IB44" i="3"/>
  <c r="HM44" i="3"/>
  <c r="HK44" i="3"/>
  <c r="HG44" i="3"/>
  <c r="HC44" i="3"/>
  <c r="GY44" i="3"/>
  <c r="GW44" i="3"/>
  <c r="GS44" i="3"/>
  <c r="GQ44" i="3"/>
  <c r="GO44" i="3"/>
  <c r="GK44" i="3"/>
  <c r="FK44" i="3"/>
  <c r="FI44" i="3"/>
  <c r="FG44" i="3"/>
  <c r="FE44" i="3"/>
  <c r="EY44" i="3"/>
  <c r="EU44" i="3"/>
  <c r="EQ44" i="3"/>
  <c r="EI44" i="3"/>
  <c r="EB44" i="3"/>
  <c r="DZ44" i="3"/>
  <c r="DX44" i="3"/>
  <c r="DV44" i="3"/>
  <c r="DT44" i="3"/>
  <c r="DC44" i="3"/>
  <c r="CV44" i="3"/>
  <c r="CT44" i="3"/>
  <c r="CR44" i="3"/>
  <c r="CC44" i="3"/>
  <c r="CA44" i="3"/>
  <c r="BY44" i="3"/>
  <c r="BF44" i="3"/>
  <c r="BD44" i="3"/>
  <c r="AX44" i="3"/>
  <c r="V44" i="3"/>
  <c r="R44" i="3"/>
  <c r="N44" i="3"/>
  <c r="IY44" i="3" s="1"/>
  <c r="IX44" i="3" s="1"/>
  <c r="IZ44" i="3" s="1"/>
  <c r="J44" i="3"/>
  <c r="IS42" i="3"/>
  <c r="IR42" i="3"/>
  <c r="IL42" i="3"/>
  <c r="IJ42" i="3"/>
  <c r="IB42" i="3"/>
  <c r="HM42" i="3"/>
  <c r="HI42" i="3"/>
  <c r="HG42" i="3"/>
  <c r="HC42" i="3"/>
  <c r="GW42" i="3"/>
  <c r="GU42" i="3"/>
  <c r="GS42" i="3"/>
  <c r="GO42" i="3"/>
  <c r="GM42" i="3"/>
  <c r="GK42" i="3"/>
  <c r="FM42" i="3"/>
  <c r="FG42" i="3"/>
  <c r="FC42" i="3"/>
  <c r="EY42" i="3"/>
  <c r="EU42" i="3"/>
  <c r="EQ42" i="3"/>
  <c r="EM42" i="3"/>
  <c r="EE42" i="3"/>
  <c r="ED42" i="3"/>
  <c r="EB42" i="3"/>
  <c r="DZ42" i="3"/>
  <c r="DX42" i="3"/>
  <c r="DX66" i="3" s="1"/>
  <c r="DT42" i="3"/>
  <c r="DI42" i="3"/>
  <c r="DC42" i="3"/>
  <c r="CZ42" i="3"/>
  <c r="CV42" i="3"/>
  <c r="CT42" i="3"/>
  <c r="CR42" i="3"/>
  <c r="CN42" i="3"/>
  <c r="CI42" i="3"/>
  <c r="CC42" i="3"/>
  <c r="CA42" i="3"/>
  <c r="BY42" i="3"/>
  <c r="BJ42" i="3"/>
  <c r="BF42" i="3"/>
  <c r="BD42" i="3"/>
  <c r="AX42" i="3"/>
  <c r="AK42" i="3"/>
  <c r="V42" i="3"/>
  <c r="R42" i="3"/>
  <c r="J42" i="3"/>
  <c r="IW42" i="3" s="1"/>
  <c r="IS40" i="3"/>
  <c r="IR40" i="3"/>
  <c r="IP40" i="3"/>
  <c r="IN40" i="3"/>
  <c r="IJ40" i="3"/>
  <c r="IF40" i="3"/>
  <c r="ID40" i="3"/>
  <c r="HO40" i="3"/>
  <c r="HM40" i="3"/>
  <c r="HI40" i="3"/>
  <c r="HG40" i="3"/>
  <c r="HC40" i="3"/>
  <c r="GY40" i="3"/>
  <c r="GW40" i="3"/>
  <c r="GU40" i="3"/>
  <c r="GS40" i="3"/>
  <c r="GQ40" i="3"/>
  <c r="GO40" i="3"/>
  <c r="GK40" i="3"/>
  <c r="GI40" i="3"/>
  <c r="FM40" i="3"/>
  <c r="FK40" i="3"/>
  <c r="FG40" i="3"/>
  <c r="FE40" i="3"/>
  <c r="FC40" i="3"/>
  <c r="EY40" i="3"/>
  <c r="EU40" i="3"/>
  <c r="EQ40" i="3"/>
  <c r="EM40" i="3"/>
  <c r="ED40" i="3"/>
  <c r="EB40" i="3"/>
  <c r="DZ40" i="3"/>
  <c r="DV40" i="3"/>
  <c r="DT40" i="3"/>
  <c r="DS40" i="3"/>
  <c r="DI40" i="3"/>
  <c r="DC40" i="3"/>
  <c r="CZ40" i="3"/>
  <c r="CV40" i="3"/>
  <c r="CT40" i="3"/>
  <c r="CR40" i="3"/>
  <c r="CI40" i="3"/>
  <c r="CC40" i="3"/>
  <c r="CA40" i="3"/>
  <c r="BY40" i="3"/>
  <c r="BJ40" i="3"/>
  <c r="BF40" i="3"/>
  <c r="BD40" i="3"/>
  <c r="AX40" i="3"/>
  <c r="AK40" i="3"/>
  <c r="X40" i="3"/>
  <c r="X66" i="3" s="1"/>
  <c r="V40" i="3"/>
  <c r="R40" i="3"/>
  <c r="N40" i="3"/>
  <c r="J40" i="3"/>
  <c r="IS38" i="3"/>
  <c r="IP38" i="3"/>
  <c r="IN38" i="3"/>
  <c r="IJ38" i="3"/>
  <c r="IF38" i="3"/>
  <c r="ID38" i="3"/>
  <c r="IB38" i="3"/>
  <c r="HO38" i="3"/>
  <c r="HM38" i="3"/>
  <c r="HI38" i="3"/>
  <c r="HG38" i="3"/>
  <c r="HC38" i="3"/>
  <c r="GU38" i="3"/>
  <c r="GQ38" i="3"/>
  <c r="GK38" i="3"/>
  <c r="FM38" i="3"/>
  <c r="FK38" i="3"/>
  <c r="FG38" i="3"/>
  <c r="EW38" i="3"/>
  <c r="ES38" i="3"/>
  <c r="EM38" i="3"/>
  <c r="EG38" i="3"/>
  <c r="EE38" i="3"/>
  <c r="ED38" i="3"/>
  <c r="EB38" i="3"/>
  <c r="DV38" i="3"/>
  <c r="DT38" i="3"/>
  <c r="DS38" i="3"/>
  <c r="DI38" i="3"/>
  <c r="DE38" i="3"/>
  <c r="DC38" i="3"/>
  <c r="CZ38" i="3"/>
  <c r="CV38" i="3"/>
  <c r="CT38" i="3"/>
  <c r="CR38" i="3"/>
  <c r="CN38" i="3"/>
  <c r="CC38" i="3"/>
  <c r="CA38" i="3"/>
  <c r="BY38" i="3"/>
  <c r="BJ38" i="3"/>
  <c r="BF38" i="3"/>
  <c r="BD38" i="3"/>
  <c r="AZ38" i="3"/>
  <c r="AR38" i="3"/>
  <c r="AP38" i="3"/>
  <c r="AL38" i="3"/>
  <c r="AK38" i="3"/>
  <c r="AC38" i="3"/>
  <c r="IV38" i="3" s="1"/>
  <c r="V38" i="3"/>
  <c r="R38" i="3"/>
  <c r="N38" i="3"/>
  <c r="J38" i="3"/>
  <c r="IS36" i="3"/>
  <c r="IP36" i="3"/>
  <c r="IN36" i="3"/>
  <c r="IJ36" i="3"/>
  <c r="IF36" i="3"/>
  <c r="ID36" i="3"/>
  <c r="IB36" i="3"/>
  <c r="HO36" i="3"/>
  <c r="HM36" i="3"/>
  <c r="HI36" i="3"/>
  <c r="HG36" i="3"/>
  <c r="HE36" i="3"/>
  <c r="HC36" i="3"/>
  <c r="HA36" i="3"/>
  <c r="GY36" i="3"/>
  <c r="GW36" i="3"/>
  <c r="GU36" i="3"/>
  <c r="GS36" i="3"/>
  <c r="GQ36" i="3"/>
  <c r="GO36" i="3"/>
  <c r="GM36" i="3"/>
  <c r="GK36" i="3"/>
  <c r="FM36" i="3"/>
  <c r="FK36" i="3"/>
  <c r="FI36" i="3"/>
  <c r="FG36" i="3"/>
  <c r="FE36" i="3"/>
  <c r="FC36" i="3"/>
  <c r="ES36" i="3"/>
  <c r="EQ36" i="3"/>
  <c r="EG36" i="3"/>
  <c r="ED36" i="3"/>
  <c r="EB36" i="3"/>
  <c r="DZ36" i="3"/>
  <c r="DV36" i="3"/>
  <c r="DT36" i="3"/>
  <c r="DC36" i="3"/>
  <c r="CZ36" i="3"/>
  <c r="CV36" i="3"/>
  <c r="CT36" i="3"/>
  <c r="CR36" i="3"/>
  <c r="CI36" i="3"/>
  <c r="CC36" i="3"/>
  <c r="CA36" i="3"/>
  <c r="BY36" i="3"/>
  <c r="BU36" i="3"/>
  <c r="BO36" i="3"/>
  <c r="BO66" i="3" s="1"/>
  <c r="BK36" i="3"/>
  <c r="BF36" i="3"/>
  <c r="BD36" i="3"/>
  <c r="AZ36" i="3"/>
  <c r="AX36" i="3"/>
  <c r="AP36" i="3"/>
  <c r="AK36" i="3"/>
  <c r="V36" i="3"/>
  <c r="R36" i="3"/>
  <c r="N36" i="3"/>
  <c r="J36" i="3"/>
  <c r="IS34" i="3"/>
  <c r="IR34" i="3"/>
  <c r="IP34" i="3"/>
  <c r="IN34" i="3"/>
  <c r="IL34" i="3"/>
  <c r="IJ34" i="3"/>
  <c r="IF34" i="3"/>
  <c r="ID34" i="3"/>
  <c r="HI34" i="3"/>
  <c r="HG34" i="3"/>
  <c r="HC34" i="3"/>
  <c r="HA34" i="3"/>
  <c r="GY34" i="3"/>
  <c r="GS34" i="3"/>
  <c r="GQ34" i="3"/>
  <c r="GI34" i="3"/>
  <c r="FM34" i="3"/>
  <c r="FK34" i="3"/>
  <c r="FG34" i="3"/>
  <c r="FC34" i="3"/>
  <c r="EU34" i="3"/>
  <c r="EQ34" i="3"/>
  <c r="EG34" i="3"/>
  <c r="EB34" i="3"/>
  <c r="DV34" i="3"/>
  <c r="DT34" i="3"/>
  <c r="DS34" i="3"/>
  <c r="DA34" i="3"/>
  <c r="CZ34" i="3"/>
  <c r="CV34" i="3"/>
  <c r="CR34" i="3"/>
  <c r="CI34" i="3"/>
  <c r="CC34" i="3"/>
  <c r="BY34" i="3"/>
  <c r="BU34" i="3"/>
  <c r="BK34" i="3"/>
  <c r="BJ34" i="3"/>
  <c r="BF34" i="3"/>
  <c r="BD34" i="3"/>
  <c r="AX34" i="3"/>
  <c r="AP34" i="3"/>
  <c r="AL34" i="3"/>
  <c r="AK34" i="3"/>
  <c r="AE34" i="3"/>
  <c r="V34" i="3"/>
  <c r="R34" i="3"/>
  <c r="N34" i="3"/>
  <c r="J34" i="3"/>
  <c r="IS32" i="3"/>
  <c r="IR32" i="3"/>
  <c r="IP32" i="3"/>
  <c r="IN32" i="3"/>
  <c r="IH32" i="3"/>
  <c r="ID32" i="3"/>
  <c r="HO32" i="3"/>
  <c r="HM32" i="3"/>
  <c r="HI32" i="3"/>
  <c r="HG32" i="3"/>
  <c r="HE32" i="3"/>
  <c r="HC32" i="3"/>
  <c r="HA32" i="3"/>
  <c r="GS32" i="3"/>
  <c r="GQ32" i="3"/>
  <c r="GO32" i="3"/>
  <c r="GI32" i="3"/>
  <c r="GF32" i="3"/>
  <c r="FZ32" i="3"/>
  <c r="FV32" i="3"/>
  <c r="FP32" i="3"/>
  <c r="FM32" i="3"/>
  <c r="FC32" i="3"/>
  <c r="EM32" i="3"/>
  <c r="EG32" i="3"/>
  <c r="EE32" i="3"/>
  <c r="ED32" i="3"/>
  <c r="DV32" i="3"/>
  <c r="DS32" i="3"/>
  <c r="DI32" i="3"/>
  <c r="DA32" i="3"/>
  <c r="CZ32" i="3"/>
  <c r="CV32" i="3"/>
  <c r="CT32" i="3"/>
  <c r="CR32" i="3"/>
  <c r="CI32" i="3"/>
  <c r="BS32" i="3"/>
  <c r="BJ32" i="3"/>
  <c r="BF32" i="3"/>
  <c r="BD32" i="3"/>
  <c r="AZ32" i="3"/>
  <c r="IW32" i="3" s="1"/>
  <c r="AX32" i="3"/>
  <c r="AP32" i="3"/>
  <c r="V32" i="3"/>
  <c r="R32" i="3"/>
  <c r="N32" i="3"/>
  <c r="J32" i="3"/>
  <c r="IS30" i="3"/>
  <c r="IR30" i="3"/>
  <c r="IN30" i="3"/>
  <c r="IL30" i="3"/>
  <c r="IJ30" i="3"/>
  <c r="IH30" i="3"/>
  <c r="ID30" i="3"/>
  <c r="IB30" i="3"/>
  <c r="HO30" i="3"/>
  <c r="HM30" i="3"/>
  <c r="HI30" i="3"/>
  <c r="HE30" i="3"/>
  <c r="HC30" i="3"/>
  <c r="GW30" i="3"/>
  <c r="GQ30" i="3"/>
  <c r="GO30" i="3"/>
  <c r="GM30" i="3"/>
  <c r="GH30" i="3"/>
  <c r="GF30" i="3"/>
  <c r="GB30" i="3"/>
  <c r="FZ30" i="3"/>
  <c r="FV30" i="3"/>
  <c r="FT30" i="3"/>
  <c r="FR30" i="3"/>
  <c r="FM30" i="3"/>
  <c r="FK30" i="3"/>
  <c r="FC30" i="3"/>
  <c r="EM30" i="3"/>
  <c r="EG30" i="3"/>
  <c r="EE30" i="3"/>
  <c r="ED30" i="3"/>
  <c r="EB30" i="3"/>
  <c r="DZ30" i="3"/>
  <c r="DV30" i="3"/>
  <c r="DS30" i="3"/>
  <c r="DI30" i="3"/>
  <c r="CZ30" i="3"/>
  <c r="CT30" i="3"/>
  <c r="CI30" i="3"/>
  <c r="CC30" i="3"/>
  <c r="BK30" i="3"/>
  <c r="BJ30" i="3"/>
  <c r="BF30" i="3"/>
  <c r="BD30" i="3"/>
  <c r="AX30" i="3"/>
  <c r="AL30" i="3"/>
  <c r="AK30" i="3"/>
  <c r="AG30" i="3"/>
  <c r="AE30" i="3"/>
  <c r="AC30" i="3"/>
  <c r="IW30" i="3" s="1"/>
  <c r="Z30" i="3"/>
  <c r="L30" i="3"/>
  <c r="L66" i="3" s="1"/>
  <c r="IS28" i="3"/>
  <c r="IR28" i="3"/>
  <c r="ID28" i="3"/>
  <c r="HO28" i="3"/>
  <c r="HM28" i="3"/>
  <c r="HI28" i="3"/>
  <c r="HG28" i="3"/>
  <c r="HC28" i="3"/>
  <c r="HA28" i="3"/>
  <c r="GY28" i="3"/>
  <c r="GW28" i="3"/>
  <c r="GU28" i="3"/>
  <c r="GS28" i="3"/>
  <c r="GQ28" i="3"/>
  <c r="GO28" i="3"/>
  <c r="GM28" i="3"/>
  <c r="GI28" i="3"/>
  <c r="FM28" i="3"/>
  <c r="FK28" i="3"/>
  <c r="FG28" i="3"/>
  <c r="FC28" i="3"/>
  <c r="EY28" i="3"/>
  <c r="EU28" i="3"/>
  <c r="EQ28" i="3"/>
  <c r="EM28" i="3"/>
  <c r="EG28" i="3"/>
  <c r="EE28" i="3"/>
  <c r="ED28" i="3"/>
  <c r="EB28" i="3"/>
  <c r="DZ28" i="3"/>
  <c r="DV28" i="3"/>
  <c r="DT28" i="3"/>
  <c r="DS28" i="3"/>
  <c r="DI28" i="3"/>
  <c r="DE28" i="3"/>
  <c r="DC28" i="3"/>
  <c r="CV28" i="3"/>
  <c r="CT28" i="3"/>
  <c r="CR28" i="3"/>
  <c r="CC28" i="3"/>
  <c r="CA28" i="3"/>
  <c r="BY28" i="3"/>
  <c r="BJ28" i="3"/>
  <c r="BH28" i="3"/>
  <c r="AX28" i="3"/>
  <c r="AR28" i="3"/>
  <c r="AP28" i="3"/>
  <c r="AK28" i="3"/>
  <c r="AG28" i="3"/>
  <c r="V28" i="3"/>
  <c r="R28" i="3"/>
  <c r="N28" i="3"/>
  <c r="J28" i="3"/>
  <c r="IS26" i="3"/>
  <c r="IH26" i="3"/>
  <c r="IB26" i="3"/>
  <c r="HO26" i="3"/>
  <c r="HM26" i="3"/>
  <c r="HE26" i="3"/>
  <c r="HC26" i="3"/>
  <c r="HA26" i="3"/>
  <c r="GQ26" i="3"/>
  <c r="GH26" i="3"/>
  <c r="GD26" i="3"/>
  <c r="FZ26" i="3"/>
  <c r="FV26" i="3"/>
  <c r="FM26" i="3"/>
  <c r="FK26" i="3"/>
  <c r="FG26" i="3"/>
  <c r="EY26" i="3"/>
  <c r="EU26" i="3"/>
  <c r="EM26" i="3"/>
  <c r="EG26" i="3"/>
  <c r="EB26" i="3"/>
  <c r="DZ26" i="3"/>
  <c r="DV26" i="3"/>
  <c r="DT26" i="3"/>
  <c r="DI26" i="3"/>
  <c r="DC26" i="3"/>
  <c r="CV26" i="3"/>
  <c r="CT26" i="3"/>
  <c r="CG26" i="3"/>
  <c r="CE26" i="3"/>
  <c r="CE67" i="3" s="1"/>
  <c r="AK26" i="3"/>
  <c r="AE26" i="3"/>
  <c r="AD49" i="3" s="1"/>
  <c r="AD50" i="3" s="1"/>
  <c r="N26" i="3"/>
  <c r="IS24" i="3"/>
  <c r="IR24" i="3"/>
  <c r="IP24" i="3"/>
  <c r="IN24" i="3"/>
  <c r="IL24" i="3"/>
  <c r="IJ24" i="3"/>
  <c r="IF24" i="3"/>
  <c r="ID24" i="3"/>
  <c r="HO24" i="3"/>
  <c r="HG24" i="3"/>
  <c r="HE24" i="3"/>
  <c r="GY24" i="3"/>
  <c r="GH24" i="3"/>
  <c r="GF24" i="3"/>
  <c r="FV24" i="3"/>
  <c r="FM24" i="3"/>
  <c r="FG24" i="3"/>
  <c r="EW24" i="3"/>
  <c r="ES24" i="3"/>
  <c r="EM24" i="3"/>
  <c r="EG24" i="3"/>
  <c r="EE24" i="3"/>
  <c r="EB24" i="3"/>
  <c r="DZ24" i="3"/>
  <c r="DV24" i="3"/>
  <c r="DT24" i="3"/>
  <c r="DS24" i="3"/>
  <c r="DI24" i="3"/>
  <c r="DC24" i="3"/>
  <c r="CV24" i="3"/>
  <c r="CI24" i="3"/>
  <c r="BK24" i="3"/>
  <c r="BF24" i="3"/>
  <c r="BD24" i="3"/>
  <c r="AX24" i="3"/>
  <c r="AT24" i="3"/>
  <c r="AP24" i="3"/>
  <c r="AK24" i="3"/>
  <c r="AC24" i="3"/>
  <c r="V24" i="3"/>
  <c r="R24" i="3"/>
  <c r="N24" i="3"/>
  <c r="J24" i="3"/>
  <c r="IS22" i="3"/>
  <c r="IP22" i="3"/>
  <c r="IN22" i="3"/>
  <c r="ID22" i="3"/>
  <c r="IB22" i="3"/>
  <c r="HO22" i="3"/>
  <c r="HM22" i="3"/>
  <c r="HI22" i="3"/>
  <c r="HG22" i="3"/>
  <c r="HC22" i="3"/>
  <c r="GW22" i="3"/>
  <c r="GU22" i="3"/>
  <c r="GS22" i="3"/>
  <c r="GQ22" i="3"/>
  <c r="GO22" i="3"/>
  <c r="GM22" i="3"/>
  <c r="GK22" i="3"/>
  <c r="GI22" i="3"/>
  <c r="GH22" i="3"/>
  <c r="GF22" i="3"/>
  <c r="GB22" i="3"/>
  <c r="FV22" i="3"/>
  <c r="FT22" i="3"/>
  <c r="FR22" i="3"/>
  <c r="FP22" i="3"/>
  <c r="FM22" i="3"/>
  <c r="FK22" i="3"/>
  <c r="FG22" i="3"/>
  <c r="FC22" i="3"/>
  <c r="EU22" i="3"/>
  <c r="EQ22" i="3"/>
  <c r="EM22" i="3"/>
  <c r="EG22" i="3"/>
  <c r="EE22" i="3"/>
  <c r="ED22" i="3"/>
  <c r="EB22" i="3"/>
  <c r="DZ22" i="3"/>
  <c r="DV22" i="3"/>
  <c r="DT22" i="3"/>
  <c r="DS22" i="3"/>
  <c r="DC22" i="3"/>
  <c r="CZ22" i="3"/>
  <c r="CX22" i="3"/>
  <c r="CV22" i="3"/>
  <c r="CT22" i="3"/>
  <c r="CI22" i="3"/>
  <c r="CA22" i="3"/>
  <c r="BH22" i="3"/>
  <c r="BF22" i="3"/>
  <c r="BD22" i="3"/>
  <c r="AZ22" i="3"/>
  <c r="AX22" i="3"/>
  <c r="AP22" i="3"/>
  <c r="AK22" i="3"/>
  <c r="AG22" i="3"/>
  <c r="AC22" i="3"/>
  <c r="V22" i="3"/>
  <c r="R22" i="3"/>
  <c r="N22" i="3"/>
  <c r="J22" i="3"/>
  <c r="IU20" i="3"/>
  <c r="IS20" i="3"/>
  <c r="IP20" i="3"/>
  <c r="IN20" i="3"/>
  <c r="IL20" i="3"/>
  <c r="IJ20" i="3"/>
  <c r="IH20" i="3"/>
  <c r="ID20" i="3"/>
  <c r="IB20" i="3"/>
  <c r="HO20" i="3"/>
  <c r="HK20" i="3"/>
  <c r="HG20" i="3"/>
  <c r="HE20" i="3"/>
  <c r="HC20" i="3"/>
  <c r="HA20" i="3"/>
  <c r="GY20" i="3"/>
  <c r="GQ20" i="3"/>
  <c r="GO20" i="3"/>
  <c r="GH20" i="3"/>
  <c r="GF20" i="3"/>
  <c r="GB20" i="3"/>
  <c r="FZ20" i="3"/>
  <c r="FV20" i="3"/>
  <c r="FR20" i="3"/>
  <c r="FN20" i="3"/>
  <c r="FO66" i="3" s="1"/>
  <c r="FM20" i="3"/>
  <c r="FK20" i="3"/>
  <c r="FI20" i="3"/>
  <c r="FI67" i="3" s="1"/>
  <c r="FG20" i="3"/>
  <c r="FE20" i="3"/>
  <c r="FC20" i="3"/>
  <c r="EY20" i="3"/>
  <c r="EU20" i="3"/>
  <c r="EQ20" i="3"/>
  <c r="EM20" i="3"/>
  <c r="EG20" i="3"/>
  <c r="EB20" i="3"/>
  <c r="DZ20" i="3"/>
  <c r="DV20" i="3"/>
  <c r="DT20" i="3"/>
  <c r="DS20" i="3"/>
  <c r="DK20" i="3"/>
  <c r="DI20" i="3"/>
  <c r="DC20" i="3"/>
  <c r="CX20" i="3"/>
  <c r="CV20" i="3"/>
  <c r="BU20" i="3"/>
  <c r="AK20" i="3"/>
  <c r="IV20" i="3" s="1"/>
  <c r="AG20" i="3"/>
  <c r="V20" i="3"/>
  <c r="R20" i="3"/>
  <c r="N20" i="3"/>
  <c r="J20" i="3"/>
  <c r="IS18" i="3"/>
  <c r="IR18" i="3"/>
  <c r="IP18" i="3"/>
  <c r="IN18" i="3"/>
  <c r="IF18" i="3"/>
  <c r="ID18" i="3"/>
  <c r="IB18" i="3"/>
  <c r="HO18" i="3"/>
  <c r="HM18" i="3"/>
  <c r="HI18" i="3"/>
  <c r="HG18" i="3"/>
  <c r="HE18" i="3"/>
  <c r="HC18" i="3"/>
  <c r="HA18" i="3"/>
  <c r="GW18" i="3"/>
  <c r="GU18" i="3"/>
  <c r="GS18" i="3"/>
  <c r="GQ18" i="3"/>
  <c r="GO18" i="3"/>
  <c r="GM18" i="3"/>
  <c r="GK18" i="3"/>
  <c r="GI18" i="3"/>
  <c r="GH18" i="3"/>
  <c r="GF18" i="3"/>
  <c r="GB18" i="3"/>
  <c r="FZ18" i="3"/>
  <c r="FZ66" i="3" s="1"/>
  <c r="FV18" i="3"/>
  <c r="FR18" i="3"/>
  <c r="FP18" i="3"/>
  <c r="FG18" i="3"/>
  <c r="FC18" i="3"/>
  <c r="EY18" i="3"/>
  <c r="EU18" i="3"/>
  <c r="EQ18" i="3"/>
  <c r="EG18" i="3"/>
  <c r="ED18" i="3"/>
  <c r="EB18" i="3"/>
  <c r="DZ18" i="3"/>
  <c r="DV18" i="3"/>
  <c r="DT18" i="3"/>
  <c r="DS18" i="3"/>
  <c r="DI18" i="3"/>
  <c r="DC18" i="3"/>
  <c r="DA18" i="3"/>
  <c r="CZ18" i="3"/>
  <c r="CV18" i="3"/>
  <c r="CT18" i="3"/>
  <c r="CR18" i="3"/>
  <c r="CN18" i="3"/>
  <c r="CI18" i="3"/>
  <c r="CG18" i="3"/>
  <c r="CC18" i="3"/>
  <c r="CA18" i="3"/>
  <c r="BY18" i="3"/>
  <c r="BU18" i="3"/>
  <c r="BJ18" i="3"/>
  <c r="BF18" i="3"/>
  <c r="BD18" i="3"/>
  <c r="AZ18" i="3"/>
  <c r="AX18" i="3"/>
  <c r="AP18" i="3"/>
  <c r="AK18" i="3"/>
  <c r="AG18" i="3"/>
  <c r="V18" i="3"/>
  <c r="R18" i="3"/>
  <c r="N18" i="3"/>
  <c r="J18" i="3"/>
  <c r="IY18" i="3" s="1"/>
  <c r="IX18" i="3" s="1"/>
  <c r="IZ18" i="3" s="1"/>
  <c r="IS16" i="3"/>
  <c r="IP16" i="3"/>
  <c r="IN16" i="3"/>
  <c r="IJ16" i="3"/>
  <c r="IF16" i="3"/>
  <c r="ID16" i="3"/>
  <c r="IB16" i="3"/>
  <c r="HM16" i="3"/>
  <c r="HI16" i="3"/>
  <c r="HG16" i="3"/>
  <c r="HC16" i="3"/>
  <c r="HA16" i="3"/>
  <c r="GY16" i="3"/>
  <c r="GS16" i="3"/>
  <c r="GQ16" i="3"/>
  <c r="FM16" i="3"/>
  <c r="FG16" i="3"/>
  <c r="FE16" i="3"/>
  <c r="EY16" i="3"/>
  <c r="EU16" i="3"/>
  <c r="EQ16" i="3"/>
  <c r="EM16" i="3"/>
  <c r="EG16" i="3"/>
  <c r="ED16" i="3"/>
  <c r="EB16" i="3"/>
  <c r="DZ16" i="3"/>
  <c r="DV16" i="3"/>
  <c r="DT16" i="3"/>
  <c r="DS16" i="3"/>
  <c r="DI16" i="3"/>
  <c r="DC16" i="3"/>
  <c r="CZ16" i="3"/>
  <c r="CV16" i="3"/>
  <c r="CT16" i="3"/>
  <c r="CI16" i="3"/>
  <c r="AK16" i="3"/>
  <c r="V16" i="3"/>
  <c r="R16" i="3"/>
  <c r="N16" i="3"/>
  <c r="J16" i="3"/>
  <c r="IV16" i="3" s="1"/>
  <c r="IU14" i="3"/>
  <c r="IS14" i="3"/>
  <c r="FM14" i="3"/>
  <c r="DS14" i="3"/>
  <c r="DK14" i="3"/>
  <c r="CI14" i="3"/>
  <c r="IY14" i="3"/>
  <c r="JB13" i="3"/>
  <c r="JA13" i="3"/>
  <c r="IZ13" i="3"/>
  <c r="JB12" i="3"/>
  <c r="JA12" i="3"/>
  <c r="IZ12" i="3"/>
  <c r="IU12" i="3"/>
  <c r="IS12" i="3"/>
  <c r="IP12" i="3"/>
  <c r="IN12" i="3"/>
  <c r="IL12" i="3"/>
  <c r="IJ12" i="3"/>
  <c r="IH12" i="3"/>
  <c r="IF12" i="3"/>
  <c r="ID12" i="3"/>
  <c r="IB12" i="3"/>
  <c r="HS12" i="3"/>
  <c r="HO12" i="3"/>
  <c r="HM12" i="3"/>
  <c r="HI12" i="3"/>
  <c r="HE12" i="3"/>
  <c r="HA12" i="3"/>
  <c r="GY12" i="3"/>
  <c r="GU12" i="3"/>
  <c r="GS12" i="3"/>
  <c r="GQ12" i="3"/>
  <c r="GI12" i="3"/>
  <c r="FM12" i="3"/>
  <c r="FK12" i="3"/>
  <c r="FG12" i="3"/>
  <c r="FE12" i="3"/>
  <c r="FC12" i="3"/>
  <c r="EQ12" i="3"/>
  <c r="EM12" i="3"/>
  <c r="EG12" i="3"/>
  <c r="ED12" i="3"/>
  <c r="EB12" i="3"/>
  <c r="DZ12" i="3"/>
  <c r="DV12" i="3"/>
  <c r="DT12" i="3"/>
  <c r="DI12" i="3"/>
  <c r="DE12" i="3"/>
  <c r="DC12" i="3"/>
  <c r="DA12" i="3"/>
  <c r="CX12" i="3"/>
  <c r="CT12" i="3"/>
  <c r="CN12" i="3"/>
  <c r="CI12" i="3"/>
  <c r="CA12" i="3"/>
  <c r="BU12" i="3"/>
  <c r="BJ12" i="3"/>
  <c r="BF12" i="3"/>
  <c r="BD12" i="3"/>
  <c r="AZ12" i="3"/>
  <c r="AV12" i="3"/>
  <c r="AW66" i="3" s="1"/>
  <c r="AT12" i="3"/>
  <c r="AR12" i="3"/>
  <c r="AN12" i="3"/>
  <c r="AL12" i="3"/>
  <c r="AK12" i="3"/>
  <c r="AG12" i="3"/>
  <c r="AC12" i="3"/>
  <c r="AC67" i="3" s="1"/>
  <c r="V12" i="3"/>
  <c r="R12" i="3"/>
  <c r="J12" i="3"/>
  <c r="J67" i="3" s="1"/>
  <c r="JB11" i="3"/>
  <c r="JA11" i="3"/>
  <c r="IZ11" i="3"/>
  <c r="JB10" i="3"/>
  <c r="JA10" i="3"/>
  <c r="IZ10" i="3"/>
  <c r="IS10" i="3"/>
  <c r="IR10" i="3"/>
  <c r="IL10" i="3"/>
  <c r="IJ10" i="3"/>
  <c r="HO10" i="3"/>
  <c r="HI10" i="3"/>
  <c r="HG10" i="3"/>
  <c r="GY10" i="3"/>
  <c r="GU10" i="3"/>
  <c r="GQ10" i="3"/>
  <c r="GK10" i="3"/>
  <c r="GI10" i="3"/>
  <c r="GH10" i="3"/>
  <c r="FT10" i="3"/>
  <c r="FR10" i="3"/>
  <c r="FM10" i="3"/>
  <c r="FG10" i="3"/>
  <c r="FE10" i="3"/>
  <c r="FC10" i="3"/>
  <c r="EM10" i="3"/>
  <c r="EG10" i="3"/>
  <c r="ED10" i="3"/>
  <c r="EB10" i="3"/>
  <c r="DV10" i="3"/>
  <c r="DS10" i="3"/>
  <c r="DI10" i="3"/>
  <c r="DE10" i="3"/>
  <c r="DE66" i="3" s="1"/>
  <c r="CZ10" i="3"/>
  <c r="CX10" i="3"/>
  <c r="CT10" i="3"/>
  <c r="CR10" i="3"/>
  <c r="CN10" i="3"/>
  <c r="CN67" i="3" s="1"/>
  <c r="CI10" i="3"/>
  <c r="CG10" i="3"/>
  <c r="BU10" i="3"/>
  <c r="BJ10" i="3"/>
  <c r="BF10" i="3"/>
  <c r="BD10" i="3"/>
  <c r="AZ10" i="3"/>
  <c r="AX10" i="3"/>
  <c r="AN10" i="3"/>
  <c r="AO66" i="3" s="1"/>
  <c r="AK10" i="3"/>
  <c r="AG10" i="3"/>
  <c r="AG66" i="3" s="1"/>
  <c r="Z10" i="3"/>
  <c r="JB9" i="3"/>
  <c r="JA9" i="3"/>
  <c r="IZ9" i="3"/>
  <c r="JB8" i="3"/>
  <c r="JA8" i="3"/>
  <c r="IZ8" i="3"/>
  <c r="IS8" i="3"/>
  <c r="IR8" i="3"/>
  <c r="IP8" i="3"/>
  <c r="IN8" i="3"/>
  <c r="IL8" i="3"/>
  <c r="IJ8" i="3"/>
  <c r="IH8" i="3"/>
  <c r="IF8" i="3"/>
  <c r="IB8" i="3"/>
  <c r="HW8" i="3"/>
  <c r="HU8" i="3"/>
  <c r="HS8" i="3"/>
  <c r="HO8" i="3"/>
  <c r="HI8" i="3"/>
  <c r="HG8" i="3"/>
  <c r="GW8" i="3"/>
  <c r="GU8" i="3"/>
  <c r="GQ8" i="3"/>
  <c r="GM8" i="3"/>
  <c r="GK8" i="3"/>
  <c r="GI8" i="3"/>
  <c r="FM8" i="3"/>
  <c r="FG8" i="3"/>
  <c r="EU8" i="3"/>
  <c r="EU66" i="3" s="1"/>
  <c r="EM8" i="3"/>
  <c r="EG8" i="3"/>
  <c r="ED8" i="3"/>
  <c r="EB8" i="3"/>
  <c r="DV8" i="3"/>
  <c r="DT8" i="3"/>
  <c r="DS8" i="3"/>
  <c r="DI8" i="3"/>
  <c r="CZ8" i="3"/>
  <c r="CV8" i="3"/>
  <c r="CP8" i="3"/>
  <c r="CI8" i="3"/>
  <c r="BU8" i="3"/>
  <c r="BK8" i="3"/>
  <c r="BJ8" i="3"/>
  <c r="BF8" i="3"/>
  <c r="BD8" i="3"/>
  <c r="AX8" i="3"/>
  <c r="AR8" i="3"/>
  <c r="AK8" i="3"/>
  <c r="Z8" i="3"/>
  <c r="JB7" i="3"/>
  <c r="JA7" i="3"/>
  <c r="IZ7" i="3"/>
  <c r="JB6" i="3"/>
  <c r="JA6" i="3"/>
  <c r="IZ6" i="3"/>
  <c r="IS6" i="3"/>
  <c r="IR6" i="3"/>
  <c r="IP6" i="3"/>
  <c r="IL6" i="3"/>
  <c r="IJ6" i="3"/>
  <c r="ID6" i="3"/>
  <c r="IB6" i="3"/>
  <c r="IA6" i="3"/>
  <c r="HY6" i="3"/>
  <c r="HW6" i="3"/>
  <c r="HU6" i="3"/>
  <c r="HS6" i="3"/>
  <c r="HR6" i="3"/>
  <c r="HT45" i="3" s="1"/>
  <c r="HO6" i="3"/>
  <c r="HE6" i="3"/>
  <c r="GW6" i="3"/>
  <c r="GM6" i="3"/>
  <c r="GH6" i="3"/>
  <c r="GF6" i="3"/>
  <c r="GD6" i="3"/>
  <c r="FT49" i="3" s="1"/>
  <c r="FT50" i="3" s="1"/>
  <c r="FV6" i="3"/>
  <c r="FM6" i="3"/>
  <c r="FE6" i="3"/>
  <c r="EY6" i="3"/>
  <c r="EQ6" i="3"/>
  <c r="EM6" i="3"/>
  <c r="EG6" i="3"/>
  <c r="EB6" i="3"/>
  <c r="DV6" i="3"/>
  <c r="DT6" i="3"/>
  <c r="DS6" i="3"/>
  <c r="DI6" i="3"/>
  <c r="DC6" i="3"/>
  <c r="CZ6" i="3"/>
  <c r="CZ45" i="3" s="1"/>
  <c r="CV6" i="3"/>
  <c r="CV67" i="3" s="1"/>
  <c r="CT6" i="3"/>
  <c r="CM49" i="3" s="1"/>
  <c r="CI6" i="3"/>
  <c r="BJ6" i="3"/>
  <c r="BF6" i="3"/>
  <c r="BG67" i="3" s="1"/>
  <c r="BD6" i="3"/>
  <c r="BE66" i="3" s="1"/>
  <c r="AX6" i="3"/>
  <c r="AX67" i="3" s="1"/>
  <c r="AK6" i="3"/>
  <c r="Z6" i="3"/>
  <c r="V6" i="3"/>
  <c r="R6" i="3"/>
  <c r="R66" i="3" s="1"/>
  <c r="N6" i="3"/>
  <c r="A4" i="3"/>
  <c r="AB1" i="2"/>
  <c r="Y1" i="2"/>
  <c r="U1" i="2"/>
  <c r="R1" i="2"/>
  <c r="J1" i="2"/>
  <c r="AF13" i="2"/>
  <c r="AG13" i="2"/>
  <c r="AF12" i="2"/>
  <c r="AG12" i="2"/>
  <c r="AE12" i="2"/>
  <c r="AE13" i="2"/>
  <c r="AF11" i="2"/>
  <c r="AG11" i="2"/>
  <c r="AE11" i="2"/>
  <c r="AA33" i="2"/>
  <c r="AB33" i="2"/>
  <c r="AA32" i="2"/>
  <c r="AB32" i="2"/>
  <c r="Z32" i="2"/>
  <c r="Z33" i="2"/>
  <c r="AA31" i="2"/>
  <c r="AB31" i="2"/>
  <c r="Z31" i="2"/>
  <c r="AA25" i="2"/>
  <c r="AB25" i="2"/>
  <c r="AA24" i="2"/>
  <c r="AB24" i="2"/>
  <c r="Z24" i="2"/>
  <c r="Z25" i="2"/>
  <c r="AA23" i="2"/>
  <c r="AB23" i="2"/>
  <c r="Z23" i="2"/>
  <c r="S33" i="2"/>
  <c r="T33" i="2"/>
  <c r="R33" i="2"/>
  <c r="S32" i="2"/>
  <c r="T32" i="2"/>
  <c r="U32" i="2"/>
  <c r="R32" i="2"/>
  <c r="S31" i="2"/>
  <c r="T31" i="2"/>
  <c r="R31" i="2"/>
  <c r="S23" i="2"/>
  <c r="T23" i="2"/>
  <c r="S22" i="2"/>
  <c r="T22" i="2"/>
  <c r="R22" i="2"/>
  <c r="R23" i="2"/>
  <c r="S21" i="2"/>
  <c r="T21" i="2"/>
  <c r="R21" i="2"/>
  <c r="M17" i="2"/>
  <c r="M18" i="2"/>
  <c r="M19" i="2"/>
  <c r="L17" i="2"/>
  <c r="L18" i="2"/>
  <c r="L19" i="2"/>
  <c r="K17" i="2"/>
  <c r="K18" i="2"/>
  <c r="K19" i="2"/>
  <c r="J17" i="2"/>
  <c r="J18" i="2"/>
  <c r="J19" i="2"/>
  <c r="K16" i="2"/>
  <c r="L16" i="2"/>
  <c r="M16" i="2"/>
  <c r="J16" i="2"/>
  <c r="F17" i="2"/>
  <c r="D20" i="2"/>
  <c r="E20" i="2"/>
  <c r="F20" i="2"/>
  <c r="G20" i="2"/>
  <c r="C20" i="2"/>
  <c r="D19" i="2"/>
  <c r="E19" i="2"/>
  <c r="F19" i="2"/>
  <c r="G19" i="2"/>
  <c r="C19" i="2"/>
  <c r="D18" i="2"/>
  <c r="E18" i="2"/>
  <c r="F18" i="2"/>
  <c r="G18" i="2"/>
  <c r="C18" i="2"/>
  <c r="D17" i="2"/>
  <c r="E17" i="2"/>
  <c r="G17" i="2"/>
  <c r="C17" i="2"/>
  <c r="C16" i="2"/>
  <c r="E16" i="2"/>
  <c r="F16" i="2"/>
  <c r="G16" i="2"/>
  <c r="D16" i="2"/>
  <c r="V10" i="2"/>
  <c r="V7" i="2"/>
  <c r="V8" i="2"/>
  <c r="V6" i="2"/>
  <c r="T10" i="2"/>
  <c r="U10" i="2"/>
  <c r="S10" i="2"/>
  <c r="L11" i="2"/>
  <c r="M11" i="2"/>
  <c r="N11" i="2"/>
  <c r="K11" i="2"/>
  <c r="P7" i="2"/>
  <c r="P8" i="2"/>
  <c r="P9" i="2"/>
  <c r="P6" i="2"/>
  <c r="D12" i="2"/>
  <c r="H12" i="2" s="1"/>
  <c r="E12" i="2"/>
  <c r="F12" i="2"/>
  <c r="G12" i="2"/>
  <c r="C12" i="2"/>
  <c r="H7" i="2"/>
  <c r="H8" i="2"/>
  <c r="H9" i="2"/>
  <c r="H10" i="2"/>
  <c r="H11" i="2"/>
  <c r="H6" i="2"/>
  <c r="HM49" i="1"/>
  <c r="HM50" i="1" s="1"/>
  <c r="HL49" i="1"/>
  <c r="HN49" i="1" s="1"/>
  <c r="HL48" i="1"/>
  <c r="F55" i="1"/>
  <c r="JA6" i="1"/>
  <c r="JB6" i="1"/>
  <c r="JA7" i="1"/>
  <c r="JB7" i="1"/>
  <c r="JA8" i="1"/>
  <c r="JB8" i="1"/>
  <c r="JA9" i="1"/>
  <c r="JB9" i="1"/>
  <c r="JA10" i="1"/>
  <c r="JB10" i="1"/>
  <c r="JA11" i="1"/>
  <c r="JB11" i="1"/>
  <c r="JA12" i="1"/>
  <c r="JB12" i="1"/>
  <c r="JA13" i="1"/>
  <c r="JB13" i="1"/>
  <c r="IZ6" i="1"/>
  <c r="IZ7" i="1"/>
  <c r="IZ8" i="1"/>
  <c r="IZ9" i="1"/>
  <c r="IZ10" i="1"/>
  <c r="IZ11" i="1"/>
  <c r="IZ12" i="1"/>
  <c r="IZ13" i="1"/>
  <c r="A4" i="1"/>
  <c r="GH24" i="1"/>
  <c r="CV44" i="1"/>
  <c r="HM16" i="1"/>
  <c r="HI16" i="1"/>
  <c r="HG16" i="1"/>
  <c r="HC16" i="1"/>
  <c r="IV45" i="1"/>
  <c r="IS44" i="1"/>
  <c r="IS42" i="1"/>
  <c r="IR42" i="1"/>
  <c r="FM42" i="1"/>
  <c r="ED42" i="1"/>
  <c r="CZ42" i="1"/>
  <c r="CI42" i="1"/>
  <c r="BJ42" i="1"/>
  <c r="AK42" i="1"/>
  <c r="IS40" i="1"/>
  <c r="ED40" i="1"/>
  <c r="IR40" i="1"/>
  <c r="HO40" i="1"/>
  <c r="FM40" i="1"/>
  <c r="DS40" i="1"/>
  <c r="CZ40" i="1"/>
  <c r="CI40" i="1"/>
  <c r="BJ40" i="1"/>
  <c r="AK40" i="1"/>
  <c r="IS38" i="1"/>
  <c r="HO38" i="1"/>
  <c r="FM38" i="1"/>
  <c r="ED38" i="1"/>
  <c r="DS38" i="1"/>
  <c r="CZ38" i="1"/>
  <c r="BJ38" i="1"/>
  <c r="AK38" i="1"/>
  <c r="IS36" i="1"/>
  <c r="IS34" i="1"/>
  <c r="HO36" i="1"/>
  <c r="FM36" i="1"/>
  <c r="ED36" i="1"/>
  <c r="CZ36" i="1"/>
  <c r="CI36" i="1"/>
  <c r="AK36" i="1"/>
  <c r="IR34" i="1"/>
  <c r="FM34" i="1"/>
  <c r="DS34" i="1"/>
  <c r="CZ34" i="1"/>
  <c r="CI34" i="1"/>
  <c r="BJ34" i="1"/>
  <c r="AK34" i="1"/>
  <c r="IS32" i="1"/>
  <c r="IR32" i="1"/>
  <c r="HO32" i="1"/>
  <c r="FM32" i="1"/>
  <c r="ED32" i="1"/>
  <c r="DS32" i="1"/>
  <c r="CZ32" i="1"/>
  <c r="CI32" i="1"/>
  <c r="BJ32" i="1"/>
  <c r="IS30" i="1"/>
  <c r="IR30" i="1"/>
  <c r="HO30" i="1"/>
  <c r="GH30" i="1"/>
  <c r="FM30" i="1"/>
  <c r="ED30" i="1"/>
  <c r="DS30" i="1"/>
  <c r="CZ30" i="1"/>
  <c r="CI30" i="1"/>
  <c r="BJ30" i="1"/>
  <c r="AK30" i="1"/>
  <c r="Z30" i="1"/>
  <c r="IS28" i="1"/>
  <c r="IR28" i="1"/>
  <c r="HO28" i="1"/>
  <c r="HM30" i="1"/>
  <c r="HI30" i="1"/>
  <c r="HE30" i="1"/>
  <c r="HC30" i="1"/>
  <c r="GW30" i="1"/>
  <c r="GQ30" i="1"/>
  <c r="GO30" i="1"/>
  <c r="GM30" i="1"/>
  <c r="FM28" i="1"/>
  <c r="ED28" i="1"/>
  <c r="DS28" i="1"/>
  <c r="BJ28" i="1"/>
  <c r="AK28" i="1"/>
  <c r="IS26" i="1"/>
  <c r="HO26" i="1"/>
  <c r="GH26" i="1"/>
  <c r="FM26" i="1"/>
  <c r="AK26" i="1"/>
  <c r="IS24" i="1"/>
  <c r="IR24" i="1"/>
  <c r="HO24" i="1"/>
  <c r="FM24" i="1"/>
  <c r="DS24" i="1"/>
  <c r="CI24" i="1"/>
  <c r="AK24" i="1"/>
  <c r="IS22" i="1"/>
  <c r="HO22" i="1"/>
  <c r="GH22" i="1"/>
  <c r="FM22" i="1"/>
  <c r="ED22" i="1"/>
  <c r="DS22" i="1"/>
  <c r="CZ22" i="1"/>
  <c r="CI22" i="1"/>
  <c r="AK22" i="1"/>
  <c r="IS20" i="1"/>
  <c r="IU20" i="1"/>
  <c r="HO20" i="1"/>
  <c r="GH20" i="1"/>
  <c r="FM20" i="1"/>
  <c r="DS20" i="1"/>
  <c r="AK20" i="1"/>
  <c r="IS18" i="1"/>
  <c r="IS16" i="1"/>
  <c r="IS14" i="1"/>
  <c r="IU14" i="1"/>
  <c r="IS12" i="1"/>
  <c r="IU12" i="1"/>
  <c r="IS8" i="1"/>
  <c r="IS6" i="1"/>
  <c r="IR18" i="1"/>
  <c r="HO18" i="1"/>
  <c r="GH18" i="1"/>
  <c r="ED18" i="1"/>
  <c r="DS18" i="1"/>
  <c r="CZ18" i="1"/>
  <c r="CI18" i="1"/>
  <c r="BJ18" i="1"/>
  <c r="AK18" i="1"/>
  <c r="FM16" i="1"/>
  <c r="ED16" i="1"/>
  <c r="DS16" i="1"/>
  <c r="CZ16" i="1"/>
  <c r="CI16" i="1"/>
  <c r="AK16" i="1"/>
  <c r="FM14" i="1"/>
  <c r="DS14" i="1"/>
  <c r="CI14" i="1"/>
  <c r="HO12" i="1"/>
  <c r="FM12" i="1"/>
  <c r="ED12" i="1"/>
  <c r="CI12" i="1"/>
  <c r="BJ12" i="1"/>
  <c r="AK12" i="1"/>
  <c r="IS10" i="1"/>
  <c r="IR10" i="1"/>
  <c r="HO10" i="1"/>
  <c r="GH10" i="1"/>
  <c r="FM10" i="1"/>
  <c r="ED10" i="1"/>
  <c r="DS10" i="1"/>
  <c r="CZ10" i="1"/>
  <c r="CI10" i="1"/>
  <c r="BJ10" i="1"/>
  <c r="AK10" i="1"/>
  <c r="Z10" i="1"/>
  <c r="IR8" i="1"/>
  <c r="IA8" i="1"/>
  <c r="HO8" i="1"/>
  <c r="FM8" i="1"/>
  <c r="ED8" i="1"/>
  <c r="DS8" i="1"/>
  <c r="CZ8" i="1"/>
  <c r="CI8" i="1"/>
  <c r="BJ8" i="1"/>
  <c r="AK8" i="1"/>
  <c r="Z8" i="1"/>
  <c r="FM6" i="1"/>
  <c r="IR6" i="1"/>
  <c r="IA6" i="1"/>
  <c r="HR6" i="1"/>
  <c r="HT45" i="1" s="1"/>
  <c r="HO6" i="1"/>
  <c r="GH6" i="1"/>
  <c r="ED6" i="1"/>
  <c r="DS6" i="1"/>
  <c r="CZ6" i="1"/>
  <c r="CI6" i="1"/>
  <c r="BJ6" i="1"/>
  <c r="Z6" i="1"/>
  <c r="AK6" i="1"/>
  <c r="IP44" i="1"/>
  <c r="IN44" i="1"/>
  <c r="IL44" i="1"/>
  <c r="IJ44" i="1"/>
  <c r="IH44" i="1"/>
  <c r="IF44" i="1"/>
  <c r="ID44" i="1"/>
  <c r="IB44" i="1"/>
  <c r="HM44" i="1"/>
  <c r="HK44" i="1"/>
  <c r="HG44" i="1"/>
  <c r="HC44" i="1"/>
  <c r="GY44" i="1"/>
  <c r="GW44" i="1"/>
  <c r="GS44" i="1"/>
  <c r="GQ44" i="1"/>
  <c r="GO44" i="1"/>
  <c r="GK44" i="1"/>
  <c r="FK44" i="1"/>
  <c r="FI44" i="1"/>
  <c r="FG44" i="1"/>
  <c r="FE44" i="1"/>
  <c r="EY44" i="1"/>
  <c r="EU44" i="1"/>
  <c r="EQ44" i="1"/>
  <c r="EI44" i="1"/>
  <c r="EB44" i="1"/>
  <c r="DZ44" i="1"/>
  <c r="DX44" i="1"/>
  <c r="DV44" i="1"/>
  <c r="DT44" i="1"/>
  <c r="DC44" i="1"/>
  <c r="CT44" i="1"/>
  <c r="CR44" i="1"/>
  <c r="CC44" i="1"/>
  <c r="CA44" i="1"/>
  <c r="BY44" i="1"/>
  <c r="BF44" i="1"/>
  <c r="BD44" i="1"/>
  <c r="AX44" i="1"/>
  <c r="V44" i="1"/>
  <c r="R44" i="1"/>
  <c r="N44" i="1"/>
  <c r="J44" i="1"/>
  <c r="IL42" i="1"/>
  <c r="IJ42" i="1"/>
  <c r="IF42" i="1"/>
  <c r="ID42" i="1"/>
  <c r="IB42" i="1"/>
  <c r="HM42" i="1"/>
  <c r="HI42" i="1"/>
  <c r="HG42" i="1"/>
  <c r="HC42" i="1"/>
  <c r="GW42" i="1"/>
  <c r="GU42" i="1"/>
  <c r="GS42" i="1"/>
  <c r="GO42" i="1"/>
  <c r="GM42" i="1"/>
  <c r="GK42" i="1"/>
  <c r="FG42" i="1"/>
  <c r="FC42" i="1"/>
  <c r="EY42" i="1"/>
  <c r="EU42" i="1"/>
  <c r="EQ42" i="1"/>
  <c r="EM42" i="1"/>
  <c r="EE42" i="1"/>
  <c r="EB42" i="1"/>
  <c r="DZ42" i="1"/>
  <c r="DX42" i="1"/>
  <c r="DT42" i="1"/>
  <c r="DI42" i="1"/>
  <c r="DC42" i="1"/>
  <c r="CV42" i="1"/>
  <c r="CT42" i="1"/>
  <c r="CR42" i="1"/>
  <c r="CN42" i="1"/>
  <c r="CC42" i="1"/>
  <c r="CA42" i="1"/>
  <c r="BY42" i="1"/>
  <c r="BF42" i="1"/>
  <c r="BD42" i="1"/>
  <c r="AX42" i="1"/>
  <c r="AV42" i="1"/>
  <c r="AP42" i="1"/>
  <c r="AG42" i="1"/>
  <c r="V42" i="1"/>
  <c r="R42" i="1"/>
  <c r="J42" i="1"/>
  <c r="IP40" i="1"/>
  <c r="IN40" i="1"/>
  <c r="IJ40" i="1"/>
  <c r="IF40" i="1"/>
  <c r="ID40" i="1"/>
  <c r="IB40" i="1"/>
  <c r="HM40" i="1"/>
  <c r="HI40" i="1"/>
  <c r="HG40" i="1"/>
  <c r="HC40" i="1"/>
  <c r="GY40" i="1"/>
  <c r="GW40" i="1"/>
  <c r="GU40" i="1"/>
  <c r="GS40" i="1"/>
  <c r="GQ40" i="1"/>
  <c r="GO40" i="1"/>
  <c r="GK40" i="1"/>
  <c r="GI40" i="1"/>
  <c r="FK40" i="1"/>
  <c r="FG40" i="1"/>
  <c r="FE40" i="1"/>
  <c r="FC40" i="1"/>
  <c r="EY40" i="1"/>
  <c r="EU40" i="1"/>
  <c r="EQ40" i="1"/>
  <c r="EM40" i="1"/>
  <c r="EB40" i="1"/>
  <c r="DZ40" i="1"/>
  <c r="DV40" i="1"/>
  <c r="DT40" i="1"/>
  <c r="DI40" i="1"/>
  <c r="DC40" i="1"/>
  <c r="CV40" i="1"/>
  <c r="CT40" i="1"/>
  <c r="CR40" i="1"/>
  <c r="CC40" i="1"/>
  <c r="CA40" i="1"/>
  <c r="BY40" i="1"/>
  <c r="BF40" i="1"/>
  <c r="BD40" i="1"/>
  <c r="AX40" i="1"/>
  <c r="AR40" i="1"/>
  <c r="AC40" i="1"/>
  <c r="X40" i="1"/>
  <c r="V40" i="1"/>
  <c r="R40" i="1"/>
  <c r="N40" i="1"/>
  <c r="J40" i="1"/>
  <c r="IP38" i="1"/>
  <c r="IN38" i="1"/>
  <c r="IJ38" i="1"/>
  <c r="IF38" i="1"/>
  <c r="ID38" i="1"/>
  <c r="IB38" i="1"/>
  <c r="HM38" i="1"/>
  <c r="HI38" i="1"/>
  <c r="HG38" i="1"/>
  <c r="HC38" i="1"/>
  <c r="GU38" i="1"/>
  <c r="GQ38" i="1"/>
  <c r="GK38" i="1"/>
  <c r="FK38" i="1"/>
  <c r="FG38" i="1"/>
  <c r="EW38" i="1"/>
  <c r="ES38" i="1"/>
  <c r="EM38" i="1"/>
  <c r="EG38" i="1"/>
  <c r="EE38" i="1"/>
  <c r="EB38" i="1"/>
  <c r="DV38" i="1"/>
  <c r="DT38" i="1"/>
  <c r="DI38" i="1"/>
  <c r="DE38" i="1"/>
  <c r="DC38" i="1"/>
  <c r="CV38" i="1"/>
  <c r="CT38" i="1"/>
  <c r="CR38" i="1"/>
  <c r="CN38" i="1"/>
  <c r="CC38" i="1"/>
  <c r="CA38" i="1"/>
  <c r="BY38" i="1"/>
  <c r="BF38" i="1"/>
  <c r="BD38" i="1"/>
  <c r="AZ38" i="1"/>
  <c r="AR38" i="1"/>
  <c r="AP38" i="1"/>
  <c r="AL38" i="1"/>
  <c r="AG38" i="1"/>
  <c r="AE38" i="1"/>
  <c r="AC38" i="1"/>
  <c r="V38" i="1"/>
  <c r="R38" i="1"/>
  <c r="N38" i="1"/>
  <c r="J38" i="1"/>
  <c r="IP36" i="1"/>
  <c r="IN36" i="1"/>
  <c r="IJ36" i="1"/>
  <c r="IF36" i="1"/>
  <c r="ID36" i="1"/>
  <c r="IB36" i="1"/>
  <c r="HM36" i="1"/>
  <c r="HI36" i="1"/>
  <c r="HG36" i="1"/>
  <c r="HE36" i="1"/>
  <c r="HC36" i="1"/>
  <c r="HA36" i="1"/>
  <c r="GY36" i="1"/>
  <c r="GW36" i="1"/>
  <c r="GU36" i="1"/>
  <c r="GS36" i="1"/>
  <c r="GQ36" i="1"/>
  <c r="GO36" i="1"/>
  <c r="GM36" i="1"/>
  <c r="GK36" i="1"/>
  <c r="FK36" i="1"/>
  <c r="FI36" i="1"/>
  <c r="FG36" i="1"/>
  <c r="FE36" i="1"/>
  <c r="FC36" i="1"/>
  <c r="EY36" i="1"/>
  <c r="EU36" i="1"/>
  <c r="ES36" i="1"/>
  <c r="EQ36" i="1"/>
  <c r="EM36" i="1"/>
  <c r="EG36" i="1"/>
  <c r="EE36" i="1"/>
  <c r="EB36" i="1"/>
  <c r="DZ36" i="1"/>
  <c r="DV36" i="1"/>
  <c r="DT36" i="1"/>
  <c r="DC36" i="1"/>
  <c r="CV36" i="1"/>
  <c r="CT36" i="1"/>
  <c r="CR36" i="1"/>
  <c r="CC36" i="1"/>
  <c r="CA36" i="1"/>
  <c r="BY36" i="1"/>
  <c r="BU36" i="1"/>
  <c r="BO36" i="1"/>
  <c r="BK36" i="1"/>
  <c r="BF36" i="1"/>
  <c r="BD36" i="1"/>
  <c r="AZ36" i="1"/>
  <c r="AX36" i="1"/>
  <c r="AP36" i="1"/>
  <c r="V36" i="1"/>
  <c r="R36" i="1"/>
  <c r="N36" i="1"/>
  <c r="J36" i="1"/>
  <c r="IP34" i="1"/>
  <c r="IN34" i="1"/>
  <c r="IL34" i="1"/>
  <c r="IJ34" i="1"/>
  <c r="IF34" i="1"/>
  <c r="ID34" i="1"/>
  <c r="IB34" i="1"/>
  <c r="HI34" i="1"/>
  <c r="HG34" i="1"/>
  <c r="HC34" i="1"/>
  <c r="HA34" i="1"/>
  <c r="GY34" i="1"/>
  <c r="GS34" i="1"/>
  <c r="GQ34" i="1"/>
  <c r="GI34" i="1"/>
  <c r="FK34" i="1"/>
  <c r="FG34" i="1"/>
  <c r="FC34" i="1"/>
  <c r="EY34" i="1"/>
  <c r="EU34" i="1"/>
  <c r="EQ34" i="1"/>
  <c r="EG34" i="1"/>
  <c r="EB34" i="1"/>
  <c r="DZ34" i="1"/>
  <c r="DV34" i="1"/>
  <c r="DT34" i="1"/>
  <c r="DI34" i="1"/>
  <c r="DC34" i="1"/>
  <c r="DA34" i="1"/>
  <c r="CV34" i="1"/>
  <c r="CR34" i="1"/>
  <c r="CC34" i="1"/>
  <c r="BY34" i="1"/>
  <c r="BU34" i="1"/>
  <c r="BK34" i="1"/>
  <c r="BF34" i="1"/>
  <c r="BD34" i="1"/>
  <c r="AZ34" i="1"/>
  <c r="AX34" i="1"/>
  <c r="AP34" i="1"/>
  <c r="AL34" i="1"/>
  <c r="AG34" i="1"/>
  <c r="AE34" i="1"/>
  <c r="AC34" i="1"/>
  <c r="V34" i="1"/>
  <c r="R34" i="1"/>
  <c r="N34" i="1"/>
  <c r="J34" i="1"/>
  <c r="IP32" i="1"/>
  <c r="IN32" i="1"/>
  <c r="IH32" i="1"/>
  <c r="ID32" i="1"/>
  <c r="IB32" i="1"/>
  <c r="HM32" i="1"/>
  <c r="HI32" i="1"/>
  <c r="HG32" i="1"/>
  <c r="HE32" i="1"/>
  <c r="HC32" i="1"/>
  <c r="HA32" i="1"/>
  <c r="GW32" i="1"/>
  <c r="GU32" i="1"/>
  <c r="GS32" i="1"/>
  <c r="GQ32" i="1"/>
  <c r="GO32" i="1"/>
  <c r="GI32" i="1"/>
  <c r="GF32" i="1"/>
  <c r="FZ32" i="1"/>
  <c r="FV32" i="1"/>
  <c r="FP32" i="1"/>
  <c r="FE32" i="1"/>
  <c r="FC32" i="1"/>
  <c r="EY32" i="1"/>
  <c r="EU32" i="1"/>
  <c r="EM32" i="1"/>
  <c r="EG32" i="1"/>
  <c r="EE32" i="1"/>
  <c r="DV32" i="1"/>
  <c r="DI32" i="1"/>
  <c r="DA32" i="1"/>
  <c r="CV32" i="1"/>
  <c r="CT32" i="1"/>
  <c r="CR32" i="1"/>
  <c r="BS32" i="1"/>
  <c r="BF32" i="1"/>
  <c r="BD32" i="1"/>
  <c r="AZ32" i="1"/>
  <c r="AX32" i="1"/>
  <c r="AP32" i="1"/>
  <c r="V32" i="1"/>
  <c r="R32" i="1"/>
  <c r="N32" i="1"/>
  <c r="J32" i="1"/>
  <c r="IN30" i="1"/>
  <c r="IL30" i="1"/>
  <c r="IJ30" i="1"/>
  <c r="IH30" i="1"/>
  <c r="ID30" i="1"/>
  <c r="IB30" i="1"/>
  <c r="HM28" i="1"/>
  <c r="HI28" i="1"/>
  <c r="HG28" i="1"/>
  <c r="HC28" i="1"/>
  <c r="HA28" i="1"/>
  <c r="GY28" i="1"/>
  <c r="GW28" i="1"/>
  <c r="GU28" i="1"/>
  <c r="GS28" i="1"/>
  <c r="GQ28" i="1"/>
  <c r="GO28" i="1"/>
  <c r="GM28" i="1"/>
  <c r="GI28" i="1"/>
  <c r="GF30" i="1"/>
  <c r="GB30" i="1"/>
  <c r="FZ30" i="1"/>
  <c r="FV30" i="1"/>
  <c r="FT30" i="1"/>
  <c r="FR30" i="1"/>
  <c r="FK30" i="1"/>
  <c r="FC30" i="1"/>
  <c r="FA30" i="1"/>
  <c r="EY30" i="1"/>
  <c r="EW30" i="1"/>
  <c r="EU30" i="1"/>
  <c r="EM30" i="1"/>
  <c r="EG30" i="1"/>
  <c r="EE30" i="1"/>
  <c r="EB30" i="1"/>
  <c r="DZ30" i="1"/>
  <c r="DV30" i="1"/>
  <c r="DT30" i="1"/>
  <c r="DI30" i="1"/>
  <c r="CT30" i="1"/>
  <c r="CC30" i="1"/>
  <c r="BK30" i="1"/>
  <c r="BF30" i="1"/>
  <c r="BD30" i="1"/>
  <c r="AX30" i="1"/>
  <c r="AL30" i="1"/>
  <c r="AG30" i="1"/>
  <c r="AE30" i="1"/>
  <c r="AC30" i="1"/>
  <c r="L30" i="1"/>
  <c r="ID28" i="1"/>
  <c r="IB28" i="1"/>
  <c r="FK28" i="1"/>
  <c r="FG28" i="1"/>
  <c r="FC28" i="1"/>
  <c r="EY28" i="1"/>
  <c r="EU28" i="1"/>
  <c r="EQ28" i="1"/>
  <c r="EM28" i="1"/>
  <c r="EG28" i="1"/>
  <c r="EE28" i="1"/>
  <c r="EB28" i="1"/>
  <c r="DZ28" i="1"/>
  <c r="DX28" i="1"/>
  <c r="DV28" i="1"/>
  <c r="DT28" i="1"/>
  <c r="DI28" i="1"/>
  <c r="DE28" i="1"/>
  <c r="DC28" i="1"/>
  <c r="DA28" i="1"/>
  <c r="CV28" i="1"/>
  <c r="CT28" i="1"/>
  <c r="CR28" i="1"/>
  <c r="CC28" i="1"/>
  <c r="CA28" i="1"/>
  <c r="BY28" i="1"/>
  <c r="BH28" i="1"/>
  <c r="AX28" i="1"/>
  <c r="AV28" i="1"/>
  <c r="AR28" i="1"/>
  <c r="AP28" i="1"/>
  <c r="AG28" i="1"/>
  <c r="AC28" i="1"/>
  <c r="V28" i="1"/>
  <c r="R28" i="1"/>
  <c r="N28" i="1"/>
  <c r="J28" i="1"/>
  <c r="IH26" i="1"/>
  <c r="IB26" i="1"/>
  <c r="HM26" i="1"/>
  <c r="HE26" i="1"/>
  <c r="HC26" i="1"/>
  <c r="HA26" i="1"/>
  <c r="GS26" i="1"/>
  <c r="GQ26" i="1"/>
  <c r="GD26" i="1"/>
  <c r="FZ26" i="1"/>
  <c r="FV26" i="1"/>
  <c r="FR26" i="1"/>
  <c r="FK26" i="1"/>
  <c r="FG26" i="1"/>
  <c r="EY26" i="1"/>
  <c r="EU26" i="1"/>
  <c r="EM26" i="1"/>
  <c r="EG26" i="1"/>
  <c r="EB26" i="1"/>
  <c r="DZ26" i="1"/>
  <c r="DV26" i="1"/>
  <c r="DT26" i="1"/>
  <c r="DI26" i="1"/>
  <c r="DC26" i="1"/>
  <c r="CV26" i="1"/>
  <c r="CT26" i="1"/>
  <c r="CG26" i="1"/>
  <c r="CE26" i="1"/>
  <c r="AG26" i="1"/>
  <c r="AE26" i="1"/>
  <c r="AC26" i="1"/>
  <c r="N26" i="1"/>
  <c r="IP24" i="1"/>
  <c r="IN24" i="1"/>
  <c r="IL24" i="1"/>
  <c r="IJ24" i="1"/>
  <c r="IF24" i="1"/>
  <c r="ID24" i="1"/>
  <c r="HM24" i="1"/>
  <c r="HG24" i="1"/>
  <c r="HE24" i="1"/>
  <c r="GY24" i="1"/>
  <c r="GF24" i="1"/>
  <c r="GD24" i="1"/>
  <c r="FV24" i="1"/>
  <c r="FG24" i="1"/>
  <c r="EW24" i="1"/>
  <c r="ES24" i="1"/>
  <c r="EM24" i="1"/>
  <c r="EG24" i="1"/>
  <c r="EE24" i="1"/>
  <c r="EB24" i="1"/>
  <c r="DZ24" i="1"/>
  <c r="DV24" i="1"/>
  <c r="DT24" i="1"/>
  <c r="DI24" i="1"/>
  <c r="DC24" i="1"/>
  <c r="CV24" i="1"/>
  <c r="BK24" i="1"/>
  <c r="BF24" i="1"/>
  <c r="BD24" i="1"/>
  <c r="AX24" i="1"/>
  <c r="AT24" i="1"/>
  <c r="AP24" i="1"/>
  <c r="AI24" i="1"/>
  <c r="AG24" i="1"/>
  <c r="AC24" i="1"/>
  <c r="V24" i="1"/>
  <c r="R24" i="1"/>
  <c r="N24" i="1"/>
  <c r="J24" i="1"/>
  <c r="IP22" i="1"/>
  <c r="IN22" i="1"/>
  <c r="ID22" i="1"/>
  <c r="IB22" i="1"/>
  <c r="HM22" i="1"/>
  <c r="HI22" i="1"/>
  <c r="HG22" i="1"/>
  <c r="HC22" i="1"/>
  <c r="GW22" i="1"/>
  <c r="GU22" i="1"/>
  <c r="GS22" i="1"/>
  <c r="GQ22" i="1"/>
  <c r="GO22" i="1"/>
  <c r="GM22" i="1"/>
  <c r="GK22" i="1"/>
  <c r="GI22" i="1"/>
  <c r="GF22" i="1"/>
  <c r="GB22" i="1"/>
  <c r="FZ22" i="1"/>
  <c r="FV22" i="1"/>
  <c r="FT22" i="1"/>
  <c r="FR22" i="1"/>
  <c r="FP22" i="1"/>
  <c r="FK22" i="1"/>
  <c r="FG22" i="1"/>
  <c r="FC22" i="1"/>
  <c r="EY22" i="1"/>
  <c r="EU22" i="1"/>
  <c r="EQ22" i="1"/>
  <c r="EM22" i="1"/>
  <c r="EG22" i="1"/>
  <c r="EE22" i="1"/>
  <c r="EB22" i="1"/>
  <c r="DZ22" i="1"/>
  <c r="DV22" i="1"/>
  <c r="DT22" i="1"/>
  <c r="DC22" i="1"/>
  <c r="DA22" i="1"/>
  <c r="CX22" i="1"/>
  <c r="CV22" i="1"/>
  <c r="CT22" i="1"/>
  <c r="CC22" i="1"/>
  <c r="CA22" i="1"/>
  <c r="BY22" i="1"/>
  <c r="BH22" i="1"/>
  <c r="BF22" i="1"/>
  <c r="BD22" i="1"/>
  <c r="AZ22" i="1"/>
  <c r="AX22" i="1"/>
  <c r="AP22" i="1"/>
  <c r="AG22" i="1"/>
  <c r="AC22" i="1"/>
  <c r="V22" i="1"/>
  <c r="R22" i="1"/>
  <c r="N22" i="1"/>
  <c r="J22" i="1"/>
  <c r="IP20" i="1"/>
  <c r="IN20" i="1"/>
  <c r="IL20" i="1"/>
  <c r="IJ20" i="1"/>
  <c r="IH20" i="1"/>
  <c r="ID20" i="1"/>
  <c r="IB20" i="1"/>
  <c r="HK20" i="1"/>
  <c r="HG20" i="1"/>
  <c r="HE20" i="1"/>
  <c r="HC20" i="1"/>
  <c r="HA20" i="1"/>
  <c r="GY20" i="1"/>
  <c r="GQ20" i="1"/>
  <c r="GO20" i="1"/>
  <c r="GF20" i="1"/>
  <c r="GD20" i="1"/>
  <c r="GB20" i="1"/>
  <c r="FZ20" i="1"/>
  <c r="FV20" i="1"/>
  <c r="FR20" i="1"/>
  <c r="FN20" i="1"/>
  <c r="FK20" i="1"/>
  <c r="FI20" i="1"/>
  <c r="FG20" i="1"/>
  <c r="FE20" i="1"/>
  <c r="FC20" i="1"/>
  <c r="EY20" i="1"/>
  <c r="EU20" i="1"/>
  <c r="EQ20" i="1"/>
  <c r="EM20" i="1"/>
  <c r="EG20" i="1"/>
  <c r="EB20" i="1"/>
  <c r="DZ20" i="1"/>
  <c r="DV20" i="1"/>
  <c r="DT20" i="1"/>
  <c r="DK20" i="1"/>
  <c r="DI20" i="1"/>
  <c r="DC20" i="1"/>
  <c r="CX20" i="1"/>
  <c r="CV20" i="1"/>
  <c r="BU20" i="1"/>
  <c r="AI20" i="1"/>
  <c r="AG20" i="1"/>
  <c r="V20" i="1"/>
  <c r="R20" i="1"/>
  <c r="N20" i="1"/>
  <c r="J20" i="1"/>
  <c r="IP18" i="1"/>
  <c r="IN18" i="1"/>
  <c r="IJ18" i="1"/>
  <c r="IH18" i="1"/>
  <c r="IF18" i="1"/>
  <c r="ID18" i="1"/>
  <c r="IB18" i="1"/>
  <c r="HM18" i="1"/>
  <c r="HI18" i="1"/>
  <c r="HG18" i="1"/>
  <c r="HE18" i="1"/>
  <c r="HC18" i="1"/>
  <c r="HA18" i="1"/>
  <c r="GW18" i="1"/>
  <c r="GU18" i="1"/>
  <c r="GS18" i="1"/>
  <c r="GQ18" i="1"/>
  <c r="GO18" i="1"/>
  <c r="GM18" i="1"/>
  <c r="GK18" i="1"/>
  <c r="GI18" i="1"/>
  <c r="GF18" i="1"/>
  <c r="GB18" i="1"/>
  <c r="FZ18" i="1"/>
  <c r="FV18" i="1"/>
  <c r="FR18" i="1"/>
  <c r="FP18" i="1"/>
  <c r="FG18" i="1"/>
  <c r="FC18" i="1"/>
  <c r="EY18" i="1"/>
  <c r="EU18" i="1"/>
  <c r="EQ18" i="1"/>
  <c r="EG18" i="1"/>
  <c r="EB18" i="1"/>
  <c r="DZ18" i="1"/>
  <c r="DV18" i="1"/>
  <c r="DT18" i="1"/>
  <c r="DI18" i="1"/>
  <c r="DC18" i="1"/>
  <c r="DA18" i="1"/>
  <c r="CV18" i="1"/>
  <c r="CT18" i="1"/>
  <c r="CR18" i="1"/>
  <c r="CN18" i="1"/>
  <c r="CG18" i="1"/>
  <c r="CC18" i="1"/>
  <c r="CA18" i="1"/>
  <c r="BY18" i="1"/>
  <c r="BU18" i="1"/>
  <c r="BF18" i="1"/>
  <c r="BD18" i="1"/>
  <c r="AZ18" i="1"/>
  <c r="AX18" i="1"/>
  <c r="AV18" i="1"/>
  <c r="AP18" i="1"/>
  <c r="AG18" i="1"/>
  <c r="V18" i="1"/>
  <c r="R18" i="1"/>
  <c r="N18" i="1"/>
  <c r="J18" i="1"/>
  <c r="IP16" i="1"/>
  <c r="IN16" i="1"/>
  <c r="IJ16" i="1"/>
  <c r="IF16" i="1"/>
  <c r="ID16" i="1"/>
  <c r="IB16" i="1"/>
  <c r="HA16" i="1"/>
  <c r="GY16" i="1"/>
  <c r="GS16" i="1"/>
  <c r="GQ16" i="1"/>
  <c r="FG16" i="1"/>
  <c r="FE16" i="1"/>
  <c r="EY16" i="1"/>
  <c r="EU16" i="1"/>
  <c r="EQ16" i="1"/>
  <c r="EM16" i="1"/>
  <c r="EG16" i="1"/>
  <c r="EB16" i="1"/>
  <c r="DZ16" i="1"/>
  <c r="DV16" i="1"/>
  <c r="DT16" i="1"/>
  <c r="DI16" i="1"/>
  <c r="DC16" i="1"/>
  <c r="DA16" i="1"/>
  <c r="CV16" i="1"/>
  <c r="CT16" i="1"/>
  <c r="CR16" i="1"/>
  <c r="CP16" i="1"/>
  <c r="CC16" i="1"/>
  <c r="CA16" i="1"/>
  <c r="BY16" i="1"/>
  <c r="AG16" i="1"/>
  <c r="AC16" i="1"/>
  <c r="V16" i="1"/>
  <c r="R16" i="1"/>
  <c r="N16" i="1"/>
  <c r="J16" i="1"/>
  <c r="EY14" i="1"/>
  <c r="DK14" i="1"/>
  <c r="DC14" i="1"/>
  <c r="BU14" i="1"/>
  <c r="BS14" i="1"/>
  <c r="IP12" i="1"/>
  <c r="IN12" i="1"/>
  <c r="IL12" i="1"/>
  <c r="IJ12" i="1"/>
  <c r="IH12" i="1"/>
  <c r="IF12" i="1"/>
  <c r="ID12" i="1"/>
  <c r="IB12" i="1"/>
  <c r="HS12" i="1"/>
  <c r="HM12" i="1"/>
  <c r="HI12" i="1"/>
  <c r="HE12" i="1"/>
  <c r="HA12" i="1"/>
  <c r="GY12" i="1"/>
  <c r="GU12" i="1"/>
  <c r="GS12" i="1"/>
  <c r="GQ12" i="1"/>
  <c r="GI12" i="1"/>
  <c r="FK12" i="1"/>
  <c r="FG12" i="1"/>
  <c r="FE12" i="1"/>
  <c r="FC12" i="1"/>
  <c r="FA12" i="1"/>
  <c r="EY12" i="1"/>
  <c r="EQ12" i="1"/>
  <c r="EM12" i="1"/>
  <c r="EI12" i="1"/>
  <c r="EG12" i="1"/>
  <c r="EB12" i="1"/>
  <c r="DZ12" i="1"/>
  <c r="DV12" i="1"/>
  <c r="DT12" i="1"/>
  <c r="DI12" i="1"/>
  <c r="DE12" i="1"/>
  <c r="DC12" i="1"/>
  <c r="DA12" i="1"/>
  <c r="CX12" i="1"/>
  <c r="CT12" i="1"/>
  <c r="CN12" i="1"/>
  <c r="CA12" i="1"/>
  <c r="BU12" i="1"/>
  <c r="BF12" i="1"/>
  <c r="BD12" i="1"/>
  <c r="AZ12" i="1"/>
  <c r="AV12" i="1"/>
  <c r="AT12" i="1"/>
  <c r="AR12" i="1"/>
  <c r="AP12" i="1"/>
  <c r="AN12" i="1"/>
  <c r="AL12" i="1"/>
  <c r="AI12" i="1"/>
  <c r="AG12" i="1"/>
  <c r="AC12" i="1"/>
  <c r="V12" i="1"/>
  <c r="R12" i="1"/>
  <c r="J12" i="1"/>
  <c r="IP10" i="1"/>
  <c r="IN10" i="1"/>
  <c r="IL10" i="1"/>
  <c r="IJ10" i="1"/>
  <c r="IH10" i="1"/>
  <c r="IF10" i="1"/>
  <c r="ID10" i="1"/>
  <c r="IB10" i="1"/>
  <c r="HI10" i="1"/>
  <c r="HG10" i="1"/>
  <c r="GY10" i="1"/>
  <c r="GU10" i="1"/>
  <c r="GQ10" i="1"/>
  <c r="GK10" i="1"/>
  <c r="GI10" i="1"/>
  <c r="FT10" i="1"/>
  <c r="FR10" i="1"/>
  <c r="FG10" i="1"/>
  <c r="FE10" i="1"/>
  <c r="FC10" i="1"/>
  <c r="FA10" i="1"/>
  <c r="EY10" i="1"/>
  <c r="EW10" i="1"/>
  <c r="EU10" i="1"/>
  <c r="ES10" i="1"/>
  <c r="EM10" i="1"/>
  <c r="EG10" i="1"/>
  <c r="EB10" i="1"/>
  <c r="DZ10" i="1"/>
  <c r="DV10" i="1"/>
  <c r="DT10" i="1"/>
  <c r="DI10" i="1"/>
  <c r="DE10" i="1"/>
  <c r="DC10" i="1"/>
  <c r="DA10" i="1"/>
  <c r="CX10" i="1"/>
  <c r="CT10" i="1"/>
  <c r="CR10" i="1"/>
  <c r="CN10" i="1"/>
  <c r="CG10" i="1"/>
  <c r="BW10" i="1"/>
  <c r="BU10" i="1"/>
  <c r="BH10" i="1"/>
  <c r="BF10" i="1"/>
  <c r="BD10" i="1"/>
  <c r="AZ10" i="1"/>
  <c r="AX10" i="1"/>
  <c r="AV10" i="1"/>
  <c r="AN10" i="1"/>
  <c r="AG10" i="1"/>
  <c r="IP8" i="1"/>
  <c r="IN8" i="1"/>
  <c r="IL8" i="1"/>
  <c r="IJ8" i="1"/>
  <c r="IH8" i="1"/>
  <c r="IF8" i="1"/>
  <c r="ID8" i="1"/>
  <c r="IB8" i="1"/>
  <c r="HY8" i="1"/>
  <c r="HW8" i="1"/>
  <c r="HU8" i="1"/>
  <c r="HS8" i="1"/>
  <c r="HI8" i="1"/>
  <c r="HG8" i="1"/>
  <c r="GW8" i="1"/>
  <c r="GU8" i="1"/>
  <c r="GQ8" i="1"/>
  <c r="GM8" i="1"/>
  <c r="GK8" i="1"/>
  <c r="GI8" i="1"/>
  <c r="FK8" i="1"/>
  <c r="FG8" i="1"/>
  <c r="FE8" i="1"/>
  <c r="FC8" i="1"/>
  <c r="FA8" i="1"/>
  <c r="EY8" i="1"/>
  <c r="EU8" i="1"/>
  <c r="EQ8" i="1"/>
  <c r="EM8" i="1"/>
  <c r="EG8" i="1"/>
  <c r="EB8" i="1"/>
  <c r="DZ8" i="1"/>
  <c r="DV8" i="1"/>
  <c r="DT8" i="1"/>
  <c r="DI8" i="1"/>
  <c r="DC8" i="1"/>
  <c r="CV8" i="1"/>
  <c r="CR8" i="1"/>
  <c r="CP8" i="1"/>
  <c r="BY8" i="1"/>
  <c r="BU8" i="1"/>
  <c r="BK8" i="1"/>
  <c r="BF8" i="1"/>
  <c r="BD8" i="1"/>
  <c r="AX8" i="1"/>
  <c r="AV8" i="1"/>
  <c r="AR8" i="1"/>
  <c r="AI8" i="1"/>
  <c r="AG8" i="1"/>
  <c r="AC8" i="1"/>
  <c r="H8" i="1"/>
  <c r="N6" i="1"/>
  <c r="R6" i="1"/>
  <c r="V6" i="1"/>
  <c r="AE6" i="1"/>
  <c r="AG6" i="1"/>
  <c r="AV6" i="1"/>
  <c r="AX6" i="1"/>
  <c r="BD6" i="1"/>
  <c r="BF6" i="1"/>
  <c r="CP6" i="1"/>
  <c r="CT6" i="1"/>
  <c r="CV6" i="1"/>
  <c r="DC6" i="1"/>
  <c r="DI6" i="1"/>
  <c r="DT6" i="1"/>
  <c r="DV6" i="1"/>
  <c r="DZ6" i="1"/>
  <c r="EB6" i="1"/>
  <c r="EG6" i="1"/>
  <c r="EM6" i="1"/>
  <c r="EQ6" i="1"/>
  <c r="EY6" i="1"/>
  <c r="FE6" i="1"/>
  <c r="FR6" i="1"/>
  <c r="FT6" i="1"/>
  <c r="FV6" i="1"/>
  <c r="GD6" i="1"/>
  <c r="GF6" i="1"/>
  <c r="GM6" i="1"/>
  <c r="GW6" i="1"/>
  <c r="HE6" i="1"/>
  <c r="HI6" i="1"/>
  <c r="HK6" i="1"/>
  <c r="HS6" i="1"/>
  <c r="HU6" i="1"/>
  <c r="HW6" i="1"/>
  <c r="HY6" i="1"/>
  <c r="IB6" i="1"/>
  <c r="ID6" i="1"/>
  <c r="IF6" i="1"/>
  <c r="IH6" i="1"/>
  <c r="IJ6" i="1"/>
  <c r="IL6" i="1"/>
  <c r="IN6" i="1"/>
  <c r="IP6" i="1"/>
  <c r="IO76" i="3" l="1"/>
  <c r="IC76" i="3"/>
  <c r="HX76" i="3"/>
  <c r="HN76" i="3"/>
  <c r="GX76" i="3"/>
  <c r="HD76" i="3"/>
  <c r="GN76" i="3"/>
  <c r="GJ76" i="3"/>
  <c r="GC76" i="3"/>
  <c r="GA76" i="3"/>
  <c r="FY76" i="3"/>
  <c r="FO76" i="3"/>
  <c r="EN76" i="3"/>
  <c r="EF76" i="3"/>
  <c r="DB76" i="3"/>
  <c r="CW76" i="3"/>
  <c r="CK76" i="3"/>
  <c r="BT76" i="3"/>
  <c r="BL76" i="3"/>
  <c r="AW76" i="3"/>
  <c r="AB76" i="3"/>
  <c r="GG66" i="3"/>
  <c r="GF66" i="3"/>
  <c r="GF67" i="3"/>
  <c r="GG69" i="3" s="1"/>
  <c r="GG67" i="3"/>
  <c r="IP66" i="3"/>
  <c r="IQ66" i="3"/>
  <c r="IP67" i="3"/>
  <c r="IQ67" i="3"/>
  <c r="BN48" i="3"/>
  <c r="BL67" i="3"/>
  <c r="BK67" i="3"/>
  <c r="BL69" i="3" s="1"/>
  <c r="HI66" i="3"/>
  <c r="HJ66" i="3"/>
  <c r="HI67" i="3"/>
  <c r="HJ67" i="3"/>
  <c r="DW66" i="3"/>
  <c r="DW67" i="3"/>
  <c r="FO45" i="3"/>
  <c r="HE67" i="3"/>
  <c r="HF69" i="3" s="1"/>
  <c r="HF67" i="3"/>
  <c r="HE66" i="3"/>
  <c r="HF66" i="3"/>
  <c r="IG48" i="3"/>
  <c r="IC67" i="3"/>
  <c r="IB67" i="3"/>
  <c r="IC69" i="3" s="1"/>
  <c r="IC66" i="3"/>
  <c r="IC68" i="3" s="1"/>
  <c r="IB66" i="3"/>
  <c r="GQ67" i="3"/>
  <c r="GR69" i="3" s="1"/>
  <c r="GR67" i="3"/>
  <c r="GQ66" i="3"/>
  <c r="GR66" i="3"/>
  <c r="GR68" i="3" s="1"/>
  <c r="CX67" i="3"/>
  <c r="CY67" i="3"/>
  <c r="CX66" i="3"/>
  <c r="CY66" i="3"/>
  <c r="CY68" i="3" s="1"/>
  <c r="DB67" i="3"/>
  <c r="DA67" i="3"/>
  <c r="DB66" i="3"/>
  <c r="DA66" i="3"/>
  <c r="HC67" i="3"/>
  <c r="HD67" i="3"/>
  <c r="HC66" i="3"/>
  <c r="HD66" i="3"/>
  <c r="HD68" i="3" s="1"/>
  <c r="BY67" i="3"/>
  <c r="BZ69" i="3" s="1"/>
  <c r="BZ67" i="3"/>
  <c r="BY66" i="3"/>
  <c r="BZ66" i="3"/>
  <c r="BZ68" i="3" s="1"/>
  <c r="HK67" i="3"/>
  <c r="HL69" i="3" s="1"/>
  <c r="HL67" i="3"/>
  <c r="HK66" i="3"/>
  <c r="HL66" i="3"/>
  <c r="HL68" i="3" s="1"/>
  <c r="BH67" i="3"/>
  <c r="BI69" i="3" s="1"/>
  <c r="BI67" i="3"/>
  <c r="BH66" i="3"/>
  <c r="BI66" i="3"/>
  <c r="BI68" i="3" s="1"/>
  <c r="IW24" i="3"/>
  <c r="ES66" i="3"/>
  <c r="ET66" i="3"/>
  <c r="ET67" i="3"/>
  <c r="IW28" i="3"/>
  <c r="BS67" i="3"/>
  <c r="BT69" i="3" s="1"/>
  <c r="BT67" i="3"/>
  <c r="BS66" i="3"/>
  <c r="BT66" i="3"/>
  <c r="BT68" i="3" s="1"/>
  <c r="M66" i="3"/>
  <c r="AB69" i="3"/>
  <c r="AD66" i="3"/>
  <c r="BD66" i="3"/>
  <c r="BL66" i="3"/>
  <c r="BL68" i="3" s="1"/>
  <c r="DV67" i="3"/>
  <c r="DW69" i="3" s="1"/>
  <c r="AT67" i="3"/>
  <c r="AU67" i="3"/>
  <c r="AK45" i="3"/>
  <c r="CT67" i="3"/>
  <c r="CU69" i="3" s="1"/>
  <c r="CU67" i="3"/>
  <c r="CU66" i="3"/>
  <c r="CU68" i="3" s="1"/>
  <c r="HQ45" i="3"/>
  <c r="ID67" i="3"/>
  <c r="ID66" i="3"/>
  <c r="IE66" i="3"/>
  <c r="IE67" i="3"/>
  <c r="GU67" i="3"/>
  <c r="GV69" i="3" s="1"/>
  <c r="GV67" i="3"/>
  <c r="GU66" i="3"/>
  <c r="GV66" i="3"/>
  <c r="GV68" i="3" s="1"/>
  <c r="IT45" i="3"/>
  <c r="AM67" i="3"/>
  <c r="AL67" i="3"/>
  <c r="AM69" i="3" s="1"/>
  <c r="HM67" i="3"/>
  <c r="HN69" i="3" s="1"/>
  <c r="HN67" i="3"/>
  <c r="HM66" i="3"/>
  <c r="HN66" i="3"/>
  <c r="AP66" i="3"/>
  <c r="AQ66" i="3"/>
  <c r="AQ67" i="3"/>
  <c r="FP66" i="3"/>
  <c r="FQ66" i="3"/>
  <c r="FQ68" i="3" s="1"/>
  <c r="FP67" i="3"/>
  <c r="FQ69" i="3" s="1"/>
  <c r="FQ67" i="3"/>
  <c r="IY24" i="3"/>
  <c r="IX24" i="3" s="1"/>
  <c r="IZ24" i="3" s="1"/>
  <c r="EW66" i="3"/>
  <c r="EW67" i="3"/>
  <c r="EX66" i="3"/>
  <c r="EX67" i="3"/>
  <c r="BO68" i="3"/>
  <c r="X68" i="3"/>
  <c r="X69" i="3"/>
  <c r="S67" i="3"/>
  <c r="AC66" i="3"/>
  <c r="DV66" i="3"/>
  <c r="AE66" i="3"/>
  <c r="AE67" i="3"/>
  <c r="AF66" i="3"/>
  <c r="AF67" i="3"/>
  <c r="IV26" i="3"/>
  <c r="EB66" i="3"/>
  <c r="EB67" i="3"/>
  <c r="EC69" i="3" s="1"/>
  <c r="EC66" i="3"/>
  <c r="EC68" i="3" s="1"/>
  <c r="EC67" i="3"/>
  <c r="AP48" i="3"/>
  <c r="CV66" i="3"/>
  <c r="CW66" i="3"/>
  <c r="CW68" i="3" s="1"/>
  <c r="CW67" i="3"/>
  <c r="CW69" i="3" s="1"/>
  <c r="EF45" i="3"/>
  <c r="FW67" i="3"/>
  <c r="FV66" i="3"/>
  <c r="FW66" i="3"/>
  <c r="FV67" i="3"/>
  <c r="IK66" i="3"/>
  <c r="FC66" i="3"/>
  <c r="CD66" i="3"/>
  <c r="CD68" i="3" s="1"/>
  <c r="CD67" i="3"/>
  <c r="L67" i="3"/>
  <c r="L68" i="3" s="1"/>
  <c r="M67" i="3"/>
  <c r="IW38" i="3"/>
  <c r="G69" i="3"/>
  <c r="R67" i="3"/>
  <c r="S69" i="3" s="1"/>
  <c r="K66" i="3"/>
  <c r="AL66" i="3"/>
  <c r="BB69" i="3"/>
  <c r="BB68" i="3"/>
  <c r="BB70" i="3" s="1"/>
  <c r="CC67" i="3"/>
  <c r="CD69" i="3" s="1"/>
  <c r="DO68" i="3"/>
  <c r="DO70" i="3" s="1"/>
  <c r="DO69" i="3"/>
  <c r="AP49" i="3"/>
  <c r="AX66" i="3"/>
  <c r="AY66" i="3"/>
  <c r="AY68" i="3" s="1"/>
  <c r="AY67" i="3"/>
  <c r="AY69" i="3" s="1"/>
  <c r="EJ48" i="3"/>
  <c r="EG66" i="3"/>
  <c r="EG67" i="3"/>
  <c r="EH66" i="3"/>
  <c r="EH67" i="3"/>
  <c r="GD66" i="3"/>
  <c r="GD67" i="3"/>
  <c r="GE66" i="3"/>
  <c r="GE67" i="3"/>
  <c r="HT67" i="3"/>
  <c r="HS67" i="3"/>
  <c r="HT66" i="3"/>
  <c r="HS66" i="3"/>
  <c r="IL67" i="3"/>
  <c r="IL66" i="3"/>
  <c r="IM66" i="3"/>
  <c r="IM67" i="3"/>
  <c r="FG66" i="3"/>
  <c r="FG67" i="3"/>
  <c r="FH66" i="3"/>
  <c r="FH67" i="3"/>
  <c r="HG66" i="3"/>
  <c r="HH66" i="3"/>
  <c r="HG67" i="3"/>
  <c r="HH67" i="3"/>
  <c r="IF66" i="3"/>
  <c r="IF67" i="3"/>
  <c r="IG66" i="3"/>
  <c r="IG67" i="3"/>
  <c r="CG67" i="3"/>
  <c r="CH69" i="3" s="1"/>
  <c r="CH67" i="3"/>
  <c r="CG66" i="3"/>
  <c r="CH66" i="3"/>
  <c r="CH68" i="3" s="1"/>
  <c r="CA67" i="3"/>
  <c r="CB69" i="3" s="1"/>
  <c r="CB67" i="3"/>
  <c r="CA66" i="3"/>
  <c r="CB66" i="3"/>
  <c r="CB68" i="3" s="1"/>
  <c r="GS66" i="3"/>
  <c r="GT66" i="3"/>
  <c r="GS67" i="3"/>
  <c r="GT67" i="3"/>
  <c r="GO67" i="3"/>
  <c r="GO66" i="3"/>
  <c r="GP66" i="3"/>
  <c r="GP67" i="3"/>
  <c r="IY26" i="3"/>
  <c r="IX26" i="3" s="1"/>
  <c r="IZ26" i="3" s="1"/>
  <c r="IW26" i="3"/>
  <c r="BO49" i="3"/>
  <c r="BO50" i="3" s="1"/>
  <c r="T68" i="3"/>
  <c r="T70" i="3" s="1"/>
  <c r="T69" i="3"/>
  <c r="J66" i="3"/>
  <c r="AM66" i="3"/>
  <c r="AM68" i="3" s="1"/>
  <c r="AW67" i="3"/>
  <c r="AW68" i="3" s="1"/>
  <c r="AV66" i="3"/>
  <c r="BM68" i="3"/>
  <c r="BM69" i="3"/>
  <c r="DE49" i="3"/>
  <c r="DE50" i="3" s="1"/>
  <c r="DC66" i="3"/>
  <c r="DC67" i="3"/>
  <c r="DD66" i="3"/>
  <c r="DD67" i="3"/>
  <c r="S66" i="3"/>
  <c r="S68" i="3" s="1"/>
  <c r="AD67" i="3"/>
  <c r="AD69" i="3" s="1"/>
  <c r="AV67" i="3"/>
  <c r="AU66" i="3"/>
  <c r="AU68" i="3" s="1"/>
  <c r="CC66" i="3"/>
  <c r="CT66" i="3"/>
  <c r="N66" i="3"/>
  <c r="O66" i="3"/>
  <c r="N67" i="3"/>
  <c r="O67" i="3"/>
  <c r="EK49" i="3"/>
  <c r="EK50" i="3" s="1"/>
  <c r="EM66" i="3"/>
  <c r="EM67" i="3"/>
  <c r="EN66" i="3"/>
  <c r="EN67" i="3"/>
  <c r="HU67" i="3"/>
  <c r="HV69" i="3" s="1"/>
  <c r="HV67" i="3"/>
  <c r="HU66" i="3"/>
  <c r="HV66" i="3"/>
  <c r="HV68" i="3" s="1"/>
  <c r="IH66" i="3"/>
  <c r="II66" i="3"/>
  <c r="IH67" i="3"/>
  <c r="II67" i="3"/>
  <c r="BF66" i="3"/>
  <c r="BG66" i="3"/>
  <c r="BG68" i="3" s="1"/>
  <c r="DI66" i="3"/>
  <c r="DI67" i="3"/>
  <c r="DJ69" i="3" s="1"/>
  <c r="DJ66" i="3"/>
  <c r="DJ68" i="3" s="1"/>
  <c r="DJ67" i="3"/>
  <c r="EQ66" i="3"/>
  <c r="EQ67" i="3"/>
  <c r="ER69" i="3" s="1"/>
  <c r="ER66" i="3"/>
  <c r="ER68" i="3" s="1"/>
  <c r="ER67" i="3"/>
  <c r="GJ45" i="3"/>
  <c r="HX66" i="3"/>
  <c r="HX68" i="3" s="1"/>
  <c r="HW67" i="3"/>
  <c r="HX69" i="3" s="1"/>
  <c r="HX67" i="3"/>
  <c r="HW66" i="3"/>
  <c r="Z45" i="3"/>
  <c r="BV67" i="3"/>
  <c r="BV66" i="3"/>
  <c r="GJ67" i="3"/>
  <c r="GI67" i="3"/>
  <c r="GJ69" i="3" s="1"/>
  <c r="GJ66" i="3"/>
  <c r="GI66" i="3"/>
  <c r="CN66" i="3"/>
  <c r="CO66" i="3"/>
  <c r="CO68" i="3" s="1"/>
  <c r="CO67" i="3"/>
  <c r="CO69" i="3" s="1"/>
  <c r="GY66" i="3"/>
  <c r="GZ66" i="3"/>
  <c r="GZ68" i="3" s="1"/>
  <c r="GY67" i="3"/>
  <c r="GZ69" i="3" s="1"/>
  <c r="GZ67" i="3"/>
  <c r="GB66" i="3"/>
  <c r="GB67" i="3"/>
  <c r="GC69" i="3" s="1"/>
  <c r="GC66" i="3"/>
  <c r="GC68" i="3" s="1"/>
  <c r="GC67" i="3"/>
  <c r="IY22" i="3"/>
  <c r="IX22" i="3" s="1"/>
  <c r="IZ22" i="3" s="1"/>
  <c r="IV28" i="3"/>
  <c r="JA28" i="3" s="1"/>
  <c r="IY34" i="3"/>
  <c r="IX34" i="3" s="1"/>
  <c r="IZ34" i="3" s="1"/>
  <c r="IV34" i="3"/>
  <c r="IW40" i="3"/>
  <c r="K67" i="3"/>
  <c r="K69" i="3" s="1"/>
  <c r="BF67" i="3"/>
  <c r="BG69" i="3" s="1"/>
  <c r="AP67" i="3"/>
  <c r="AQ69" i="3" s="1"/>
  <c r="AT66" i="3"/>
  <c r="BU67" i="3"/>
  <c r="BV69" i="3" s="1"/>
  <c r="ES67" i="3"/>
  <c r="ET69" i="3" s="1"/>
  <c r="BJ45" i="3"/>
  <c r="EY66" i="3"/>
  <c r="EY67" i="3"/>
  <c r="EZ69" i="3" s="1"/>
  <c r="EZ66" i="3"/>
  <c r="EZ68" i="3" s="1"/>
  <c r="EZ67" i="3"/>
  <c r="GO49" i="3"/>
  <c r="GO50" i="3" s="1"/>
  <c r="GM67" i="3"/>
  <c r="GN69" i="3" s="1"/>
  <c r="GN67" i="3"/>
  <c r="GM66" i="3"/>
  <c r="GN66" i="3"/>
  <c r="HY66" i="3"/>
  <c r="HZ66" i="3"/>
  <c r="HY67" i="3"/>
  <c r="HZ67" i="3"/>
  <c r="GK66" i="3"/>
  <c r="GL66" i="3"/>
  <c r="GL68" i="3" s="1"/>
  <c r="GK67" i="3"/>
  <c r="GL69" i="3" s="1"/>
  <c r="GL67" i="3"/>
  <c r="CR67" i="3"/>
  <c r="CS69" i="3" s="1"/>
  <c r="CS67" i="3"/>
  <c r="CR66" i="3"/>
  <c r="CS66" i="3"/>
  <c r="CS68" i="3" s="1"/>
  <c r="FS67" i="3"/>
  <c r="FR66" i="3"/>
  <c r="FS66" i="3"/>
  <c r="FR67" i="3"/>
  <c r="IY20" i="3"/>
  <c r="IX20" i="3" s="1"/>
  <c r="IZ20" i="3" s="1"/>
  <c r="IY36" i="3"/>
  <c r="IX36" i="3" s="1"/>
  <c r="IZ36" i="3" s="1"/>
  <c r="IY40" i="3"/>
  <c r="IX40" i="3" s="1"/>
  <c r="IZ40" i="3" s="1"/>
  <c r="EI66" i="3"/>
  <c r="EI67" i="3"/>
  <c r="EJ69" i="3" s="1"/>
  <c r="EJ66" i="3"/>
  <c r="EJ68" i="3" s="1"/>
  <c r="EJ67" i="3"/>
  <c r="AJ68" i="3"/>
  <c r="BE67" i="3"/>
  <c r="BE68" i="3" s="1"/>
  <c r="AO67" i="3"/>
  <c r="AO68" i="3" s="1"/>
  <c r="AN66" i="3"/>
  <c r="CL68" i="3"/>
  <c r="CL70" i="3" s="1"/>
  <c r="CL69" i="3"/>
  <c r="DG68" i="3"/>
  <c r="DG70" i="3" s="1"/>
  <c r="DG69" i="3"/>
  <c r="V66" i="3"/>
  <c r="W66" i="3"/>
  <c r="V67" i="3"/>
  <c r="W67" i="3"/>
  <c r="DS45" i="3"/>
  <c r="IU45" i="3"/>
  <c r="AZ67" i="3"/>
  <c r="BA69" i="3" s="1"/>
  <c r="BA67" i="3"/>
  <c r="AZ66" i="3"/>
  <c r="BA66" i="3"/>
  <c r="BA68" i="3" s="1"/>
  <c r="DZ66" i="3"/>
  <c r="DZ67" i="3"/>
  <c r="EA69" i="3" s="1"/>
  <c r="EA66" i="3"/>
  <c r="EA68" i="3" s="1"/>
  <c r="EA67" i="3"/>
  <c r="HA66" i="3"/>
  <c r="HB66" i="3"/>
  <c r="HA67" i="3"/>
  <c r="HB69" i="3" s="1"/>
  <c r="HB67" i="3"/>
  <c r="DK66" i="3"/>
  <c r="DK67" i="3"/>
  <c r="DL69" i="3" s="1"/>
  <c r="DL66" i="3"/>
  <c r="DL68" i="3" s="1"/>
  <c r="DL67" i="3"/>
  <c r="IY16" i="3"/>
  <c r="IX16" i="3" s="1"/>
  <c r="IZ16" i="3" s="1"/>
  <c r="EF67" i="3"/>
  <c r="EE67" i="3"/>
  <c r="EF69" i="3" s="1"/>
  <c r="EF66" i="3"/>
  <c r="EF68" i="3" s="1"/>
  <c r="EE66" i="3"/>
  <c r="CE66" i="3"/>
  <c r="CF66" i="3"/>
  <c r="CF68" i="3" s="1"/>
  <c r="CF67" i="3"/>
  <c r="CF69" i="3" s="1"/>
  <c r="IY32" i="3"/>
  <c r="IX32" i="3" s="1"/>
  <c r="IZ32" i="3" s="1"/>
  <c r="CI45" i="3"/>
  <c r="DX49" i="3"/>
  <c r="DX50" i="3" s="1"/>
  <c r="DU66" i="3"/>
  <c r="DT66" i="3"/>
  <c r="DT67" i="3"/>
  <c r="FE66" i="3"/>
  <c r="FE67" i="3"/>
  <c r="FF69" i="3" s="1"/>
  <c r="FF66" i="3"/>
  <c r="FF68" i="3" s="1"/>
  <c r="FF67" i="3"/>
  <c r="GW66" i="3"/>
  <c r="GX66" i="3"/>
  <c r="GW67" i="3"/>
  <c r="GX67" i="3"/>
  <c r="IC45" i="3"/>
  <c r="AR67" i="3"/>
  <c r="AS69" i="3" s="1"/>
  <c r="AS67" i="3"/>
  <c r="AR66" i="3"/>
  <c r="AS66" i="3"/>
  <c r="AS68" i="3" s="1"/>
  <c r="CP67" i="3"/>
  <c r="CQ69" i="3" s="1"/>
  <c r="CQ67" i="3"/>
  <c r="CP66" i="3"/>
  <c r="CQ66" i="3"/>
  <c r="CQ68" i="3" s="1"/>
  <c r="IN66" i="3"/>
  <c r="IN67" i="3"/>
  <c r="IO66" i="3"/>
  <c r="IO67" i="3"/>
  <c r="FT66" i="3"/>
  <c r="FU66" i="3"/>
  <c r="FT67" i="3"/>
  <c r="FU67" i="3"/>
  <c r="FK66" i="3"/>
  <c r="FK67" i="3"/>
  <c r="FL66" i="3"/>
  <c r="FL67" i="3"/>
  <c r="FI66" i="3"/>
  <c r="FJ66" i="3"/>
  <c r="FJ67" i="3"/>
  <c r="FJ69" i="3" s="1"/>
  <c r="IV32" i="3"/>
  <c r="JA32" i="3" s="1"/>
  <c r="AI68" i="3"/>
  <c r="AI69" i="3"/>
  <c r="BD67" i="3"/>
  <c r="AN67" i="3"/>
  <c r="AO69" i="3" s="1"/>
  <c r="BK66" i="3"/>
  <c r="BU66" i="3"/>
  <c r="DU67" i="3"/>
  <c r="EK70" i="3"/>
  <c r="BN68" i="3"/>
  <c r="CM68" i="3"/>
  <c r="FB68" i="3"/>
  <c r="EL68" i="3"/>
  <c r="FN67" i="3"/>
  <c r="GA67" i="3"/>
  <c r="GA66" i="3"/>
  <c r="GA68" i="3" s="1"/>
  <c r="FO67" i="3"/>
  <c r="FO68" i="3" s="1"/>
  <c r="FZ67" i="3"/>
  <c r="GA69" i="3" s="1"/>
  <c r="FA68" i="3"/>
  <c r="FA70" i="3" s="1"/>
  <c r="DF67" i="3"/>
  <c r="DF66" i="3"/>
  <c r="DF68" i="3" s="1"/>
  <c r="DE67" i="3"/>
  <c r="DF69" i="3" s="1"/>
  <c r="FX68" i="3"/>
  <c r="FX70" i="3" s="1"/>
  <c r="CJ68" i="3"/>
  <c r="CJ70" i="3" s="1"/>
  <c r="EK69" i="3"/>
  <c r="Y68" i="3"/>
  <c r="Q68" i="3"/>
  <c r="I68" i="3"/>
  <c r="AH67" i="3"/>
  <c r="AH66" i="3"/>
  <c r="AG69" i="3" s="1"/>
  <c r="EP68" i="3"/>
  <c r="IJ67" i="3"/>
  <c r="IK67" i="3"/>
  <c r="IJ66" i="3"/>
  <c r="IW36" i="3"/>
  <c r="IY38" i="3"/>
  <c r="IX38" i="3" s="1"/>
  <c r="IZ38" i="3" s="1"/>
  <c r="P68" i="3"/>
  <c r="P70" i="3" s="1"/>
  <c r="P69" i="3"/>
  <c r="H68" i="3"/>
  <c r="H70" i="3" s="1"/>
  <c r="H69" i="3"/>
  <c r="AG67" i="3"/>
  <c r="AH69" i="3" s="1"/>
  <c r="BC69" i="3"/>
  <c r="BQ69" i="3"/>
  <c r="BQ68" i="3"/>
  <c r="BQ70" i="3" s="1"/>
  <c r="EP69" i="3"/>
  <c r="EO68" i="3"/>
  <c r="EO70" i="3" s="1"/>
  <c r="EO69" i="3"/>
  <c r="HP69" i="3"/>
  <c r="HP68" i="3"/>
  <c r="HP70" i="3" s="1"/>
  <c r="DM69" i="3"/>
  <c r="F69" i="3"/>
  <c r="AA68" i="3"/>
  <c r="AA70" i="3" s="1"/>
  <c r="AA69" i="3"/>
  <c r="BX68" i="3"/>
  <c r="BP66" i="3"/>
  <c r="BP68" i="3" s="1"/>
  <c r="DR68" i="3"/>
  <c r="DY67" i="3"/>
  <c r="DY66" i="3"/>
  <c r="DX69" i="3" s="1"/>
  <c r="FD67" i="3"/>
  <c r="EV67" i="3"/>
  <c r="FD66" i="3"/>
  <c r="FD68" i="3" s="1"/>
  <c r="EV66" i="3"/>
  <c r="FN66" i="3"/>
  <c r="IW16" i="3"/>
  <c r="JA16" i="3" s="1"/>
  <c r="IV30" i="3"/>
  <c r="IW44" i="3"/>
  <c r="HN48" i="3"/>
  <c r="HN50" i="3" s="1"/>
  <c r="HN52" i="3" s="1"/>
  <c r="HJ58" i="3" s="1"/>
  <c r="U69" i="3"/>
  <c r="AB68" i="3"/>
  <c r="BR69" i="3"/>
  <c r="BW68" i="3"/>
  <c r="DR69" i="3"/>
  <c r="DQ68" i="3"/>
  <c r="DQ69" i="3"/>
  <c r="DX67" i="3"/>
  <c r="DX68" i="3" s="1"/>
  <c r="FC67" i="3"/>
  <c r="FD69" i="3" s="1"/>
  <c r="EU67" i="3"/>
  <c r="EU68" i="3" s="1"/>
  <c r="HQ69" i="3"/>
  <c r="F68" i="3"/>
  <c r="FX69" i="3"/>
  <c r="IX14" i="3"/>
  <c r="EL48" i="3"/>
  <c r="AR48" i="3"/>
  <c r="AP50" i="3"/>
  <c r="II48" i="3"/>
  <c r="JB38" i="3"/>
  <c r="JA38" i="3"/>
  <c r="H50" i="3"/>
  <c r="JA30" i="3"/>
  <c r="HN54" i="3"/>
  <c r="BP48" i="3"/>
  <c r="JB26" i="3"/>
  <c r="IV14" i="3"/>
  <c r="IV24" i="3"/>
  <c r="IY28" i="3"/>
  <c r="IX28" i="3" s="1"/>
  <c r="IZ28" i="3" s="1"/>
  <c r="IY30" i="3"/>
  <c r="IX30" i="3" s="1"/>
  <c r="IZ30" i="3" s="1"/>
  <c r="IW14" i="3"/>
  <c r="JA26" i="3"/>
  <c r="IW34" i="3"/>
  <c r="JB34" i="3" s="1"/>
  <c r="IY42" i="3"/>
  <c r="IX42" i="3" s="1"/>
  <c r="IZ42" i="3" s="1"/>
  <c r="CM48" i="3"/>
  <c r="FS48" i="3"/>
  <c r="CN49" i="3"/>
  <c r="CN50" i="3" s="1"/>
  <c r="EJ49" i="3"/>
  <c r="EL49" i="3" s="1"/>
  <c r="HL50" i="3"/>
  <c r="HN53" i="3" s="1"/>
  <c r="IV22" i="3"/>
  <c r="IW20" i="3"/>
  <c r="JA20" i="3" s="1"/>
  <c r="IW22" i="3"/>
  <c r="IV40" i="3"/>
  <c r="IV44" i="3"/>
  <c r="AC48" i="3"/>
  <c r="DD48" i="3"/>
  <c r="GN48" i="3"/>
  <c r="AQ49" i="3"/>
  <c r="AQ50" i="3" s="1"/>
  <c r="DD49" i="3"/>
  <c r="DF49" i="3" s="1"/>
  <c r="J49" i="3"/>
  <c r="FS49" i="3"/>
  <c r="FU49" i="3" s="1"/>
  <c r="IV18" i="3"/>
  <c r="IW18" i="3"/>
  <c r="IV36" i="3"/>
  <c r="DW48" i="3"/>
  <c r="BN49" i="3"/>
  <c r="BP49" i="3" s="1"/>
  <c r="IG49" i="3"/>
  <c r="II49" i="3" s="1"/>
  <c r="DW49" i="3"/>
  <c r="DY49" i="3" s="1"/>
  <c r="IH49" i="3"/>
  <c r="IH50" i="3" s="1"/>
  <c r="IV42" i="3"/>
  <c r="AC49" i="3"/>
  <c r="AE49" i="3" s="1"/>
  <c r="GN49" i="3"/>
  <c r="GP49" i="3" s="1"/>
  <c r="P11" i="2"/>
  <c r="B1" i="2"/>
  <c r="FS49" i="1"/>
  <c r="FU49" i="1" s="1"/>
  <c r="IW14" i="1"/>
  <c r="DE49" i="1"/>
  <c r="DE50" i="1" s="1"/>
  <c r="CM48" i="1"/>
  <c r="CO48" i="1" s="1"/>
  <c r="DW48" i="1"/>
  <c r="DY48" i="1" s="1"/>
  <c r="IY24" i="1"/>
  <c r="IX24" i="1" s="1"/>
  <c r="IZ24" i="1" s="1"/>
  <c r="IW32" i="1"/>
  <c r="IW36" i="1"/>
  <c r="GO49" i="1"/>
  <c r="GO50" i="1" s="1"/>
  <c r="IG48" i="1"/>
  <c r="II48" i="1" s="1"/>
  <c r="AC48" i="1"/>
  <c r="H49" i="1"/>
  <c r="BN48" i="1"/>
  <c r="BP48" i="1" s="1"/>
  <c r="EK49" i="1"/>
  <c r="EK50" i="1" s="1"/>
  <c r="AP48" i="1"/>
  <c r="AR48" i="1" s="1"/>
  <c r="FT49" i="1"/>
  <c r="FT50" i="1" s="1"/>
  <c r="AD49" i="1"/>
  <c r="AD50" i="1" s="1"/>
  <c r="EJ48" i="1"/>
  <c r="EL48" i="1" s="1"/>
  <c r="AE48" i="1"/>
  <c r="IV26" i="1"/>
  <c r="F49" i="1"/>
  <c r="IY38" i="1"/>
  <c r="IX38" i="1" s="1"/>
  <c r="IZ38" i="1" s="1"/>
  <c r="IV14" i="1"/>
  <c r="AP49" i="1"/>
  <c r="EJ49" i="1"/>
  <c r="EL49" i="1" s="1"/>
  <c r="EL50" i="1" s="1"/>
  <c r="IG49" i="1"/>
  <c r="CM49" i="1"/>
  <c r="AC49" i="1"/>
  <c r="F48" i="1"/>
  <c r="AQ49" i="1"/>
  <c r="AQ50" i="1" s="1"/>
  <c r="IH49" i="1"/>
  <c r="IH50" i="1" s="1"/>
  <c r="CN49" i="1"/>
  <c r="CN50" i="1" s="1"/>
  <c r="BO49" i="1"/>
  <c r="BO50" i="1" s="1"/>
  <c r="FS48" i="1"/>
  <c r="FU48" i="1" s="1"/>
  <c r="BN49" i="1"/>
  <c r="IW18" i="1"/>
  <c r="IY32" i="1"/>
  <c r="IX32" i="1" s="1"/>
  <c r="IZ32" i="1" s="1"/>
  <c r="IY28" i="1"/>
  <c r="IX28" i="1" s="1"/>
  <c r="IZ28" i="1" s="1"/>
  <c r="IV34" i="1"/>
  <c r="IV40" i="1"/>
  <c r="IW42" i="1"/>
  <c r="DW49" i="1"/>
  <c r="DW50" i="1" s="1"/>
  <c r="GN48" i="1"/>
  <c r="GP48" i="1" s="1"/>
  <c r="DD48" i="1"/>
  <c r="DF48" i="1" s="1"/>
  <c r="IW26" i="1"/>
  <c r="JA26" i="1" s="1"/>
  <c r="IY40" i="1"/>
  <c r="IX40" i="1" s="1"/>
  <c r="IZ40" i="1" s="1"/>
  <c r="IW16" i="1"/>
  <c r="DX49" i="1"/>
  <c r="DX50" i="1" s="1"/>
  <c r="GN49" i="1"/>
  <c r="GP49" i="1" s="1"/>
  <c r="GP50" i="1" s="1"/>
  <c r="DD49" i="1"/>
  <c r="DD50" i="1" s="1"/>
  <c r="IW28" i="1"/>
  <c r="IW20" i="1"/>
  <c r="IY22" i="1"/>
  <c r="IX22" i="1" s="1"/>
  <c r="IZ22" i="1" s="1"/>
  <c r="IV30" i="1"/>
  <c r="IV38" i="1"/>
  <c r="IV44" i="1"/>
  <c r="HL50" i="1"/>
  <c r="HN48" i="1"/>
  <c r="HN50" i="1" s="1"/>
  <c r="HN54" i="1" s="1"/>
  <c r="IG50" i="1"/>
  <c r="FS50" i="1"/>
  <c r="CM50" i="1"/>
  <c r="IY36" i="1"/>
  <c r="IX36" i="1" s="1"/>
  <c r="IZ36" i="1" s="1"/>
  <c r="IY20" i="1"/>
  <c r="IX20" i="1" s="1"/>
  <c r="IZ20" i="1" s="1"/>
  <c r="IV22" i="1"/>
  <c r="IV18" i="1"/>
  <c r="IV32" i="1"/>
  <c r="IY34" i="1"/>
  <c r="IX34" i="1" s="1"/>
  <c r="IZ34" i="1" s="1"/>
  <c r="IY18" i="1"/>
  <c r="IX18" i="1" s="1"/>
  <c r="IZ18" i="1" s="1"/>
  <c r="IV20" i="1"/>
  <c r="JA20" i="1" s="1"/>
  <c r="IW24" i="1"/>
  <c r="IW34" i="1"/>
  <c r="JA34" i="1" s="1"/>
  <c r="IV16" i="1"/>
  <c r="IW44" i="1"/>
  <c r="IW22" i="1"/>
  <c r="IV36" i="1"/>
  <c r="JA36" i="1" s="1"/>
  <c r="IY30" i="1"/>
  <c r="IX30" i="1" s="1"/>
  <c r="IZ30" i="1" s="1"/>
  <c r="IY44" i="1"/>
  <c r="IX44" i="1" s="1"/>
  <c r="IZ44" i="1" s="1"/>
  <c r="IV42" i="1"/>
  <c r="IW40" i="1"/>
  <c r="IV24" i="1"/>
  <c r="IW38" i="1"/>
  <c r="IY42" i="1"/>
  <c r="IX42" i="1" s="1"/>
  <c r="IZ42" i="1" s="1"/>
  <c r="IY26" i="1"/>
  <c r="IX26" i="1" s="1"/>
  <c r="IZ26" i="1" s="1"/>
  <c r="JA14" i="1"/>
  <c r="IV28" i="1"/>
  <c r="IY14" i="1"/>
  <c r="IY16" i="1"/>
  <c r="IX16" i="1" s="1"/>
  <c r="IZ16" i="1" s="1"/>
  <c r="IW30" i="1"/>
  <c r="IT45" i="1"/>
  <c r="CZ45" i="1"/>
  <c r="IC45" i="1"/>
  <c r="FO45" i="1"/>
  <c r="AK45" i="1"/>
  <c r="DS45" i="1"/>
  <c r="EF45" i="1"/>
  <c r="BJ45" i="1"/>
  <c r="CI45" i="1"/>
  <c r="HQ45" i="1"/>
  <c r="IU45" i="1"/>
  <c r="Z45" i="1"/>
  <c r="GJ45" i="1"/>
  <c r="JB32" i="3" l="1"/>
  <c r="DQ70" i="3"/>
  <c r="IJ68" i="3"/>
  <c r="IJ69" i="3"/>
  <c r="AI70" i="3"/>
  <c r="FK68" i="3"/>
  <c r="FK69" i="3"/>
  <c r="IN69" i="3"/>
  <c r="IN68" i="3"/>
  <c r="EI70" i="3"/>
  <c r="FR68" i="3"/>
  <c r="FR69" i="3"/>
  <c r="GJ68" i="3"/>
  <c r="IH69" i="3"/>
  <c r="IH68" i="3"/>
  <c r="EM68" i="3"/>
  <c r="EM69" i="3"/>
  <c r="DC68" i="3"/>
  <c r="DC69" i="3"/>
  <c r="GP69" i="3"/>
  <c r="IF69" i="3"/>
  <c r="IF68" i="3"/>
  <c r="FG68" i="3"/>
  <c r="FG69" i="3"/>
  <c r="EG68" i="3"/>
  <c r="EG70" i="3" s="1"/>
  <c r="EG69" i="3"/>
  <c r="DE68" i="3"/>
  <c r="DE70" i="3" s="1"/>
  <c r="FV68" i="3"/>
  <c r="FV69" i="3"/>
  <c r="FZ69" i="3"/>
  <c r="BO70" i="3"/>
  <c r="HI69" i="3"/>
  <c r="HI68" i="3"/>
  <c r="R68" i="3"/>
  <c r="R70" i="3" s="1"/>
  <c r="FE68" i="3"/>
  <c r="FE70" i="3" s="1"/>
  <c r="FE69" i="3"/>
  <c r="GK68" i="3"/>
  <c r="GK70" i="3" s="1"/>
  <c r="GK69" i="3"/>
  <c r="AW69" i="3"/>
  <c r="FZ68" i="3"/>
  <c r="FZ70" i="3" s="1"/>
  <c r="FP68" i="3"/>
  <c r="FP70" i="3" s="1"/>
  <c r="FP69" i="3"/>
  <c r="IE68" i="3"/>
  <c r="M68" i="3"/>
  <c r="L70" i="3" s="1"/>
  <c r="HK70" i="3"/>
  <c r="HC70" i="3"/>
  <c r="IB69" i="3"/>
  <c r="IB68" i="3"/>
  <c r="IB70" i="3" s="1"/>
  <c r="JB16" i="3"/>
  <c r="F70" i="3"/>
  <c r="FN69" i="3"/>
  <c r="FN68" i="3"/>
  <c r="FN70" i="3" s="1"/>
  <c r="IK69" i="3"/>
  <c r="FU69" i="3"/>
  <c r="CP69" i="3"/>
  <c r="CP68" i="3"/>
  <c r="CP70" i="3" s="1"/>
  <c r="DU69" i="3"/>
  <c r="CE68" i="3"/>
  <c r="CE70" i="3" s="1"/>
  <c r="CE69" i="3"/>
  <c r="AN69" i="3"/>
  <c r="AN68" i="3"/>
  <c r="AN70" i="3" s="1"/>
  <c r="EI68" i="3"/>
  <c r="EI69" i="3"/>
  <c r="AT69" i="3"/>
  <c r="AT68" i="3"/>
  <c r="AT70" i="3" s="1"/>
  <c r="DI68" i="3"/>
  <c r="DI70" i="3" s="1"/>
  <c r="DI69" i="3"/>
  <c r="HU69" i="3"/>
  <c r="HU68" i="3"/>
  <c r="HU70" i="3" s="1"/>
  <c r="GT69" i="3"/>
  <c r="CG69" i="3"/>
  <c r="CG68" i="3"/>
  <c r="CG70" i="3" s="1"/>
  <c r="HH69" i="3"/>
  <c r="IM68" i="3"/>
  <c r="IL70" i="3" s="1"/>
  <c r="GE68" i="3"/>
  <c r="M69" i="3"/>
  <c r="AG68" i="3"/>
  <c r="AG70" i="3" s="1"/>
  <c r="EB68" i="3"/>
  <c r="EB70" i="3" s="1"/>
  <c r="EB69" i="3"/>
  <c r="DV68" i="3"/>
  <c r="DV70" i="3" s="1"/>
  <c r="DV69" i="3"/>
  <c r="EX68" i="3"/>
  <c r="ID69" i="3"/>
  <c r="ID68" i="3"/>
  <c r="ID70" i="3" s="1"/>
  <c r="AU69" i="3"/>
  <c r="ET68" i="3"/>
  <c r="HK68" i="3"/>
  <c r="HK69" i="3"/>
  <c r="HC68" i="3"/>
  <c r="HC69" i="3"/>
  <c r="CX68" i="3"/>
  <c r="CX70" i="3" s="1"/>
  <c r="CX69" i="3"/>
  <c r="GF68" i="3"/>
  <c r="GF70" i="3" s="1"/>
  <c r="GF69" i="3"/>
  <c r="L69" i="3"/>
  <c r="EV68" i="3"/>
  <c r="EU70" i="3" s="1"/>
  <c r="BW70" i="3"/>
  <c r="BU68" i="3"/>
  <c r="BU69" i="3"/>
  <c r="FJ68" i="3"/>
  <c r="FU68" i="3"/>
  <c r="GX69" i="3"/>
  <c r="DT68" i="3"/>
  <c r="DT69" i="3"/>
  <c r="EE69" i="3"/>
  <c r="EE68" i="3"/>
  <c r="EE70" i="3" s="1"/>
  <c r="DK68" i="3"/>
  <c r="DK70" i="3" s="1"/>
  <c r="DK69" i="3"/>
  <c r="DZ68" i="3"/>
  <c r="DZ70" i="3" s="1"/>
  <c r="DZ69" i="3"/>
  <c r="W69" i="3"/>
  <c r="CR68" i="3"/>
  <c r="CR70" i="3" s="1"/>
  <c r="CR69" i="3"/>
  <c r="HZ69" i="3"/>
  <c r="GY69" i="3"/>
  <c r="GY68" i="3"/>
  <c r="GY70" i="3" s="1"/>
  <c r="BV68" i="3"/>
  <c r="O69" i="3"/>
  <c r="BM70" i="3"/>
  <c r="GT68" i="3"/>
  <c r="HH68" i="3"/>
  <c r="IL69" i="3"/>
  <c r="IL68" i="3"/>
  <c r="GE69" i="3"/>
  <c r="AL69" i="3"/>
  <c r="AL68" i="3"/>
  <c r="AL70" i="3" s="1"/>
  <c r="AC68" i="3"/>
  <c r="AC70" i="3" s="1"/>
  <c r="AC69" i="3"/>
  <c r="EX69" i="3"/>
  <c r="AQ68" i="3"/>
  <c r="IE69" i="3"/>
  <c r="ES68" i="3"/>
  <c r="ES70" i="3" s="1"/>
  <c r="ES69" i="3"/>
  <c r="GG68" i="3"/>
  <c r="EV69" i="3"/>
  <c r="AH68" i="3"/>
  <c r="FO69" i="3"/>
  <c r="BK69" i="3"/>
  <c r="BK68" i="3"/>
  <c r="BK70" i="3" s="1"/>
  <c r="FI68" i="3"/>
  <c r="FI70" i="3" s="1"/>
  <c r="FI69" i="3"/>
  <c r="FT69" i="3"/>
  <c r="FT68" i="3"/>
  <c r="GX68" i="3"/>
  <c r="DU68" i="3"/>
  <c r="W68" i="3"/>
  <c r="HZ68" i="3"/>
  <c r="HY70" i="3" s="1"/>
  <c r="EY70" i="3"/>
  <c r="BF68" i="3"/>
  <c r="BF70" i="3" s="1"/>
  <c r="BF69" i="3"/>
  <c r="O68" i="3"/>
  <c r="AV69" i="3"/>
  <c r="AV68" i="3"/>
  <c r="AV70" i="3" s="1"/>
  <c r="GS68" i="3"/>
  <c r="GS69" i="3"/>
  <c r="HG69" i="3"/>
  <c r="HG68" i="3"/>
  <c r="IM69" i="3"/>
  <c r="GD68" i="3"/>
  <c r="GD70" i="3" s="1"/>
  <c r="GD69" i="3"/>
  <c r="AX68" i="3"/>
  <c r="AX70" i="3" s="1"/>
  <c r="AX69" i="3"/>
  <c r="K68" i="3"/>
  <c r="EU69" i="3"/>
  <c r="EW68" i="3"/>
  <c r="EW69" i="3"/>
  <c r="AP68" i="3"/>
  <c r="AP69" i="3"/>
  <c r="HD69" i="3"/>
  <c r="CY69" i="3"/>
  <c r="DW68" i="3"/>
  <c r="GW68" i="3"/>
  <c r="GW70" i="3" s="1"/>
  <c r="GW69" i="3"/>
  <c r="AZ68" i="3"/>
  <c r="AZ70" i="3" s="1"/>
  <c r="AZ69" i="3"/>
  <c r="V69" i="3"/>
  <c r="V68" i="3"/>
  <c r="V70" i="3" s="1"/>
  <c r="HY69" i="3"/>
  <c r="HY68" i="3"/>
  <c r="N69" i="3"/>
  <c r="N68" i="3"/>
  <c r="CA70" i="3"/>
  <c r="HS68" i="3"/>
  <c r="HS70" i="3" s="1"/>
  <c r="HS69" i="3"/>
  <c r="IK68" i="3"/>
  <c r="CV69" i="3"/>
  <c r="CV68" i="3"/>
  <c r="CV70" i="3" s="1"/>
  <c r="AF68" i="3"/>
  <c r="HN68" i="3"/>
  <c r="GU68" i="3"/>
  <c r="GU70" i="3" s="1"/>
  <c r="GU69" i="3"/>
  <c r="BS69" i="3"/>
  <c r="BS68" i="3"/>
  <c r="BS70" i="3" s="1"/>
  <c r="DA68" i="3"/>
  <c r="DA69" i="3"/>
  <c r="IQ69" i="3"/>
  <c r="DY69" i="3"/>
  <c r="BE69" i="3"/>
  <c r="FL68" i="3"/>
  <c r="IO68" i="3"/>
  <c r="AR68" i="3"/>
  <c r="AR70" i="3" s="1"/>
  <c r="AR69" i="3"/>
  <c r="HB68" i="3"/>
  <c r="FS69" i="3"/>
  <c r="GN68" i="3"/>
  <c r="EY68" i="3"/>
  <c r="EY69" i="3"/>
  <c r="GB69" i="3"/>
  <c r="GB68" i="3"/>
  <c r="GB70" i="3" s="1"/>
  <c r="CN69" i="3"/>
  <c r="CN68" i="3"/>
  <c r="CN70" i="3" s="1"/>
  <c r="HW68" i="3"/>
  <c r="HW70" i="3" s="1"/>
  <c r="HW69" i="3"/>
  <c r="EQ68" i="3"/>
  <c r="EQ70" i="3" s="1"/>
  <c r="EQ69" i="3"/>
  <c r="II69" i="3"/>
  <c r="EN68" i="3"/>
  <c r="CT68" i="3"/>
  <c r="CT70" i="3" s="1"/>
  <c r="CT69" i="3"/>
  <c r="DD68" i="3"/>
  <c r="GP68" i="3"/>
  <c r="CA69" i="3"/>
  <c r="CA68" i="3"/>
  <c r="IG68" i="3"/>
  <c r="FH68" i="3"/>
  <c r="HT68" i="3"/>
  <c r="EH68" i="3"/>
  <c r="FC69" i="3"/>
  <c r="FC68" i="3"/>
  <c r="FC70" i="3" s="1"/>
  <c r="FW69" i="3"/>
  <c r="AF69" i="3"/>
  <c r="X70" i="3"/>
  <c r="HM68" i="3"/>
  <c r="HM70" i="3" s="1"/>
  <c r="HM69" i="3"/>
  <c r="BD69" i="3"/>
  <c r="BD68" i="3"/>
  <c r="BD70" i="3" s="1"/>
  <c r="BH68" i="3"/>
  <c r="BH70" i="3" s="1"/>
  <c r="BH69" i="3"/>
  <c r="BY69" i="3"/>
  <c r="BY68" i="3"/>
  <c r="BY70" i="3" s="1"/>
  <c r="DB68" i="3"/>
  <c r="GQ69" i="3"/>
  <c r="GQ68" i="3"/>
  <c r="GQ70" i="3" s="1"/>
  <c r="HF68" i="3"/>
  <c r="HJ69" i="3"/>
  <c r="IQ68" i="3"/>
  <c r="DY68" i="3"/>
  <c r="DX70" i="3" s="1"/>
  <c r="FL69" i="3"/>
  <c r="IO69" i="3"/>
  <c r="HA68" i="3"/>
  <c r="HA69" i="3"/>
  <c r="FS68" i="3"/>
  <c r="GM68" i="3"/>
  <c r="GM69" i="3"/>
  <c r="GI68" i="3"/>
  <c r="GI70" i="3" s="1"/>
  <c r="GI69" i="3"/>
  <c r="II68" i="3"/>
  <c r="EN69" i="3"/>
  <c r="CC68" i="3"/>
  <c r="CC70" i="3" s="1"/>
  <c r="CC69" i="3"/>
  <c r="DD69" i="3"/>
  <c r="J68" i="3"/>
  <c r="J70" i="3" s="1"/>
  <c r="J69" i="3"/>
  <c r="GO68" i="3"/>
  <c r="GO70" i="3" s="1"/>
  <c r="GO69" i="3"/>
  <c r="IG69" i="3"/>
  <c r="FH69" i="3"/>
  <c r="HT69" i="3"/>
  <c r="EH69" i="3"/>
  <c r="DE69" i="3"/>
  <c r="FW68" i="3"/>
  <c r="AE69" i="3"/>
  <c r="AE68" i="3"/>
  <c r="BO69" i="3"/>
  <c r="AD68" i="3"/>
  <c r="DB69" i="3"/>
  <c r="HE68" i="3"/>
  <c r="HE69" i="3"/>
  <c r="HJ68" i="3"/>
  <c r="IP69" i="3"/>
  <c r="IP68" i="3"/>
  <c r="IP70" i="3" s="1"/>
  <c r="R69" i="3"/>
  <c r="JA34" i="3"/>
  <c r="DF48" i="3"/>
  <c r="DF50" i="3" s="1"/>
  <c r="DF54" i="3" s="1"/>
  <c r="DD50" i="3"/>
  <c r="JA49" i="3"/>
  <c r="CO49" i="3"/>
  <c r="AC50" i="3"/>
  <c r="AE48" i="3"/>
  <c r="AE50" i="3" s="1"/>
  <c r="AE52" i="3" s="1"/>
  <c r="BP50" i="3"/>
  <c r="BP54" i="3" s="1"/>
  <c r="JB30" i="3"/>
  <c r="II50" i="3"/>
  <c r="JB42" i="3"/>
  <c r="JA42" i="3"/>
  <c r="JB18" i="3"/>
  <c r="JA18" i="3"/>
  <c r="JA44" i="3"/>
  <c r="JB44" i="3"/>
  <c r="FS50" i="3"/>
  <c r="FU48" i="3"/>
  <c r="FU50" i="3" s="1"/>
  <c r="FU54" i="3" s="1"/>
  <c r="EL50" i="3"/>
  <c r="JA40" i="3"/>
  <c r="JB40" i="3"/>
  <c r="CM50" i="3"/>
  <c r="CO48" i="3"/>
  <c r="JB24" i="3"/>
  <c r="JA24" i="3"/>
  <c r="EJ50" i="3"/>
  <c r="F50" i="3"/>
  <c r="J48" i="3"/>
  <c r="J50" i="3" s="1"/>
  <c r="JB20" i="3"/>
  <c r="IZ14" i="3"/>
  <c r="JA48" i="3"/>
  <c r="JB14" i="3"/>
  <c r="JA14" i="3"/>
  <c r="IZ48" i="3"/>
  <c r="AR49" i="3"/>
  <c r="AR50" i="3" s="1"/>
  <c r="AR52" i="3" s="1"/>
  <c r="IZ49" i="3"/>
  <c r="II54" i="3"/>
  <c r="DY48" i="3"/>
  <c r="DY50" i="3" s="1"/>
  <c r="DY52" i="3" s="1"/>
  <c r="DW50" i="3"/>
  <c r="JA22" i="3"/>
  <c r="JB22" i="3"/>
  <c r="JB28" i="3"/>
  <c r="JB36" i="3"/>
  <c r="JA36" i="3"/>
  <c r="GN50" i="3"/>
  <c r="GP48" i="3"/>
  <c r="GP50" i="3" s="1"/>
  <c r="GP54" i="3" s="1"/>
  <c r="HN55" i="3"/>
  <c r="BN50" i="3"/>
  <c r="BP53" i="3" s="1"/>
  <c r="IG50" i="3"/>
  <c r="BN50" i="1"/>
  <c r="JA18" i="1"/>
  <c r="AR49" i="1"/>
  <c r="AR50" i="1" s="1"/>
  <c r="AP50" i="1"/>
  <c r="JB32" i="1"/>
  <c r="II49" i="1"/>
  <c r="II50" i="1" s="1"/>
  <c r="II52" i="1" s="1"/>
  <c r="JB38" i="1"/>
  <c r="JA16" i="1"/>
  <c r="DF49" i="1"/>
  <c r="DF50" i="1" s="1"/>
  <c r="DF54" i="1" s="1"/>
  <c r="JA40" i="1"/>
  <c r="FU50" i="1"/>
  <c r="FU54" i="1" s="1"/>
  <c r="AE49" i="1"/>
  <c r="AE50" i="1" s="1"/>
  <c r="JA42" i="1"/>
  <c r="JB28" i="1"/>
  <c r="EJ50" i="1"/>
  <c r="BP49" i="1"/>
  <c r="BP50" i="1" s="1"/>
  <c r="BP53" i="1" s="1"/>
  <c r="JB36" i="1"/>
  <c r="JB22" i="1"/>
  <c r="JA44" i="1"/>
  <c r="CO49" i="1"/>
  <c r="CO50" i="1" s="1"/>
  <c r="CO54" i="1" s="1"/>
  <c r="EL54" i="1"/>
  <c r="EL52" i="1"/>
  <c r="EH58" i="1" s="1"/>
  <c r="DY49" i="1"/>
  <c r="DY50" i="1" s="1"/>
  <c r="DY52" i="1" s="1"/>
  <c r="DU58" i="1" s="1"/>
  <c r="EL53" i="1"/>
  <c r="GN50" i="1"/>
  <c r="GP53" i="1" s="1"/>
  <c r="AC50" i="1"/>
  <c r="JA32" i="1"/>
  <c r="JB30" i="1"/>
  <c r="IZ49" i="1"/>
  <c r="IZ48" i="1"/>
  <c r="JB20" i="1"/>
  <c r="JB34" i="1"/>
  <c r="HN52" i="1"/>
  <c r="HJ58" i="1" s="1"/>
  <c r="HN53" i="1"/>
  <c r="HN55" i="1" s="1"/>
  <c r="HJ59" i="1" s="1"/>
  <c r="GP52" i="1"/>
  <c r="GP54" i="1"/>
  <c r="AR53" i="1"/>
  <c r="AR52" i="1"/>
  <c r="AR54" i="1"/>
  <c r="IX14" i="1"/>
  <c r="IZ14" i="1" s="1"/>
  <c r="F50" i="1"/>
  <c r="J48" i="1"/>
  <c r="JB26" i="1"/>
  <c r="JB40" i="1"/>
  <c r="JB44" i="1"/>
  <c r="JA28" i="1"/>
  <c r="JB24" i="1"/>
  <c r="JA24" i="1"/>
  <c r="H50" i="1"/>
  <c r="J49" i="1"/>
  <c r="JA30" i="1"/>
  <c r="JA22" i="1"/>
  <c r="JB16" i="1"/>
  <c r="JB42" i="1"/>
  <c r="JA38" i="1"/>
  <c r="JA49" i="1"/>
  <c r="JB18" i="1"/>
  <c r="F53" i="3" l="1"/>
  <c r="IF70" i="3"/>
  <c r="FK70" i="3"/>
  <c r="F52" i="3"/>
  <c r="F58" i="3" s="1"/>
  <c r="GS70" i="3"/>
  <c r="FV70" i="3"/>
  <c r="BU70" i="3"/>
  <c r="G72" i="3"/>
  <c r="G76" i="3" s="1"/>
  <c r="G74" i="3"/>
  <c r="FR70" i="3"/>
  <c r="IJ70" i="3"/>
  <c r="FU52" i="3"/>
  <c r="FQ58" i="3" s="1"/>
  <c r="DF53" i="3"/>
  <c r="HE70" i="3"/>
  <c r="GM70" i="3"/>
  <c r="N70" i="3"/>
  <c r="AP70" i="3"/>
  <c r="G73" i="3"/>
  <c r="DC70" i="3"/>
  <c r="HI70" i="3"/>
  <c r="IN70" i="3"/>
  <c r="FT70" i="3"/>
  <c r="EW70" i="3"/>
  <c r="DT70" i="3"/>
  <c r="EM70" i="3"/>
  <c r="AE70" i="3"/>
  <c r="HA70" i="3"/>
  <c r="DA70" i="3"/>
  <c r="HG70" i="3"/>
  <c r="FG70" i="3"/>
  <c r="IH70" i="3"/>
  <c r="II53" i="3"/>
  <c r="GP52" i="3"/>
  <c r="GL58" i="3" s="1"/>
  <c r="DY53" i="3"/>
  <c r="DY54" i="3"/>
  <c r="DY55" i="3" s="1"/>
  <c r="DF52" i="3"/>
  <c r="DF56" i="3" s="1"/>
  <c r="BP55" i="3"/>
  <c r="BL59" i="3" s="1"/>
  <c r="AR54" i="3"/>
  <c r="F54" i="3"/>
  <c r="F55" i="3" s="1"/>
  <c r="F59" i="3" s="1"/>
  <c r="DU58" i="3"/>
  <c r="AA58" i="3"/>
  <c r="II55" i="3"/>
  <c r="IE59" i="3" s="1"/>
  <c r="AR53" i="3"/>
  <c r="HJ59" i="3"/>
  <c r="HJ60" i="3" s="1"/>
  <c r="HJ61" i="3" s="1"/>
  <c r="HN56" i="3"/>
  <c r="IZ50" i="3"/>
  <c r="FU53" i="3"/>
  <c r="FU55" i="3" s="1"/>
  <c r="JB49" i="3"/>
  <c r="AN58" i="3"/>
  <c r="DB58" i="3"/>
  <c r="EL52" i="3"/>
  <c r="AE53" i="3"/>
  <c r="CO50" i="3"/>
  <c r="CO53" i="3" s="1"/>
  <c r="BP52" i="3"/>
  <c r="DF55" i="3"/>
  <c r="DB59" i="3" s="1"/>
  <c r="JA50" i="3"/>
  <c r="JB48" i="3"/>
  <c r="AE54" i="3"/>
  <c r="II52" i="3"/>
  <c r="GP53" i="3"/>
  <c r="GP55" i="3" s="1"/>
  <c r="GL59" i="3" s="1"/>
  <c r="EL53" i="3"/>
  <c r="EL54" i="3"/>
  <c r="AE54" i="1"/>
  <c r="JB14" i="1"/>
  <c r="II54" i="1"/>
  <c r="II53" i="1"/>
  <c r="II55" i="1" s="1"/>
  <c r="IE59" i="1" s="1"/>
  <c r="DF53" i="1"/>
  <c r="DF55" i="1" s="1"/>
  <c r="DB59" i="1" s="1"/>
  <c r="DB60" i="1" s="1"/>
  <c r="DB61" i="1" s="1"/>
  <c r="DF52" i="1"/>
  <c r="DB58" i="1" s="1"/>
  <c r="FQ58" i="1"/>
  <c r="BP54" i="1"/>
  <c r="BP55" i="1" s="1"/>
  <c r="BL59" i="1" s="1"/>
  <c r="EL55" i="1"/>
  <c r="EL56" i="1" s="1"/>
  <c r="BP52" i="1"/>
  <c r="BL58" i="1" s="1"/>
  <c r="FU53" i="1"/>
  <c r="FU55" i="1" s="1"/>
  <c r="FQ59" i="1" s="1"/>
  <c r="AE53" i="1"/>
  <c r="AE55" i="1" s="1"/>
  <c r="AA59" i="1" s="1"/>
  <c r="CO52" i="1"/>
  <c r="CK58" i="1" s="1"/>
  <c r="CO53" i="1"/>
  <c r="CO55" i="1" s="1"/>
  <c r="CK59" i="1" s="1"/>
  <c r="DY53" i="1"/>
  <c r="HJ60" i="1"/>
  <c r="HJ61" i="1" s="1"/>
  <c r="HN56" i="1"/>
  <c r="DY54" i="1"/>
  <c r="AE52" i="1"/>
  <c r="AA58" i="1" s="1"/>
  <c r="IZ50" i="1"/>
  <c r="JB49" i="1"/>
  <c r="JA48" i="1"/>
  <c r="JA50" i="1" s="1"/>
  <c r="IE58" i="1"/>
  <c r="GL58" i="1"/>
  <c r="GP55" i="1"/>
  <c r="GL59" i="1" s="1"/>
  <c r="AN58" i="1"/>
  <c r="AR55" i="1"/>
  <c r="AN59" i="1" s="1"/>
  <c r="J50" i="1"/>
  <c r="F59" i="1" s="1"/>
  <c r="F60" i="3" l="1"/>
  <c r="F61" i="3" s="1"/>
  <c r="AR55" i="3"/>
  <c r="FU56" i="3"/>
  <c r="AE55" i="3"/>
  <c r="AE56" i="3" s="1"/>
  <c r="GP56" i="3"/>
  <c r="FQ59" i="3"/>
  <c r="FQ60" i="3" s="1"/>
  <c r="FQ61" i="3" s="1"/>
  <c r="FQ62" i="3" s="1"/>
  <c r="DY56" i="3"/>
  <c r="DU59" i="3"/>
  <c r="DU60" i="3" s="1"/>
  <c r="DU61" i="3" s="1"/>
  <c r="DW62" i="3" s="1"/>
  <c r="DB60" i="3"/>
  <c r="DB61" i="3" s="1"/>
  <c r="F56" i="3"/>
  <c r="II56" i="3"/>
  <c r="IE58" i="3"/>
  <c r="IE60" i="3" s="1"/>
  <c r="IE61" i="3" s="1"/>
  <c r="BP56" i="3"/>
  <c r="BL58" i="3"/>
  <c r="BL60" i="3" s="1"/>
  <c r="BL61" i="3" s="1"/>
  <c r="DD62" i="3"/>
  <c r="DB62" i="3"/>
  <c r="GL60" i="3"/>
  <c r="GL61" i="3" s="1"/>
  <c r="HL62" i="3"/>
  <c r="HJ62" i="3"/>
  <c r="EL55" i="3"/>
  <c r="EH59" i="3" s="1"/>
  <c r="CO52" i="3"/>
  <c r="JB50" i="3"/>
  <c r="IY56" i="3" s="1"/>
  <c r="EH58" i="3"/>
  <c r="CO54" i="3"/>
  <c r="CO55" i="3" s="1"/>
  <c r="CK59" i="3" s="1"/>
  <c r="AA60" i="1"/>
  <c r="AA61" i="1" s="1"/>
  <c r="DF56" i="1"/>
  <c r="DD62" i="1" s="1"/>
  <c r="FQ60" i="1"/>
  <c r="FQ61" i="1" s="1"/>
  <c r="BP56" i="1"/>
  <c r="EH59" i="1"/>
  <c r="EH60" i="1" s="1"/>
  <c r="EH61" i="1" s="1"/>
  <c r="EJ62" i="1" s="1"/>
  <c r="FU56" i="1"/>
  <c r="BL60" i="1"/>
  <c r="BL61" i="1" s="1"/>
  <c r="BN62" i="1" s="1"/>
  <c r="EH62" i="1"/>
  <c r="II56" i="1"/>
  <c r="CK60" i="1"/>
  <c r="CK61" i="1" s="1"/>
  <c r="F54" i="1"/>
  <c r="CO56" i="1"/>
  <c r="DY55" i="1"/>
  <c r="DU59" i="1" s="1"/>
  <c r="DU60" i="1" s="1"/>
  <c r="DU61" i="1" s="1"/>
  <c r="HJ62" i="1"/>
  <c r="DY56" i="1"/>
  <c r="F53" i="1"/>
  <c r="HL62" i="1"/>
  <c r="AE56" i="1"/>
  <c r="AA62" i="1" s="1"/>
  <c r="JB48" i="1"/>
  <c r="JB50" i="1" s="1"/>
  <c r="DB62" i="1"/>
  <c r="IE60" i="1"/>
  <c r="IE61" i="1" s="1"/>
  <c r="IG62" i="1" s="1"/>
  <c r="GP56" i="1"/>
  <c r="GL60" i="1"/>
  <c r="GL61" i="1" s="1"/>
  <c r="AR56" i="1"/>
  <c r="AN60" i="1"/>
  <c r="AN61" i="1" s="1"/>
  <c r="F52" i="1"/>
  <c r="H62" i="3" l="1"/>
  <c r="EH60" i="3"/>
  <c r="EH61" i="3" s="1"/>
  <c r="AR56" i="3"/>
  <c r="AN59" i="3"/>
  <c r="AN60" i="3" s="1"/>
  <c r="AN61" i="3" s="1"/>
  <c r="AP62" i="3" s="1"/>
  <c r="EL56" i="3"/>
  <c r="GN62" i="3"/>
  <c r="F62" i="3"/>
  <c r="FS62" i="3"/>
  <c r="AN62" i="3"/>
  <c r="DU62" i="3"/>
  <c r="BN62" i="3"/>
  <c r="BL62" i="3"/>
  <c r="CO56" i="3"/>
  <c r="CK58" i="3"/>
  <c r="CK60" i="3" s="1"/>
  <c r="CK61" i="3" s="1"/>
  <c r="EJ62" i="3"/>
  <c r="EH62" i="3"/>
  <c r="GL62" i="3"/>
  <c r="IY53" i="3"/>
  <c r="AA59" i="3"/>
  <c r="AA60" i="3" s="1"/>
  <c r="AA61" i="3" s="1"/>
  <c r="IY55" i="3"/>
  <c r="IY57" i="3" s="1"/>
  <c r="IG62" i="3"/>
  <c r="IE62" i="3"/>
  <c r="FS62" i="1"/>
  <c r="FQ62" i="1"/>
  <c r="BL62" i="1"/>
  <c r="CM62" i="1"/>
  <c r="CK62" i="1"/>
  <c r="AC62" i="1"/>
  <c r="F56" i="1"/>
  <c r="F58" i="1"/>
  <c r="F60" i="1" s="1"/>
  <c r="F61" i="1" s="1"/>
  <c r="DW62" i="1"/>
  <c r="DU62" i="1"/>
  <c r="IY56" i="1"/>
  <c r="IY55" i="1"/>
  <c r="IE62" i="1"/>
  <c r="GN62" i="1"/>
  <c r="GL62" i="1"/>
  <c r="AP62" i="1"/>
  <c r="AN62" i="1"/>
  <c r="IY53" i="1"/>
  <c r="AC62" i="3" l="1"/>
  <c r="AA62" i="3"/>
  <c r="CM62" i="3"/>
  <c r="CK62" i="3"/>
  <c r="IY60" i="3"/>
  <c r="IY58" i="3"/>
  <c r="H62" i="1"/>
  <c r="F62" i="1"/>
  <c r="IY60" i="1"/>
  <c r="IY57" i="1"/>
  <c r="IY61" i="3" l="1"/>
  <c r="IY62" i="3" s="1"/>
  <c r="IY63" i="3" s="1"/>
  <c r="JA64" i="3" s="1"/>
  <c r="IY58" i="1"/>
  <c r="IY64" i="3" l="1"/>
  <c r="IY61" i="1"/>
  <c r="IY62" i="1" s="1"/>
  <c r="IY63" i="1" s="1"/>
  <c r="JA64" i="1" s="1"/>
  <c r="IY64" i="1" l="1"/>
</calcChain>
</file>

<file path=xl/sharedStrings.xml><?xml version="1.0" encoding="utf-8"?>
<sst xmlns="http://schemas.openxmlformats.org/spreadsheetml/2006/main" count="5040" uniqueCount="118">
  <si>
    <t>Location</t>
  </si>
  <si>
    <t xml:space="preserve">date </t>
  </si>
  <si>
    <t>time</t>
  </si>
  <si>
    <t>Weather</t>
  </si>
  <si>
    <t>Temperature (℃)</t>
  </si>
  <si>
    <t>Education and Outreach</t>
  </si>
  <si>
    <t>PA</t>
  </si>
  <si>
    <t>Use of Site</t>
  </si>
  <si>
    <t>Signage</t>
  </si>
  <si>
    <t>Access</t>
  </si>
  <si>
    <t>Accessibility</t>
  </si>
  <si>
    <t>Safety and security</t>
  </si>
  <si>
    <t>Incivilities</t>
  </si>
  <si>
    <t>Aesthetics</t>
  </si>
  <si>
    <t>Paths/trails</t>
  </si>
  <si>
    <t>Facilities/amenities</t>
  </si>
  <si>
    <t>Maintenance/management</t>
  </si>
  <si>
    <t>First Nations</t>
  </si>
  <si>
    <t>Natural Features</t>
  </si>
  <si>
    <t>ITEM NUMBER</t>
  </si>
  <si>
    <t>A1</t>
  </si>
  <si>
    <t>A2</t>
  </si>
  <si>
    <t>3a</t>
  </si>
  <si>
    <t>4a</t>
  </si>
  <si>
    <t>5a</t>
  </si>
  <si>
    <t>6a</t>
  </si>
  <si>
    <t>2a</t>
  </si>
  <si>
    <t>8a</t>
  </si>
  <si>
    <t>1b</t>
  </si>
  <si>
    <t>1c</t>
  </si>
  <si>
    <t>2b</t>
  </si>
  <si>
    <t>7a</t>
  </si>
  <si>
    <t>1a</t>
  </si>
  <si>
    <t>12a</t>
  </si>
  <si>
    <t>Lake Dulverton</t>
  </si>
  <si>
    <t>Sunny</t>
  </si>
  <si>
    <t>15-20</t>
  </si>
  <si>
    <t>TOTAL</t>
  </si>
  <si>
    <t>DISAGREEMENT</t>
  </si>
  <si>
    <t>ITEMS</t>
  </si>
  <si>
    <t>YES</t>
  </si>
  <si>
    <t>NO</t>
  </si>
  <si>
    <t>A1YES</t>
  </si>
  <si>
    <t>A1NO</t>
  </si>
  <si>
    <t>AGREEMENT</t>
  </si>
  <si>
    <t>y</t>
  </si>
  <si>
    <t>Y</t>
  </si>
  <si>
    <t>Moulting Lagoon</t>
  </si>
  <si>
    <t>24-27</t>
  </si>
  <si>
    <t>n/a</t>
  </si>
  <si>
    <t>Seymour Wetland</t>
  </si>
  <si>
    <t>cloudy and humid</t>
  </si>
  <si>
    <t>20-25</t>
  </si>
  <si>
    <t>lagoon Beach Campground</t>
  </si>
  <si>
    <t>25-30</t>
  </si>
  <si>
    <t>Henderson Lagoon</t>
  </si>
  <si>
    <t>22-23</t>
  </si>
  <si>
    <t xml:space="preserve">n/a </t>
  </si>
  <si>
    <t>Scamander Boat Ramp</t>
  </si>
  <si>
    <t>22-24</t>
  </si>
  <si>
    <t>Dianas Basin</t>
  </si>
  <si>
    <t>St Helens MBT</t>
  </si>
  <si>
    <t>sunny</t>
  </si>
  <si>
    <t>Grants Lagoon</t>
  </si>
  <si>
    <t>Lake Derby</t>
  </si>
  <si>
    <t>Tamar Wetlands</t>
  </si>
  <si>
    <t>Brushy Lagoon</t>
  </si>
  <si>
    <t>Springlawn Lagoon</t>
  </si>
  <si>
    <t>Mary Binks Wetland</t>
  </si>
  <si>
    <t>Duck River Riparian Zone</t>
  </si>
  <si>
    <t xml:space="preserve">Sunny amd windy </t>
  </si>
  <si>
    <t>Black River Campsite</t>
  </si>
  <si>
    <t>Montagu Campground</t>
  </si>
  <si>
    <t>Little Pine Lagoon</t>
  </si>
  <si>
    <t>Penstock Lagoon</t>
  </si>
  <si>
    <t xml:space="preserve">Sunny </t>
  </si>
  <si>
    <t>Bronte Lagoon</t>
  </si>
  <si>
    <t>PERCENTAGE AGREEMENT</t>
  </si>
  <si>
    <t>ASSESSOR 2</t>
  </si>
  <si>
    <t>Kappa</t>
  </si>
  <si>
    <t>ASSESSOR 1</t>
  </si>
  <si>
    <t>Kingston Wetlands</t>
  </si>
  <si>
    <t>RAW% AGREE</t>
  </si>
  <si>
    <t>CM1*RM1/N</t>
  </si>
  <si>
    <t>RAW % AGREEMENT</t>
  </si>
  <si>
    <t>subjective elements</t>
  </si>
  <si>
    <t>CM2*RM2/N</t>
  </si>
  <si>
    <t>reducing variance w specific guidance</t>
  </si>
  <si>
    <t>Ea</t>
  </si>
  <si>
    <t>EA</t>
  </si>
  <si>
    <t>KAPPA</t>
  </si>
  <si>
    <t>NEAR PERFECT AGREEMENT</t>
  </si>
  <si>
    <t>FAIR  AGREEMENT</t>
  </si>
  <si>
    <t>SUBSTANTIAL AGREEMENT</t>
  </si>
  <si>
    <t>MODERATE AGREEMENT</t>
  </si>
  <si>
    <t>p(1-p)</t>
  </si>
  <si>
    <t>n(1-pe)^2</t>
  </si>
  <si>
    <t>/</t>
  </si>
  <si>
    <t>SEk</t>
  </si>
  <si>
    <t>Confidence Interval</t>
  </si>
  <si>
    <t>to</t>
  </si>
  <si>
    <t>n</t>
  </si>
  <si>
    <t xml:space="preserve">n </t>
  </si>
  <si>
    <t xml:space="preserve"> n</t>
  </si>
  <si>
    <t>yes</t>
  </si>
  <si>
    <t>no</t>
  </si>
  <si>
    <t>Per</t>
  </si>
  <si>
    <t>USE OF SITE</t>
  </si>
  <si>
    <t xml:space="preserve">Safety </t>
  </si>
  <si>
    <t xml:space="preserve">Incivilities </t>
  </si>
  <si>
    <t>low</t>
  </si>
  <si>
    <t>moderate</t>
  </si>
  <si>
    <t>high</t>
  </si>
  <si>
    <t>part</t>
  </si>
  <si>
    <t>Low</t>
  </si>
  <si>
    <t>Moderate</t>
  </si>
  <si>
    <t>High</t>
  </si>
  <si>
    <t>EXPECTED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</si>
</sst>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0"/>
    <numFmt numFmtId="166" formatCode="0.0"/>
    <numFmt numFmtId="167" formatCode="0.0000"/>
  </numFmts>
  <fonts count="10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sz val="8"/>
      <name val="Aptos Narrow"/>
      <family val="2"/>
      <scheme val="minor"/>
    </font>
    <font>
      <sz val="12"/>
      <color rgb="FFFFC000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sz val="12"/>
      <color rgb="FF0000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0" borderId="0" xfId="0" applyFont="1"/>
    <xf numFmtId="0" fontId="0" fillId="2" borderId="1" xfId="0" applyFill="1" applyBorder="1"/>
    <xf numFmtId="0" fontId="0" fillId="2" borderId="0" xfId="0" applyFill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/>
    <xf numFmtId="2" fontId="0" fillId="2" borderId="1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3" xfId="0" applyFill="1" applyBorder="1"/>
    <xf numFmtId="0" fontId="6" fillId="2" borderId="1" xfId="0" applyFont="1" applyFill="1" applyBorder="1"/>
    <xf numFmtId="2" fontId="3" fillId="2" borderId="1" xfId="1" applyNumberFormat="1" applyFont="1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5" fillId="2" borderId="1" xfId="0" applyFont="1" applyFill="1" applyBorder="1"/>
    <xf numFmtId="0" fontId="2" fillId="2" borderId="0" xfId="0" applyFont="1" applyFill="1"/>
    <xf numFmtId="0" fontId="0" fillId="2" borderId="1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/>
    <xf numFmtId="20" fontId="0" fillId="2" borderId="1" xfId="0" applyNumberFormat="1" applyFill="1" applyBorder="1"/>
    <xf numFmtId="0" fontId="0" fillId="2" borderId="1" xfId="0" applyFill="1" applyBorder="1" applyAlignment="1">
      <alignment wrapText="1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2" fontId="7" fillId="2" borderId="1" xfId="1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1" applyNumberFormat="1" applyFont="1" applyFill="1" applyBorder="1" applyAlignment="1">
      <alignment horizontal="center"/>
    </xf>
    <xf numFmtId="0" fontId="7" fillId="2" borderId="0" xfId="0" applyFont="1" applyFill="1"/>
    <xf numFmtId="2" fontId="7" fillId="2" borderId="1" xfId="1" applyNumberFormat="1" applyFont="1" applyFill="1" applyBorder="1"/>
    <xf numFmtId="0" fontId="7" fillId="2" borderId="1" xfId="1" applyNumberFormat="1" applyFont="1" applyFill="1" applyBorder="1"/>
    <xf numFmtId="0" fontId="8" fillId="2" borderId="1" xfId="0" applyFont="1" applyFill="1" applyBorder="1"/>
    <xf numFmtId="2" fontId="9" fillId="2" borderId="1" xfId="1" applyNumberFormat="1" applyFont="1" applyFill="1" applyBorder="1"/>
    <xf numFmtId="0" fontId="8" fillId="2" borderId="1" xfId="1" applyNumberFormat="1" applyFont="1" applyFill="1" applyBorder="1"/>
    <xf numFmtId="0" fontId="9" fillId="2" borderId="1" xfId="0" applyFont="1" applyFill="1" applyBorder="1"/>
    <xf numFmtId="0" fontId="8" fillId="2" borderId="0" xfId="0" applyFont="1" applyFill="1"/>
    <xf numFmtId="14" fontId="8" fillId="2" borderId="1" xfId="0" applyNumberFormat="1" applyFont="1" applyFill="1" applyBorder="1"/>
    <xf numFmtId="20" fontId="8" fillId="2" borderId="1" xfId="0" applyNumberFormat="1" applyFont="1" applyFill="1" applyBorder="1"/>
    <xf numFmtId="2" fontId="8" fillId="2" borderId="1" xfId="1" applyNumberFormat="1" applyFont="1" applyFill="1" applyBorder="1"/>
    <xf numFmtId="1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166" fontId="8" fillId="2" borderId="1" xfId="0" applyNumberFormat="1" applyFont="1" applyFill="1" applyBorder="1" applyAlignment="1">
      <alignment horizontal="center"/>
    </xf>
    <xf numFmtId="0" fontId="9" fillId="2" borderId="1" xfId="1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1" applyNumberFormat="1" applyFont="1" applyFill="1" applyBorder="1" applyAlignment="1">
      <alignment horizontal="center"/>
    </xf>
    <xf numFmtId="16" fontId="8" fillId="2" borderId="1" xfId="1" applyNumberFormat="1" applyFont="1" applyFill="1" applyBorder="1"/>
    <xf numFmtId="2" fontId="9" fillId="2" borderId="1" xfId="1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164" fontId="8" fillId="2" borderId="1" xfId="0" applyNumberFormat="1" applyFont="1" applyFill="1" applyBorder="1" applyAlignment="1">
      <alignment horizontal="center"/>
    </xf>
    <xf numFmtId="1" fontId="9" fillId="2" borderId="1" xfId="0" applyNumberFormat="1" applyFont="1" applyFill="1" applyBorder="1"/>
    <xf numFmtId="165" fontId="8" fillId="2" borderId="1" xfId="0" applyNumberFormat="1" applyFont="1" applyFill="1" applyBorder="1" applyAlignment="1">
      <alignment horizontal="center"/>
    </xf>
    <xf numFmtId="167" fontId="8" fillId="2" borderId="1" xfId="0" applyNumberFormat="1" applyFont="1" applyFill="1" applyBorder="1" applyAlignment="1">
      <alignment horizontal="center"/>
    </xf>
    <xf numFmtId="166" fontId="8" fillId="2" borderId="1" xfId="0" applyNumberFormat="1" applyFont="1" applyFill="1" applyBorder="1" applyAlignment="1">
      <alignment horizontal="left"/>
    </xf>
    <xf numFmtId="0" fontId="8" fillId="2" borderId="2" xfId="0" applyFont="1" applyFill="1" applyBorder="1"/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7" fillId="2" borderId="1" xfId="0" applyFont="1" applyFill="1" applyBorder="1" applyAlignment="1">
      <alignment wrapText="1"/>
    </xf>
    <xf numFmtId="0" fontId="8" fillId="2" borderId="6" xfId="0" applyFont="1" applyFill="1" applyBorder="1" applyAlignment="1">
      <alignment horizontal="center"/>
    </xf>
    <xf numFmtId="0" fontId="8" fillId="2" borderId="6" xfId="0" applyFont="1" applyFill="1" applyBorder="1"/>
    <xf numFmtId="0" fontId="8" fillId="2" borderId="3" xfId="0" applyFont="1" applyFill="1" applyBorder="1"/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9" fillId="2" borderId="1" xfId="0" applyFont="1" applyFill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8AD8"/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C492D-13CC-AE4A-9D3F-4D5C00C757A1}">
  <dimension ref="A1:JB64"/>
  <sheetViews>
    <sheetView tabSelected="1" zoomScaleNormal="100" workbookViewId="0">
      <selection activeCell="GM42" sqref="GM42:GN42"/>
    </sheetView>
  </sheetViews>
  <sheetFormatPr defaultColWidth="11" defaultRowHeight="15.75"/>
  <cols>
    <col min="1" max="1" width="24.125" style="38" bestFit="1" customWidth="1"/>
    <col min="2" max="4" width="10.875" style="38"/>
    <col min="5" max="5" width="15.625" style="38" customWidth="1"/>
    <col min="6" max="6" width="10" style="38" customWidth="1"/>
    <col min="7" max="7" width="3.5" style="38" customWidth="1"/>
    <col min="8" max="8" width="6.625" style="38" customWidth="1"/>
    <col min="9" max="11" width="3.375" style="38" bestFit="1" customWidth="1"/>
    <col min="12" max="12" width="3.125" style="38" bestFit="1" customWidth="1"/>
    <col min="13" max="14" width="3.125" style="38" customWidth="1"/>
    <col min="15" max="15" width="3.375" style="38" bestFit="1" customWidth="1"/>
    <col min="16" max="16" width="3.125" style="38" bestFit="1" customWidth="1"/>
    <col min="17" max="17" width="3.125" style="38" customWidth="1"/>
    <col min="18" max="20" width="3.375" style="38" bestFit="1" customWidth="1"/>
    <col min="21" max="21" width="3.125" style="38" bestFit="1" customWidth="1"/>
    <col min="22" max="22" width="3.125" style="38" customWidth="1"/>
    <col min="23" max="24" width="3.375" style="38" bestFit="1" customWidth="1"/>
    <col min="25" max="25" width="3.125" style="38" customWidth="1"/>
    <col min="26" max="26" width="10.875" style="39" customWidth="1"/>
    <col min="27" max="27" width="5.375" style="38" customWidth="1"/>
    <col min="28" max="28" width="3.375" style="38" customWidth="1"/>
    <col min="29" max="29" width="6.875" style="38" customWidth="1"/>
    <col min="30" max="30" width="3.375" style="38" bestFit="1" customWidth="1"/>
    <col min="31" max="31" width="12.625" style="38" customWidth="1"/>
    <col min="32" max="36" width="3.375" style="38" bestFit="1" customWidth="1"/>
    <col min="37" max="37" width="6.625" style="38" customWidth="1"/>
    <col min="38" max="38" width="2.375" style="38" customWidth="1"/>
    <col min="39" max="39" width="11.875" style="38" customWidth="1"/>
    <col min="40" max="40" width="7.5" style="38" customWidth="1"/>
    <col min="41" max="41" width="10.125" style="38" customWidth="1"/>
    <col min="42" max="42" width="9" style="38" customWidth="1"/>
    <col min="43" max="43" width="7.375" style="38" customWidth="1"/>
    <col min="44" max="44" width="6.125" style="38" customWidth="1"/>
    <col min="45" max="48" width="2.125" style="38" bestFit="1" customWidth="1"/>
    <col min="49" max="49" width="3.125" style="38" bestFit="1" customWidth="1"/>
    <col min="50" max="50" width="12.625" style="38" customWidth="1"/>
    <col min="51" max="52" width="2.125" style="38" bestFit="1" customWidth="1"/>
    <col min="53" max="55" width="3.125" style="38" bestFit="1" customWidth="1"/>
    <col min="56" max="56" width="2.125" style="38" bestFit="1" customWidth="1"/>
    <col min="57" max="57" width="3.125" style="38" bestFit="1" customWidth="1"/>
    <col min="58" max="59" width="2.125" style="38" bestFit="1" customWidth="1"/>
    <col min="60" max="61" width="3.125" style="38" bestFit="1" customWidth="1"/>
    <col min="62" max="62" width="6.5" style="40" customWidth="1"/>
    <col min="63" max="63" width="17.375" style="38" customWidth="1"/>
    <col min="64" max="64" width="13.5" style="38" customWidth="1"/>
    <col min="65" max="65" width="13.375" style="38" customWidth="1"/>
    <col min="66" max="66" width="9.5" style="38" customWidth="1"/>
    <col min="67" max="67" width="11.625" style="38" customWidth="1"/>
    <col min="68" max="68" width="14" style="38" customWidth="1"/>
    <col min="69" max="69" width="10.125" style="38" customWidth="1"/>
    <col min="70" max="70" width="2.125" style="38" bestFit="1" customWidth="1"/>
    <col min="71" max="71" width="3.125" style="38" bestFit="1" customWidth="1"/>
    <col min="72" max="73" width="2.125" style="38" bestFit="1" customWidth="1"/>
    <col min="74" max="74" width="3.125" style="38" bestFit="1" customWidth="1"/>
    <col min="75" max="76" width="2.125" style="38" bestFit="1" customWidth="1"/>
    <col min="77" max="77" width="3.125" style="38" bestFit="1" customWidth="1"/>
    <col min="78" max="79" width="2.125" style="38" bestFit="1" customWidth="1"/>
    <col min="80" max="80" width="3.125" style="38" bestFit="1" customWidth="1"/>
    <col min="81" max="82" width="2.125" style="38" bestFit="1" customWidth="1"/>
    <col min="83" max="83" width="3.125" style="38" bestFit="1" customWidth="1"/>
    <col min="84" max="85" width="2.125" style="38" bestFit="1" customWidth="1"/>
    <col min="86" max="86" width="3.125" style="38" bestFit="1" customWidth="1"/>
    <col min="87" max="87" width="7.125" style="38" customWidth="1"/>
    <col min="88" max="88" width="12" style="38" customWidth="1"/>
    <col min="89" max="89" width="7.375" style="38" customWidth="1"/>
    <col min="90" max="90" width="9.375" style="38" customWidth="1"/>
    <col min="91" max="91" width="7.125" style="38" customWidth="1"/>
    <col min="92" max="92" width="8.875" style="38" customWidth="1"/>
    <col min="93" max="93" width="11.375" style="38" customWidth="1"/>
    <col min="94" max="94" width="6.375" style="38" customWidth="1"/>
    <col min="95" max="95" width="3.125" style="38" bestFit="1" customWidth="1"/>
    <col min="96" max="96" width="2.125" style="38" bestFit="1" customWidth="1"/>
    <col min="97" max="99" width="3.125" style="38" bestFit="1" customWidth="1"/>
    <col min="100" max="102" width="2.125" style="38" bestFit="1" customWidth="1"/>
    <col min="103" max="103" width="3.125" style="38" bestFit="1" customWidth="1"/>
    <col min="104" max="104" width="7.875" style="38" customWidth="1"/>
    <col min="105" max="105" width="11" style="38" customWidth="1"/>
    <col min="106" max="106" width="12.125" style="38" customWidth="1"/>
    <col min="107" max="107" width="10" style="38" customWidth="1"/>
    <col min="108" max="108" width="8.375" style="38" customWidth="1"/>
    <col min="109" max="109" width="11.5" style="38" customWidth="1"/>
    <col min="110" max="110" width="12.375" style="38" customWidth="1"/>
    <col min="111" max="115" width="2.125" style="38" bestFit="1" customWidth="1"/>
    <col min="116" max="116" width="12.875" style="38" customWidth="1"/>
    <col min="117" max="117" width="2.5" style="38" customWidth="1"/>
    <col min="118" max="122" width="3.125" style="38" customWidth="1"/>
    <col min="123" max="123" width="9.125" style="38" customWidth="1"/>
    <col min="124" max="124" width="11.875" style="38" customWidth="1"/>
    <col min="125" max="125" width="13.5" style="38" customWidth="1"/>
    <col min="126" max="126" width="6" style="38" customWidth="1"/>
    <col min="127" max="127" width="12.375" style="38" customWidth="1"/>
    <col min="128" max="128" width="11.125" style="38" customWidth="1"/>
    <col min="129" max="129" width="7.5" style="38" customWidth="1"/>
    <col min="130" max="130" width="12.875" style="38" customWidth="1"/>
    <col min="131" max="131" width="3.125" style="38" bestFit="1" customWidth="1"/>
    <col min="132" max="132" width="2.125" style="38" bestFit="1" customWidth="1"/>
    <col min="133" max="133" width="3.125" style="38" bestFit="1" customWidth="1"/>
    <col min="134" max="135" width="2.125" style="38" bestFit="1" customWidth="1"/>
    <col min="136" max="136" width="6.125" style="38" customWidth="1"/>
    <col min="137" max="137" width="16" style="38" customWidth="1"/>
    <col min="138" max="138" width="19.375" style="38" customWidth="1"/>
    <col min="139" max="139" width="3.5" style="38" bestFit="1" customWidth="1"/>
    <col min="140" max="140" width="11.625" style="38" customWidth="1"/>
    <col min="141" max="141" width="8.875" style="38" customWidth="1"/>
    <col min="142" max="142" width="13.5" style="38" customWidth="1"/>
    <col min="143" max="145" width="2.5" style="38" bestFit="1" customWidth="1"/>
    <col min="146" max="146" width="3.5" style="38" bestFit="1" customWidth="1"/>
    <col min="147" max="147" width="3.125" style="38" bestFit="1" customWidth="1"/>
    <col min="148" max="148" width="7.5" style="38" customWidth="1"/>
    <col min="149" max="150" width="2.5" style="38" bestFit="1" customWidth="1"/>
    <col min="151" max="153" width="3.5" style="38" bestFit="1" customWidth="1"/>
    <col min="154" max="155" width="2.5" style="38" bestFit="1" customWidth="1"/>
    <col min="156" max="157" width="3.5" style="38" bestFit="1" customWidth="1"/>
    <col min="158" max="158" width="2.5" style="38" bestFit="1" customWidth="1"/>
    <col min="159" max="159" width="3.5" style="38" bestFit="1" customWidth="1"/>
    <col min="160" max="162" width="2.5" style="38" bestFit="1" customWidth="1"/>
    <col min="163" max="163" width="3.5" style="38" bestFit="1" customWidth="1"/>
    <col min="164" max="164" width="3.125" style="38" bestFit="1" customWidth="1"/>
    <col min="165" max="165" width="3.5" style="38" bestFit="1" customWidth="1"/>
    <col min="166" max="167" width="3.125" style="38" bestFit="1" customWidth="1"/>
    <col min="168" max="170" width="3.5" style="38" bestFit="1" customWidth="1"/>
    <col min="171" max="171" width="10.5" style="38" customWidth="1"/>
    <col min="172" max="172" width="12.5" style="38" customWidth="1"/>
    <col min="173" max="173" width="17.875" style="38" customWidth="1"/>
    <col min="174" max="174" width="10.625" style="38" customWidth="1"/>
    <col min="175" max="176" width="7.875" style="38" customWidth="1"/>
    <col min="177" max="177" width="8.875" style="38" customWidth="1"/>
    <col min="178" max="178" width="7.125" style="38" customWidth="1"/>
    <col min="179" max="179" width="2.5" style="38" bestFit="1" customWidth="1"/>
    <col min="180" max="180" width="3.5" style="38" bestFit="1" customWidth="1"/>
    <col min="181" max="182" width="2.5" style="38" bestFit="1" customWidth="1"/>
    <col min="183" max="183" width="5.625" style="38" customWidth="1"/>
    <col min="184" max="186" width="2.5" style="38" bestFit="1" customWidth="1"/>
    <col min="187" max="187" width="3.5" style="38" bestFit="1" customWidth="1"/>
    <col min="188" max="189" width="2.5" style="38" bestFit="1" customWidth="1"/>
    <col min="190" max="190" width="3.5" style="38" bestFit="1" customWidth="1"/>
    <col min="191" max="191" width="2.5" style="38" bestFit="1" customWidth="1"/>
    <col min="192" max="192" width="7.125" style="38" customWidth="1"/>
    <col min="193" max="193" width="8.875" style="38" customWidth="1"/>
    <col min="194" max="194" width="12.125" style="38" customWidth="1"/>
    <col min="195" max="195" width="2.5" style="38" bestFit="1" customWidth="1"/>
    <col min="196" max="196" width="9" style="38" customWidth="1"/>
    <col min="197" max="197" width="11.5" style="38" customWidth="1"/>
    <col min="198" max="198" width="12.125" style="38" customWidth="1"/>
    <col min="199" max="200" width="2.5" style="38" bestFit="1" customWidth="1"/>
    <col min="201" max="201" width="3.5" style="38" bestFit="1" customWidth="1"/>
    <col min="202" max="203" width="2.5" style="38" bestFit="1" customWidth="1"/>
    <col min="204" max="204" width="11.125" style="38" customWidth="1"/>
    <col min="205" max="206" width="3.5" style="38" bestFit="1" customWidth="1"/>
    <col min="207" max="207" width="4.5" style="38" bestFit="1" customWidth="1"/>
    <col min="208" max="208" width="3.5" style="38" bestFit="1" customWidth="1"/>
    <col min="209" max="209" width="3.125" style="38" bestFit="1" customWidth="1"/>
    <col min="210" max="210" width="3.5" style="38" bestFit="1" customWidth="1"/>
    <col min="211" max="214" width="2.5" style="38" bestFit="1" customWidth="1"/>
    <col min="215" max="216" width="3.125" style="38" bestFit="1" customWidth="1"/>
    <col min="217" max="217" width="3.5" style="38" bestFit="1" customWidth="1"/>
    <col min="218" max="219" width="3.125" style="38" bestFit="1" customWidth="1"/>
    <col min="220" max="222" width="3.5" style="38" bestFit="1" customWidth="1"/>
    <col min="223" max="223" width="4.5" style="38" bestFit="1" customWidth="1"/>
    <col min="224" max="224" width="3.5" style="38" bestFit="1" customWidth="1"/>
    <col min="225" max="225" width="9.375" style="38" customWidth="1"/>
    <col min="226" max="226" width="13.125" style="38" customWidth="1"/>
    <col min="227" max="228" width="12.5" style="38" customWidth="1"/>
    <col min="229" max="230" width="2.5" style="38" bestFit="1" customWidth="1"/>
    <col min="231" max="231" width="3.5" style="38" bestFit="1" customWidth="1"/>
    <col min="232" max="234" width="2.5" style="38" bestFit="1" customWidth="1"/>
    <col min="235" max="235" width="3.5" style="38" bestFit="1" customWidth="1"/>
    <col min="236" max="236" width="2.125" style="38" customWidth="1"/>
    <col min="237" max="237" width="5.625" style="38" customWidth="1"/>
    <col min="238" max="238" width="11.375" style="38" customWidth="1"/>
    <col min="239" max="239" width="12" style="38" customWidth="1"/>
    <col min="240" max="240" width="9.125" style="38" customWidth="1"/>
    <col min="241" max="241" width="9.625" style="38" customWidth="1"/>
    <col min="242" max="242" width="12" style="38" customWidth="1"/>
    <col min="243" max="243" width="8.125" style="38" customWidth="1"/>
    <col min="244" max="244" width="12.625" style="38" customWidth="1"/>
    <col min="245" max="248" width="2.5" style="38" bestFit="1" customWidth="1"/>
    <col min="249" max="249" width="3.5" style="38" bestFit="1" customWidth="1"/>
    <col min="250" max="250" width="3.125" style="38" bestFit="1" customWidth="1"/>
    <col min="251" max="253" width="2.5" style="38" bestFit="1" customWidth="1"/>
    <col min="254" max="254" width="10.875" style="38"/>
    <col min="255" max="255" width="10.875" style="30"/>
    <col min="256" max="256" width="14.125" style="38" bestFit="1" customWidth="1"/>
    <col min="257" max="257" width="10.875" style="38"/>
    <col min="258" max="258" width="11.625" style="41" customWidth="1"/>
    <col min="259" max="261" width="10.875" style="41"/>
    <col min="262" max="262" width="11" style="42"/>
  </cols>
  <sheetData>
    <row r="1" spans="1:262" s="1" customFormat="1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2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3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4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3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3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3"/>
      <c r="DN1" s="33"/>
      <c r="DO1" s="33"/>
      <c r="DP1" s="33"/>
      <c r="DQ1" s="33"/>
      <c r="DR1" s="33"/>
      <c r="DS1" s="33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3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3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3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3"/>
      <c r="HR1" s="30"/>
      <c r="HS1" s="30"/>
      <c r="HT1" s="30"/>
      <c r="HU1" s="31"/>
      <c r="HV1" s="31"/>
      <c r="HW1" s="31"/>
      <c r="HX1" s="31"/>
      <c r="HY1" s="31"/>
      <c r="HZ1" s="31"/>
      <c r="IA1" s="31"/>
      <c r="IB1" s="31"/>
      <c r="IC1" s="33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0"/>
      <c r="IU1" s="30"/>
      <c r="IV1" s="30"/>
      <c r="IW1" s="30"/>
      <c r="IX1" s="30"/>
      <c r="IY1" s="30"/>
      <c r="IZ1" s="30"/>
      <c r="JA1" s="30"/>
      <c r="JB1" s="35"/>
    </row>
    <row r="2" spans="1:262" s="1" customFormat="1">
      <c r="A2" s="30"/>
      <c r="B2" s="30"/>
      <c r="C2" s="30"/>
      <c r="D2" s="30"/>
      <c r="E2" s="30"/>
      <c r="F2" s="31" t="s">
        <v>5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2" t="s">
        <v>6</v>
      </c>
      <c r="AA2" s="31" t="s">
        <v>7</v>
      </c>
      <c r="AB2" s="31"/>
      <c r="AC2" s="31"/>
      <c r="AD2" s="31"/>
      <c r="AE2" s="31"/>
      <c r="AF2" s="31"/>
      <c r="AG2" s="31"/>
      <c r="AH2" s="31"/>
      <c r="AI2" s="31"/>
      <c r="AJ2" s="31"/>
      <c r="AK2" s="33" t="s">
        <v>6</v>
      </c>
      <c r="AL2" s="31" t="s">
        <v>8</v>
      </c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4" t="s">
        <v>6</v>
      </c>
      <c r="BK2" s="31" t="s">
        <v>9</v>
      </c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3" t="s">
        <v>6</v>
      </c>
      <c r="CJ2" s="31" t="s">
        <v>10</v>
      </c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3"/>
      <c r="DA2" s="31" t="s">
        <v>11</v>
      </c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3"/>
      <c r="DN2" s="33"/>
      <c r="DO2" s="33"/>
      <c r="DP2" s="33"/>
      <c r="DQ2" s="33"/>
      <c r="DR2" s="33"/>
      <c r="DS2" s="33" t="s">
        <v>6</v>
      </c>
      <c r="DT2" s="31" t="s">
        <v>12</v>
      </c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3" t="s">
        <v>6</v>
      </c>
      <c r="EG2" s="31" t="s">
        <v>13</v>
      </c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3" t="s">
        <v>6</v>
      </c>
      <c r="FP2" s="31" t="s">
        <v>14</v>
      </c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3" t="s">
        <v>6</v>
      </c>
      <c r="GK2" s="31" t="s">
        <v>15</v>
      </c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3" t="s">
        <v>6</v>
      </c>
      <c r="HR2" s="31" t="s">
        <v>16</v>
      </c>
      <c r="HS2" s="31"/>
      <c r="HT2" s="33" t="s">
        <v>6</v>
      </c>
      <c r="HU2" s="31" t="s">
        <v>17</v>
      </c>
      <c r="HV2" s="31"/>
      <c r="HW2" s="31"/>
      <c r="HX2" s="31"/>
      <c r="HY2" s="31"/>
      <c r="HZ2" s="31"/>
      <c r="IA2" s="31"/>
      <c r="IB2" s="31"/>
      <c r="IC2" s="33" t="s">
        <v>6</v>
      </c>
      <c r="ID2" s="31" t="s">
        <v>18</v>
      </c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0" t="s">
        <v>6</v>
      </c>
      <c r="IU2" s="30"/>
      <c r="IV2" s="30"/>
      <c r="IW2" s="30"/>
      <c r="IX2" s="30"/>
      <c r="IY2" s="30"/>
      <c r="IZ2" s="30"/>
      <c r="JA2" s="30"/>
      <c r="JB2" s="35"/>
    </row>
    <row r="3" spans="1:262" s="1" customFormat="1">
      <c r="A3" s="30" t="s">
        <v>19</v>
      </c>
      <c r="B3" s="30"/>
      <c r="C3" s="30"/>
      <c r="D3" s="30"/>
      <c r="E3" s="30"/>
      <c r="F3" s="30" t="s">
        <v>20</v>
      </c>
      <c r="G3" s="30" t="s">
        <v>21</v>
      </c>
      <c r="H3" s="30" t="s">
        <v>20</v>
      </c>
      <c r="I3" s="30" t="s">
        <v>21</v>
      </c>
      <c r="J3" s="30" t="s">
        <v>20</v>
      </c>
      <c r="K3" s="30" t="s">
        <v>21</v>
      </c>
      <c r="L3" s="30" t="s">
        <v>20</v>
      </c>
      <c r="M3" s="30" t="s">
        <v>21</v>
      </c>
      <c r="N3" s="30" t="s">
        <v>20</v>
      </c>
      <c r="O3" s="30" t="s">
        <v>21</v>
      </c>
      <c r="P3" s="30" t="s">
        <v>20</v>
      </c>
      <c r="Q3" s="30" t="s">
        <v>21</v>
      </c>
      <c r="R3" s="30" t="s">
        <v>20</v>
      </c>
      <c r="S3" s="30" t="s">
        <v>21</v>
      </c>
      <c r="T3" s="30" t="s">
        <v>20</v>
      </c>
      <c r="U3" s="30" t="s">
        <v>21</v>
      </c>
      <c r="V3" s="30" t="s">
        <v>20</v>
      </c>
      <c r="W3" s="30" t="s">
        <v>21</v>
      </c>
      <c r="X3" s="30" t="s">
        <v>20</v>
      </c>
      <c r="Y3" s="30" t="s">
        <v>21</v>
      </c>
      <c r="Z3" s="36"/>
      <c r="AA3" s="30" t="s">
        <v>20</v>
      </c>
      <c r="AB3" s="30" t="s">
        <v>21</v>
      </c>
      <c r="AC3" s="30" t="s">
        <v>20</v>
      </c>
      <c r="AD3" s="30" t="s">
        <v>21</v>
      </c>
      <c r="AE3" s="30" t="s">
        <v>20</v>
      </c>
      <c r="AF3" s="30" t="s">
        <v>21</v>
      </c>
      <c r="AG3" s="30" t="s">
        <v>20</v>
      </c>
      <c r="AH3" s="30" t="s">
        <v>21</v>
      </c>
      <c r="AI3" s="30" t="s">
        <v>20</v>
      </c>
      <c r="AJ3" s="30" t="s">
        <v>21</v>
      </c>
      <c r="AK3" s="30"/>
      <c r="AL3" s="30" t="s">
        <v>20</v>
      </c>
      <c r="AM3" s="30" t="s">
        <v>21</v>
      </c>
      <c r="AN3" s="30" t="s">
        <v>20</v>
      </c>
      <c r="AO3" s="30" t="s">
        <v>21</v>
      </c>
      <c r="AP3" s="30" t="s">
        <v>20</v>
      </c>
      <c r="AQ3" s="30" t="s">
        <v>21</v>
      </c>
      <c r="AR3" s="30" t="s">
        <v>20</v>
      </c>
      <c r="AS3" s="30" t="s">
        <v>21</v>
      </c>
      <c r="AT3" s="30" t="s">
        <v>20</v>
      </c>
      <c r="AU3" s="30" t="s">
        <v>21</v>
      </c>
      <c r="AV3" s="30" t="s">
        <v>20</v>
      </c>
      <c r="AW3" s="30" t="s">
        <v>21</v>
      </c>
      <c r="AX3" s="30" t="s">
        <v>20</v>
      </c>
      <c r="AY3" s="30" t="s">
        <v>21</v>
      </c>
      <c r="AZ3" s="30" t="s">
        <v>20</v>
      </c>
      <c r="BA3" s="30" t="s">
        <v>21</v>
      </c>
      <c r="BB3" s="30" t="s">
        <v>20</v>
      </c>
      <c r="BC3" s="30" t="s">
        <v>21</v>
      </c>
      <c r="BD3" s="30" t="s">
        <v>20</v>
      </c>
      <c r="BE3" s="30" t="s">
        <v>21</v>
      </c>
      <c r="BF3" s="30" t="s">
        <v>20</v>
      </c>
      <c r="BG3" s="30" t="s">
        <v>21</v>
      </c>
      <c r="BH3" s="30" t="s">
        <v>20</v>
      </c>
      <c r="BI3" s="30" t="s">
        <v>21</v>
      </c>
      <c r="BJ3" s="37"/>
      <c r="BK3" s="30" t="s">
        <v>20</v>
      </c>
      <c r="BL3" s="30" t="s">
        <v>21</v>
      </c>
      <c r="BM3" s="30" t="s">
        <v>20</v>
      </c>
      <c r="BN3" s="30" t="s">
        <v>21</v>
      </c>
      <c r="BO3" s="30" t="s">
        <v>20</v>
      </c>
      <c r="BP3" s="30" t="s">
        <v>21</v>
      </c>
      <c r="BQ3" s="30"/>
      <c r="BR3" s="30"/>
      <c r="BS3" s="30" t="s">
        <v>20</v>
      </c>
      <c r="BT3" s="30" t="s">
        <v>21</v>
      </c>
      <c r="BU3" s="30" t="s">
        <v>20</v>
      </c>
      <c r="BV3" s="30" t="s">
        <v>21</v>
      </c>
      <c r="BW3" s="30" t="s">
        <v>20</v>
      </c>
      <c r="BX3" s="30" t="s">
        <v>21</v>
      </c>
      <c r="BY3" s="30" t="s">
        <v>20</v>
      </c>
      <c r="BZ3" s="30" t="s">
        <v>21</v>
      </c>
      <c r="CA3" s="30" t="s">
        <v>20</v>
      </c>
      <c r="CB3" s="30" t="s">
        <v>21</v>
      </c>
      <c r="CC3" s="30" t="s">
        <v>20</v>
      </c>
      <c r="CD3" s="30" t="s">
        <v>21</v>
      </c>
      <c r="CE3" s="30" t="s">
        <v>20</v>
      </c>
      <c r="CF3" s="30" t="s">
        <v>21</v>
      </c>
      <c r="CG3" s="30" t="s">
        <v>20</v>
      </c>
      <c r="CH3" s="30" t="s">
        <v>21</v>
      </c>
      <c r="CI3" s="30"/>
      <c r="CJ3" s="30" t="s">
        <v>20</v>
      </c>
      <c r="CK3" s="30" t="s">
        <v>21</v>
      </c>
      <c r="CL3" s="30" t="s">
        <v>20</v>
      </c>
      <c r="CM3" s="30" t="s">
        <v>21</v>
      </c>
      <c r="CN3" s="30" t="s">
        <v>20</v>
      </c>
      <c r="CO3" s="30" t="s">
        <v>21</v>
      </c>
      <c r="CP3" s="30" t="s">
        <v>20</v>
      </c>
      <c r="CQ3" s="30" t="s">
        <v>21</v>
      </c>
      <c r="CR3" s="30" t="s">
        <v>20</v>
      </c>
      <c r="CS3" s="30" t="s">
        <v>21</v>
      </c>
      <c r="CT3" s="30" t="s">
        <v>20</v>
      </c>
      <c r="CU3" s="30" t="s">
        <v>21</v>
      </c>
      <c r="CV3" s="30" t="s">
        <v>20</v>
      </c>
      <c r="CW3" s="30" t="s">
        <v>21</v>
      </c>
      <c r="CX3" s="30" t="s">
        <v>20</v>
      </c>
      <c r="CY3" s="30" t="s">
        <v>21</v>
      </c>
      <c r="CZ3" s="30"/>
      <c r="DA3" s="30" t="s">
        <v>20</v>
      </c>
      <c r="DB3" s="30" t="s">
        <v>21</v>
      </c>
      <c r="DC3" s="30" t="s">
        <v>20</v>
      </c>
      <c r="DD3" s="30" t="s">
        <v>21</v>
      </c>
      <c r="DE3" s="30" t="s">
        <v>20</v>
      </c>
      <c r="DF3" s="30" t="s">
        <v>21</v>
      </c>
      <c r="DG3" s="30" t="s">
        <v>20</v>
      </c>
      <c r="DH3" s="30" t="s">
        <v>21</v>
      </c>
      <c r="DI3" s="30" t="s">
        <v>20</v>
      </c>
      <c r="DJ3" s="30" t="s">
        <v>21</v>
      </c>
      <c r="DK3" s="30" t="s">
        <v>20</v>
      </c>
      <c r="DL3" s="30" t="s">
        <v>21</v>
      </c>
      <c r="DM3" s="30" t="s">
        <v>20</v>
      </c>
      <c r="DN3" s="30" t="s">
        <v>21</v>
      </c>
      <c r="DO3" s="30"/>
      <c r="DP3" s="30"/>
      <c r="DQ3" s="30"/>
      <c r="DR3" s="30"/>
      <c r="DS3" s="30"/>
      <c r="DT3" s="30" t="s">
        <v>20</v>
      </c>
      <c r="DU3" s="30" t="s">
        <v>21</v>
      </c>
      <c r="DV3" s="30" t="s">
        <v>20</v>
      </c>
      <c r="DW3" s="30" t="s">
        <v>21</v>
      </c>
      <c r="DX3" s="30" t="s">
        <v>20</v>
      </c>
      <c r="DY3" s="30" t="s">
        <v>21</v>
      </c>
      <c r="DZ3" s="30" t="s">
        <v>20</v>
      </c>
      <c r="EA3" s="30" t="s">
        <v>21</v>
      </c>
      <c r="EB3" s="30" t="s">
        <v>20</v>
      </c>
      <c r="EC3" s="30" t="s">
        <v>21</v>
      </c>
      <c r="ED3" s="30"/>
      <c r="EE3" s="30" t="s">
        <v>20</v>
      </c>
      <c r="EF3" s="30" t="s">
        <v>21</v>
      </c>
      <c r="EG3" s="30" t="s">
        <v>20</v>
      </c>
      <c r="EH3" s="30" t="s">
        <v>21</v>
      </c>
      <c r="EI3" s="30" t="s">
        <v>20</v>
      </c>
      <c r="EJ3" s="30" t="s">
        <v>21</v>
      </c>
      <c r="EK3" s="30" t="s">
        <v>20</v>
      </c>
      <c r="EL3" s="30" t="s">
        <v>21</v>
      </c>
      <c r="EM3" s="30" t="s">
        <v>20</v>
      </c>
      <c r="EN3" s="30" t="s">
        <v>21</v>
      </c>
      <c r="EO3" s="30" t="s">
        <v>20</v>
      </c>
      <c r="EP3" s="30" t="s">
        <v>21</v>
      </c>
      <c r="EQ3" s="30" t="s">
        <v>20</v>
      </c>
      <c r="ER3" s="30" t="s">
        <v>21</v>
      </c>
      <c r="ES3" s="30" t="s">
        <v>20</v>
      </c>
      <c r="ET3" s="30" t="s">
        <v>21</v>
      </c>
      <c r="EU3" s="30" t="s">
        <v>20</v>
      </c>
      <c r="EV3" s="30" t="s">
        <v>21</v>
      </c>
      <c r="EW3" s="30" t="s">
        <v>20</v>
      </c>
      <c r="EX3" s="30" t="s">
        <v>21</v>
      </c>
      <c r="EY3" s="30" t="s">
        <v>20</v>
      </c>
      <c r="EZ3" s="30" t="s">
        <v>21</v>
      </c>
      <c r="FA3" s="30" t="s">
        <v>20</v>
      </c>
      <c r="FB3" s="30" t="s">
        <v>21</v>
      </c>
      <c r="FC3" s="30" t="s">
        <v>20</v>
      </c>
      <c r="FD3" s="30" t="s">
        <v>21</v>
      </c>
      <c r="FE3" s="30" t="s">
        <v>20</v>
      </c>
      <c r="FF3" s="30" t="s">
        <v>21</v>
      </c>
      <c r="FG3" s="30" t="s">
        <v>20</v>
      </c>
      <c r="FH3" s="30" t="s">
        <v>21</v>
      </c>
      <c r="FI3" s="30" t="s">
        <v>20</v>
      </c>
      <c r="FJ3" s="30" t="s">
        <v>21</v>
      </c>
      <c r="FK3" s="30" t="s">
        <v>20</v>
      </c>
      <c r="FL3" s="30" t="s">
        <v>21</v>
      </c>
      <c r="FM3" s="30"/>
      <c r="FN3" s="30" t="s">
        <v>20</v>
      </c>
      <c r="FO3" s="30" t="s">
        <v>21</v>
      </c>
      <c r="FP3" s="30" t="s">
        <v>20</v>
      </c>
      <c r="FQ3" s="30" t="s">
        <v>21</v>
      </c>
      <c r="FR3" s="30" t="s">
        <v>20</v>
      </c>
      <c r="FS3" s="30" t="s">
        <v>21</v>
      </c>
      <c r="FT3" s="30" t="s">
        <v>20</v>
      </c>
      <c r="FU3" s="30" t="s">
        <v>21</v>
      </c>
      <c r="FV3" s="30" t="s">
        <v>20</v>
      </c>
      <c r="FW3" s="30" t="s">
        <v>21</v>
      </c>
      <c r="FX3" s="30"/>
      <c r="FY3" s="30"/>
      <c r="FZ3" s="30" t="s">
        <v>20</v>
      </c>
      <c r="GA3" s="30" t="s">
        <v>21</v>
      </c>
      <c r="GB3" s="30" t="s">
        <v>20</v>
      </c>
      <c r="GC3" s="30" t="s">
        <v>21</v>
      </c>
      <c r="GD3" s="30" t="s">
        <v>20</v>
      </c>
      <c r="GE3" s="30" t="s">
        <v>21</v>
      </c>
      <c r="GF3" s="30" t="s">
        <v>20</v>
      </c>
      <c r="GG3" s="30" t="s">
        <v>21</v>
      </c>
      <c r="GH3" s="30"/>
      <c r="GI3" s="30" t="s">
        <v>20</v>
      </c>
      <c r="GJ3" s="30" t="s">
        <v>21</v>
      </c>
      <c r="GK3" s="30" t="s">
        <v>20</v>
      </c>
      <c r="GL3" s="30" t="s">
        <v>21</v>
      </c>
      <c r="GM3" s="30" t="s">
        <v>20</v>
      </c>
      <c r="GN3" s="30" t="s">
        <v>21</v>
      </c>
      <c r="GO3" s="30" t="s">
        <v>20</v>
      </c>
      <c r="GP3" s="30" t="s">
        <v>21</v>
      </c>
      <c r="GQ3" s="30" t="s">
        <v>20</v>
      </c>
      <c r="GR3" s="30" t="s">
        <v>21</v>
      </c>
      <c r="GS3" s="30" t="s">
        <v>20</v>
      </c>
      <c r="GT3" s="30" t="s">
        <v>21</v>
      </c>
      <c r="GU3" s="30" t="s">
        <v>20</v>
      </c>
      <c r="GV3" s="30" t="s">
        <v>21</v>
      </c>
      <c r="GW3" s="30" t="s">
        <v>20</v>
      </c>
      <c r="GX3" s="30" t="s">
        <v>21</v>
      </c>
      <c r="GY3" s="30" t="s">
        <v>20</v>
      </c>
      <c r="GZ3" s="30" t="s">
        <v>21</v>
      </c>
      <c r="HA3" s="30" t="s">
        <v>20</v>
      </c>
      <c r="HB3" s="30" t="s">
        <v>21</v>
      </c>
      <c r="HC3" s="30" t="s">
        <v>20</v>
      </c>
      <c r="HD3" s="30" t="s">
        <v>21</v>
      </c>
      <c r="HE3" s="30" t="s">
        <v>20</v>
      </c>
      <c r="HF3" s="30" t="s">
        <v>21</v>
      </c>
      <c r="HG3" s="30" t="s">
        <v>20</v>
      </c>
      <c r="HH3" s="30" t="s">
        <v>21</v>
      </c>
      <c r="HI3" s="30" t="s">
        <v>20</v>
      </c>
      <c r="HJ3" s="30" t="s">
        <v>21</v>
      </c>
      <c r="HK3" s="30" t="s">
        <v>20</v>
      </c>
      <c r="HL3" s="30" t="s">
        <v>21</v>
      </c>
      <c r="HM3" s="30" t="s">
        <v>20</v>
      </c>
      <c r="HN3" s="30" t="s">
        <v>21</v>
      </c>
      <c r="HO3" s="30"/>
      <c r="HP3" s="30" t="s">
        <v>20</v>
      </c>
      <c r="HQ3" s="30" t="s">
        <v>21</v>
      </c>
      <c r="HR3" s="30"/>
      <c r="HS3" s="30" t="s">
        <v>20</v>
      </c>
      <c r="HT3" s="30" t="s">
        <v>21</v>
      </c>
      <c r="HU3" s="30" t="s">
        <v>20</v>
      </c>
      <c r="HV3" s="30" t="s">
        <v>21</v>
      </c>
      <c r="HW3" s="30" t="s">
        <v>20</v>
      </c>
      <c r="HX3" s="30" t="s">
        <v>21</v>
      </c>
      <c r="HY3" s="30" t="s">
        <v>20</v>
      </c>
      <c r="HZ3" s="30" t="s">
        <v>21</v>
      </c>
      <c r="IA3" s="30"/>
      <c r="IB3" s="30" t="s">
        <v>20</v>
      </c>
      <c r="IC3" s="30" t="s">
        <v>21</v>
      </c>
      <c r="ID3" s="30" t="s">
        <v>20</v>
      </c>
      <c r="IE3" s="30" t="s">
        <v>21</v>
      </c>
      <c r="IF3" s="30" t="s">
        <v>20</v>
      </c>
      <c r="IG3" s="30" t="s">
        <v>21</v>
      </c>
      <c r="IH3" s="30" t="s">
        <v>20</v>
      </c>
      <c r="II3" s="30" t="s">
        <v>21</v>
      </c>
      <c r="IJ3" s="30" t="s">
        <v>20</v>
      </c>
      <c r="IK3" s="30" t="s">
        <v>21</v>
      </c>
      <c r="IL3" s="30" t="s">
        <v>20</v>
      </c>
      <c r="IM3" s="30" t="s">
        <v>21</v>
      </c>
      <c r="IN3" s="30" t="s">
        <v>20</v>
      </c>
      <c r="IO3" s="30" t="s">
        <v>21</v>
      </c>
      <c r="IP3" s="30" t="s">
        <v>20</v>
      </c>
      <c r="IQ3" s="30" t="s">
        <v>21</v>
      </c>
      <c r="IR3" s="30"/>
      <c r="IS3" s="30"/>
      <c r="IT3" s="30"/>
      <c r="IU3" s="30"/>
      <c r="IV3" s="30"/>
      <c r="IW3" s="30"/>
      <c r="IX3" s="30"/>
      <c r="IY3" s="30"/>
      <c r="IZ3" s="35"/>
      <c r="JA3" s="35"/>
      <c r="JB3" s="35"/>
    </row>
    <row r="4" spans="1:262" ht="32.1" customHeight="1">
      <c r="A4" s="30">
        <f>8+4+1+16+10+16+6+9+8+12+12+5+10</f>
        <v>117</v>
      </c>
      <c r="F4" s="38">
        <v>1</v>
      </c>
      <c r="G4" s="38">
        <v>1</v>
      </c>
      <c r="H4" s="38">
        <v>2</v>
      </c>
      <c r="I4" s="38">
        <v>2</v>
      </c>
      <c r="J4" s="38">
        <v>3</v>
      </c>
      <c r="K4" s="38">
        <v>3</v>
      </c>
      <c r="L4" s="38" t="s">
        <v>22</v>
      </c>
      <c r="M4" s="38" t="s">
        <v>22</v>
      </c>
      <c r="N4" s="38">
        <v>4</v>
      </c>
      <c r="O4" s="38">
        <v>4</v>
      </c>
      <c r="P4" s="38" t="s">
        <v>23</v>
      </c>
      <c r="Q4" s="38" t="s">
        <v>23</v>
      </c>
      <c r="R4" s="38">
        <v>5</v>
      </c>
      <c r="S4" s="38">
        <v>5</v>
      </c>
      <c r="T4" s="38" t="s">
        <v>24</v>
      </c>
      <c r="U4" s="38" t="s">
        <v>24</v>
      </c>
      <c r="V4" s="38">
        <v>6</v>
      </c>
      <c r="W4" s="38">
        <v>6</v>
      </c>
      <c r="X4" s="38" t="s">
        <v>25</v>
      </c>
      <c r="Y4" s="38" t="s">
        <v>25</v>
      </c>
      <c r="AC4" s="38">
        <v>2</v>
      </c>
      <c r="AD4" s="38">
        <v>2</v>
      </c>
      <c r="AE4" s="38">
        <v>3</v>
      </c>
      <c r="AF4" s="38">
        <v>3</v>
      </c>
      <c r="AG4" s="38">
        <v>4</v>
      </c>
      <c r="AH4" s="38">
        <v>4</v>
      </c>
      <c r="AI4" s="38">
        <v>5</v>
      </c>
      <c r="AJ4" s="38">
        <v>5</v>
      </c>
      <c r="AL4" s="38">
        <v>1</v>
      </c>
      <c r="AM4" s="38">
        <v>1</v>
      </c>
      <c r="AN4" s="38">
        <v>2</v>
      </c>
      <c r="AO4" s="38">
        <v>2</v>
      </c>
      <c r="AP4" s="38">
        <v>3</v>
      </c>
      <c r="AQ4" s="38">
        <v>3</v>
      </c>
      <c r="AR4" s="38" t="s">
        <v>22</v>
      </c>
      <c r="AS4" s="38" t="s">
        <v>22</v>
      </c>
      <c r="AT4" s="38">
        <v>4</v>
      </c>
      <c r="AU4" s="38">
        <v>4</v>
      </c>
      <c r="AV4" s="38" t="s">
        <v>23</v>
      </c>
      <c r="AW4" s="38" t="s">
        <v>23</v>
      </c>
      <c r="AX4" s="38">
        <v>5</v>
      </c>
      <c r="AY4" s="38">
        <v>5</v>
      </c>
      <c r="AZ4" s="38">
        <v>6</v>
      </c>
      <c r="BA4" s="38">
        <v>6</v>
      </c>
      <c r="BB4" s="38">
        <v>7</v>
      </c>
      <c r="BC4" s="38">
        <v>7</v>
      </c>
      <c r="BD4" s="38">
        <v>8</v>
      </c>
      <c r="BE4" s="38">
        <v>8</v>
      </c>
      <c r="BF4" s="38">
        <v>9</v>
      </c>
      <c r="BG4" s="38">
        <v>9</v>
      </c>
      <c r="BH4" s="38">
        <v>10</v>
      </c>
      <c r="BI4" s="38">
        <v>10</v>
      </c>
      <c r="BK4" s="38">
        <v>1</v>
      </c>
      <c r="BL4" s="38">
        <v>1</v>
      </c>
      <c r="BM4" s="38">
        <v>2</v>
      </c>
      <c r="BN4" s="38">
        <v>2</v>
      </c>
      <c r="BO4" s="38" t="s">
        <v>26</v>
      </c>
      <c r="BP4" s="38" t="s">
        <v>26</v>
      </c>
      <c r="BS4" s="38">
        <v>4</v>
      </c>
      <c r="BT4" s="38">
        <v>4</v>
      </c>
      <c r="BU4" s="38" t="s">
        <v>23</v>
      </c>
      <c r="BV4" s="38" t="s">
        <v>23</v>
      </c>
      <c r="BW4" s="38">
        <v>5</v>
      </c>
      <c r="BX4" s="38">
        <v>5</v>
      </c>
      <c r="BY4" s="38">
        <v>6</v>
      </c>
      <c r="BZ4" s="38">
        <v>6</v>
      </c>
      <c r="CA4" s="38" t="s">
        <v>25</v>
      </c>
      <c r="CB4" s="38" t="s">
        <v>25</v>
      </c>
      <c r="CC4" s="38">
        <v>7</v>
      </c>
      <c r="CD4" s="38">
        <v>7</v>
      </c>
      <c r="CE4" s="38">
        <v>8</v>
      </c>
      <c r="CF4" s="38">
        <v>8</v>
      </c>
      <c r="CG4" s="38" t="s">
        <v>27</v>
      </c>
      <c r="CH4" s="38" t="s">
        <v>27</v>
      </c>
      <c r="CN4" s="38" t="s">
        <v>28</v>
      </c>
      <c r="CO4" s="38" t="s">
        <v>28</v>
      </c>
      <c r="CP4" s="38" t="s">
        <v>29</v>
      </c>
      <c r="CQ4" s="38" t="s">
        <v>29</v>
      </c>
      <c r="CR4" s="38">
        <v>2</v>
      </c>
      <c r="CS4" s="38">
        <v>2</v>
      </c>
      <c r="CT4" s="38">
        <v>3</v>
      </c>
      <c r="CU4" s="38">
        <v>3</v>
      </c>
      <c r="CV4" s="38">
        <v>4</v>
      </c>
      <c r="CW4" s="38">
        <v>4</v>
      </c>
      <c r="CX4" s="38" t="s">
        <v>23</v>
      </c>
      <c r="CY4" s="38" t="s">
        <v>23</v>
      </c>
      <c r="DA4" s="38">
        <v>1</v>
      </c>
      <c r="DB4" s="38">
        <v>1</v>
      </c>
      <c r="DC4" s="38">
        <v>2</v>
      </c>
      <c r="DD4" s="38">
        <v>2</v>
      </c>
      <c r="DE4" s="38">
        <v>3</v>
      </c>
      <c r="DF4" s="38">
        <v>3</v>
      </c>
      <c r="DG4" s="38">
        <v>4</v>
      </c>
      <c r="DH4" s="38">
        <v>4</v>
      </c>
      <c r="DI4" s="38">
        <v>5</v>
      </c>
      <c r="DJ4" s="38">
        <v>5</v>
      </c>
      <c r="DK4" s="38" t="s">
        <v>24</v>
      </c>
      <c r="DL4" s="38" t="s">
        <v>24</v>
      </c>
      <c r="DM4" s="38">
        <v>6</v>
      </c>
      <c r="DN4" s="38">
        <v>6</v>
      </c>
      <c r="DT4" s="38">
        <v>1</v>
      </c>
      <c r="DU4" s="38">
        <v>1</v>
      </c>
      <c r="DV4" s="38">
        <v>2</v>
      </c>
      <c r="DW4" s="38">
        <v>2</v>
      </c>
      <c r="DX4" s="38" t="s">
        <v>26</v>
      </c>
      <c r="DY4" s="38" t="s">
        <v>26</v>
      </c>
      <c r="DZ4" s="38">
        <v>3</v>
      </c>
      <c r="EA4" s="38">
        <v>3</v>
      </c>
      <c r="EB4" s="38">
        <v>4</v>
      </c>
      <c r="EC4" s="38">
        <v>4</v>
      </c>
      <c r="EE4" s="38">
        <v>1</v>
      </c>
      <c r="EF4" s="38">
        <v>1</v>
      </c>
      <c r="EG4" s="38">
        <v>2</v>
      </c>
      <c r="EH4" s="38">
        <v>2</v>
      </c>
      <c r="EI4" s="38" t="s">
        <v>26</v>
      </c>
      <c r="EJ4" s="38" t="s">
        <v>26</v>
      </c>
      <c r="EK4" s="38" t="s">
        <v>30</v>
      </c>
      <c r="EL4" s="38" t="s">
        <v>30</v>
      </c>
      <c r="EM4" s="38">
        <v>3</v>
      </c>
      <c r="EN4" s="38">
        <v>3</v>
      </c>
      <c r="EO4" s="38" t="s">
        <v>22</v>
      </c>
      <c r="EP4" s="38" t="s">
        <v>22</v>
      </c>
      <c r="EQ4" s="38">
        <v>4</v>
      </c>
      <c r="ER4" s="38">
        <v>4</v>
      </c>
      <c r="ES4" s="38">
        <v>5</v>
      </c>
      <c r="ET4" s="38">
        <v>5</v>
      </c>
      <c r="EU4" s="38">
        <v>6</v>
      </c>
      <c r="EV4" s="38">
        <v>6</v>
      </c>
      <c r="EW4" s="38" t="s">
        <v>25</v>
      </c>
      <c r="EX4" s="38" t="s">
        <v>25</v>
      </c>
      <c r="EY4" s="38">
        <v>7</v>
      </c>
      <c r="EZ4" s="38">
        <v>7</v>
      </c>
      <c r="FA4" s="38" t="s">
        <v>31</v>
      </c>
      <c r="FB4" s="38" t="s">
        <v>31</v>
      </c>
      <c r="FC4" s="38">
        <v>8</v>
      </c>
      <c r="FD4" s="38">
        <v>8</v>
      </c>
      <c r="FE4" s="38">
        <v>9</v>
      </c>
      <c r="FF4" s="38">
        <v>9</v>
      </c>
      <c r="FG4" s="38">
        <v>10</v>
      </c>
      <c r="FH4" s="38">
        <v>10</v>
      </c>
      <c r="FI4" s="38">
        <v>11</v>
      </c>
      <c r="FJ4" s="38">
        <v>11</v>
      </c>
      <c r="FK4" s="38">
        <v>12</v>
      </c>
      <c r="FL4" s="38">
        <v>12</v>
      </c>
      <c r="FN4" s="38">
        <v>1</v>
      </c>
      <c r="FO4" s="38">
        <v>1</v>
      </c>
      <c r="FP4" s="38">
        <v>2</v>
      </c>
      <c r="FQ4" s="38">
        <v>2</v>
      </c>
      <c r="FR4" s="38">
        <v>3</v>
      </c>
      <c r="FS4" s="38">
        <v>3</v>
      </c>
      <c r="FT4" s="38">
        <v>4</v>
      </c>
      <c r="FU4" s="38">
        <v>4</v>
      </c>
      <c r="FV4" s="38">
        <v>5</v>
      </c>
      <c r="FW4" s="38">
        <v>5</v>
      </c>
      <c r="FZ4" s="38">
        <v>6</v>
      </c>
      <c r="GA4" s="38">
        <v>6</v>
      </c>
      <c r="GB4" s="38">
        <v>7</v>
      </c>
      <c r="GC4" s="38">
        <v>7</v>
      </c>
      <c r="GD4" s="38" t="s">
        <v>31</v>
      </c>
      <c r="GE4" s="38" t="s">
        <v>31</v>
      </c>
      <c r="GF4" s="38">
        <v>8</v>
      </c>
      <c r="GG4" s="38">
        <v>8</v>
      </c>
      <c r="GI4" s="38">
        <v>1</v>
      </c>
      <c r="GJ4" s="38">
        <v>1</v>
      </c>
      <c r="GK4" s="38" t="s">
        <v>32</v>
      </c>
      <c r="GL4" s="38" t="s">
        <v>32</v>
      </c>
      <c r="GM4" s="38">
        <v>2</v>
      </c>
      <c r="GN4" s="38">
        <v>2</v>
      </c>
      <c r="GO4" s="38">
        <v>3</v>
      </c>
      <c r="GP4" s="38">
        <v>3</v>
      </c>
      <c r="GQ4" s="38">
        <v>4</v>
      </c>
      <c r="GR4" s="38">
        <v>4</v>
      </c>
      <c r="GS4" s="38">
        <v>5</v>
      </c>
      <c r="GT4" s="38">
        <v>5</v>
      </c>
      <c r="GU4" s="38">
        <v>6</v>
      </c>
      <c r="GV4" s="38">
        <v>6</v>
      </c>
      <c r="GW4" s="38">
        <v>7</v>
      </c>
      <c r="GX4" s="38">
        <v>7</v>
      </c>
      <c r="GY4" s="38" t="s">
        <v>31</v>
      </c>
      <c r="GZ4" s="38" t="s">
        <v>31</v>
      </c>
      <c r="HA4" s="38">
        <v>8</v>
      </c>
      <c r="HB4" s="38">
        <v>8</v>
      </c>
      <c r="HC4" s="38">
        <v>9</v>
      </c>
      <c r="HD4" s="38">
        <v>9</v>
      </c>
      <c r="HE4" s="38">
        <v>10</v>
      </c>
      <c r="HF4" s="38">
        <v>10</v>
      </c>
      <c r="HG4" s="38">
        <v>11</v>
      </c>
      <c r="HH4" s="38">
        <v>11</v>
      </c>
      <c r="HI4" s="38">
        <v>12</v>
      </c>
      <c r="HJ4" s="38">
        <v>12</v>
      </c>
      <c r="HK4" s="38" t="s">
        <v>33</v>
      </c>
      <c r="HL4" s="38" t="s">
        <v>33</v>
      </c>
      <c r="HM4" s="38">
        <v>13</v>
      </c>
      <c r="HN4" s="38">
        <v>13</v>
      </c>
      <c r="HP4" s="38">
        <v>1</v>
      </c>
      <c r="HQ4" s="38">
        <v>1</v>
      </c>
      <c r="HS4" s="41">
        <v>1</v>
      </c>
      <c r="HT4" s="41">
        <v>1</v>
      </c>
      <c r="HU4" s="41">
        <v>2</v>
      </c>
      <c r="HV4" s="41">
        <v>2</v>
      </c>
      <c r="HW4" s="41" t="s">
        <v>26</v>
      </c>
      <c r="HX4" s="41" t="s">
        <v>26</v>
      </c>
      <c r="HY4" s="41">
        <v>3</v>
      </c>
      <c r="HZ4" s="41">
        <v>3</v>
      </c>
      <c r="IA4" s="41"/>
      <c r="IB4" s="41">
        <v>1</v>
      </c>
      <c r="IC4" s="41">
        <v>1</v>
      </c>
      <c r="ID4" s="41">
        <v>2</v>
      </c>
      <c r="IE4" s="38">
        <v>2</v>
      </c>
      <c r="IF4" s="38">
        <v>3</v>
      </c>
      <c r="IG4" s="38">
        <v>3</v>
      </c>
      <c r="IH4" s="38" t="s">
        <v>22</v>
      </c>
      <c r="II4" s="38" t="s">
        <v>22</v>
      </c>
      <c r="IJ4" s="41">
        <v>4</v>
      </c>
      <c r="IK4" s="41">
        <v>4</v>
      </c>
      <c r="IL4" s="41">
        <v>5</v>
      </c>
      <c r="IM4" s="38">
        <v>5</v>
      </c>
      <c r="IN4" s="38">
        <v>6</v>
      </c>
      <c r="IO4" s="38">
        <v>6</v>
      </c>
      <c r="IP4" s="38">
        <v>7</v>
      </c>
      <c r="IQ4" s="38">
        <v>7</v>
      </c>
      <c r="IS4" s="30"/>
      <c r="IU4" s="38"/>
      <c r="IV4" s="41"/>
      <c r="IW4" s="41"/>
      <c r="IZ4" s="42"/>
      <c r="JA4" s="42"/>
    </row>
    <row r="5" spans="1:262" ht="33.950000000000003" customHeight="1">
      <c r="A5" s="30" t="s">
        <v>34</v>
      </c>
      <c r="B5" s="43">
        <v>45296</v>
      </c>
      <c r="C5" s="44">
        <v>0.45833333333333331</v>
      </c>
      <c r="D5" s="44" t="s">
        <v>35</v>
      </c>
      <c r="E5" s="44" t="s">
        <v>36</v>
      </c>
      <c r="F5" s="38">
        <v>1</v>
      </c>
      <c r="G5" s="38">
        <v>1</v>
      </c>
      <c r="H5" s="38">
        <v>1</v>
      </c>
      <c r="I5" s="38">
        <v>0</v>
      </c>
      <c r="J5" s="38">
        <v>1</v>
      </c>
      <c r="K5" s="38">
        <v>1</v>
      </c>
      <c r="L5" s="38">
        <v>1</v>
      </c>
      <c r="M5" s="38">
        <v>1</v>
      </c>
      <c r="N5" s="38">
        <v>1</v>
      </c>
      <c r="O5" s="38">
        <v>1</v>
      </c>
      <c r="P5" s="38">
        <v>1</v>
      </c>
      <c r="Q5" s="38">
        <v>1</v>
      </c>
      <c r="R5" s="38">
        <v>1</v>
      </c>
      <c r="S5" s="38">
        <v>1</v>
      </c>
      <c r="T5" s="38">
        <v>1</v>
      </c>
      <c r="U5" s="38">
        <v>1</v>
      </c>
      <c r="V5" s="38">
        <v>1</v>
      </c>
      <c r="W5" s="38">
        <v>1</v>
      </c>
      <c r="X5" s="38">
        <v>1</v>
      </c>
      <c r="Y5" s="38">
        <v>1</v>
      </c>
      <c r="AC5" s="38">
        <v>1</v>
      </c>
      <c r="AD5" s="38">
        <v>1</v>
      </c>
      <c r="AE5" s="38">
        <v>1</v>
      </c>
      <c r="AF5" s="38">
        <v>0</v>
      </c>
      <c r="AG5" s="38">
        <v>1</v>
      </c>
      <c r="AH5" s="38">
        <v>0</v>
      </c>
      <c r="AI5" s="38">
        <v>1</v>
      </c>
      <c r="AJ5" s="38">
        <v>1</v>
      </c>
      <c r="AK5" s="45"/>
      <c r="AL5" s="38">
        <v>1</v>
      </c>
      <c r="AM5" s="38">
        <v>1</v>
      </c>
      <c r="AN5" s="38">
        <v>1</v>
      </c>
      <c r="AO5" s="38">
        <v>1</v>
      </c>
      <c r="AP5" s="38">
        <v>1</v>
      </c>
      <c r="AQ5" s="38">
        <v>1</v>
      </c>
      <c r="AR5" s="38">
        <v>1</v>
      </c>
      <c r="AS5" s="38">
        <v>1</v>
      </c>
      <c r="AT5" s="38">
        <v>1</v>
      </c>
      <c r="AU5" s="38">
        <v>1</v>
      </c>
      <c r="AV5" s="38">
        <v>1</v>
      </c>
      <c r="AW5" s="38">
        <v>0</v>
      </c>
      <c r="AX5" s="38">
        <v>1</v>
      </c>
      <c r="AY5" s="38">
        <v>1</v>
      </c>
      <c r="AZ5" s="38">
        <v>1</v>
      </c>
      <c r="BA5" s="38">
        <v>1</v>
      </c>
      <c r="BB5" s="38">
        <v>1</v>
      </c>
      <c r="BC5" s="38">
        <v>1</v>
      </c>
      <c r="BD5" s="38">
        <v>1</v>
      </c>
      <c r="BE5" s="38">
        <v>1</v>
      </c>
      <c r="BF5" s="38">
        <v>1</v>
      </c>
      <c r="BG5" s="38">
        <v>1</v>
      </c>
      <c r="BH5" s="38">
        <v>0</v>
      </c>
      <c r="BI5" s="38">
        <v>0</v>
      </c>
      <c r="BK5" s="38">
        <v>1</v>
      </c>
      <c r="BL5" s="38">
        <v>1</v>
      </c>
      <c r="BM5" s="38">
        <v>1</v>
      </c>
      <c r="BN5" s="38">
        <v>1</v>
      </c>
      <c r="BO5" s="38">
        <v>1</v>
      </c>
      <c r="BP5" s="38">
        <v>1</v>
      </c>
      <c r="BS5" s="38">
        <v>1</v>
      </c>
      <c r="BT5" s="38">
        <v>1</v>
      </c>
      <c r="BU5" s="38">
        <v>1</v>
      </c>
      <c r="BV5" s="38">
        <v>1</v>
      </c>
      <c r="BW5" s="38">
        <v>1</v>
      </c>
      <c r="BX5" s="38">
        <v>1</v>
      </c>
      <c r="BY5" s="38">
        <v>1</v>
      </c>
      <c r="BZ5" s="38">
        <v>1</v>
      </c>
      <c r="CA5" s="38">
        <v>1</v>
      </c>
      <c r="CB5" s="38">
        <v>1</v>
      </c>
      <c r="CC5" s="38">
        <v>1</v>
      </c>
      <c r="CD5" s="38">
        <v>1</v>
      </c>
      <c r="CE5" s="38">
        <v>1</v>
      </c>
      <c r="CF5" s="38">
        <v>1</v>
      </c>
      <c r="CG5" s="38">
        <v>1</v>
      </c>
      <c r="CH5" s="38">
        <v>1</v>
      </c>
      <c r="CN5" s="38">
        <v>1</v>
      </c>
      <c r="CO5" s="38">
        <v>1</v>
      </c>
      <c r="CP5" s="38">
        <v>1</v>
      </c>
      <c r="CQ5" s="38">
        <v>0</v>
      </c>
      <c r="CR5" s="38">
        <v>1</v>
      </c>
      <c r="CS5" s="38">
        <v>1</v>
      </c>
      <c r="CT5" s="38">
        <v>1</v>
      </c>
      <c r="CU5" s="38">
        <v>1</v>
      </c>
      <c r="CV5" s="38">
        <v>1</v>
      </c>
      <c r="CW5" s="38">
        <v>1</v>
      </c>
      <c r="CX5" s="38">
        <v>1</v>
      </c>
      <c r="CY5" s="38">
        <v>1</v>
      </c>
      <c r="DA5" s="38">
        <v>1</v>
      </c>
      <c r="DB5" s="38">
        <v>1</v>
      </c>
      <c r="DC5" s="38">
        <v>1</v>
      </c>
      <c r="DD5" s="38">
        <v>1</v>
      </c>
      <c r="DE5" s="38">
        <v>1</v>
      </c>
      <c r="DF5" s="38">
        <v>1</v>
      </c>
      <c r="DG5" s="38">
        <v>1</v>
      </c>
      <c r="DH5" s="38">
        <v>1</v>
      </c>
      <c r="DI5" s="38">
        <v>1</v>
      </c>
      <c r="DJ5" s="38">
        <v>1</v>
      </c>
      <c r="DK5" s="38">
        <v>1</v>
      </c>
      <c r="DL5" s="38">
        <v>1</v>
      </c>
      <c r="DM5" s="38">
        <v>1</v>
      </c>
      <c r="DN5" s="38">
        <v>1</v>
      </c>
      <c r="DT5" s="38">
        <v>1</v>
      </c>
      <c r="DU5" s="38">
        <v>1</v>
      </c>
      <c r="DV5" s="38">
        <v>1</v>
      </c>
      <c r="DW5" s="38">
        <v>1</v>
      </c>
      <c r="DX5" s="38">
        <v>1</v>
      </c>
      <c r="DY5" s="38">
        <v>1</v>
      </c>
      <c r="DZ5" s="38">
        <v>1</v>
      </c>
      <c r="EA5" s="38">
        <v>0</v>
      </c>
      <c r="EB5" s="38">
        <v>1</v>
      </c>
      <c r="EC5" s="38">
        <v>1</v>
      </c>
      <c r="EE5" s="38">
        <v>1</v>
      </c>
      <c r="EF5" s="38">
        <v>1</v>
      </c>
      <c r="EG5" s="38">
        <v>1</v>
      </c>
      <c r="EH5" s="38">
        <v>1</v>
      </c>
      <c r="EI5" s="38">
        <v>1</v>
      </c>
      <c r="EJ5" s="38">
        <v>1</v>
      </c>
      <c r="EK5" s="38">
        <v>1</v>
      </c>
      <c r="EL5" s="38">
        <v>1</v>
      </c>
      <c r="EM5" s="38">
        <v>1</v>
      </c>
      <c r="EN5" s="38">
        <v>1</v>
      </c>
      <c r="EO5" s="38">
        <v>1</v>
      </c>
      <c r="EP5" s="38">
        <v>1</v>
      </c>
      <c r="EQ5" s="38">
        <v>1</v>
      </c>
      <c r="ER5" s="38">
        <v>1</v>
      </c>
      <c r="ES5" s="38">
        <v>1</v>
      </c>
      <c r="ET5" s="38">
        <v>1</v>
      </c>
      <c r="EU5" s="38">
        <v>1</v>
      </c>
      <c r="EV5" s="38">
        <v>1</v>
      </c>
      <c r="EW5" s="38">
        <v>1</v>
      </c>
      <c r="EX5" s="38">
        <v>1</v>
      </c>
      <c r="EY5" s="38">
        <v>1</v>
      </c>
      <c r="EZ5" s="38">
        <v>1</v>
      </c>
      <c r="FA5" s="38">
        <v>1</v>
      </c>
      <c r="FB5" s="38">
        <v>1</v>
      </c>
      <c r="FC5" s="38">
        <v>1</v>
      </c>
      <c r="FD5" s="38">
        <v>1</v>
      </c>
      <c r="FE5" s="38">
        <v>1</v>
      </c>
      <c r="FF5" s="38">
        <v>1</v>
      </c>
      <c r="FG5" s="38">
        <v>1</v>
      </c>
      <c r="FH5" s="38">
        <v>1</v>
      </c>
      <c r="FI5" s="38">
        <v>1</v>
      </c>
      <c r="FJ5" s="38">
        <v>1</v>
      </c>
      <c r="FK5" s="38">
        <v>1</v>
      </c>
      <c r="FL5" s="38">
        <v>1</v>
      </c>
      <c r="FN5" s="38">
        <v>1</v>
      </c>
      <c r="FO5" s="38">
        <v>1</v>
      </c>
      <c r="FP5" s="38">
        <v>1</v>
      </c>
      <c r="FQ5" s="38">
        <v>1</v>
      </c>
      <c r="FR5" s="38">
        <v>1</v>
      </c>
      <c r="FS5" s="38">
        <v>0</v>
      </c>
      <c r="FT5" s="38">
        <v>1</v>
      </c>
      <c r="FU5" s="38">
        <v>0</v>
      </c>
      <c r="FV5" s="38">
        <v>1</v>
      </c>
      <c r="FW5" s="38">
        <v>1</v>
      </c>
      <c r="FZ5" s="38">
        <v>1</v>
      </c>
      <c r="GA5" s="38">
        <v>1</v>
      </c>
      <c r="GB5" s="38">
        <v>1</v>
      </c>
      <c r="GC5" s="38">
        <v>1</v>
      </c>
      <c r="GD5" s="38">
        <v>1</v>
      </c>
      <c r="GE5" s="38">
        <v>1</v>
      </c>
      <c r="GF5" s="38">
        <v>1</v>
      </c>
      <c r="GG5" s="38">
        <v>1</v>
      </c>
      <c r="GI5" s="38">
        <v>1</v>
      </c>
      <c r="GJ5" s="38">
        <v>1</v>
      </c>
      <c r="GK5" s="38">
        <v>1</v>
      </c>
      <c r="GL5" s="38">
        <v>1</v>
      </c>
      <c r="GM5" s="38">
        <v>1</v>
      </c>
      <c r="GN5" s="38">
        <v>1</v>
      </c>
      <c r="GO5" s="38">
        <v>1</v>
      </c>
      <c r="GP5" s="38">
        <v>1</v>
      </c>
      <c r="GQ5" s="38">
        <v>1</v>
      </c>
      <c r="GR5" s="38">
        <v>1</v>
      </c>
      <c r="GS5" s="38">
        <v>1</v>
      </c>
      <c r="GT5" s="38">
        <v>1</v>
      </c>
      <c r="GU5" s="38">
        <v>1</v>
      </c>
      <c r="GV5" s="38">
        <v>1</v>
      </c>
      <c r="GW5" s="38">
        <v>1</v>
      </c>
      <c r="GX5" s="38">
        <v>1</v>
      </c>
      <c r="GY5" s="38">
        <v>1</v>
      </c>
      <c r="GZ5" s="38">
        <v>1</v>
      </c>
      <c r="HA5" s="38">
        <v>1</v>
      </c>
      <c r="HB5" s="38">
        <v>1</v>
      </c>
      <c r="HC5" s="38">
        <v>1</v>
      </c>
      <c r="HD5" s="38">
        <v>1</v>
      </c>
      <c r="HE5" s="38">
        <v>1</v>
      </c>
      <c r="HF5" s="38">
        <v>1</v>
      </c>
      <c r="HG5" s="38">
        <v>1</v>
      </c>
      <c r="HH5" s="38">
        <v>1</v>
      </c>
      <c r="HI5" s="38">
        <v>1</v>
      </c>
      <c r="HJ5" s="38">
        <v>0</v>
      </c>
      <c r="HK5" s="38">
        <v>1</v>
      </c>
      <c r="HL5" s="38">
        <v>0</v>
      </c>
      <c r="HM5" s="38">
        <v>1</v>
      </c>
      <c r="HN5" s="38">
        <v>1</v>
      </c>
      <c r="HP5" s="38">
        <v>1</v>
      </c>
      <c r="HQ5" s="38">
        <v>1</v>
      </c>
      <c r="HS5" s="38">
        <v>1</v>
      </c>
      <c r="HT5" s="38">
        <v>1</v>
      </c>
      <c r="HU5" s="38">
        <v>1</v>
      </c>
      <c r="HV5" s="38">
        <v>1</v>
      </c>
      <c r="HW5" s="38">
        <v>1</v>
      </c>
      <c r="HX5" s="38">
        <v>1</v>
      </c>
      <c r="HY5" s="38">
        <v>1</v>
      </c>
      <c r="HZ5" s="38">
        <v>1</v>
      </c>
      <c r="IB5" s="38">
        <v>1</v>
      </c>
      <c r="IC5" s="38">
        <v>1</v>
      </c>
      <c r="ID5" s="38">
        <v>1</v>
      </c>
      <c r="IE5" s="38">
        <v>1</v>
      </c>
      <c r="IF5" s="38">
        <v>1</v>
      </c>
      <c r="IG5" s="38">
        <v>0</v>
      </c>
      <c r="IH5" s="38">
        <v>1</v>
      </c>
      <c r="II5" s="38">
        <v>0</v>
      </c>
      <c r="IJ5" s="38">
        <v>1</v>
      </c>
      <c r="IK5" s="38">
        <v>1</v>
      </c>
      <c r="IL5" s="38">
        <v>1</v>
      </c>
      <c r="IM5" s="38">
        <v>1</v>
      </c>
      <c r="IN5" s="38">
        <v>1</v>
      </c>
      <c r="IO5" s="38">
        <v>0</v>
      </c>
      <c r="IP5" s="38">
        <v>1</v>
      </c>
      <c r="IQ5" s="38">
        <v>1</v>
      </c>
      <c r="IS5" s="30" t="s">
        <v>37</v>
      </c>
      <c r="IT5" s="30" t="s">
        <v>38</v>
      </c>
      <c r="IU5" s="30" t="s">
        <v>39</v>
      </c>
      <c r="IV5" s="30" t="s">
        <v>40</v>
      </c>
      <c r="IW5" s="30" t="s">
        <v>41</v>
      </c>
      <c r="IX5" s="30" t="s">
        <v>42</v>
      </c>
      <c r="IY5" s="30" t="s">
        <v>43</v>
      </c>
      <c r="IZ5" s="35"/>
      <c r="JA5" s="42"/>
    </row>
    <row r="6" spans="1:262" s="3" customFormat="1" ht="33.950000000000003" customHeight="1">
      <c r="A6" s="30" t="s">
        <v>44</v>
      </c>
      <c r="B6" s="38"/>
      <c r="C6" s="38"/>
      <c r="D6" s="38"/>
      <c r="E6" s="38"/>
      <c r="F6" s="46" t="s">
        <v>45</v>
      </c>
      <c r="G6" s="46"/>
      <c r="H6" s="47">
        <v>1</v>
      </c>
      <c r="I6" s="47"/>
      <c r="J6" s="48">
        <v>0</v>
      </c>
      <c r="K6" s="48"/>
      <c r="L6" s="47" t="s">
        <v>45</v>
      </c>
      <c r="M6" s="47"/>
      <c r="N6" s="48">
        <f t="shared" ref="N6" si="0">N5-O5</f>
        <v>0</v>
      </c>
      <c r="O6" s="48"/>
      <c r="P6" s="47" t="s">
        <v>45</v>
      </c>
      <c r="Q6" s="47"/>
      <c r="R6" s="48">
        <f t="shared" ref="R6" si="1">R5-S5</f>
        <v>0</v>
      </c>
      <c r="S6" s="48"/>
      <c r="T6" s="47" t="s">
        <v>45</v>
      </c>
      <c r="U6" s="47"/>
      <c r="V6" s="48">
        <f t="shared" ref="V6" si="2">V5-W5</f>
        <v>0</v>
      </c>
      <c r="W6" s="48"/>
      <c r="X6" s="47" t="s">
        <v>45</v>
      </c>
      <c r="Y6" s="47"/>
      <c r="Z6" s="49">
        <f>9/10</f>
        <v>0.9</v>
      </c>
      <c r="AA6" s="50"/>
      <c r="AB6" s="51"/>
      <c r="AC6" s="47" t="s">
        <v>46</v>
      </c>
      <c r="AD6" s="47"/>
      <c r="AE6" s="47">
        <f t="shared" ref="AE6" si="3">AE5-AF5</f>
        <v>1</v>
      </c>
      <c r="AF6" s="47"/>
      <c r="AG6" s="47">
        <f t="shared" ref="AG6" si="4">AG5-AH5</f>
        <v>1</v>
      </c>
      <c r="AH6" s="47"/>
      <c r="AI6" s="47" t="s">
        <v>46</v>
      </c>
      <c r="AJ6" s="47"/>
      <c r="AK6" s="52">
        <f>2/5</f>
        <v>0.4</v>
      </c>
      <c r="AL6" s="47" t="s">
        <v>46</v>
      </c>
      <c r="AM6" s="47"/>
      <c r="AN6" s="47" t="s">
        <v>46</v>
      </c>
      <c r="AO6" s="47"/>
      <c r="AP6" s="47" t="s">
        <v>46</v>
      </c>
      <c r="AQ6" s="47"/>
      <c r="AR6" s="47" t="s">
        <v>46</v>
      </c>
      <c r="AS6" s="47"/>
      <c r="AT6" s="47" t="s">
        <v>46</v>
      </c>
      <c r="AU6" s="47"/>
      <c r="AV6" s="47">
        <f t="shared" ref="AV6" si="5">AV5-AW5</f>
        <v>1</v>
      </c>
      <c r="AW6" s="47"/>
      <c r="AX6" s="53">
        <f t="shared" ref="AX6" si="6">AX5-AY5</f>
        <v>0</v>
      </c>
      <c r="AY6" s="53"/>
      <c r="AZ6" s="47" t="s">
        <v>46</v>
      </c>
      <c r="BA6" s="47"/>
      <c r="BB6" s="47" t="s">
        <v>46</v>
      </c>
      <c r="BC6" s="47"/>
      <c r="BD6" s="53">
        <f t="shared" ref="BD6" si="7">BD5-BE5</f>
        <v>0</v>
      </c>
      <c r="BE6" s="53"/>
      <c r="BF6" s="53">
        <f t="shared" ref="BF6" si="8">BF5-BG5</f>
        <v>0</v>
      </c>
      <c r="BG6" s="53"/>
      <c r="BH6" s="47" t="s">
        <v>46</v>
      </c>
      <c r="BI6" s="47"/>
      <c r="BJ6" s="54">
        <f>11/12</f>
        <v>0.91666666666666663</v>
      </c>
      <c r="BK6" s="46" t="s">
        <v>46</v>
      </c>
      <c r="BL6" s="46"/>
      <c r="BM6" s="46" t="s">
        <v>46</v>
      </c>
      <c r="BN6" s="46"/>
      <c r="BO6" s="47" t="s">
        <v>46</v>
      </c>
      <c r="BP6" s="47"/>
      <c r="BQ6" s="47"/>
      <c r="BR6" s="47"/>
      <c r="BS6" s="47" t="s">
        <v>46</v>
      </c>
      <c r="BT6" s="47"/>
      <c r="BU6" s="47" t="s">
        <v>46</v>
      </c>
      <c r="BV6" s="47"/>
      <c r="BW6" s="47" t="s">
        <v>46</v>
      </c>
      <c r="BX6" s="47"/>
      <c r="BY6" s="47" t="s">
        <v>46</v>
      </c>
      <c r="BZ6" s="47"/>
      <c r="CA6" s="47" t="s">
        <v>46</v>
      </c>
      <c r="CB6" s="47"/>
      <c r="CC6" s="47" t="s">
        <v>46</v>
      </c>
      <c r="CD6" s="47"/>
      <c r="CE6" s="47" t="s">
        <v>46</v>
      </c>
      <c r="CF6" s="47"/>
      <c r="CG6" s="47" t="s">
        <v>46</v>
      </c>
      <c r="CH6" s="47"/>
      <c r="CI6" s="52">
        <f>12/12</f>
        <v>1</v>
      </c>
      <c r="CJ6" s="47"/>
      <c r="CK6" s="47"/>
      <c r="CL6" s="47"/>
      <c r="CM6" s="47"/>
      <c r="CN6" s="47" t="s">
        <v>46</v>
      </c>
      <c r="CO6" s="47"/>
      <c r="CP6" s="47">
        <f t="shared" ref="CP6" si="9">CP5-CQ5</f>
        <v>1</v>
      </c>
      <c r="CQ6" s="47"/>
      <c r="CR6" s="47" t="s">
        <v>46</v>
      </c>
      <c r="CS6" s="47"/>
      <c r="CT6" s="47">
        <f t="shared" ref="CT6" si="10">CT5-CU5</f>
        <v>0</v>
      </c>
      <c r="CU6" s="47"/>
      <c r="CV6" s="47">
        <f t="shared" ref="CV6" si="11">CV5-CW5</f>
        <v>0</v>
      </c>
      <c r="CW6" s="47"/>
      <c r="CX6" s="47" t="s">
        <v>46</v>
      </c>
      <c r="CY6" s="47"/>
      <c r="CZ6" s="52">
        <f>6/8</f>
        <v>0.75</v>
      </c>
      <c r="DA6" s="47" t="s">
        <v>46</v>
      </c>
      <c r="DB6" s="47"/>
      <c r="DC6" s="47">
        <f t="shared" ref="DC6" si="12">DC5-DD5</f>
        <v>0</v>
      </c>
      <c r="DD6" s="47"/>
      <c r="DE6" s="47" t="s">
        <v>46</v>
      </c>
      <c r="DF6" s="47"/>
      <c r="DG6" s="47" t="s">
        <v>46</v>
      </c>
      <c r="DH6" s="47"/>
      <c r="DI6" s="47">
        <f t="shared" ref="DI6" si="13">DI5-DJ5</f>
        <v>0</v>
      </c>
      <c r="DJ6" s="47"/>
      <c r="DK6" s="47" t="s">
        <v>46</v>
      </c>
      <c r="DL6" s="47"/>
      <c r="DM6" s="47" t="s">
        <v>46</v>
      </c>
      <c r="DN6" s="47"/>
      <c r="DO6" s="47"/>
      <c r="DP6" s="47"/>
      <c r="DQ6" s="47"/>
      <c r="DR6" s="47"/>
      <c r="DS6" s="52">
        <f>7/9</f>
        <v>0.77777777777777779</v>
      </c>
      <c r="DT6" s="47">
        <f t="shared" ref="DT6" si="14">DT5-DU5</f>
        <v>0</v>
      </c>
      <c r="DU6" s="47"/>
      <c r="DV6" s="47">
        <f t="shared" ref="DV6" si="15">DV5-DW5</f>
        <v>0</v>
      </c>
      <c r="DW6" s="47"/>
      <c r="DX6" s="47" t="s">
        <v>46</v>
      </c>
      <c r="DY6" s="47"/>
      <c r="DZ6" s="47">
        <f t="shared" ref="DZ6" si="16">DZ5-EA5</f>
        <v>1</v>
      </c>
      <c r="EA6" s="47"/>
      <c r="EB6" s="47">
        <f t="shared" ref="EB6" si="17">EB5-EC5</f>
        <v>0</v>
      </c>
      <c r="EC6" s="47"/>
      <c r="ED6" s="52">
        <f>5/6</f>
        <v>0.83333333333333337</v>
      </c>
      <c r="EE6" s="47" t="s">
        <v>46</v>
      </c>
      <c r="EF6" s="47"/>
      <c r="EG6" s="47">
        <f t="shared" ref="EG6" si="18">EG5-EH5</f>
        <v>0</v>
      </c>
      <c r="EH6" s="47"/>
      <c r="EI6" s="47" t="s">
        <v>46</v>
      </c>
      <c r="EJ6" s="47"/>
      <c r="EK6" s="47" t="s">
        <v>46</v>
      </c>
      <c r="EL6" s="47"/>
      <c r="EM6" s="47">
        <f t="shared" ref="EM6" si="19">EM5-EN5</f>
        <v>0</v>
      </c>
      <c r="EN6" s="47"/>
      <c r="EO6" s="47" t="s">
        <v>46</v>
      </c>
      <c r="EP6" s="47"/>
      <c r="EQ6" s="47">
        <f t="shared" ref="EQ6" si="20">EQ5-ER5</f>
        <v>0</v>
      </c>
      <c r="ER6" s="47"/>
      <c r="ES6" s="47" t="s">
        <v>46</v>
      </c>
      <c r="ET6" s="47"/>
      <c r="EU6" s="47" t="s">
        <v>46</v>
      </c>
      <c r="EV6" s="47"/>
      <c r="EW6" s="47" t="s">
        <v>46</v>
      </c>
      <c r="EX6" s="47"/>
      <c r="EY6" s="47">
        <f t="shared" ref="EY6" si="21">EY5-EZ5</f>
        <v>0</v>
      </c>
      <c r="EZ6" s="47"/>
      <c r="FA6" s="47" t="s">
        <v>46</v>
      </c>
      <c r="FB6" s="47"/>
      <c r="FC6" s="47" t="s">
        <v>46</v>
      </c>
      <c r="FD6" s="47"/>
      <c r="FE6" s="47">
        <f t="shared" ref="FE6" si="22">FE5-FF5</f>
        <v>0</v>
      </c>
      <c r="FF6" s="47"/>
      <c r="FG6" s="47" t="s">
        <v>46</v>
      </c>
      <c r="FH6" s="47"/>
      <c r="FI6" s="47" t="s">
        <v>46</v>
      </c>
      <c r="FJ6" s="47"/>
      <c r="FK6" s="47" t="s">
        <v>46</v>
      </c>
      <c r="FL6" s="47"/>
      <c r="FM6" s="52">
        <f>16/16</f>
        <v>1</v>
      </c>
      <c r="FN6" s="47" t="s">
        <v>46</v>
      </c>
      <c r="FO6" s="47"/>
      <c r="FP6" s="47" t="s">
        <v>46</v>
      </c>
      <c r="FQ6" s="47"/>
      <c r="FR6" s="47">
        <f t="shared" ref="FR6" si="23">FR5-FS5</f>
        <v>1</v>
      </c>
      <c r="FS6" s="47"/>
      <c r="FT6" s="47">
        <f t="shared" ref="FT6" si="24">FT5-FU5</f>
        <v>1</v>
      </c>
      <c r="FU6" s="47"/>
      <c r="FV6" s="47">
        <f t="shared" ref="FV6" si="25">FV5-FW5</f>
        <v>0</v>
      </c>
      <c r="FW6" s="47"/>
      <c r="FX6" s="47"/>
      <c r="FY6" s="47"/>
      <c r="FZ6" s="47" t="s">
        <v>46</v>
      </c>
      <c r="GA6" s="47"/>
      <c r="GB6" s="47" t="s">
        <v>46</v>
      </c>
      <c r="GC6" s="47"/>
      <c r="GD6" s="47">
        <f t="shared" ref="GD6" si="26">GD5-GE5</f>
        <v>0</v>
      </c>
      <c r="GE6" s="47"/>
      <c r="GF6" s="47">
        <f t="shared" ref="GF6" si="27">GF5-GG5</f>
        <v>0</v>
      </c>
      <c r="GG6" s="47"/>
      <c r="GH6" s="52">
        <f>8/10</f>
        <v>0.8</v>
      </c>
      <c r="GI6" s="47" t="s">
        <v>46</v>
      </c>
      <c r="GJ6" s="47"/>
      <c r="GK6" s="47" t="s">
        <v>46</v>
      </c>
      <c r="GL6" s="47"/>
      <c r="GM6" s="47">
        <f t="shared" ref="GM6" si="28">GM5-GN5</f>
        <v>0</v>
      </c>
      <c r="GN6" s="47"/>
      <c r="GO6" s="47" t="s">
        <v>46</v>
      </c>
      <c r="GP6" s="47"/>
      <c r="GQ6" s="47" t="s">
        <v>46</v>
      </c>
      <c r="GR6" s="47"/>
      <c r="GS6" s="47" t="s">
        <v>46</v>
      </c>
      <c r="GT6" s="47"/>
      <c r="GU6" s="47" t="s">
        <v>46</v>
      </c>
      <c r="GV6" s="47"/>
      <c r="GW6" s="47">
        <f t="shared" ref="GW6" si="29">GW5-GX5</f>
        <v>0</v>
      </c>
      <c r="GX6" s="47"/>
      <c r="GY6" s="47" t="s">
        <v>46</v>
      </c>
      <c r="GZ6" s="47"/>
      <c r="HA6" s="47" t="s">
        <v>46</v>
      </c>
      <c r="HB6" s="47"/>
      <c r="HC6" s="47" t="s">
        <v>46</v>
      </c>
      <c r="HD6" s="47"/>
      <c r="HE6" s="47">
        <f t="shared" ref="HE6" si="30">HE5-HF5</f>
        <v>0</v>
      </c>
      <c r="HF6" s="47"/>
      <c r="HG6" s="47" t="s">
        <v>46</v>
      </c>
      <c r="HH6" s="47"/>
      <c r="HI6" s="47">
        <f t="shared" ref="HI6" si="31">HI5-HJ5</f>
        <v>1</v>
      </c>
      <c r="HJ6" s="47"/>
      <c r="HK6" s="47">
        <f t="shared" ref="HK6" si="32">HK5-HL5</f>
        <v>1</v>
      </c>
      <c r="HL6" s="47"/>
      <c r="HM6" s="47" t="s">
        <v>46</v>
      </c>
      <c r="HN6" s="47"/>
      <c r="HO6" s="52">
        <f>14/16</f>
        <v>0.875</v>
      </c>
      <c r="HP6" s="47" t="s">
        <v>45</v>
      </c>
      <c r="HQ6" s="47"/>
      <c r="HR6" s="52">
        <f>1/1</f>
        <v>1</v>
      </c>
      <c r="HS6" s="47">
        <f t="shared" ref="HS6" si="33">HS5-HT5</f>
        <v>0</v>
      </c>
      <c r="HT6" s="47"/>
      <c r="HU6" s="47">
        <f t="shared" ref="HU6" si="34">HU5-HV5</f>
        <v>0</v>
      </c>
      <c r="HV6" s="47"/>
      <c r="HW6" s="47">
        <f t="shared" ref="HW6" si="35">HW5-HX5</f>
        <v>0</v>
      </c>
      <c r="HX6" s="47"/>
      <c r="HY6" s="47">
        <f t="shared" ref="HY6" si="36">HY5-HZ5</f>
        <v>0</v>
      </c>
      <c r="HZ6" s="47"/>
      <c r="IA6" s="52">
        <f>4/4</f>
        <v>1</v>
      </c>
      <c r="IB6" s="47">
        <f t="shared" ref="IB6" si="37">IB5-IC5</f>
        <v>0</v>
      </c>
      <c r="IC6" s="47"/>
      <c r="ID6" s="47">
        <f t="shared" ref="ID6" si="38">ID5-IE5</f>
        <v>0</v>
      </c>
      <c r="IE6" s="47"/>
      <c r="IF6" s="47">
        <f t="shared" ref="IF6" si="39">IF5-IG5</f>
        <v>1</v>
      </c>
      <c r="IG6" s="47"/>
      <c r="IH6" s="47">
        <f t="shared" ref="IH6" si="40">IH5-II5</f>
        <v>1</v>
      </c>
      <c r="II6" s="47"/>
      <c r="IJ6" s="47">
        <f t="shared" ref="IJ6" si="41">IJ5-IK5</f>
        <v>0</v>
      </c>
      <c r="IK6" s="47"/>
      <c r="IL6" s="47">
        <f t="shared" ref="IL6" si="42">IL5-IM5</f>
        <v>0</v>
      </c>
      <c r="IM6" s="47"/>
      <c r="IN6" s="47">
        <f t="shared" ref="IN6" si="43">IN5-IO5</f>
        <v>1</v>
      </c>
      <c r="IO6" s="47"/>
      <c r="IP6" s="47">
        <f t="shared" ref="IP6" si="44">IP5-IQ5</f>
        <v>0</v>
      </c>
      <c r="IQ6" s="47"/>
      <c r="IR6" s="38">
        <f>5/8</f>
        <v>0.625</v>
      </c>
      <c r="IS6" s="30">
        <f>100/117</f>
        <v>0.85470085470085466</v>
      </c>
      <c r="IT6" s="38">
        <v>17</v>
      </c>
      <c r="IU6" s="38">
        <v>117</v>
      </c>
      <c r="IV6" s="41">
        <v>56</v>
      </c>
      <c r="IW6" s="41">
        <v>44</v>
      </c>
      <c r="IX6" s="41">
        <v>10</v>
      </c>
      <c r="IY6" s="41">
        <v>7</v>
      </c>
      <c r="IZ6" s="42">
        <f t="shared" ref="IZ6:IZ13" si="45">IX6+IY6</f>
        <v>17</v>
      </c>
      <c r="JA6" s="42">
        <f t="shared" ref="JA6:JA13" si="46">IV6+IW6</f>
        <v>100</v>
      </c>
      <c r="JB6" s="42">
        <f t="shared" ref="JB6:JB13" si="47">SUM(IV6:IY6)</f>
        <v>117</v>
      </c>
    </row>
    <row r="7" spans="1:262" ht="32.1" customHeight="1">
      <c r="A7" s="30" t="s">
        <v>47</v>
      </c>
      <c r="B7" s="43">
        <v>45297</v>
      </c>
      <c r="C7" s="44">
        <v>0.41666666666666669</v>
      </c>
      <c r="D7" s="38" t="s">
        <v>35</v>
      </c>
      <c r="E7" s="38" t="s">
        <v>48</v>
      </c>
      <c r="F7" s="38">
        <v>1</v>
      </c>
      <c r="G7" s="38">
        <v>1</v>
      </c>
      <c r="H7" s="38">
        <v>1</v>
      </c>
      <c r="I7" s="38">
        <v>0</v>
      </c>
      <c r="J7" s="38">
        <v>1</v>
      </c>
      <c r="K7" s="38">
        <v>1</v>
      </c>
      <c r="L7" s="38">
        <v>1</v>
      </c>
      <c r="M7" s="38">
        <v>1</v>
      </c>
      <c r="N7" s="38">
        <v>1</v>
      </c>
      <c r="O7" s="38">
        <v>1</v>
      </c>
      <c r="P7" s="38">
        <v>1</v>
      </c>
      <c r="Q7" s="38">
        <v>1</v>
      </c>
      <c r="R7" s="38">
        <v>1</v>
      </c>
      <c r="S7" s="38">
        <v>1</v>
      </c>
      <c r="T7" s="38">
        <v>1</v>
      </c>
      <c r="U7" s="38">
        <v>1</v>
      </c>
      <c r="V7" s="38">
        <v>1</v>
      </c>
      <c r="W7" s="38">
        <v>1</v>
      </c>
      <c r="X7" s="38">
        <v>1</v>
      </c>
      <c r="Y7" s="38">
        <v>1</v>
      </c>
      <c r="AC7" s="38">
        <v>1</v>
      </c>
      <c r="AD7" s="38">
        <v>0</v>
      </c>
      <c r="AE7" s="38">
        <v>1</v>
      </c>
      <c r="AF7" s="38">
        <v>1</v>
      </c>
      <c r="AG7" s="38">
        <v>1</v>
      </c>
      <c r="AH7" s="38">
        <v>0</v>
      </c>
      <c r="AI7" s="38">
        <v>1</v>
      </c>
      <c r="AJ7" s="38">
        <v>0</v>
      </c>
      <c r="AL7" s="38">
        <v>1</v>
      </c>
      <c r="AM7" s="38">
        <v>1</v>
      </c>
      <c r="AN7" s="38">
        <v>1</v>
      </c>
      <c r="AO7" s="38">
        <v>1</v>
      </c>
      <c r="AP7" s="38">
        <v>1</v>
      </c>
      <c r="AQ7" s="38">
        <v>1</v>
      </c>
      <c r="AR7" s="38">
        <v>1</v>
      </c>
      <c r="AS7" s="38">
        <v>1</v>
      </c>
      <c r="AT7" s="38">
        <v>1</v>
      </c>
      <c r="AU7" s="38">
        <v>1</v>
      </c>
      <c r="AV7" s="38">
        <v>1</v>
      </c>
      <c r="AW7" s="38">
        <v>0</v>
      </c>
      <c r="AX7" s="38">
        <v>1</v>
      </c>
      <c r="AY7" s="38">
        <v>1</v>
      </c>
      <c r="AZ7" s="38">
        <v>1</v>
      </c>
      <c r="BA7" s="38">
        <v>1</v>
      </c>
      <c r="BB7" s="38">
        <v>1</v>
      </c>
      <c r="BC7" s="38">
        <v>1</v>
      </c>
      <c r="BD7" s="38">
        <v>1</v>
      </c>
      <c r="BE7" s="38">
        <v>1</v>
      </c>
      <c r="BF7" s="38">
        <v>1</v>
      </c>
      <c r="BG7" s="38">
        <v>1</v>
      </c>
      <c r="BH7" s="38">
        <v>1</v>
      </c>
      <c r="BI7" s="38">
        <v>1</v>
      </c>
      <c r="BJ7" s="55"/>
      <c r="BK7" s="38">
        <v>1</v>
      </c>
      <c r="BL7" s="38">
        <v>0</v>
      </c>
      <c r="BM7" s="38">
        <v>1</v>
      </c>
      <c r="BN7" s="38">
        <v>1</v>
      </c>
      <c r="BO7" s="38">
        <v>1</v>
      </c>
      <c r="BP7" s="38">
        <v>1</v>
      </c>
      <c r="BS7" s="38">
        <v>1</v>
      </c>
      <c r="BT7" s="38">
        <v>1</v>
      </c>
      <c r="BU7" s="38">
        <v>1</v>
      </c>
      <c r="BV7" s="38">
        <v>0</v>
      </c>
      <c r="BW7" s="38">
        <v>1</v>
      </c>
      <c r="BX7" s="38">
        <v>1</v>
      </c>
      <c r="BY7" s="38">
        <v>1</v>
      </c>
      <c r="BZ7" s="38">
        <v>0</v>
      </c>
      <c r="CA7" s="38">
        <v>1</v>
      </c>
      <c r="CB7" s="38">
        <v>1</v>
      </c>
      <c r="CC7" s="38">
        <v>1</v>
      </c>
      <c r="CD7" s="38">
        <v>1</v>
      </c>
      <c r="CE7" s="38">
        <v>1</v>
      </c>
      <c r="CF7" s="38">
        <v>1</v>
      </c>
      <c r="CG7" s="38">
        <v>1</v>
      </c>
      <c r="CH7" s="38">
        <v>1</v>
      </c>
      <c r="CN7" s="38">
        <v>1</v>
      </c>
      <c r="CO7" s="38">
        <v>1</v>
      </c>
      <c r="CP7" s="38">
        <v>1</v>
      </c>
      <c r="CQ7" s="38">
        <v>1</v>
      </c>
      <c r="CR7" s="38">
        <v>1</v>
      </c>
      <c r="CS7" s="38">
        <v>0</v>
      </c>
      <c r="CT7" s="38">
        <v>1</v>
      </c>
      <c r="CU7" s="38">
        <v>1</v>
      </c>
      <c r="CV7" s="38">
        <v>1</v>
      </c>
      <c r="CW7" s="38">
        <v>1</v>
      </c>
      <c r="CX7" s="38">
        <v>1</v>
      </c>
      <c r="CY7" s="38">
        <v>1</v>
      </c>
      <c r="DA7" s="38">
        <v>1</v>
      </c>
      <c r="DB7" s="38">
        <v>1</v>
      </c>
      <c r="DC7" s="38">
        <v>1</v>
      </c>
      <c r="DD7" s="38">
        <v>0</v>
      </c>
      <c r="DE7" s="38">
        <v>1</v>
      </c>
      <c r="DF7" s="38">
        <v>1</v>
      </c>
      <c r="DG7" s="38">
        <v>1</v>
      </c>
      <c r="DH7" s="38">
        <v>1</v>
      </c>
      <c r="DI7" s="38">
        <v>1</v>
      </c>
      <c r="DJ7" s="38">
        <v>1</v>
      </c>
      <c r="DK7" s="38">
        <v>1</v>
      </c>
      <c r="DL7" s="38">
        <v>1</v>
      </c>
      <c r="DM7" s="38">
        <v>1</v>
      </c>
      <c r="DN7" s="38">
        <v>1</v>
      </c>
      <c r="DT7" s="38">
        <v>1</v>
      </c>
      <c r="DU7" s="38">
        <v>1</v>
      </c>
      <c r="DV7" s="38">
        <v>1</v>
      </c>
      <c r="DW7" s="38">
        <v>1</v>
      </c>
      <c r="DX7" s="38">
        <v>1</v>
      </c>
      <c r="DY7" s="38">
        <v>1</v>
      </c>
      <c r="DZ7" s="38">
        <v>1</v>
      </c>
      <c r="EA7" s="38">
        <v>0</v>
      </c>
      <c r="EB7" s="38">
        <v>1</v>
      </c>
      <c r="EC7" s="38">
        <v>1</v>
      </c>
      <c r="EE7" s="38">
        <v>1</v>
      </c>
      <c r="EF7" s="38">
        <v>1</v>
      </c>
      <c r="EG7" s="38">
        <v>1</v>
      </c>
      <c r="EH7" s="38">
        <v>1</v>
      </c>
      <c r="EI7" s="38">
        <v>1</v>
      </c>
      <c r="EJ7" s="38">
        <v>1</v>
      </c>
      <c r="EK7" s="38">
        <v>1</v>
      </c>
      <c r="EL7" s="38">
        <v>1</v>
      </c>
      <c r="EM7" s="38">
        <v>1</v>
      </c>
      <c r="EN7" s="38">
        <v>1</v>
      </c>
      <c r="EO7" s="38">
        <v>1</v>
      </c>
      <c r="EP7" s="38">
        <v>1</v>
      </c>
      <c r="EQ7" s="38">
        <v>1</v>
      </c>
      <c r="ER7" s="38">
        <v>0</v>
      </c>
      <c r="ES7" s="38">
        <v>1</v>
      </c>
      <c r="ET7" s="38">
        <v>1</v>
      </c>
      <c r="EU7" s="38">
        <v>1</v>
      </c>
      <c r="EV7" s="38">
        <v>1</v>
      </c>
      <c r="EW7" s="38">
        <v>1</v>
      </c>
      <c r="EX7" s="38">
        <v>1</v>
      </c>
      <c r="EY7" s="38">
        <v>1</v>
      </c>
      <c r="EZ7" s="38">
        <v>0</v>
      </c>
      <c r="FA7" s="38">
        <v>1</v>
      </c>
      <c r="FB7" s="38">
        <v>0</v>
      </c>
      <c r="FC7" s="38">
        <v>1</v>
      </c>
      <c r="FD7" s="38">
        <v>0</v>
      </c>
      <c r="FE7" s="38">
        <v>1</v>
      </c>
      <c r="FF7" s="38">
        <v>0</v>
      </c>
      <c r="FG7" s="38">
        <v>1</v>
      </c>
      <c r="FH7" s="38">
        <v>1</v>
      </c>
      <c r="FI7" s="38">
        <v>1</v>
      </c>
      <c r="FJ7" s="38">
        <v>1</v>
      </c>
      <c r="FK7" s="38">
        <v>1</v>
      </c>
      <c r="FL7" s="38">
        <v>0</v>
      </c>
      <c r="FN7" s="38">
        <v>1</v>
      </c>
      <c r="FO7" s="38">
        <v>0</v>
      </c>
      <c r="FP7" s="38">
        <v>1</v>
      </c>
      <c r="FQ7" s="38">
        <v>1</v>
      </c>
      <c r="FR7" s="38">
        <v>1</v>
      </c>
      <c r="FS7" s="38">
        <v>1</v>
      </c>
      <c r="FT7" s="38">
        <v>1</v>
      </c>
      <c r="FU7" s="38">
        <v>1</v>
      </c>
      <c r="FV7" s="38">
        <v>1</v>
      </c>
      <c r="FW7" s="38">
        <v>1</v>
      </c>
      <c r="FZ7" s="38">
        <v>1</v>
      </c>
      <c r="GA7" s="38">
        <v>1</v>
      </c>
      <c r="GB7" s="38">
        <v>1</v>
      </c>
      <c r="GC7" s="38">
        <v>1</v>
      </c>
      <c r="GD7" s="38">
        <v>1</v>
      </c>
      <c r="GE7" s="38">
        <v>1</v>
      </c>
      <c r="GF7" s="38">
        <v>1</v>
      </c>
      <c r="GG7" s="38">
        <v>1</v>
      </c>
      <c r="GI7" s="38">
        <v>1</v>
      </c>
      <c r="GJ7" s="38">
        <v>1</v>
      </c>
      <c r="GK7" s="38">
        <v>1</v>
      </c>
      <c r="GL7" s="38">
        <v>1</v>
      </c>
      <c r="GM7" s="38">
        <v>1</v>
      </c>
      <c r="GN7" s="38">
        <v>1</v>
      </c>
      <c r="GO7" s="38">
        <v>1</v>
      </c>
      <c r="GP7" s="38">
        <v>1</v>
      </c>
      <c r="GQ7" s="38">
        <v>1</v>
      </c>
      <c r="GR7" s="38">
        <v>1</v>
      </c>
      <c r="GS7" s="38">
        <v>1</v>
      </c>
      <c r="GT7" s="38">
        <v>1</v>
      </c>
      <c r="GU7" s="38">
        <v>1</v>
      </c>
      <c r="GV7" s="38">
        <v>1</v>
      </c>
      <c r="GW7" s="38">
        <v>1</v>
      </c>
      <c r="GX7" s="38">
        <v>1</v>
      </c>
      <c r="GY7" s="38">
        <v>1</v>
      </c>
      <c r="GZ7" s="38">
        <v>1</v>
      </c>
      <c r="HA7" s="38">
        <v>1</v>
      </c>
      <c r="HB7" s="38">
        <v>1</v>
      </c>
      <c r="HC7" s="38">
        <v>1</v>
      </c>
      <c r="HD7" s="38">
        <v>1</v>
      </c>
      <c r="HE7" s="38">
        <v>1</v>
      </c>
      <c r="HF7" s="38">
        <v>1</v>
      </c>
      <c r="HG7" s="38">
        <v>1</v>
      </c>
      <c r="HH7" s="38">
        <v>1</v>
      </c>
      <c r="HI7" s="38">
        <v>1</v>
      </c>
      <c r="HJ7" s="38">
        <v>1</v>
      </c>
      <c r="HK7" s="38">
        <v>1</v>
      </c>
      <c r="HL7" s="38">
        <v>1</v>
      </c>
      <c r="HM7" s="38">
        <v>1</v>
      </c>
      <c r="HN7" s="38">
        <v>1</v>
      </c>
      <c r="HP7" s="38">
        <v>1</v>
      </c>
      <c r="HQ7" s="38">
        <v>1</v>
      </c>
      <c r="HS7" s="38">
        <v>1</v>
      </c>
      <c r="HT7" s="38">
        <v>1</v>
      </c>
      <c r="HU7" s="38">
        <v>1</v>
      </c>
      <c r="HV7" s="38">
        <v>1</v>
      </c>
      <c r="HW7" s="38">
        <v>1</v>
      </c>
      <c r="HX7" s="38">
        <v>1</v>
      </c>
      <c r="HY7" s="38">
        <v>1</v>
      </c>
      <c r="HZ7" s="38">
        <v>0</v>
      </c>
      <c r="IB7" s="38">
        <v>1</v>
      </c>
      <c r="IC7" s="38">
        <v>1</v>
      </c>
      <c r="ID7" s="38">
        <v>1</v>
      </c>
      <c r="IE7" s="38">
        <v>0</v>
      </c>
      <c r="IF7" s="38">
        <v>1</v>
      </c>
      <c r="IG7" s="38">
        <v>1</v>
      </c>
      <c r="IH7" s="38">
        <v>1</v>
      </c>
      <c r="II7" s="38">
        <v>1</v>
      </c>
      <c r="IJ7" s="38">
        <v>1</v>
      </c>
      <c r="IK7" s="38">
        <v>1</v>
      </c>
      <c r="IL7" s="38">
        <v>1</v>
      </c>
      <c r="IM7" s="38">
        <v>1</v>
      </c>
      <c r="IN7" s="38">
        <v>1</v>
      </c>
      <c r="IO7" s="38">
        <v>1</v>
      </c>
      <c r="IP7" s="38">
        <v>1</v>
      </c>
      <c r="IQ7" s="38">
        <v>1</v>
      </c>
      <c r="IS7" s="30"/>
      <c r="IU7" s="38"/>
      <c r="IV7" s="41"/>
      <c r="IW7" s="41"/>
      <c r="IZ7" s="42">
        <f t="shared" si="45"/>
        <v>0</v>
      </c>
      <c r="JA7" s="42">
        <f t="shared" si="46"/>
        <v>0</v>
      </c>
      <c r="JB7" s="42">
        <f t="shared" si="47"/>
        <v>0</v>
      </c>
    </row>
    <row r="8" spans="1:262" s="3" customFormat="1" ht="33.950000000000003" customHeight="1">
      <c r="A8" s="30" t="s">
        <v>44</v>
      </c>
      <c r="B8" s="38"/>
      <c r="C8" s="38"/>
      <c r="D8" s="38"/>
      <c r="E8" s="38"/>
      <c r="F8" s="47" t="s">
        <v>45</v>
      </c>
      <c r="G8" s="47"/>
      <c r="H8" s="47">
        <f>H7-I7</f>
        <v>1</v>
      </c>
      <c r="I8" s="47"/>
      <c r="J8" s="48">
        <v>0</v>
      </c>
      <c r="K8" s="48"/>
      <c r="L8" s="47" t="s">
        <v>45</v>
      </c>
      <c r="M8" s="47"/>
      <c r="N8" s="47" t="s">
        <v>45</v>
      </c>
      <c r="O8" s="47"/>
      <c r="P8" s="47" t="s">
        <v>45</v>
      </c>
      <c r="Q8" s="47"/>
      <c r="R8" s="47" t="s">
        <v>45</v>
      </c>
      <c r="S8" s="47"/>
      <c r="T8" s="47" t="s">
        <v>45</v>
      </c>
      <c r="U8" s="47"/>
      <c r="V8" s="47" t="s">
        <v>45</v>
      </c>
      <c r="W8" s="47"/>
      <c r="X8" s="47" t="s">
        <v>45</v>
      </c>
      <c r="Y8" s="47"/>
      <c r="Z8" s="56">
        <f>9/10</f>
        <v>0.9</v>
      </c>
      <c r="AA8" s="50"/>
      <c r="AB8" s="51"/>
      <c r="AC8" s="47">
        <f t="shared" ref="AC8" si="48">AC7-AD7</f>
        <v>1</v>
      </c>
      <c r="AD8" s="47"/>
      <c r="AE8" s="47" t="s">
        <v>46</v>
      </c>
      <c r="AF8" s="47"/>
      <c r="AG8" s="47">
        <f t="shared" ref="AG8" si="49">AG7-AH7</f>
        <v>1</v>
      </c>
      <c r="AH8" s="47"/>
      <c r="AI8" s="47">
        <f t="shared" ref="AI8" si="50">AI7-AJ7</f>
        <v>1</v>
      </c>
      <c r="AJ8" s="47"/>
      <c r="AK8" s="52">
        <f>1/5</f>
        <v>0.2</v>
      </c>
      <c r="AL8" s="47" t="s">
        <v>46</v>
      </c>
      <c r="AM8" s="47"/>
      <c r="AN8" s="47" t="s">
        <v>46</v>
      </c>
      <c r="AO8" s="47"/>
      <c r="AP8" s="47" t="s">
        <v>46</v>
      </c>
      <c r="AQ8" s="47"/>
      <c r="AR8" s="47">
        <f t="shared" ref="AR8" si="51">AR7-AS7</f>
        <v>0</v>
      </c>
      <c r="AS8" s="47"/>
      <c r="AT8" s="47" t="s">
        <v>46</v>
      </c>
      <c r="AU8" s="47"/>
      <c r="AV8" s="47">
        <f t="shared" ref="AV8" si="52">AV7-AW7</f>
        <v>1</v>
      </c>
      <c r="AW8" s="47"/>
      <c r="AX8" s="47">
        <f t="shared" ref="AX8" si="53">AX7-AY7</f>
        <v>0</v>
      </c>
      <c r="AY8" s="47"/>
      <c r="AZ8" s="47" t="s">
        <v>46</v>
      </c>
      <c r="BA8" s="47"/>
      <c r="BB8" s="47" t="s">
        <v>46</v>
      </c>
      <c r="BC8" s="47"/>
      <c r="BD8" s="47">
        <f t="shared" ref="BD8" si="54">BD7-BE7</f>
        <v>0</v>
      </c>
      <c r="BE8" s="47"/>
      <c r="BF8" s="47">
        <f t="shared" ref="BF8" si="55">BF7-BG7</f>
        <v>0</v>
      </c>
      <c r="BG8" s="47"/>
      <c r="BH8" s="47" t="s">
        <v>46</v>
      </c>
      <c r="BI8" s="47"/>
      <c r="BJ8" s="54">
        <f>11/12</f>
        <v>0.91666666666666663</v>
      </c>
      <c r="BK8" s="47">
        <f t="shared" ref="BK8" si="56">BK7-BL7</f>
        <v>1</v>
      </c>
      <c r="BL8" s="47"/>
      <c r="BM8" s="47" t="s">
        <v>46</v>
      </c>
      <c r="BN8" s="47"/>
      <c r="BO8" s="47" t="s">
        <v>46</v>
      </c>
      <c r="BP8" s="47"/>
      <c r="BQ8" s="47"/>
      <c r="BR8" s="47"/>
      <c r="BS8" s="47" t="s">
        <v>46</v>
      </c>
      <c r="BT8" s="47"/>
      <c r="BU8" s="47">
        <f t="shared" ref="BU8" si="57">BU7-BV7</f>
        <v>1</v>
      </c>
      <c r="BV8" s="47"/>
      <c r="BW8" s="47" t="s">
        <v>46</v>
      </c>
      <c r="BX8" s="47"/>
      <c r="BY8" s="47">
        <f t="shared" ref="BY8" si="58">BY7-BZ7</f>
        <v>1</v>
      </c>
      <c r="BZ8" s="47"/>
      <c r="CA8" s="47" t="s">
        <v>46</v>
      </c>
      <c r="CB8" s="47"/>
      <c r="CC8" s="47" t="s">
        <v>46</v>
      </c>
      <c r="CD8" s="47"/>
      <c r="CE8" s="47" t="s">
        <v>46</v>
      </c>
      <c r="CF8" s="47"/>
      <c r="CG8" s="47" t="s">
        <v>46</v>
      </c>
      <c r="CH8" s="47"/>
      <c r="CI8" s="52">
        <f>8/12</f>
        <v>0.66666666666666663</v>
      </c>
      <c r="CJ8" s="47"/>
      <c r="CK8" s="47"/>
      <c r="CL8" s="47"/>
      <c r="CM8" s="47"/>
      <c r="CN8" s="47" t="s">
        <v>46</v>
      </c>
      <c r="CO8" s="47"/>
      <c r="CP8" s="47">
        <f t="shared" ref="CP8" si="59">CP7-CQ7</f>
        <v>0</v>
      </c>
      <c r="CQ8" s="47"/>
      <c r="CR8" s="47">
        <f t="shared" ref="CR8" si="60">CR7-CS7</f>
        <v>1</v>
      </c>
      <c r="CS8" s="47"/>
      <c r="CT8" s="47" t="s">
        <v>46</v>
      </c>
      <c r="CU8" s="47"/>
      <c r="CV8" s="47">
        <f t="shared" ref="CV8" si="61">CV7-CW7</f>
        <v>0</v>
      </c>
      <c r="CW8" s="47"/>
      <c r="CX8" s="47" t="s">
        <v>46</v>
      </c>
      <c r="CY8" s="47"/>
      <c r="CZ8" s="52">
        <f>5/8</f>
        <v>0.625</v>
      </c>
      <c r="DA8" s="47" t="s">
        <v>46</v>
      </c>
      <c r="DB8" s="47"/>
      <c r="DC8" s="47">
        <f t="shared" ref="DC8" si="62">DC7-DD7</f>
        <v>1</v>
      </c>
      <c r="DD8" s="47"/>
      <c r="DE8" s="47" t="s">
        <v>46</v>
      </c>
      <c r="DF8" s="47"/>
      <c r="DG8" s="47" t="s">
        <v>46</v>
      </c>
      <c r="DH8" s="47"/>
      <c r="DI8" s="47">
        <f t="shared" ref="DI8" si="63">DI7-DJ7</f>
        <v>0</v>
      </c>
      <c r="DJ8" s="47"/>
      <c r="DK8" s="47" t="s">
        <v>46</v>
      </c>
      <c r="DL8" s="47"/>
      <c r="DM8" s="47" t="s">
        <v>46</v>
      </c>
      <c r="DN8" s="47"/>
      <c r="DO8" s="47"/>
      <c r="DP8" s="47"/>
      <c r="DQ8" s="47"/>
      <c r="DR8" s="47"/>
      <c r="DS8" s="52">
        <f>6/9</f>
        <v>0.66666666666666663</v>
      </c>
      <c r="DT8" s="47">
        <f t="shared" ref="DT8" si="64">DT7-DU7</f>
        <v>0</v>
      </c>
      <c r="DU8" s="47"/>
      <c r="DV8" s="47">
        <f t="shared" ref="DV8" si="65">DV7-DW7</f>
        <v>0</v>
      </c>
      <c r="DW8" s="47"/>
      <c r="DX8" s="47" t="s">
        <v>46</v>
      </c>
      <c r="DY8" s="47"/>
      <c r="DZ8" s="47">
        <f t="shared" ref="DZ8" si="66">DZ7-EA7</f>
        <v>1</v>
      </c>
      <c r="EA8" s="47"/>
      <c r="EB8" s="47">
        <f t="shared" ref="EB8" si="67">EB7-EC7</f>
        <v>0</v>
      </c>
      <c r="EC8" s="47"/>
      <c r="ED8" s="52">
        <f>5/6</f>
        <v>0.83333333333333337</v>
      </c>
      <c r="EE8" s="47" t="s">
        <v>46</v>
      </c>
      <c r="EF8" s="47"/>
      <c r="EG8" s="47">
        <f t="shared" ref="EG8" si="68">EG7-EH7</f>
        <v>0</v>
      </c>
      <c r="EH8" s="47"/>
      <c r="EI8" s="47" t="s">
        <v>46</v>
      </c>
      <c r="EJ8" s="47"/>
      <c r="EK8" s="47" t="s">
        <v>46</v>
      </c>
      <c r="EL8" s="47"/>
      <c r="EM8" s="47">
        <f t="shared" ref="EM8" si="69">EM7-EN7</f>
        <v>0</v>
      </c>
      <c r="EN8" s="47"/>
      <c r="EO8" s="47" t="s">
        <v>46</v>
      </c>
      <c r="EP8" s="47"/>
      <c r="EQ8" s="47">
        <f t="shared" ref="EQ8" si="70">EQ7-ER7</f>
        <v>1</v>
      </c>
      <c r="ER8" s="47"/>
      <c r="ES8" s="47" t="s">
        <v>46</v>
      </c>
      <c r="ET8" s="47"/>
      <c r="EU8" s="47">
        <f t="shared" ref="EU8" si="71">EU7-EV7</f>
        <v>0</v>
      </c>
      <c r="EV8" s="47"/>
      <c r="EW8" s="47" t="s">
        <v>46</v>
      </c>
      <c r="EX8" s="47"/>
      <c r="EY8" s="47">
        <f t="shared" ref="EY8" si="72">EY7-EZ7</f>
        <v>1</v>
      </c>
      <c r="EZ8" s="47"/>
      <c r="FA8" s="47">
        <f t="shared" ref="FA8" si="73">FA7-FB7</f>
        <v>1</v>
      </c>
      <c r="FB8" s="47"/>
      <c r="FC8" s="47">
        <f t="shared" ref="FC8" si="74">FC7-FD7</f>
        <v>1</v>
      </c>
      <c r="FD8" s="47"/>
      <c r="FE8" s="47">
        <f t="shared" ref="FE8" si="75">FE7-FF7</f>
        <v>1</v>
      </c>
      <c r="FF8" s="47"/>
      <c r="FG8" s="47">
        <f t="shared" ref="FG8" si="76">FG7-FH7</f>
        <v>0</v>
      </c>
      <c r="FH8" s="47"/>
      <c r="FI8" s="47" t="s">
        <v>46</v>
      </c>
      <c r="FJ8" s="47"/>
      <c r="FK8" s="47">
        <f t="shared" ref="FK8" si="77">FK7-FL7</f>
        <v>1</v>
      </c>
      <c r="FL8" s="47"/>
      <c r="FM8" s="52">
        <f>10/16</f>
        <v>0.625</v>
      </c>
      <c r="FN8" s="47" t="s">
        <v>49</v>
      </c>
      <c r="FO8" s="47"/>
      <c r="FP8" s="47" t="s">
        <v>49</v>
      </c>
      <c r="FQ8" s="47"/>
      <c r="FR8" s="47" t="s">
        <v>49</v>
      </c>
      <c r="FS8" s="47"/>
      <c r="FT8" s="47" t="s">
        <v>49</v>
      </c>
      <c r="FU8" s="47"/>
      <c r="FV8" s="47" t="s">
        <v>49</v>
      </c>
      <c r="FW8" s="47"/>
      <c r="FX8" s="47"/>
      <c r="FY8" s="47"/>
      <c r="FZ8" s="47" t="s">
        <v>49</v>
      </c>
      <c r="GA8" s="47"/>
      <c r="GB8" s="47" t="s">
        <v>49</v>
      </c>
      <c r="GC8" s="47"/>
      <c r="GD8" s="47" t="s">
        <v>49</v>
      </c>
      <c r="GE8" s="47"/>
      <c r="GF8" s="47" t="s">
        <v>49</v>
      </c>
      <c r="GG8" s="47"/>
      <c r="GH8" s="52" t="s">
        <v>49</v>
      </c>
      <c r="GI8" s="47">
        <f t="shared" ref="GI8" si="78">GI7-GJ7</f>
        <v>0</v>
      </c>
      <c r="GJ8" s="47"/>
      <c r="GK8" s="47">
        <f t="shared" ref="GK8" si="79">GK7-GL7</f>
        <v>0</v>
      </c>
      <c r="GL8" s="47"/>
      <c r="GM8" s="47">
        <f t="shared" ref="GM8" si="80">GM7-GN7</f>
        <v>0</v>
      </c>
      <c r="GN8" s="47"/>
      <c r="GO8" s="47" t="s">
        <v>46</v>
      </c>
      <c r="GP8" s="47"/>
      <c r="GQ8" s="47">
        <f t="shared" ref="GQ8" si="81">GQ7-GR7</f>
        <v>0</v>
      </c>
      <c r="GR8" s="47"/>
      <c r="GS8" s="47" t="s">
        <v>46</v>
      </c>
      <c r="GT8" s="47"/>
      <c r="GU8" s="47">
        <f t="shared" ref="GU8" si="82">GU7-GV7</f>
        <v>0</v>
      </c>
      <c r="GV8" s="47"/>
      <c r="GW8" s="47">
        <f t="shared" ref="GW8" si="83">GW7-GX7</f>
        <v>0</v>
      </c>
      <c r="GX8" s="47"/>
      <c r="GY8" s="47" t="s">
        <v>46</v>
      </c>
      <c r="GZ8" s="47"/>
      <c r="HA8" s="47" t="s">
        <v>46</v>
      </c>
      <c r="HB8" s="47"/>
      <c r="HC8" s="47" t="s">
        <v>46</v>
      </c>
      <c r="HD8" s="47"/>
      <c r="HE8" s="47" t="s">
        <v>46</v>
      </c>
      <c r="HF8" s="47"/>
      <c r="HG8" s="47">
        <f t="shared" ref="HG8" si="84">HG7-HH7</f>
        <v>0</v>
      </c>
      <c r="HH8" s="47"/>
      <c r="HI8" s="47">
        <f t="shared" ref="HI8" si="85">HI7-HJ7</f>
        <v>0</v>
      </c>
      <c r="HJ8" s="47"/>
      <c r="HK8" s="47" t="s">
        <v>46</v>
      </c>
      <c r="HL8" s="47"/>
      <c r="HM8" s="47" t="s">
        <v>46</v>
      </c>
      <c r="HN8" s="47"/>
      <c r="HO8" s="52">
        <f>16/16</f>
        <v>1</v>
      </c>
      <c r="HP8" s="47" t="s">
        <v>45</v>
      </c>
      <c r="HQ8" s="47"/>
      <c r="HR8" s="52">
        <v>1</v>
      </c>
      <c r="HS8" s="47">
        <f t="shared" ref="HS8" si="86">HS7-HT7</f>
        <v>0</v>
      </c>
      <c r="HT8" s="47"/>
      <c r="HU8" s="47">
        <f t="shared" ref="HU8" si="87">HU7-HV7</f>
        <v>0</v>
      </c>
      <c r="HV8" s="47"/>
      <c r="HW8" s="47">
        <f t="shared" ref="HW8" si="88">HW7-HX7</f>
        <v>0</v>
      </c>
      <c r="HX8" s="47"/>
      <c r="HY8" s="47">
        <f t="shared" ref="HY8" si="89">HY7-HZ7</f>
        <v>1</v>
      </c>
      <c r="HZ8" s="47"/>
      <c r="IA8" s="52">
        <f>3/4</f>
        <v>0.75</v>
      </c>
      <c r="IB8" s="47">
        <f t="shared" ref="IB8" si="90">IB7-IC7</f>
        <v>0</v>
      </c>
      <c r="IC8" s="47"/>
      <c r="ID8" s="47">
        <f t="shared" ref="ID8" si="91">ID7-IE7</f>
        <v>1</v>
      </c>
      <c r="IE8" s="47"/>
      <c r="IF8" s="47">
        <f t="shared" ref="IF8" si="92">IF7-IG7</f>
        <v>0</v>
      </c>
      <c r="IG8" s="47"/>
      <c r="IH8" s="47">
        <f t="shared" ref="IH8" si="93">IH7-II7</f>
        <v>0</v>
      </c>
      <c r="II8" s="47"/>
      <c r="IJ8" s="47">
        <f t="shared" ref="IJ8" si="94">IJ7-IK7</f>
        <v>0</v>
      </c>
      <c r="IK8" s="47"/>
      <c r="IL8" s="47">
        <f t="shared" ref="IL8" si="95">IL7-IM7</f>
        <v>0</v>
      </c>
      <c r="IM8" s="47"/>
      <c r="IN8" s="47">
        <f t="shared" ref="IN8" si="96">IN7-IO7</f>
        <v>0</v>
      </c>
      <c r="IO8" s="47"/>
      <c r="IP8" s="47">
        <f t="shared" ref="IP8" si="97">IP7-IQ7</f>
        <v>0</v>
      </c>
      <c r="IQ8" s="47"/>
      <c r="IR8" s="38">
        <f>7/8</f>
        <v>0.875</v>
      </c>
      <c r="IS8" s="30">
        <f>81/107</f>
        <v>0.7570093457943925</v>
      </c>
      <c r="IT8" s="38">
        <v>26</v>
      </c>
      <c r="IU8" s="38">
        <v>107</v>
      </c>
      <c r="IV8" s="41">
        <v>52</v>
      </c>
      <c r="IW8" s="41">
        <v>29</v>
      </c>
      <c r="IX8" s="41">
        <v>9</v>
      </c>
      <c r="IY8" s="41">
        <v>17</v>
      </c>
      <c r="IZ8" s="42">
        <f t="shared" si="45"/>
        <v>26</v>
      </c>
      <c r="JA8" s="42">
        <f t="shared" si="46"/>
        <v>81</v>
      </c>
      <c r="JB8" s="42">
        <f t="shared" si="47"/>
        <v>107</v>
      </c>
    </row>
    <row r="9" spans="1:262" ht="29.1" customHeight="1">
      <c r="A9" s="30" t="s">
        <v>50</v>
      </c>
      <c r="B9" s="43">
        <v>45298</v>
      </c>
      <c r="C9" s="44">
        <v>0.625</v>
      </c>
      <c r="D9" s="57" t="s">
        <v>51</v>
      </c>
      <c r="E9" s="38" t="s">
        <v>52</v>
      </c>
      <c r="F9" s="38">
        <v>1</v>
      </c>
      <c r="G9" s="38">
        <v>1</v>
      </c>
      <c r="H9" s="38">
        <v>1</v>
      </c>
      <c r="I9" s="38">
        <v>1</v>
      </c>
      <c r="J9" s="38">
        <v>1</v>
      </c>
      <c r="K9" s="38">
        <v>1</v>
      </c>
      <c r="L9" s="38">
        <v>1</v>
      </c>
      <c r="M9" s="38">
        <v>1</v>
      </c>
      <c r="N9" s="38">
        <v>1</v>
      </c>
      <c r="O9" s="38">
        <v>1</v>
      </c>
      <c r="P9" s="38">
        <v>1</v>
      </c>
      <c r="Q9" s="38">
        <v>1</v>
      </c>
      <c r="R9" s="38">
        <v>1</v>
      </c>
      <c r="S9" s="38">
        <v>1</v>
      </c>
      <c r="T9" s="38">
        <v>1</v>
      </c>
      <c r="U9" s="38">
        <v>1</v>
      </c>
      <c r="V9" s="38">
        <v>1</v>
      </c>
      <c r="W9" s="38">
        <v>1</v>
      </c>
      <c r="X9" s="38">
        <v>1</v>
      </c>
      <c r="Y9" s="38">
        <v>1</v>
      </c>
      <c r="AC9" s="38">
        <v>1</v>
      </c>
      <c r="AD9" s="38">
        <v>1</v>
      </c>
      <c r="AE9" s="38">
        <v>1</v>
      </c>
      <c r="AF9" s="38">
        <v>1</v>
      </c>
      <c r="AG9" s="38">
        <v>1</v>
      </c>
      <c r="AH9" s="38">
        <v>0</v>
      </c>
      <c r="AI9" s="38">
        <v>1</v>
      </c>
      <c r="AJ9" s="38">
        <v>1</v>
      </c>
      <c r="AL9" s="38">
        <v>1</v>
      </c>
      <c r="AM9" s="38">
        <v>1</v>
      </c>
      <c r="AN9" s="38">
        <v>1</v>
      </c>
      <c r="AO9" s="38">
        <v>1</v>
      </c>
      <c r="AP9" s="38">
        <v>1</v>
      </c>
      <c r="AQ9" s="38">
        <v>1</v>
      </c>
      <c r="AR9" s="38">
        <v>1</v>
      </c>
      <c r="AS9" s="38">
        <v>1</v>
      </c>
      <c r="AT9" s="38">
        <v>1</v>
      </c>
      <c r="AU9" s="38">
        <v>1</v>
      </c>
      <c r="AV9" s="38">
        <v>1</v>
      </c>
      <c r="AW9" s="38">
        <v>0</v>
      </c>
      <c r="AX9" s="38">
        <v>1</v>
      </c>
      <c r="AY9" s="38">
        <v>1</v>
      </c>
      <c r="AZ9" s="38">
        <v>1</v>
      </c>
      <c r="BA9" s="38">
        <v>1</v>
      </c>
      <c r="BB9" s="38">
        <v>1</v>
      </c>
      <c r="BC9" s="38">
        <v>1</v>
      </c>
      <c r="BD9" s="38">
        <v>1</v>
      </c>
      <c r="BE9" s="38">
        <v>1</v>
      </c>
      <c r="BF9" s="38">
        <v>1</v>
      </c>
      <c r="BG9" s="38">
        <v>1</v>
      </c>
      <c r="BH9" s="38">
        <v>1</v>
      </c>
      <c r="BI9" s="38">
        <v>0</v>
      </c>
      <c r="BK9" s="38">
        <v>1</v>
      </c>
      <c r="BL9" s="38">
        <v>1</v>
      </c>
      <c r="BM9" s="38">
        <v>1</v>
      </c>
      <c r="BN9" s="38">
        <v>1</v>
      </c>
      <c r="BO9" s="38">
        <v>1</v>
      </c>
      <c r="BP9" s="38">
        <v>1</v>
      </c>
      <c r="BS9" s="38">
        <v>1</v>
      </c>
      <c r="BT9" s="38">
        <v>1</v>
      </c>
      <c r="BU9" s="38">
        <v>1</v>
      </c>
      <c r="BV9" s="38">
        <v>1</v>
      </c>
      <c r="BW9" s="38">
        <v>1</v>
      </c>
      <c r="BX9" s="38">
        <v>0</v>
      </c>
      <c r="BY9" s="38">
        <v>1</v>
      </c>
      <c r="BZ9" s="38">
        <v>1</v>
      </c>
      <c r="CA9" s="38">
        <v>1</v>
      </c>
      <c r="CB9" s="38">
        <v>1</v>
      </c>
      <c r="CC9" s="38">
        <v>1</v>
      </c>
      <c r="CD9" s="38">
        <v>1</v>
      </c>
      <c r="CE9" s="38">
        <v>1</v>
      </c>
      <c r="CF9" s="38">
        <v>1</v>
      </c>
      <c r="CG9" s="38">
        <v>1</v>
      </c>
      <c r="CH9" s="38">
        <v>0</v>
      </c>
      <c r="CN9" s="38">
        <v>1</v>
      </c>
      <c r="CO9" s="38">
        <v>1</v>
      </c>
      <c r="CP9" s="38">
        <v>1</v>
      </c>
      <c r="CQ9" s="38">
        <v>1</v>
      </c>
      <c r="CR9" s="38">
        <v>1</v>
      </c>
      <c r="CS9" s="38">
        <v>1</v>
      </c>
      <c r="CT9" s="38">
        <v>1</v>
      </c>
      <c r="CU9" s="38">
        <v>1</v>
      </c>
      <c r="CV9" s="38">
        <v>1</v>
      </c>
      <c r="CW9" s="38">
        <v>1</v>
      </c>
      <c r="CX9" s="38">
        <v>1</v>
      </c>
      <c r="CY9" s="38">
        <v>1</v>
      </c>
      <c r="DA9" s="38">
        <v>1</v>
      </c>
      <c r="DB9" s="38">
        <v>0</v>
      </c>
      <c r="DC9" s="38">
        <v>1</v>
      </c>
      <c r="DD9" s="38">
        <v>0</v>
      </c>
      <c r="DE9" s="38">
        <v>1</v>
      </c>
      <c r="DF9" s="38">
        <v>1</v>
      </c>
      <c r="DG9" s="38">
        <v>1</v>
      </c>
      <c r="DH9" s="38">
        <v>1</v>
      </c>
      <c r="DI9" s="38">
        <v>1</v>
      </c>
      <c r="DJ9" s="38">
        <v>1</v>
      </c>
      <c r="DK9" s="38">
        <v>1</v>
      </c>
      <c r="DL9" s="38">
        <v>1</v>
      </c>
      <c r="DM9" s="38">
        <v>1</v>
      </c>
      <c r="DN9" s="38">
        <v>1</v>
      </c>
      <c r="DT9" s="38">
        <v>1</v>
      </c>
      <c r="DU9" s="38">
        <v>0</v>
      </c>
      <c r="DV9" s="38">
        <v>1</v>
      </c>
      <c r="DW9" s="38">
        <v>1</v>
      </c>
      <c r="DX9" s="38">
        <v>1</v>
      </c>
      <c r="DY9" s="38">
        <v>1</v>
      </c>
      <c r="DZ9" s="38">
        <v>1</v>
      </c>
      <c r="EA9" s="38">
        <v>0</v>
      </c>
      <c r="EB9" s="38">
        <v>1</v>
      </c>
      <c r="EC9" s="38">
        <v>1</v>
      </c>
      <c r="EE9" s="38">
        <v>1</v>
      </c>
      <c r="EF9" s="38">
        <v>1</v>
      </c>
      <c r="EG9" s="38">
        <v>1</v>
      </c>
      <c r="EH9" s="38">
        <v>1</v>
      </c>
      <c r="EI9" s="38">
        <v>1</v>
      </c>
      <c r="EJ9" s="38">
        <v>1</v>
      </c>
      <c r="EK9" s="38">
        <v>1</v>
      </c>
      <c r="EL9" s="38">
        <v>1</v>
      </c>
      <c r="EM9" s="38">
        <v>1</v>
      </c>
      <c r="EN9" s="38">
        <v>1</v>
      </c>
      <c r="EO9" s="38">
        <v>1</v>
      </c>
      <c r="EP9" s="38">
        <v>1</v>
      </c>
      <c r="EQ9" s="38">
        <v>1</v>
      </c>
      <c r="ER9" s="38">
        <v>1</v>
      </c>
      <c r="ES9" s="38">
        <v>0</v>
      </c>
      <c r="ET9" s="38">
        <v>1</v>
      </c>
      <c r="EU9" s="38">
        <v>1</v>
      </c>
      <c r="EV9" s="38">
        <v>0</v>
      </c>
      <c r="EW9" s="38">
        <v>1</v>
      </c>
      <c r="EX9" s="38">
        <v>0</v>
      </c>
      <c r="EY9" s="38">
        <v>1</v>
      </c>
      <c r="EZ9" s="38">
        <v>0</v>
      </c>
      <c r="FA9" s="38">
        <v>1</v>
      </c>
      <c r="FB9" s="38">
        <v>0</v>
      </c>
      <c r="FC9" s="38">
        <v>1</v>
      </c>
      <c r="FD9" s="38">
        <v>1</v>
      </c>
      <c r="FE9" s="38">
        <v>1</v>
      </c>
      <c r="FF9" s="38">
        <v>1</v>
      </c>
      <c r="FG9" s="38">
        <v>1</v>
      </c>
      <c r="FH9" s="38">
        <v>1</v>
      </c>
      <c r="FI9" s="38">
        <v>1</v>
      </c>
      <c r="FJ9" s="38">
        <v>1</v>
      </c>
      <c r="FK9" s="38">
        <v>1</v>
      </c>
      <c r="FL9" s="38">
        <v>1</v>
      </c>
      <c r="FN9" s="38">
        <v>1</v>
      </c>
      <c r="FO9" s="38">
        <v>1</v>
      </c>
      <c r="FP9" s="38">
        <v>1</v>
      </c>
      <c r="FQ9" s="38">
        <v>1</v>
      </c>
      <c r="FR9" s="38">
        <v>0</v>
      </c>
      <c r="FS9" s="38">
        <v>1</v>
      </c>
      <c r="FT9" s="38">
        <v>0</v>
      </c>
      <c r="FU9" s="38">
        <v>1</v>
      </c>
      <c r="FV9" s="38">
        <v>1</v>
      </c>
      <c r="FW9" s="38">
        <v>1</v>
      </c>
      <c r="FZ9" s="38">
        <v>1</v>
      </c>
      <c r="GA9" s="38">
        <v>1</v>
      </c>
      <c r="GB9" s="38">
        <v>1</v>
      </c>
      <c r="GC9" s="38">
        <v>1</v>
      </c>
      <c r="GD9" s="38">
        <v>1</v>
      </c>
      <c r="GE9" s="38">
        <v>1</v>
      </c>
      <c r="GF9" s="38">
        <v>1</v>
      </c>
      <c r="GG9" s="38">
        <v>1</v>
      </c>
      <c r="GI9" s="38">
        <v>1</v>
      </c>
      <c r="GJ9" s="38">
        <v>1</v>
      </c>
      <c r="GK9" s="38">
        <v>1</v>
      </c>
      <c r="GL9" s="38">
        <v>1</v>
      </c>
      <c r="GM9" s="38">
        <v>1</v>
      </c>
      <c r="GN9" s="38">
        <v>1</v>
      </c>
      <c r="GO9" s="38">
        <v>1</v>
      </c>
      <c r="GP9" s="38">
        <v>1</v>
      </c>
      <c r="GQ9" s="38">
        <v>1</v>
      </c>
      <c r="GR9" s="38">
        <v>1</v>
      </c>
      <c r="GS9" s="38">
        <v>1</v>
      </c>
      <c r="GT9" s="38">
        <v>1</v>
      </c>
      <c r="GU9" s="38">
        <v>1</v>
      </c>
      <c r="GV9" s="38">
        <v>1</v>
      </c>
      <c r="GW9" s="38">
        <v>1</v>
      </c>
      <c r="GX9" s="38">
        <v>1</v>
      </c>
      <c r="GY9" s="38">
        <v>1</v>
      </c>
      <c r="GZ9" s="38">
        <v>1</v>
      </c>
      <c r="HA9" s="38">
        <v>1</v>
      </c>
      <c r="HB9" s="38">
        <v>1</v>
      </c>
      <c r="HC9" s="38">
        <v>1</v>
      </c>
      <c r="HD9" s="38">
        <v>1</v>
      </c>
      <c r="HE9" s="38">
        <v>1</v>
      </c>
      <c r="HF9" s="38">
        <v>1</v>
      </c>
      <c r="HG9" s="38">
        <v>1</v>
      </c>
      <c r="HH9" s="38">
        <v>1</v>
      </c>
      <c r="HI9" s="38">
        <v>1</v>
      </c>
      <c r="HJ9" s="38">
        <v>1</v>
      </c>
      <c r="HK9" s="38">
        <v>1</v>
      </c>
      <c r="HL9" s="38">
        <v>1</v>
      </c>
      <c r="HM9" s="38">
        <v>1</v>
      </c>
      <c r="HN9" s="38">
        <v>1</v>
      </c>
      <c r="HP9" s="38">
        <v>1</v>
      </c>
      <c r="HQ9" s="38">
        <v>1</v>
      </c>
      <c r="HS9" s="38">
        <v>1</v>
      </c>
      <c r="HT9" s="38">
        <v>1</v>
      </c>
      <c r="HU9" s="38">
        <v>1</v>
      </c>
      <c r="HV9" s="38">
        <v>1</v>
      </c>
      <c r="HW9" s="38">
        <v>1</v>
      </c>
      <c r="HX9" s="38">
        <v>1</v>
      </c>
      <c r="HY9" s="38">
        <v>1</v>
      </c>
      <c r="HZ9" s="38">
        <v>1</v>
      </c>
      <c r="IB9" s="38">
        <v>1</v>
      </c>
      <c r="IC9" s="38">
        <v>0</v>
      </c>
      <c r="ID9" s="38">
        <v>1</v>
      </c>
      <c r="IE9" s="38">
        <v>0</v>
      </c>
      <c r="IF9" s="38">
        <v>1</v>
      </c>
      <c r="IG9" s="38">
        <v>0</v>
      </c>
      <c r="IH9" s="38">
        <v>1</v>
      </c>
      <c r="II9" s="38">
        <v>0</v>
      </c>
      <c r="IJ9" s="38">
        <v>1</v>
      </c>
      <c r="IK9" s="38">
        <v>1</v>
      </c>
      <c r="IL9" s="38">
        <v>1</v>
      </c>
      <c r="IM9" s="38">
        <v>1</v>
      </c>
      <c r="IN9" s="38">
        <v>1</v>
      </c>
      <c r="IO9" s="38">
        <v>0</v>
      </c>
      <c r="IP9" s="38">
        <v>1</v>
      </c>
      <c r="IQ9" s="38">
        <v>0</v>
      </c>
      <c r="IS9" s="30"/>
      <c r="IU9" s="38"/>
      <c r="IV9" s="41"/>
      <c r="IW9" s="41"/>
      <c r="IZ9" s="42">
        <f t="shared" si="45"/>
        <v>0</v>
      </c>
      <c r="JA9" s="42">
        <f t="shared" si="46"/>
        <v>0</v>
      </c>
      <c r="JB9" s="42">
        <f t="shared" si="47"/>
        <v>0</v>
      </c>
    </row>
    <row r="10" spans="1:262" s="3" customFormat="1" ht="33.950000000000003" customHeight="1">
      <c r="A10" s="30" t="s">
        <v>44</v>
      </c>
      <c r="B10" s="38"/>
      <c r="C10" s="38"/>
      <c r="D10" s="38"/>
      <c r="E10" s="38"/>
      <c r="F10" s="47" t="s">
        <v>45</v>
      </c>
      <c r="G10" s="47"/>
      <c r="H10" s="47" t="s">
        <v>45</v>
      </c>
      <c r="I10" s="47"/>
      <c r="J10" s="48">
        <v>0</v>
      </c>
      <c r="K10" s="48"/>
      <c r="L10" s="47" t="s">
        <v>45</v>
      </c>
      <c r="M10" s="47"/>
      <c r="N10" s="47">
        <v>0</v>
      </c>
      <c r="O10" s="47"/>
      <c r="P10" s="47" t="s">
        <v>45</v>
      </c>
      <c r="Q10" s="47"/>
      <c r="R10" s="47">
        <v>0</v>
      </c>
      <c r="S10" s="47"/>
      <c r="T10" s="47" t="s">
        <v>45</v>
      </c>
      <c r="U10" s="47"/>
      <c r="V10" s="47">
        <v>0</v>
      </c>
      <c r="W10" s="47"/>
      <c r="X10" s="47" t="s">
        <v>45</v>
      </c>
      <c r="Y10" s="47"/>
      <c r="Z10" s="56">
        <f>10/10</f>
        <v>1</v>
      </c>
      <c r="AA10" s="50"/>
      <c r="AB10" s="51"/>
      <c r="AC10" s="47" t="s">
        <v>46</v>
      </c>
      <c r="AD10" s="47"/>
      <c r="AE10" s="47" t="s">
        <v>46</v>
      </c>
      <c r="AF10" s="47"/>
      <c r="AG10" s="47">
        <f t="shared" ref="AG10" si="98">AG9-AH9</f>
        <v>1</v>
      </c>
      <c r="AH10" s="47"/>
      <c r="AI10" s="47" t="s">
        <v>46</v>
      </c>
      <c r="AJ10" s="47"/>
      <c r="AK10" s="52">
        <f>4/5</f>
        <v>0.8</v>
      </c>
      <c r="AL10" s="47" t="s">
        <v>46</v>
      </c>
      <c r="AM10" s="47"/>
      <c r="AN10" s="47">
        <f t="shared" ref="AN10" si="99">AN9-AO9</f>
        <v>0</v>
      </c>
      <c r="AO10" s="47"/>
      <c r="AP10" s="47" t="s">
        <v>46</v>
      </c>
      <c r="AQ10" s="47"/>
      <c r="AR10" s="47" t="s">
        <v>46</v>
      </c>
      <c r="AS10" s="47"/>
      <c r="AT10" s="47" t="s">
        <v>46</v>
      </c>
      <c r="AU10" s="47"/>
      <c r="AV10" s="47">
        <f t="shared" ref="AV10" si="100">AV9-AW9</f>
        <v>1</v>
      </c>
      <c r="AW10" s="47"/>
      <c r="AX10" s="47">
        <f t="shared" ref="AX10" si="101">AX9-AY9</f>
        <v>0</v>
      </c>
      <c r="AY10" s="47"/>
      <c r="AZ10" s="47">
        <f t="shared" ref="AZ10" si="102">AZ9-BA9</f>
        <v>0</v>
      </c>
      <c r="BA10" s="47"/>
      <c r="BB10" s="47" t="s">
        <v>46</v>
      </c>
      <c r="BC10" s="47"/>
      <c r="BD10" s="47">
        <f t="shared" ref="BD10" si="103">BD9-BE9</f>
        <v>0</v>
      </c>
      <c r="BE10" s="47"/>
      <c r="BF10" s="47">
        <f t="shared" ref="BF10" si="104">BF9-BG9</f>
        <v>0</v>
      </c>
      <c r="BG10" s="47"/>
      <c r="BH10" s="47">
        <f t="shared" ref="BH10" si="105">BH9-BI9</f>
        <v>1</v>
      </c>
      <c r="BI10" s="47"/>
      <c r="BJ10" s="54">
        <f>10/12</f>
        <v>0.83333333333333337</v>
      </c>
      <c r="BK10" s="47" t="s">
        <v>46</v>
      </c>
      <c r="BL10" s="47"/>
      <c r="BM10" s="47" t="s">
        <v>46</v>
      </c>
      <c r="BN10" s="47"/>
      <c r="BO10" s="47" t="s">
        <v>46</v>
      </c>
      <c r="BP10" s="47"/>
      <c r="BQ10" s="47"/>
      <c r="BR10" s="47"/>
      <c r="BS10" s="47" t="s">
        <v>46</v>
      </c>
      <c r="BT10" s="47"/>
      <c r="BU10" s="47">
        <f t="shared" ref="BU10" si="106">BU9-BV9</f>
        <v>0</v>
      </c>
      <c r="BV10" s="47"/>
      <c r="BW10" s="47">
        <f t="shared" ref="BW10" si="107">BW9-BX9</f>
        <v>1</v>
      </c>
      <c r="BX10" s="47"/>
      <c r="BY10" s="47" t="s">
        <v>46</v>
      </c>
      <c r="BZ10" s="47"/>
      <c r="CA10" s="47" t="s">
        <v>46</v>
      </c>
      <c r="CB10" s="47"/>
      <c r="CC10" s="47" t="s">
        <v>46</v>
      </c>
      <c r="CD10" s="47"/>
      <c r="CE10" s="47" t="s">
        <v>46</v>
      </c>
      <c r="CF10" s="47"/>
      <c r="CG10" s="47">
        <f t="shared" ref="CG10" si="108">CG9-CH9</f>
        <v>1</v>
      </c>
      <c r="CH10" s="47"/>
      <c r="CI10" s="52">
        <f>10/12</f>
        <v>0.83333333333333337</v>
      </c>
      <c r="CJ10" s="47"/>
      <c r="CK10" s="47"/>
      <c r="CL10" s="47"/>
      <c r="CM10" s="47"/>
      <c r="CN10" s="47">
        <f t="shared" ref="CN10" si="109">CN9-CO9</f>
        <v>0</v>
      </c>
      <c r="CO10" s="47"/>
      <c r="CP10" s="47" t="s">
        <v>46</v>
      </c>
      <c r="CQ10" s="47"/>
      <c r="CR10" s="47">
        <f t="shared" ref="CR10" si="110">CR9-CS9</f>
        <v>0</v>
      </c>
      <c r="CS10" s="47"/>
      <c r="CT10" s="47">
        <f t="shared" ref="CT10" si="111">CT9-CU9</f>
        <v>0</v>
      </c>
      <c r="CU10" s="47"/>
      <c r="CV10" s="47" t="s">
        <v>46</v>
      </c>
      <c r="CW10" s="47"/>
      <c r="CX10" s="47">
        <f t="shared" ref="CX10" si="112">CX9-CY9</f>
        <v>0</v>
      </c>
      <c r="CY10" s="47"/>
      <c r="CZ10" s="52">
        <f>8/8</f>
        <v>1</v>
      </c>
      <c r="DA10" s="47">
        <f t="shared" ref="DA10" si="113">DA9-DB9</f>
        <v>1</v>
      </c>
      <c r="DB10" s="47"/>
      <c r="DC10" s="47">
        <f t="shared" ref="DC10" si="114">DC9-DD9</f>
        <v>1</v>
      </c>
      <c r="DD10" s="47"/>
      <c r="DE10" s="47">
        <f t="shared" ref="DE10" si="115">DE9-DF9</f>
        <v>0</v>
      </c>
      <c r="DF10" s="47"/>
      <c r="DG10" s="47" t="s">
        <v>46</v>
      </c>
      <c r="DH10" s="47"/>
      <c r="DI10" s="47">
        <f t="shared" ref="DI10" si="116">DI9-DJ9</f>
        <v>0</v>
      </c>
      <c r="DJ10" s="47"/>
      <c r="DK10" s="47" t="s">
        <v>46</v>
      </c>
      <c r="DL10" s="47"/>
      <c r="DM10" s="47" t="s">
        <v>46</v>
      </c>
      <c r="DN10" s="47"/>
      <c r="DO10" s="47"/>
      <c r="DP10" s="47"/>
      <c r="DQ10" s="47"/>
      <c r="DR10" s="47"/>
      <c r="DS10" s="52">
        <f>5/9</f>
        <v>0.55555555555555558</v>
      </c>
      <c r="DT10" s="47">
        <f t="shared" ref="DT10" si="117">DT9-DU9</f>
        <v>1</v>
      </c>
      <c r="DU10" s="47"/>
      <c r="DV10" s="47">
        <f t="shared" ref="DV10" si="118">DV9-DW9</f>
        <v>0</v>
      </c>
      <c r="DW10" s="47"/>
      <c r="DX10" s="47" t="s">
        <v>46</v>
      </c>
      <c r="DY10" s="47"/>
      <c r="DZ10" s="47">
        <f t="shared" ref="DZ10" si="119">DZ9-EA9</f>
        <v>1</v>
      </c>
      <c r="EA10" s="47"/>
      <c r="EB10" s="47">
        <f t="shared" ref="EB10" si="120">EB9-EC9</f>
        <v>0</v>
      </c>
      <c r="EC10" s="47"/>
      <c r="ED10" s="52">
        <f>3/6</f>
        <v>0.5</v>
      </c>
      <c r="EE10" s="47" t="s">
        <v>46</v>
      </c>
      <c r="EF10" s="47"/>
      <c r="EG10" s="47">
        <f t="shared" ref="EG10" si="121">EG9-EH9</f>
        <v>0</v>
      </c>
      <c r="EH10" s="47"/>
      <c r="EI10" s="47" t="s">
        <v>46</v>
      </c>
      <c r="EJ10" s="47"/>
      <c r="EK10" s="47" t="s">
        <v>46</v>
      </c>
      <c r="EL10" s="47"/>
      <c r="EM10" s="47">
        <f t="shared" ref="EM10" si="122">EM9-EN9</f>
        <v>0</v>
      </c>
      <c r="EN10" s="47"/>
      <c r="EO10" s="47" t="s">
        <v>46</v>
      </c>
      <c r="EP10" s="47"/>
      <c r="EQ10" s="47" t="s">
        <v>46</v>
      </c>
      <c r="ER10" s="47"/>
      <c r="ES10" s="47">
        <f t="shared" ref="ES10" si="123">ES9-ET9</f>
        <v>-1</v>
      </c>
      <c r="ET10" s="47"/>
      <c r="EU10" s="47">
        <f t="shared" ref="EU10" si="124">EU9-EV9</f>
        <v>1</v>
      </c>
      <c r="EV10" s="47"/>
      <c r="EW10" s="47">
        <f t="shared" ref="EW10" si="125">EW9-EX9</f>
        <v>1</v>
      </c>
      <c r="EX10" s="47"/>
      <c r="EY10" s="47">
        <f t="shared" ref="EY10" si="126">EY9-EZ9</f>
        <v>1</v>
      </c>
      <c r="EZ10" s="47"/>
      <c r="FA10" s="47">
        <f t="shared" ref="FA10" si="127">FA9-FB9</f>
        <v>1</v>
      </c>
      <c r="FB10" s="47"/>
      <c r="FC10" s="47">
        <f t="shared" ref="FC10" si="128">FC9-FD9</f>
        <v>0</v>
      </c>
      <c r="FD10" s="47"/>
      <c r="FE10" s="47">
        <f t="shared" ref="FE10" si="129">FE9-FF9</f>
        <v>0</v>
      </c>
      <c r="FF10" s="47"/>
      <c r="FG10" s="47">
        <f t="shared" ref="FG10" si="130">FG9-FH9</f>
        <v>0</v>
      </c>
      <c r="FH10" s="47"/>
      <c r="FI10" s="47" t="s">
        <v>46</v>
      </c>
      <c r="FJ10" s="47"/>
      <c r="FK10" s="47" t="s">
        <v>46</v>
      </c>
      <c r="FL10" s="47"/>
      <c r="FM10" s="52">
        <f>11/16</f>
        <v>0.6875</v>
      </c>
      <c r="FN10" s="47" t="s">
        <v>45</v>
      </c>
      <c r="FO10" s="47"/>
      <c r="FP10" s="47" t="s">
        <v>45</v>
      </c>
      <c r="FQ10" s="47"/>
      <c r="FR10" s="47">
        <f t="shared" ref="FR10" si="131">FR9-FS9</f>
        <v>-1</v>
      </c>
      <c r="FS10" s="47"/>
      <c r="FT10" s="47">
        <f t="shared" ref="FT10" si="132">FT9-FU9</f>
        <v>-1</v>
      </c>
      <c r="FU10" s="47"/>
      <c r="FV10" s="47" t="s">
        <v>45</v>
      </c>
      <c r="FW10" s="47"/>
      <c r="FX10" s="47"/>
      <c r="FY10" s="47"/>
      <c r="FZ10" s="47" t="s">
        <v>45</v>
      </c>
      <c r="GA10" s="47"/>
      <c r="GB10" s="47" t="s">
        <v>45</v>
      </c>
      <c r="GC10" s="47"/>
      <c r="GD10" s="47" t="s">
        <v>45</v>
      </c>
      <c r="GE10" s="47"/>
      <c r="GF10" s="47" t="s">
        <v>45</v>
      </c>
      <c r="GG10" s="47"/>
      <c r="GH10" s="52">
        <f>8/10</f>
        <v>0.8</v>
      </c>
      <c r="GI10" s="47">
        <f t="shared" ref="GI10" si="133">GI9-GJ9</f>
        <v>0</v>
      </c>
      <c r="GJ10" s="47"/>
      <c r="GK10" s="47">
        <f t="shared" ref="GK10" si="134">GK9-GL9</f>
        <v>0</v>
      </c>
      <c r="GL10" s="47"/>
      <c r="GM10" s="47" t="s">
        <v>46</v>
      </c>
      <c r="GN10" s="47"/>
      <c r="GO10" s="47" t="s">
        <v>46</v>
      </c>
      <c r="GP10" s="47"/>
      <c r="GQ10" s="47">
        <f t="shared" ref="GQ10" si="135">GQ9-GR9</f>
        <v>0</v>
      </c>
      <c r="GR10" s="47"/>
      <c r="GS10" s="47" t="s">
        <v>46</v>
      </c>
      <c r="GT10" s="47"/>
      <c r="GU10" s="47">
        <f t="shared" ref="GU10" si="136">GU9-GV9</f>
        <v>0</v>
      </c>
      <c r="GV10" s="47"/>
      <c r="GW10" s="47" t="s">
        <v>46</v>
      </c>
      <c r="GX10" s="47"/>
      <c r="GY10" s="47">
        <f t="shared" ref="GY10" si="137">GY9-GZ9</f>
        <v>0</v>
      </c>
      <c r="GZ10" s="47"/>
      <c r="HA10" s="47" t="s">
        <v>46</v>
      </c>
      <c r="HB10" s="47"/>
      <c r="HC10" s="47" t="s">
        <v>46</v>
      </c>
      <c r="HD10" s="47"/>
      <c r="HE10" s="47" t="s">
        <v>46</v>
      </c>
      <c r="HF10" s="47"/>
      <c r="HG10" s="47">
        <f t="shared" ref="HG10" si="138">HG9-HH9</f>
        <v>0</v>
      </c>
      <c r="HH10" s="47"/>
      <c r="HI10" s="47">
        <f t="shared" ref="HI10" si="139">HI9-HJ9</f>
        <v>0</v>
      </c>
      <c r="HJ10" s="47"/>
      <c r="HK10" s="47" t="s">
        <v>46</v>
      </c>
      <c r="HL10" s="47"/>
      <c r="HM10" s="47" t="s">
        <v>46</v>
      </c>
      <c r="HN10" s="47"/>
      <c r="HO10" s="52">
        <f>16/16</f>
        <v>1</v>
      </c>
      <c r="HP10" s="47" t="s">
        <v>45</v>
      </c>
      <c r="HQ10" s="47"/>
      <c r="HR10" s="52">
        <v>1</v>
      </c>
      <c r="HS10" s="47" t="s">
        <v>49</v>
      </c>
      <c r="HT10" s="47"/>
      <c r="HU10" s="47" t="s">
        <v>49</v>
      </c>
      <c r="HV10" s="47"/>
      <c r="HW10" s="47" t="s">
        <v>49</v>
      </c>
      <c r="HX10" s="47"/>
      <c r="HY10" s="47" t="s">
        <v>49</v>
      </c>
      <c r="HZ10" s="47"/>
      <c r="IA10" s="52" t="s">
        <v>49</v>
      </c>
      <c r="IB10" s="47">
        <f t="shared" ref="IB10" si="140">IB9-IC9</f>
        <v>1</v>
      </c>
      <c r="IC10" s="47"/>
      <c r="ID10" s="47">
        <f t="shared" ref="ID10" si="141">ID9-IE9</f>
        <v>1</v>
      </c>
      <c r="IE10" s="47"/>
      <c r="IF10" s="47">
        <f t="shared" ref="IF10" si="142">IF9-IG9</f>
        <v>1</v>
      </c>
      <c r="IG10" s="47"/>
      <c r="IH10" s="47">
        <f t="shared" ref="IH10" si="143">IH9-II9</f>
        <v>1</v>
      </c>
      <c r="II10" s="47"/>
      <c r="IJ10" s="47">
        <f t="shared" ref="IJ10" si="144">IJ9-IK9</f>
        <v>0</v>
      </c>
      <c r="IK10" s="47"/>
      <c r="IL10" s="47">
        <f t="shared" ref="IL10" si="145">IL9-IM9</f>
        <v>0</v>
      </c>
      <c r="IM10" s="47"/>
      <c r="IN10" s="47">
        <f t="shared" ref="IN10" si="146">IN9-IO9</f>
        <v>1</v>
      </c>
      <c r="IO10" s="47"/>
      <c r="IP10" s="47">
        <f t="shared" ref="IP10" si="147">IP9-IQ9</f>
        <v>1</v>
      </c>
      <c r="IQ10" s="47"/>
      <c r="IR10" s="38">
        <f>2/8</f>
        <v>0.25</v>
      </c>
      <c r="IS10" s="30">
        <f>93/117</f>
        <v>0.79487179487179482</v>
      </c>
      <c r="IT10" s="38">
        <v>24</v>
      </c>
      <c r="IU10" s="38">
        <v>113</v>
      </c>
      <c r="IV10" s="41">
        <v>48</v>
      </c>
      <c r="IW10" s="41">
        <v>41</v>
      </c>
      <c r="IX10" s="41">
        <v>15</v>
      </c>
      <c r="IY10" s="41">
        <v>9</v>
      </c>
      <c r="IZ10" s="42">
        <f t="shared" si="45"/>
        <v>24</v>
      </c>
      <c r="JA10" s="42">
        <f t="shared" si="46"/>
        <v>89</v>
      </c>
      <c r="JB10" s="42">
        <f t="shared" si="47"/>
        <v>113</v>
      </c>
    </row>
    <row r="11" spans="1:262" ht="30" customHeight="1">
      <c r="A11" s="30" t="s">
        <v>53</v>
      </c>
      <c r="B11" s="43">
        <v>45298</v>
      </c>
      <c r="C11" s="44">
        <v>0.70833333333333337</v>
      </c>
      <c r="D11" s="38" t="s">
        <v>35</v>
      </c>
      <c r="E11" s="38" t="s">
        <v>54</v>
      </c>
      <c r="F11" s="38">
        <v>1</v>
      </c>
      <c r="G11" s="38">
        <v>1</v>
      </c>
      <c r="H11" s="38">
        <v>1</v>
      </c>
      <c r="I11" s="38">
        <v>1</v>
      </c>
      <c r="J11" s="38">
        <v>1</v>
      </c>
      <c r="K11" s="38">
        <v>1</v>
      </c>
      <c r="L11" s="38">
        <v>1</v>
      </c>
      <c r="M11" s="38">
        <v>1</v>
      </c>
      <c r="N11" s="38">
        <v>1</v>
      </c>
      <c r="O11" s="38">
        <v>1</v>
      </c>
      <c r="P11" s="38">
        <v>1</v>
      </c>
      <c r="Q11" s="38">
        <v>1</v>
      </c>
      <c r="R11" s="38">
        <v>1</v>
      </c>
      <c r="S11" s="38">
        <v>1</v>
      </c>
      <c r="T11" s="38">
        <v>1</v>
      </c>
      <c r="U11" s="38">
        <v>1</v>
      </c>
      <c r="V11" s="38">
        <v>1</v>
      </c>
      <c r="W11" s="38">
        <v>1</v>
      </c>
      <c r="X11" s="38">
        <v>1</v>
      </c>
      <c r="Y11" s="38">
        <v>1</v>
      </c>
      <c r="AC11" s="38">
        <v>0</v>
      </c>
      <c r="AD11" s="38">
        <v>1</v>
      </c>
      <c r="AE11" s="38">
        <v>1</v>
      </c>
      <c r="AF11" s="38">
        <v>1</v>
      </c>
      <c r="AG11" s="38">
        <v>0</v>
      </c>
      <c r="AH11" s="38">
        <v>1</v>
      </c>
      <c r="AI11" s="38">
        <v>1</v>
      </c>
      <c r="AJ11" s="38">
        <v>0</v>
      </c>
      <c r="AL11" s="38">
        <v>0</v>
      </c>
      <c r="AM11" s="38">
        <v>1</v>
      </c>
      <c r="AN11" s="38">
        <v>0</v>
      </c>
      <c r="AO11" s="38">
        <v>1</v>
      </c>
      <c r="AP11" s="38">
        <v>1</v>
      </c>
      <c r="AQ11" s="38">
        <v>0</v>
      </c>
      <c r="AR11" s="38">
        <v>0</v>
      </c>
      <c r="AS11" s="38">
        <v>1</v>
      </c>
      <c r="AT11" s="38">
        <v>0</v>
      </c>
      <c r="AU11" s="38">
        <v>1</v>
      </c>
      <c r="AV11" s="38">
        <v>1</v>
      </c>
      <c r="AW11" s="38">
        <v>1</v>
      </c>
      <c r="AX11" s="38">
        <v>1</v>
      </c>
      <c r="AY11" s="38">
        <v>1</v>
      </c>
      <c r="AZ11" s="38">
        <v>0</v>
      </c>
      <c r="BA11" s="38">
        <v>1</v>
      </c>
      <c r="BB11" s="38">
        <v>1</v>
      </c>
      <c r="BC11" s="38">
        <v>1</v>
      </c>
      <c r="BD11" s="38">
        <v>1</v>
      </c>
      <c r="BE11" s="38">
        <v>1</v>
      </c>
      <c r="BF11" s="38">
        <v>1</v>
      </c>
      <c r="BG11" s="38">
        <v>1</v>
      </c>
      <c r="BH11" s="38">
        <v>1</v>
      </c>
      <c r="BI11" s="38">
        <v>1</v>
      </c>
      <c r="BK11" s="38">
        <v>1</v>
      </c>
      <c r="BL11" s="38">
        <v>1</v>
      </c>
      <c r="BM11" s="38">
        <v>1</v>
      </c>
      <c r="BN11" s="38">
        <v>1</v>
      </c>
      <c r="BO11" s="38">
        <v>1</v>
      </c>
      <c r="BP11" s="38">
        <v>1</v>
      </c>
      <c r="BS11" s="38">
        <v>1</v>
      </c>
      <c r="BT11" s="38">
        <v>1</v>
      </c>
      <c r="BU11" s="38">
        <v>0</v>
      </c>
      <c r="BV11" s="38">
        <v>1</v>
      </c>
      <c r="BW11" s="38">
        <v>1</v>
      </c>
      <c r="BX11" s="38">
        <v>1</v>
      </c>
      <c r="BY11" s="38">
        <v>1</v>
      </c>
      <c r="BZ11" s="38">
        <v>1</v>
      </c>
      <c r="CA11" s="38">
        <v>0</v>
      </c>
      <c r="CB11" s="38">
        <v>1</v>
      </c>
      <c r="CC11" s="38">
        <v>1</v>
      </c>
      <c r="CD11" s="38">
        <v>1</v>
      </c>
      <c r="CE11" s="38">
        <v>1</v>
      </c>
      <c r="CF11" s="38">
        <v>1</v>
      </c>
      <c r="CG11" s="38">
        <v>1</v>
      </c>
      <c r="CH11" s="38">
        <v>1</v>
      </c>
      <c r="CN11" s="38">
        <v>1</v>
      </c>
      <c r="CO11" s="38">
        <v>1</v>
      </c>
      <c r="CP11" s="38">
        <v>1</v>
      </c>
      <c r="CQ11" s="38">
        <v>1</v>
      </c>
      <c r="CR11" s="38">
        <v>1</v>
      </c>
      <c r="CS11" s="38">
        <v>1</v>
      </c>
      <c r="CT11" s="38">
        <v>1</v>
      </c>
      <c r="CU11" s="38">
        <v>1</v>
      </c>
      <c r="CV11" s="38">
        <v>1</v>
      </c>
      <c r="CW11" s="38">
        <v>1</v>
      </c>
      <c r="CX11" s="38">
        <v>1</v>
      </c>
      <c r="CY11" s="38">
        <v>1</v>
      </c>
      <c r="DA11" s="38">
        <v>1</v>
      </c>
      <c r="DB11" s="38">
        <v>1</v>
      </c>
      <c r="DC11" s="38">
        <v>1</v>
      </c>
      <c r="DD11" s="38">
        <v>1</v>
      </c>
      <c r="DE11" s="38">
        <v>1</v>
      </c>
      <c r="DF11" s="38">
        <v>1</v>
      </c>
      <c r="DG11" s="38">
        <v>1</v>
      </c>
      <c r="DH11" s="38">
        <v>1</v>
      </c>
      <c r="DI11" s="38">
        <v>1</v>
      </c>
      <c r="DJ11" s="38">
        <v>1</v>
      </c>
      <c r="DK11" s="38">
        <v>1</v>
      </c>
      <c r="DL11" s="38">
        <v>1</v>
      </c>
      <c r="DM11" s="38">
        <v>1</v>
      </c>
      <c r="DN11" s="38">
        <v>1</v>
      </c>
      <c r="DT11" s="38">
        <v>1</v>
      </c>
      <c r="DU11" s="38">
        <v>1</v>
      </c>
      <c r="DV11" s="38">
        <v>1</v>
      </c>
      <c r="DW11" s="38">
        <v>1</v>
      </c>
      <c r="DX11" s="38">
        <v>1</v>
      </c>
      <c r="DY11" s="38">
        <v>1</v>
      </c>
      <c r="DZ11" s="38">
        <v>0</v>
      </c>
      <c r="EA11" s="38">
        <v>1</v>
      </c>
      <c r="EB11" s="38">
        <v>1</v>
      </c>
      <c r="EC11" s="38">
        <v>1</v>
      </c>
      <c r="EE11" s="38">
        <v>1</v>
      </c>
      <c r="EF11" s="38">
        <v>1</v>
      </c>
      <c r="EG11" s="38">
        <v>1</v>
      </c>
      <c r="EH11" s="38">
        <v>1</v>
      </c>
      <c r="EI11" s="38">
        <v>1</v>
      </c>
      <c r="EJ11" s="38">
        <v>0</v>
      </c>
      <c r="EK11" s="38">
        <v>1</v>
      </c>
      <c r="EL11" s="38">
        <v>1</v>
      </c>
      <c r="EM11" s="38">
        <v>1</v>
      </c>
      <c r="EN11" s="38">
        <v>1</v>
      </c>
      <c r="EO11" s="38">
        <v>1</v>
      </c>
      <c r="EP11" s="38">
        <v>1</v>
      </c>
      <c r="EQ11" s="38">
        <v>1</v>
      </c>
      <c r="ER11" s="38">
        <v>1</v>
      </c>
      <c r="ES11" s="38">
        <v>1</v>
      </c>
      <c r="ET11" s="38">
        <v>1</v>
      </c>
      <c r="EU11" s="38">
        <v>1</v>
      </c>
      <c r="EV11" s="38">
        <v>1</v>
      </c>
      <c r="EW11" s="38">
        <v>1</v>
      </c>
      <c r="EX11" s="38">
        <v>1</v>
      </c>
      <c r="EY11" s="38">
        <v>1</v>
      </c>
      <c r="EZ11" s="38">
        <v>0</v>
      </c>
      <c r="FA11" s="38">
        <v>1</v>
      </c>
      <c r="FB11" s="38">
        <v>0</v>
      </c>
      <c r="FC11" s="38">
        <v>1</v>
      </c>
      <c r="FD11" s="38">
        <v>1</v>
      </c>
      <c r="FE11" s="38">
        <v>1</v>
      </c>
      <c r="FF11" s="38">
        <v>1</v>
      </c>
      <c r="FG11" s="38">
        <v>1</v>
      </c>
      <c r="FH11" s="38">
        <v>1</v>
      </c>
      <c r="FI11" s="38">
        <v>1</v>
      </c>
      <c r="FJ11" s="38">
        <v>1</v>
      </c>
      <c r="FK11" s="38">
        <v>0</v>
      </c>
      <c r="FL11" s="38">
        <v>1</v>
      </c>
      <c r="FN11" s="38">
        <v>1</v>
      </c>
      <c r="FO11" s="38">
        <v>1</v>
      </c>
      <c r="FP11" s="38">
        <v>1</v>
      </c>
      <c r="FQ11" s="38">
        <v>1</v>
      </c>
      <c r="FR11" s="38">
        <v>1</v>
      </c>
      <c r="FS11" s="38">
        <v>1</v>
      </c>
      <c r="FT11" s="38">
        <v>1</v>
      </c>
      <c r="FU11" s="38">
        <v>1</v>
      </c>
      <c r="FV11" s="38">
        <v>1</v>
      </c>
      <c r="FW11" s="38">
        <v>1</v>
      </c>
      <c r="FZ11" s="38">
        <v>1</v>
      </c>
      <c r="GA11" s="38">
        <v>1</v>
      </c>
      <c r="GB11" s="38">
        <v>1</v>
      </c>
      <c r="GC11" s="38">
        <v>1</v>
      </c>
      <c r="GD11" s="38">
        <v>1</v>
      </c>
      <c r="GE11" s="38">
        <v>1</v>
      </c>
      <c r="GF11" s="38">
        <v>1</v>
      </c>
      <c r="GG11" s="38">
        <v>1</v>
      </c>
      <c r="GI11" s="38">
        <v>0</v>
      </c>
      <c r="GJ11" s="38">
        <v>1</v>
      </c>
      <c r="GK11" s="38">
        <v>1</v>
      </c>
      <c r="GL11" s="38">
        <v>1</v>
      </c>
      <c r="GM11" s="38">
        <v>1</v>
      </c>
      <c r="GN11" s="38">
        <v>1</v>
      </c>
      <c r="GO11" s="38">
        <v>1</v>
      </c>
      <c r="GP11" s="38">
        <v>1</v>
      </c>
      <c r="GQ11" s="38">
        <v>1</v>
      </c>
      <c r="GR11" s="38">
        <v>1</v>
      </c>
      <c r="GS11" s="38">
        <v>1</v>
      </c>
      <c r="GT11" s="38">
        <v>1</v>
      </c>
      <c r="GU11" s="38">
        <v>1</v>
      </c>
      <c r="GV11" s="38">
        <v>1</v>
      </c>
      <c r="GW11" s="38">
        <v>1</v>
      </c>
      <c r="GX11" s="38">
        <v>1</v>
      </c>
      <c r="GY11" s="38">
        <v>1</v>
      </c>
      <c r="GZ11" s="38">
        <v>1</v>
      </c>
      <c r="HA11" s="38">
        <v>1</v>
      </c>
      <c r="HB11" s="38">
        <v>1</v>
      </c>
      <c r="HC11" s="38">
        <v>1</v>
      </c>
      <c r="HD11" s="38">
        <v>1</v>
      </c>
      <c r="HE11" s="38">
        <v>1</v>
      </c>
      <c r="HF11" s="38">
        <v>1</v>
      </c>
      <c r="HG11" s="38">
        <v>1</v>
      </c>
      <c r="HH11" s="38">
        <v>1</v>
      </c>
      <c r="HI11" s="38">
        <v>1</v>
      </c>
      <c r="HJ11" s="38">
        <v>1</v>
      </c>
      <c r="HK11" s="38">
        <v>1</v>
      </c>
      <c r="HL11" s="38">
        <v>1</v>
      </c>
      <c r="HM11" s="38">
        <v>1</v>
      </c>
      <c r="HN11" s="38">
        <v>1</v>
      </c>
      <c r="HP11" s="38">
        <v>1</v>
      </c>
      <c r="HQ11" s="38">
        <v>1</v>
      </c>
      <c r="HS11" s="38">
        <v>1</v>
      </c>
      <c r="HT11" s="38">
        <v>1</v>
      </c>
      <c r="HU11" s="38">
        <v>1</v>
      </c>
      <c r="HV11" s="38">
        <v>1</v>
      </c>
      <c r="HW11" s="38">
        <v>1</v>
      </c>
      <c r="HX11" s="38">
        <v>1</v>
      </c>
      <c r="HY11" s="38">
        <v>1</v>
      </c>
      <c r="HZ11" s="38">
        <v>1</v>
      </c>
      <c r="IB11" s="38">
        <v>1</v>
      </c>
      <c r="IC11" s="38">
        <v>1</v>
      </c>
      <c r="ID11" s="38">
        <v>1</v>
      </c>
      <c r="IE11" s="38">
        <v>1</v>
      </c>
      <c r="IF11" s="38">
        <v>1</v>
      </c>
      <c r="IG11" s="38">
        <v>1</v>
      </c>
      <c r="IH11" s="38">
        <v>1</v>
      </c>
      <c r="II11" s="38">
        <v>1</v>
      </c>
      <c r="IJ11" s="38">
        <v>1</v>
      </c>
      <c r="IK11" s="38">
        <v>1</v>
      </c>
      <c r="IL11" s="38">
        <v>1</v>
      </c>
      <c r="IM11" s="38">
        <v>1</v>
      </c>
      <c r="IN11" s="38">
        <v>1</v>
      </c>
      <c r="IO11" s="38">
        <v>1</v>
      </c>
      <c r="IP11" s="38">
        <v>1</v>
      </c>
      <c r="IQ11" s="38">
        <v>1</v>
      </c>
      <c r="IS11" s="30"/>
      <c r="IU11" s="38"/>
      <c r="IV11" s="41"/>
      <c r="IW11" s="41"/>
      <c r="IZ11" s="42">
        <f t="shared" si="45"/>
        <v>0</v>
      </c>
      <c r="JA11" s="42">
        <f t="shared" si="46"/>
        <v>0</v>
      </c>
      <c r="JB11" s="42">
        <f t="shared" si="47"/>
        <v>0</v>
      </c>
    </row>
    <row r="12" spans="1:262" s="3" customFormat="1" ht="33.950000000000003" customHeight="1">
      <c r="A12" s="30" t="s">
        <v>44</v>
      </c>
      <c r="B12" s="38"/>
      <c r="C12" s="38"/>
      <c r="D12" s="38"/>
      <c r="E12" s="38"/>
      <c r="F12" s="47" t="s">
        <v>45</v>
      </c>
      <c r="G12" s="47"/>
      <c r="H12" s="47" t="s">
        <v>45</v>
      </c>
      <c r="I12" s="47"/>
      <c r="J12" s="47">
        <f t="shared" ref="J12" si="148">J11-K11</f>
        <v>0</v>
      </c>
      <c r="K12" s="47"/>
      <c r="L12" s="47" t="s">
        <v>45</v>
      </c>
      <c r="M12" s="47"/>
      <c r="N12" s="47">
        <v>0</v>
      </c>
      <c r="O12" s="47"/>
      <c r="P12" s="47" t="s">
        <v>45</v>
      </c>
      <c r="Q12" s="47"/>
      <c r="R12" s="47">
        <f t="shared" ref="R12" si="149">R11-S11</f>
        <v>0</v>
      </c>
      <c r="S12" s="47"/>
      <c r="T12" s="47" t="s">
        <v>45</v>
      </c>
      <c r="U12" s="47"/>
      <c r="V12" s="47">
        <f t="shared" ref="V12" si="150">V11-W11</f>
        <v>0</v>
      </c>
      <c r="W12" s="47"/>
      <c r="X12" s="47" t="s">
        <v>45</v>
      </c>
      <c r="Y12" s="47"/>
      <c r="Z12" s="56">
        <v>1</v>
      </c>
      <c r="AA12" s="50"/>
      <c r="AB12" s="51"/>
      <c r="AC12" s="47">
        <f t="shared" ref="AC12" si="151">AC11-AD11</f>
        <v>-1</v>
      </c>
      <c r="AD12" s="47"/>
      <c r="AE12" s="47" t="s">
        <v>46</v>
      </c>
      <c r="AF12" s="47"/>
      <c r="AG12" s="47">
        <f t="shared" ref="AG12" si="152">AG11-AH11</f>
        <v>-1</v>
      </c>
      <c r="AH12" s="47"/>
      <c r="AI12" s="47">
        <f t="shared" ref="AI12" si="153">AI11-AJ11</f>
        <v>1</v>
      </c>
      <c r="AJ12" s="47"/>
      <c r="AK12" s="52">
        <f>1/5</f>
        <v>0.2</v>
      </c>
      <c r="AL12" s="47">
        <f t="shared" ref="AL12" si="154">AL11-AM11</f>
        <v>-1</v>
      </c>
      <c r="AM12" s="47"/>
      <c r="AN12" s="47">
        <f t="shared" ref="AN12" si="155">AN11-AO11</f>
        <v>-1</v>
      </c>
      <c r="AO12" s="47"/>
      <c r="AP12" s="47">
        <f t="shared" ref="AP12" si="156">AP11-AQ11</f>
        <v>1</v>
      </c>
      <c r="AQ12" s="47"/>
      <c r="AR12" s="47">
        <f t="shared" ref="AR12" si="157">AR11-AS11</f>
        <v>-1</v>
      </c>
      <c r="AS12" s="47"/>
      <c r="AT12" s="47">
        <f t="shared" ref="AT12" si="158">AT11-AU11</f>
        <v>-1</v>
      </c>
      <c r="AU12" s="47"/>
      <c r="AV12" s="47">
        <f t="shared" ref="AV12" si="159">AV11-AW11</f>
        <v>0</v>
      </c>
      <c r="AW12" s="47"/>
      <c r="AX12" s="47" t="s">
        <v>46</v>
      </c>
      <c r="AY12" s="47"/>
      <c r="AZ12" s="47">
        <f t="shared" ref="AZ12" si="160">AZ11-BA11</f>
        <v>-1</v>
      </c>
      <c r="BA12" s="47"/>
      <c r="BB12" s="47" t="s">
        <v>46</v>
      </c>
      <c r="BC12" s="47"/>
      <c r="BD12" s="47">
        <f t="shared" ref="BD12" si="161">BD11-BE11</f>
        <v>0</v>
      </c>
      <c r="BE12" s="47"/>
      <c r="BF12" s="47">
        <f t="shared" ref="BF12" si="162">BF11-BG11</f>
        <v>0</v>
      </c>
      <c r="BG12" s="47"/>
      <c r="BH12" s="47" t="s">
        <v>46</v>
      </c>
      <c r="BI12" s="47"/>
      <c r="BJ12" s="54">
        <f>6/12</f>
        <v>0.5</v>
      </c>
      <c r="BK12" s="47" t="s">
        <v>46</v>
      </c>
      <c r="BL12" s="47"/>
      <c r="BM12" s="47" t="s">
        <v>46</v>
      </c>
      <c r="BN12" s="47"/>
      <c r="BO12" s="47" t="s">
        <v>46</v>
      </c>
      <c r="BP12" s="47"/>
      <c r="BQ12" s="47"/>
      <c r="BR12" s="47"/>
      <c r="BS12" s="47" t="s">
        <v>46</v>
      </c>
      <c r="BT12" s="47"/>
      <c r="BU12" s="47">
        <f t="shared" ref="BU12" si="163">BU11-BV11</f>
        <v>-1</v>
      </c>
      <c r="BV12" s="47"/>
      <c r="BW12" s="47" t="s">
        <v>46</v>
      </c>
      <c r="BX12" s="47"/>
      <c r="BY12" s="47" t="s">
        <v>46</v>
      </c>
      <c r="BZ12" s="47"/>
      <c r="CA12" s="47">
        <f t="shared" ref="CA12" si="164">CA11-CB11</f>
        <v>-1</v>
      </c>
      <c r="CB12" s="47"/>
      <c r="CC12" s="47" t="s">
        <v>46</v>
      </c>
      <c r="CD12" s="47"/>
      <c r="CE12" s="47" t="s">
        <v>46</v>
      </c>
      <c r="CF12" s="47"/>
      <c r="CG12" s="47" t="s">
        <v>46</v>
      </c>
      <c r="CH12" s="47"/>
      <c r="CI12" s="52">
        <f>10/12</f>
        <v>0.83333333333333337</v>
      </c>
      <c r="CJ12" s="47"/>
      <c r="CK12" s="47"/>
      <c r="CL12" s="47"/>
      <c r="CM12" s="47"/>
      <c r="CN12" s="47">
        <f t="shared" ref="CN12" si="165">CN11-CO11</f>
        <v>0</v>
      </c>
      <c r="CO12" s="47"/>
      <c r="CP12" s="47" t="s">
        <v>46</v>
      </c>
      <c r="CQ12" s="47"/>
      <c r="CR12" s="47" t="s">
        <v>46</v>
      </c>
      <c r="CS12" s="47"/>
      <c r="CT12" s="47">
        <f t="shared" ref="CT12" si="166">CT11-CU11</f>
        <v>0</v>
      </c>
      <c r="CU12" s="47"/>
      <c r="CV12" s="47" t="s">
        <v>46</v>
      </c>
      <c r="CW12" s="47"/>
      <c r="CX12" s="47">
        <f t="shared" ref="CX12" si="167">CX11-CY11</f>
        <v>0</v>
      </c>
      <c r="CY12" s="47"/>
      <c r="CZ12" s="52">
        <v>1</v>
      </c>
      <c r="DA12" s="47">
        <f t="shared" ref="DA12" si="168">DA11-DB11</f>
        <v>0</v>
      </c>
      <c r="DB12" s="47"/>
      <c r="DC12" s="47">
        <f t="shared" ref="DC12" si="169">DC11-DD11</f>
        <v>0</v>
      </c>
      <c r="DD12" s="47"/>
      <c r="DE12" s="47">
        <f t="shared" ref="DE12" si="170">DE11-DF11</f>
        <v>0</v>
      </c>
      <c r="DF12" s="47"/>
      <c r="DG12" s="47" t="s">
        <v>46</v>
      </c>
      <c r="DH12" s="47"/>
      <c r="DI12" s="47">
        <f t="shared" ref="DI12" si="171">DI11-DJ11</f>
        <v>0</v>
      </c>
      <c r="DJ12" s="47"/>
      <c r="DK12" s="47" t="s">
        <v>46</v>
      </c>
      <c r="DL12" s="47"/>
      <c r="DM12" s="47" t="s">
        <v>46</v>
      </c>
      <c r="DN12" s="47"/>
      <c r="DO12" s="47"/>
      <c r="DP12" s="47"/>
      <c r="DQ12" s="47"/>
      <c r="DR12" s="47"/>
      <c r="DS12" s="52">
        <v>1</v>
      </c>
      <c r="DT12" s="47">
        <f t="shared" ref="DT12" si="172">DT11-DU11</f>
        <v>0</v>
      </c>
      <c r="DU12" s="47"/>
      <c r="DV12" s="47">
        <f t="shared" ref="DV12" si="173">DV11-DW11</f>
        <v>0</v>
      </c>
      <c r="DW12" s="47"/>
      <c r="DX12" s="47" t="s">
        <v>46</v>
      </c>
      <c r="DY12" s="47"/>
      <c r="DZ12" s="47">
        <f t="shared" ref="DZ12" si="174">DZ11-EA11</f>
        <v>-1</v>
      </c>
      <c r="EA12" s="47"/>
      <c r="EB12" s="47">
        <f t="shared" ref="EB12" si="175">EB11-EC11</f>
        <v>0</v>
      </c>
      <c r="EC12" s="47"/>
      <c r="ED12" s="52">
        <f>5/6</f>
        <v>0.83333333333333337</v>
      </c>
      <c r="EE12" s="47" t="s">
        <v>46</v>
      </c>
      <c r="EF12" s="47"/>
      <c r="EG12" s="47">
        <f t="shared" ref="EG12" si="176">EG11-EH11</f>
        <v>0</v>
      </c>
      <c r="EH12" s="47"/>
      <c r="EI12" s="47">
        <f t="shared" ref="EI12" si="177">EI11-EJ11</f>
        <v>1</v>
      </c>
      <c r="EJ12" s="47"/>
      <c r="EK12" s="47" t="s">
        <v>46</v>
      </c>
      <c r="EL12" s="47"/>
      <c r="EM12" s="47">
        <f t="shared" ref="EM12" si="178">EM11-EN11</f>
        <v>0</v>
      </c>
      <c r="EN12" s="47"/>
      <c r="EO12" s="47" t="s">
        <v>46</v>
      </c>
      <c r="EP12" s="47"/>
      <c r="EQ12" s="47">
        <f t="shared" ref="EQ12" si="179">EQ11-ER11</f>
        <v>0</v>
      </c>
      <c r="ER12" s="47"/>
      <c r="ES12" s="47" t="s">
        <v>46</v>
      </c>
      <c r="ET12" s="47"/>
      <c r="EU12" s="47" t="s">
        <v>46</v>
      </c>
      <c r="EV12" s="47"/>
      <c r="EW12" s="47" t="s">
        <v>46</v>
      </c>
      <c r="EX12" s="47"/>
      <c r="EY12" s="47">
        <f t="shared" ref="EY12" si="180">EY11-EZ11</f>
        <v>1</v>
      </c>
      <c r="EZ12" s="47"/>
      <c r="FA12" s="47">
        <f t="shared" ref="FA12" si="181">FA11-FB11</f>
        <v>1</v>
      </c>
      <c r="FB12" s="47"/>
      <c r="FC12" s="47">
        <f t="shared" ref="FC12" si="182">FC11-FD11</f>
        <v>0</v>
      </c>
      <c r="FD12" s="47"/>
      <c r="FE12" s="47">
        <f t="shared" ref="FE12" si="183">FE11-FF11</f>
        <v>0</v>
      </c>
      <c r="FF12" s="47"/>
      <c r="FG12" s="47">
        <f t="shared" ref="FG12" si="184">FG11-FH11</f>
        <v>0</v>
      </c>
      <c r="FH12" s="47"/>
      <c r="FI12" s="47" t="s">
        <v>46</v>
      </c>
      <c r="FJ12" s="47"/>
      <c r="FK12" s="47">
        <f t="shared" ref="FK12" si="185">FK11-FL11</f>
        <v>-1</v>
      </c>
      <c r="FL12" s="47"/>
      <c r="FM12" s="52">
        <f>12/16</f>
        <v>0.75</v>
      </c>
      <c r="FN12" s="47" t="s">
        <v>49</v>
      </c>
      <c r="FO12" s="47"/>
      <c r="FP12" s="47" t="s">
        <v>49</v>
      </c>
      <c r="FQ12" s="47"/>
      <c r="FR12" s="47" t="s">
        <v>49</v>
      </c>
      <c r="FS12" s="47"/>
      <c r="FT12" s="47" t="s">
        <v>49</v>
      </c>
      <c r="FU12" s="47"/>
      <c r="FV12" s="47" t="s">
        <v>49</v>
      </c>
      <c r="FW12" s="47"/>
      <c r="FX12" s="47"/>
      <c r="FY12" s="47"/>
      <c r="FZ12" s="47" t="s">
        <v>49</v>
      </c>
      <c r="GA12" s="47"/>
      <c r="GB12" s="47" t="s">
        <v>49</v>
      </c>
      <c r="GC12" s="47"/>
      <c r="GD12" s="47" t="s">
        <v>49</v>
      </c>
      <c r="GE12" s="47"/>
      <c r="GF12" s="47" t="s">
        <v>49</v>
      </c>
      <c r="GG12" s="47"/>
      <c r="GH12" s="52" t="s">
        <v>49</v>
      </c>
      <c r="GI12" s="47">
        <f t="shared" ref="GI12" si="186">GI11-GJ11</f>
        <v>-1</v>
      </c>
      <c r="GJ12" s="47"/>
      <c r="GK12" s="47" t="s">
        <v>46</v>
      </c>
      <c r="GL12" s="47"/>
      <c r="GM12" s="47" t="s">
        <v>46</v>
      </c>
      <c r="GN12" s="47"/>
      <c r="GO12" s="47" t="s">
        <v>46</v>
      </c>
      <c r="GP12" s="47"/>
      <c r="GQ12" s="47">
        <f t="shared" ref="GQ12" si="187">GQ11-GR11</f>
        <v>0</v>
      </c>
      <c r="GR12" s="47"/>
      <c r="GS12" s="47">
        <f t="shared" ref="GS12" si="188">GS11-GT11</f>
        <v>0</v>
      </c>
      <c r="GT12" s="47"/>
      <c r="GU12" s="47">
        <f t="shared" ref="GU12" si="189">GU11-GV11</f>
        <v>0</v>
      </c>
      <c r="GV12" s="47"/>
      <c r="GW12" s="47" t="s">
        <v>46</v>
      </c>
      <c r="GX12" s="47"/>
      <c r="GY12" s="47">
        <f t="shared" ref="GY12" si="190">GY11-GZ11</f>
        <v>0</v>
      </c>
      <c r="GZ12" s="47"/>
      <c r="HA12" s="47">
        <f t="shared" ref="HA12" si="191">HA11-HB11</f>
        <v>0</v>
      </c>
      <c r="HB12" s="47"/>
      <c r="HC12" s="47" t="s">
        <v>46</v>
      </c>
      <c r="HD12" s="47"/>
      <c r="HE12" s="47">
        <f t="shared" ref="HE12" si="192">HE11-HF11</f>
        <v>0</v>
      </c>
      <c r="HF12" s="47"/>
      <c r="HG12" s="47" t="s">
        <v>46</v>
      </c>
      <c r="HH12" s="47"/>
      <c r="HI12" s="47">
        <f t="shared" ref="HI12" si="193">HI11-HJ11</f>
        <v>0</v>
      </c>
      <c r="HJ12" s="47"/>
      <c r="HK12" s="47" t="s">
        <v>46</v>
      </c>
      <c r="HL12" s="47"/>
      <c r="HM12" s="47">
        <f t="shared" ref="HM12" si="194">HM11-HN11</f>
        <v>0</v>
      </c>
      <c r="HN12" s="47"/>
      <c r="HO12" s="52">
        <f>15/16</f>
        <v>0.9375</v>
      </c>
      <c r="HP12" s="47" t="s">
        <v>45</v>
      </c>
      <c r="HQ12" s="47"/>
      <c r="HR12" s="52">
        <v>1</v>
      </c>
      <c r="HS12" s="47">
        <f t="shared" ref="HS12" si="195">HS11-HT11</f>
        <v>0</v>
      </c>
      <c r="HT12" s="47"/>
      <c r="HU12" s="47" t="s">
        <v>49</v>
      </c>
      <c r="HV12" s="47"/>
      <c r="HW12" s="47" t="s">
        <v>49</v>
      </c>
      <c r="HX12" s="47"/>
      <c r="HY12" s="47" t="s">
        <v>49</v>
      </c>
      <c r="HZ12" s="47"/>
      <c r="IA12" s="52" t="s">
        <v>49</v>
      </c>
      <c r="IB12" s="47">
        <f t="shared" ref="IB12" si="196">IB11-IC11</f>
        <v>0</v>
      </c>
      <c r="IC12" s="47"/>
      <c r="ID12" s="47">
        <f t="shared" ref="ID12" si="197">ID11-IE11</f>
        <v>0</v>
      </c>
      <c r="IE12" s="47"/>
      <c r="IF12" s="47">
        <f t="shared" ref="IF12" si="198">IF11-IG11</f>
        <v>0</v>
      </c>
      <c r="IG12" s="47"/>
      <c r="IH12" s="47">
        <f t="shared" ref="IH12" si="199">IH11-II11</f>
        <v>0</v>
      </c>
      <c r="II12" s="47"/>
      <c r="IJ12" s="47">
        <f t="shared" ref="IJ12" si="200">IJ11-IK11</f>
        <v>0</v>
      </c>
      <c r="IK12" s="47"/>
      <c r="IL12" s="47">
        <f t="shared" ref="IL12" si="201">IL11-IM11</f>
        <v>0</v>
      </c>
      <c r="IM12" s="47"/>
      <c r="IN12" s="47">
        <f t="shared" ref="IN12" si="202">IN11-IO11</f>
        <v>0</v>
      </c>
      <c r="IO12" s="47"/>
      <c r="IP12" s="47">
        <f t="shared" ref="IP12" si="203">IP11-IQ11</f>
        <v>0</v>
      </c>
      <c r="IQ12" s="47"/>
      <c r="IR12" s="38">
        <v>1</v>
      </c>
      <c r="IS12" s="30">
        <f>85/103</f>
        <v>0.82524271844660191</v>
      </c>
      <c r="IT12" s="38">
        <v>18</v>
      </c>
      <c r="IU12" s="38">
        <f>117-14</f>
        <v>103</v>
      </c>
      <c r="IV12" s="41">
        <v>50</v>
      </c>
      <c r="IW12" s="41">
        <v>35</v>
      </c>
      <c r="IX12" s="41">
        <v>6</v>
      </c>
      <c r="IY12" s="41">
        <v>12</v>
      </c>
      <c r="IZ12" s="42">
        <f t="shared" si="45"/>
        <v>18</v>
      </c>
      <c r="JA12" s="42">
        <f t="shared" si="46"/>
        <v>85</v>
      </c>
      <c r="JB12" s="42">
        <f t="shared" si="47"/>
        <v>103</v>
      </c>
    </row>
    <row r="13" spans="1:262" ht="30.95" customHeight="1">
      <c r="A13" s="30" t="s">
        <v>55</v>
      </c>
      <c r="B13" s="43">
        <v>45300</v>
      </c>
      <c r="C13" s="44">
        <v>0.66666666666666663</v>
      </c>
      <c r="D13" s="38" t="s">
        <v>35</v>
      </c>
      <c r="E13" s="38" t="s">
        <v>56</v>
      </c>
      <c r="F13" s="38">
        <v>1</v>
      </c>
      <c r="G13" s="38">
        <v>1</v>
      </c>
      <c r="H13" s="38">
        <v>1</v>
      </c>
      <c r="I13" s="38">
        <v>1</v>
      </c>
      <c r="J13" s="38">
        <v>1</v>
      </c>
      <c r="K13" s="38">
        <v>1</v>
      </c>
      <c r="L13" s="38">
        <v>1</v>
      </c>
      <c r="M13" s="38">
        <v>1</v>
      </c>
      <c r="N13" s="38">
        <v>1</v>
      </c>
      <c r="O13" s="38">
        <v>1</v>
      </c>
      <c r="P13" s="38">
        <v>1</v>
      </c>
      <c r="Q13" s="38">
        <v>1</v>
      </c>
      <c r="R13" s="38">
        <v>1</v>
      </c>
      <c r="S13" s="38">
        <v>1</v>
      </c>
      <c r="T13" s="38">
        <v>1</v>
      </c>
      <c r="U13" s="38">
        <v>1</v>
      </c>
      <c r="V13" s="38">
        <v>1</v>
      </c>
      <c r="W13" s="38">
        <v>1</v>
      </c>
      <c r="X13" s="38">
        <v>1</v>
      </c>
      <c r="Y13" s="38">
        <v>1</v>
      </c>
      <c r="AC13" s="38">
        <v>1</v>
      </c>
      <c r="AD13" s="38">
        <v>1</v>
      </c>
      <c r="AE13" s="38">
        <v>1</v>
      </c>
      <c r="AF13" s="38">
        <v>1</v>
      </c>
      <c r="AG13" s="38">
        <v>1</v>
      </c>
      <c r="AH13" s="38">
        <v>1</v>
      </c>
      <c r="AI13" s="38">
        <v>1</v>
      </c>
      <c r="AJ13" s="38">
        <v>1</v>
      </c>
      <c r="AL13" s="38">
        <v>1</v>
      </c>
      <c r="AM13" s="38">
        <v>1</v>
      </c>
      <c r="AN13" s="38">
        <v>1</v>
      </c>
      <c r="AO13" s="38">
        <v>1</v>
      </c>
      <c r="AP13" s="38">
        <v>1</v>
      </c>
      <c r="AQ13" s="38">
        <v>1</v>
      </c>
      <c r="AR13" s="38">
        <v>1</v>
      </c>
      <c r="AS13" s="38">
        <v>1</v>
      </c>
      <c r="AT13" s="38">
        <v>1</v>
      </c>
      <c r="AU13" s="38">
        <v>1</v>
      </c>
      <c r="AV13" s="38">
        <v>1</v>
      </c>
      <c r="AW13" s="38">
        <v>1</v>
      </c>
      <c r="AX13" s="38">
        <v>1</v>
      </c>
      <c r="AY13" s="38">
        <v>1</v>
      </c>
      <c r="AZ13" s="38">
        <v>1</v>
      </c>
      <c r="BA13" s="38">
        <v>1</v>
      </c>
      <c r="BB13" s="38">
        <v>1</v>
      </c>
      <c r="BC13" s="38">
        <v>1</v>
      </c>
      <c r="BD13" s="38">
        <v>1</v>
      </c>
      <c r="BE13" s="38">
        <v>1</v>
      </c>
      <c r="BF13" s="38">
        <v>1</v>
      </c>
      <c r="BG13" s="38">
        <v>1</v>
      </c>
      <c r="BH13" s="38">
        <v>1</v>
      </c>
      <c r="BI13" s="38">
        <v>1</v>
      </c>
      <c r="BK13" s="38">
        <v>1</v>
      </c>
      <c r="BL13" s="38">
        <v>1</v>
      </c>
      <c r="BM13" s="38">
        <v>1</v>
      </c>
      <c r="BN13" s="38">
        <v>1</v>
      </c>
      <c r="BO13" s="38">
        <v>1</v>
      </c>
      <c r="BP13" s="38">
        <v>1</v>
      </c>
      <c r="BS13" s="38">
        <v>1</v>
      </c>
      <c r="BT13" s="38">
        <v>0</v>
      </c>
      <c r="BU13" s="38">
        <v>1</v>
      </c>
      <c r="BV13" s="38">
        <v>0</v>
      </c>
      <c r="BW13" s="38">
        <v>1</v>
      </c>
      <c r="BX13" s="38">
        <v>1</v>
      </c>
      <c r="BY13" s="38">
        <v>1</v>
      </c>
      <c r="BZ13" s="38">
        <v>1</v>
      </c>
      <c r="CA13" s="38">
        <v>1</v>
      </c>
      <c r="CB13" s="38">
        <v>1</v>
      </c>
      <c r="CC13" s="38">
        <v>1</v>
      </c>
      <c r="CD13" s="38">
        <v>1</v>
      </c>
      <c r="CE13" s="38">
        <v>1</v>
      </c>
      <c r="CF13" s="38">
        <v>1</v>
      </c>
      <c r="CG13" s="38">
        <v>1</v>
      </c>
      <c r="CH13" s="38">
        <v>1</v>
      </c>
      <c r="CN13" s="38">
        <v>1</v>
      </c>
      <c r="CO13" s="38">
        <v>1</v>
      </c>
      <c r="CP13" s="38">
        <v>1</v>
      </c>
      <c r="CQ13" s="38">
        <v>1</v>
      </c>
      <c r="CR13" s="38">
        <v>1</v>
      </c>
      <c r="CS13" s="38">
        <v>1</v>
      </c>
      <c r="CT13" s="38">
        <v>1</v>
      </c>
      <c r="CU13" s="38">
        <v>1</v>
      </c>
      <c r="CV13" s="38">
        <v>1</v>
      </c>
      <c r="CW13" s="38">
        <v>1</v>
      </c>
      <c r="CX13" s="38">
        <v>1</v>
      </c>
      <c r="CY13" s="38">
        <v>1</v>
      </c>
      <c r="DA13" s="38">
        <v>1</v>
      </c>
      <c r="DB13" s="38">
        <v>1</v>
      </c>
      <c r="DC13" s="38">
        <v>1</v>
      </c>
      <c r="DD13" s="38">
        <v>0</v>
      </c>
      <c r="DE13" s="38">
        <v>1</v>
      </c>
      <c r="DF13" s="38">
        <v>1</v>
      </c>
      <c r="DG13" s="38">
        <v>1</v>
      </c>
      <c r="DH13" s="38">
        <v>1</v>
      </c>
      <c r="DI13" s="38">
        <v>1</v>
      </c>
      <c r="DJ13" s="38">
        <v>1</v>
      </c>
      <c r="DK13" s="38">
        <v>0</v>
      </c>
      <c r="DL13" s="38">
        <v>1</v>
      </c>
      <c r="DM13" s="38">
        <v>1</v>
      </c>
      <c r="DN13" s="38">
        <v>1</v>
      </c>
      <c r="DT13" s="38">
        <v>1</v>
      </c>
      <c r="DU13" s="38">
        <v>1</v>
      </c>
      <c r="DV13" s="38">
        <v>1</v>
      </c>
      <c r="DW13" s="38">
        <v>1</v>
      </c>
      <c r="DX13" s="38">
        <v>1</v>
      </c>
      <c r="DY13" s="38">
        <v>1</v>
      </c>
      <c r="DZ13" s="38">
        <v>1</v>
      </c>
      <c r="EA13" s="38">
        <v>1</v>
      </c>
      <c r="EB13" s="38">
        <v>1</v>
      </c>
      <c r="EC13" s="38">
        <v>1</v>
      </c>
      <c r="EE13" s="38">
        <v>1</v>
      </c>
      <c r="EF13" s="38">
        <v>1</v>
      </c>
      <c r="EG13" s="38">
        <v>1</v>
      </c>
      <c r="EH13" s="38">
        <v>1</v>
      </c>
      <c r="EI13" s="38">
        <v>1</v>
      </c>
      <c r="EJ13" s="38">
        <v>1</v>
      </c>
      <c r="EK13" s="38">
        <v>1</v>
      </c>
      <c r="EL13" s="38">
        <v>1</v>
      </c>
      <c r="EM13" s="38">
        <v>1</v>
      </c>
      <c r="EN13" s="38">
        <v>1</v>
      </c>
      <c r="EO13" s="38">
        <v>1</v>
      </c>
      <c r="EP13" s="38">
        <v>1</v>
      </c>
      <c r="EQ13" s="38">
        <v>1</v>
      </c>
      <c r="ER13" s="38">
        <v>1</v>
      </c>
      <c r="ES13" s="38">
        <v>1</v>
      </c>
      <c r="ET13" s="38">
        <v>1</v>
      </c>
      <c r="EU13" s="38">
        <v>1</v>
      </c>
      <c r="EV13" s="38">
        <v>1</v>
      </c>
      <c r="EW13" s="38">
        <v>1</v>
      </c>
      <c r="EX13" s="38">
        <v>1</v>
      </c>
      <c r="EY13" s="38">
        <v>1</v>
      </c>
      <c r="EZ13" s="38">
        <v>0</v>
      </c>
      <c r="FA13" s="38">
        <v>1</v>
      </c>
      <c r="FB13" s="38">
        <v>1</v>
      </c>
      <c r="FC13" s="38">
        <v>1</v>
      </c>
      <c r="FD13" s="38">
        <v>1</v>
      </c>
      <c r="FE13" s="38">
        <v>1</v>
      </c>
      <c r="FF13" s="38">
        <v>1</v>
      </c>
      <c r="FG13" s="38">
        <v>1</v>
      </c>
      <c r="FH13" s="38">
        <v>1</v>
      </c>
      <c r="FI13" s="38">
        <v>1</v>
      </c>
      <c r="FJ13" s="38">
        <v>1</v>
      </c>
      <c r="FK13" s="38">
        <v>1</v>
      </c>
      <c r="FL13" s="38">
        <v>1</v>
      </c>
      <c r="FN13" s="38">
        <v>1</v>
      </c>
      <c r="FO13" s="38">
        <v>1</v>
      </c>
      <c r="FP13" s="38">
        <v>1</v>
      </c>
      <c r="FQ13" s="38">
        <v>1</v>
      </c>
      <c r="FR13" s="38">
        <v>1</v>
      </c>
      <c r="FS13" s="38">
        <v>1</v>
      </c>
      <c r="FT13" s="38">
        <v>1</v>
      </c>
      <c r="FU13" s="38">
        <v>1</v>
      </c>
      <c r="FV13" s="38">
        <v>1</v>
      </c>
      <c r="FW13" s="38">
        <v>1</v>
      </c>
      <c r="FZ13" s="38">
        <v>1</v>
      </c>
      <c r="GA13" s="38">
        <v>1</v>
      </c>
      <c r="GB13" s="38">
        <v>1</v>
      </c>
      <c r="GC13" s="38">
        <v>1</v>
      </c>
      <c r="GD13" s="38">
        <v>1</v>
      </c>
      <c r="GE13" s="38">
        <v>1</v>
      </c>
      <c r="GF13" s="38">
        <v>1</v>
      </c>
      <c r="GG13" s="38">
        <v>1</v>
      </c>
      <c r="GI13" s="38">
        <v>1</v>
      </c>
      <c r="GJ13" s="38">
        <v>1</v>
      </c>
      <c r="GK13" s="38">
        <v>1</v>
      </c>
      <c r="GL13" s="38">
        <v>1</v>
      </c>
      <c r="GM13" s="38">
        <v>1</v>
      </c>
      <c r="GN13" s="38">
        <v>1</v>
      </c>
      <c r="GO13" s="38">
        <v>1</v>
      </c>
      <c r="GP13" s="38">
        <v>1</v>
      </c>
      <c r="GQ13" s="38">
        <v>1</v>
      </c>
      <c r="GR13" s="38">
        <v>1</v>
      </c>
      <c r="GS13" s="38">
        <v>1</v>
      </c>
      <c r="GT13" s="38">
        <v>1</v>
      </c>
      <c r="GU13" s="38">
        <v>1</v>
      </c>
      <c r="GV13" s="38">
        <v>1</v>
      </c>
      <c r="GW13" s="38">
        <v>1</v>
      </c>
      <c r="GX13" s="38">
        <v>1</v>
      </c>
      <c r="GY13" s="38">
        <v>1</v>
      </c>
      <c r="GZ13" s="38">
        <v>1</v>
      </c>
      <c r="HA13" s="38">
        <v>1</v>
      </c>
      <c r="HB13" s="38">
        <v>1</v>
      </c>
      <c r="HC13" s="38">
        <v>1</v>
      </c>
      <c r="HD13" s="38">
        <v>1</v>
      </c>
      <c r="HE13" s="38">
        <v>1</v>
      </c>
      <c r="HF13" s="38">
        <v>1</v>
      </c>
      <c r="HG13" s="38">
        <v>1</v>
      </c>
      <c r="HH13" s="38">
        <v>1</v>
      </c>
      <c r="HI13" s="38">
        <v>1</v>
      </c>
      <c r="HJ13" s="38">
        <v>1</v>
      </c>
      <c r="HK13" s="38">
        <v>1</v>
      </c>
      <c r="HL13" s="38">
        <v>1</v>
      </c>
      <c r="HM13" s="38">
        <v>1</v>
      </c>
      <c r="HN13" s="38">
        <v>1</v>
      </c>
      <c r="HP13" s="38">
        <v>1</v>
      </c>
      <c r="HQ13" s="38">
        <v>1</v>
      </c>
      <c r="HS13" s="38">
        <v>1</v>
      </c>
      <c r="HT13" s="38">
        <v>1</v>
      </c>
      <c r="HU13" s="38">
        <v>1</v>
      </c>
      <c r="HV13" s="38">
        <v>1</v>
      </c>
      <c r="HW13" s="38">
        <v>1</v>
      </c>
      <c r="HX13" s="38">
        <v>1</v>
      </c>
      <c r="HY13" s="38">
        <v>1</v>
      </c>
      <c r="HZ13" s="38">
        <v>1</v>
      </c>
      <c r="IB13" s="38">
        <v>1</v>
      </c>
      <c r="IC13" s="38">
        <v>1</v>
      </c>
      <c r="ID13" s="38">
        <v>1</v>
      </c>
      <c r="IE13" s="38">
        <v>1</v>
      </c>
      <c r="IF13" s="38">
        <v>1</v>
      </c>
      <c r="IG13" s="38">
        <v>1</v>
      </c>
      <c r="IH13" s="38">
        <v>1</v>
      </c>
      <c r="II13" s="38">
        <v>1</v>
      </c>
      <c r="IJ13" s="38">
        <v>1</v>
      </c>
      <c r="IK13" s="38">
        <v>1</v>
      </c>
      <c r="IL13" s="38">
        <v>1</v>
      </c>
      <c r="IM13" s="38">
        <v>1</v>
      </c>
      <c r="IN13" s="38">
        <v>1</v>
      </c>
      <c r="IO13" s="38">
        <v>1</v>
      </c>
      <c r="IP13" s="38">
        <v>1</v>
      </c>
      <c r="IQ13" s="38">
        <v>1</v>
      </c>
      <c r="IS13" s="30"/>
      <c r="IU13" s="38"/>
      <c r="IV13" s="41"/>
      <c r="IW13" s="41"/>
      <c r="IZ13" s="42">
        <f t="shared" si="45"/>
        <v>0</v>
      </c>
      <c r="JA13" s="42">
        <f t="shared" si="46"/>
        <v>0</v>
      </c>
      <c r="JB13" s="42">
        <f t="shared" si="47"/>
        <v>0</v>
      </c>
    </row>
    <row r="14" spans="1:262" s="3" customFormat="1" ht="33.950000000000003" customHeight="1">
      <c r="A14" s="30" t="s">
        <v>44</v>
      </c>
      <c r="B14" s="38"/>
      <c r="C14" s="38"/>
      <c r="D14" s="38"/>
      <c r="E14" s="38"/>
      <c r="F14" s="46" t="s">
        <v>45</v>
      </c>
      <c r="G14" s="46"/>
      <c r="H14" s="46" t="s">
        <v>45</v>
      </c>
      <c r="I14" s="46"/>
      <c r="J14" s="58">
        <v>0</v>
      </c>
      <c r="K14" s="58"/>
      <c r="L14" s="46" t="s">
        <v>45</v>
      </c>
      <c r="M14" s="46"/>
      <c r="N14" s="58">
        <v>0</v>
      </c>
      <c r="O14" s="58"/>
      <c r="P14" s="46" t="s">
        <v>45</v>
      </c>
      <c r="Q14" s="46"/>
      <c r="R14" s="58">
        <v>0</v>
      </c>
      <c r="S14" s="58"/>
      <c r="T14" s="46" t="s">
        <v>45</v>
      </c>
      <c r="U14" s="46"/>
      <c r="V14" s="58">
        <v>0</v>
      </c>
      <c r="W14" s="58"/>
      <c r="X14" s="46" t="s">
        <v>45</v>
      </c>
      <c r="Y14" s="46"/>
      <c r="Z14" s="56">
        <v>1</v>
      </c>
      <c r="AA14" s="50"/>
      <c r="AB14" s="51"/>
      <c r="AC14" s="47" t="s">
        <v>46</v>
      </c>
      <c r="AD14" s="47"/>
      <c r="AE14" s="47" t="s">
        <v>46</v>
      </c>
      <c r="AF14" s="47"/>
      <c r="AG14" s="47" t="s">
        <v>46</v>
      </c>
      <c r="AH14" s="47"/>
      <c r="AI14" s="47" t="s">
        <v>46</v>
      </c>
      <c r="AJ14" s="47"/>
      <c r="AK14" s="52">
        <v>1</v>
      </c>
      <c r="AL14" s="47" t="s">
        <v>49</v>
      </c>
      <c r="AM14" s="47"/>
      <c r="AN14" s="58" t="s">
        <v>49</v>
      </c>
      <c r="AO14" s="58"/>
      <c r="AP14" s="47" t="s">
        <v>49</v>
      </c>
      <c r="AQ14" s="47"/>
      <c r="AR14" s="47" t="s">
        <v>49</v>
      </c>
      <c r="AS14" s="47"/>
      <c r="AT14" s="47" t="s">
        <v>49</v>
      </c>
      <c r="AU14" s="47"/>
      <c r="AV14" s="47" t="s">
        <v>49</v>
      </c>
      <c r="AW14" s="47"/>
      <c r="AX14" s="47" t="s">
        <v>49</v>
      </c>
      <c r="AY14" s="47"/>
      <c r="AZ14" s="47" t="s">
        <v>49</v>
      </c>
      <c r="BA14" s="47"/>
      <c r="BB14" s="47" t="s">
        <v>49</v>
      </c>
      <c r="BC14" s="47"/>
      <c r="BD14" s="47" t="s">
        <v>49</v>
      </c>
      <c r="BE14" s="47"/>
      <c r="BF14" s="47" t="s">
        <v>49</v>
      </c>
      <c r="BG14" s="47"/>
      <c r="BH14" s="47" t="s">
        <v>49</v>
      </c>
      <c r="BI14" s="47"/>
      <c r="BJ14" s="54" t="s">
        <v>49</v>
      </c>
      <c r="BK14" s="47" t="s">
        <v>46</v>
      </c>
      <c r="BL14" s="47"/>
      <c r="BM14" s="47" t="s">
        <v>46</v>
      </c>
      <c r="BN14" s="47"/>
      <c r="BO14" s="47" t="s">
        <v>46</v>
      </c>
      <c r="BP14" s="47"/>
      <c r="BQ14" s="47"/>
      <c r="BR14" s="47"/>
      <c r="BS14" s="47">
        <f t="shared" ref="BS14" si="204">BS13-BT13</f>
        <v>1</v>
      </c>
      <c r="BT14" s="47"/>
      <c r="BU14" s="47">
        <f t="shared" ref="BU14" si="205">BU13-BV13</f>
        <v>1</v>
      </c>
      <c r="BV14" s="47"/>
      <c r="BW14" s="47" t="s">
        <v>46</v>
      </c>
      <c r="BX14" s="47"/>
      <c r="BY14" s="47" t="s">
        <v>46</v>
      </c>
      <c r="BZ14" s="47"/>
      <c r="CA14" s="47" t="s">
        <v>46</v>
      </c>
      <c r="CB14" s="47"/>
      <c r="CC14" s="48">
        <v>0</v>
      </c>
      <c r="CD14" s="48"/>
      <c r="CE14" s="47" t="s">
        <v>46</v>
      </c>
      <c r="CF14" s="47"/>
      <c r="CG14" s="47" t="s">
        <v>46</v>
      </c>
      <c r="CH14" s="47"/>
      <c r="CI14" s="52">
        <f>9/12</f>
        <v>0.75</v>
      </c>
      <c r="CJ14" s="47"/>
      <c r="CK14" s="47"/>
      <c r="CL14" s="47"/>
      <c r="CM14" s="47"/>
      <c r="CN14" s="47" t="s">
        <v>46</v>
      </c>
      <c r="CO14" s="47"/>
      <c r="CP14" s="47" t="s">
        <v>46</v>
      </c>
      <c r="CQ14" s="47"/>
      <c r="CR14" s="48">
        <v>0</v>
      </c>
      <c r="CS14" s="48"/>
      <c r="CT14" s="48">
        <v>0</v>
      </c>
      <c r="CU14" s="48"/>
      <c r="CV14" s="48">
        <v>0</v>
      </c>
      <c r="CW14" s="48"/>
      <c r="CX14" s="47" t="s">
        <v>46</v>
      </c>
      <c r="CY14" s="47"/>
      <c r="CZ14" s="52">
        <v>1</v>
      </c>
      <c r="DA14" s="48">
        <v>0</v>
      </c>
      <c r="DB14" s="48"/>
      <c r="DC14" s="47">
        <f t="shared" ref="DC14" si="206">DC13-DD13</f>
        <v>1</v>
      </c>
      <c r="DD14" s="47"/>
      <c r="DE14" s="47" t="s">
        <v>46</v>
      </c>
      <c r="DF14" s="47"/>
      <c r="DG14" s="47" t="s">
        <v>46</v>
      </c>
      <c r="DH14" s="47"/>
      <c r="DI14" s="48">
        <v>0</v>
      </c>
      <c r="DJ14" s="48"/>
      <c r="DK14" s="47">
        <f t="shared" ref="DK14" si="207">DK13-DL13</f>
        <v>-1</v>
      </c>
      <c r="DL14" s="47"/>
      <c r="DM14" s="47" t="s">
        <v>46</v>
      </c>
      <c r="DN14" s="47"/>
      <c r="DO14" s="47"/>
      <c r="DP14" s="47"/>
      <c r="DQ14" s="47"/>
      <c r="DR14" s="47"/>
      <c r="DS14" s="52">
        <f>7/9</f>
        <v>0.77777777777777779</v>
      </c>
      <c r="DT14" s="58">
        <v>0</v>
      </c>
      <c r="DU14" s="58"/>
      <c r="DV14" s="48">
        <v>0</v>
      </c>
      <c r="DW14" s="48"/>
      <c r="DX14" s="47" t="s">
        <v>46</v>
      </c>
      <c r="DY14" s="47"/>
      <c r="DZ14" s="48">
        <v>0</v>
      </c>
      <c r="EA14" s="48"/>
      <c r="EB14" s="48">
        <v>0</v>
      </c>
      <c r="EC14" s="48"/>
      <c r="ED14" s="52">
        <v>1</v>
      </c>
      <c r="EE14" s="47" t="s">
        <v>46</v>
      </c>
      <c r="EF14" s="47"/>
      <c r="EG14" s="48">
        <v>0</v>
      </c>
      <c r="EH14" s="48"/>
      <c r="EI14" s="47" t="s">
        <v>46</v>
      </c>
      <c r="EJ14" s="47"/>
      <c r="EK14" s="47" t="s">
        <v>46</v>
      </c>
      <c r="EL14" s="47"/>
      <c r="EM14" s="48">
        <v>0</v>
      </c>
      <c r="EN14" s="48"/>
      <c r="EO14" s="47" t="s">
        <v>46</v>
      </c>
      <c r="EP14" s="47"/>
      <c r="EQ14" s="48">
        <v>0</v>
      </c>
      <c r="ER14" s="48"/>
      <c r="ES14" s="47" t="s">
        <v>46</v>
      </c>
      <c r="ET14" s="47"/>
      <c r="EU14" s="47" t="s">
        <v>46</v>
      </c>
      <c r="EV14" s="47"/>
      <c r="EW14" s="47" t="s">
        <v>46</v>
      </c>
      <c r="EX14" s="47"/>
      <c r="EY14" s="46">
        <f t="shared" ref="EY14" si="208">EY13-EZ13</f>
        <v>1</v>
      </c>
      <c r="EZ14" s="46"/>
      <c r="FA14" s="47" t="s">
        <v>46</v>
      </c>
      <c r="FB14" s="47"/>
      <c r="FC14" s="48">
        <v>0</v>
      </c>
      <c r="FD14" s="48"/>
      <c r="FE14" s="47" t="s">
        <v>46</v>
      </c>
      <c r="FF14" s="47"/>
      <c r="FG14" s="48">
        <v>0</v>
      </c>
      <c r="FH14" s="48"/>
      <c r="FI14" s="47" t="s">
        <v>46</v>
      </c>
      <c r="FJ14" s="47"/>
      <c r="FK14" s="47" t="s">
        <v>46</v>
      </c>
      <c r="FL14" s="47"/>
      <c r="FM14" s="52">
        <f>15/16</f>
        <v>0.9375</v>
      </c>
      <c r="FN14" s="53" t="s">
        <v>49</v>
      </c>
      <c r="FO14" s="53"/>
      <c r="FP14" s="47" t="s">
        <v>57</v>
      </c>
      <c r="FQ14" s="47"/>
      <c r="FR14" s="47" t="s">
        <v>57</v>
      </c>
      <c r="FS14" s="47"/>
      <c r="FT14" s="47" t="s">
        <v>57</v>
      </c>
      <c r="FU14" s="47"/>
      <c r="FV14" s="47" t="s">
        <v>57</v>
      </c>
      <c r="FW14" s="47"/>
      <c r="FX14" s="47"/>
      <c r="FY14" s="47"/>
      <c r="FZ14" s="47" t="s">
        <v>57</v>
      </c>
      <c r="GA14" s="47"/>
      <c r="GB14" s="47" t="s">
        <v>57</v>
      </c>
      <c r="GC14" s="47"/>
      <c r="GD14" s="47" t="s">
        <v>57</v>
      </c>
      <c r="GE14" s="47"/>
      <c r="GF14" s="47" t="s">
        <v>57</v>
      </c>
      <c r="GG14" s="47"/>
      <c r="GH14" s="52" t="s">
        <v>49</v>
      </c>
      <c r="GI14" s="58">
        <v>0</v>
      </c>
      <c r="GJ14" s="58"/>
      <c r="GK14" s="46">
        <v>0</v>
      </c>
      <c r="GL14" s="46"/>
      <c r="GM14" s="53">
        <v>0</v>
      </c>
      <c r="GN14" s="53"/>
      <c r="GO14" s="53">
        <v>0</v>
      </c>
      <c r="GP14" s="53"/>
      <c r="GQ14" s="53">
        <v>0</v>
      </c>
      <c r="GR14" s="53"/>
      <c r="GS14" s="53">
        <v>0</v>
      </c>
      <c r="GT14" s="53"/>
      <c r="GU14" s="53">
        <v>0</v>
      </c>
      <c r="GV14" s="53"/>
      <c r="GW14" s="53">
        <v>0</v>
      </c>
      <c r="GX14" s="53"/>
      <c r="GY14" s="53">
        <v>0</v>
      </c>
      <c r="GZ14" s="53"/>
      <c r="HA14" s="53">
        <v>0</v>
      </c>
      <c r="HB14" s="53"/>
      <c r="HC14" s="53">
        <v>0</v>
      </c>
      <c r="HD14" s="53"/>
      <c r="HE14" s="53">
        <v>0</v>
      </c>
      <c r="HF14" s="53"/>
      <c r="HG14" s="53">
        <v>0</v>
      </c>
      <c r="HH14" s="53"/>
      <c r="HI14" s="53">
        <v>0</v>
      </c>
      <c r="HJ14" s="53"/>
      <c r="HK14" s="53">
        <v>0</v>
      </c>
      <c r="HL14" s="53"/>
      <c r="HM14" s="53">
        <v>0</v>
      </c>
      <c r="HN14" s="53"/>
      <c r="HO14" s="52">
        <v>1</v>
      </c>
      <c r="HP14" s="47" t="s">
        <v>45</v>
      </c>
      <c r="HQ14" s="47"/>
      <c r="HR14" s="52">
        <v>1</v>
      </c>
      <c r="HS14" s="53" t="s">
        <v>49</v>
      </c>
      <c r="HT14" s="53"/>
      <c r="HU14" s="47" t="s">
        <v>49</v>
      </c>
      <c r="HV14" s="47"/>
      <c r="HW14" s="47" t="s">
        <v>49</v>
      </c>
      <c r="HX14" s="47"/>
      <c r="HY14" s="47" t="s">
        <v>49</v>
      </c>
      <c r="HZ14" s="47"/>
      <c r="IA14" s="52" t="s">
        <v>49</v>
      </c>
      <c r="IB14" s="53">
        <v>0</v>
      </c>
      <c r="IC14" s="53"/>
      <c r="ID14" s="53">
        <v>0</v>
      </c>
      <c r="IE14" s="53"/>
      <c r="IF14" s="47" t="s">
        <v>46</v>
      </c>
      <c r="IG14" s="47"/>
      <c r="IH14" s="53">
        <v>0</v>
      </c>
      <c r="II14" s="53"/>
      <c r="IJ14" s="53">
        <v>0</v>
      </c>
      <c r="IK14" s="53"/>
      <c r="IL14" s="53">
        <v>0</v>
      </c>
      <c r="IM14" s="53"/>
      <c r="IN14" s="53">
        <v>0</v>
      </c>
      <c r="IO14" s="53"/>
      <c r="IP14" s="53">
        <v>0</v>
      </c>
      <c r="IQ14" s="53"/>
      <c r="IR14" s="38">
        <v>1</v>
      </c>
      <c r="IS14" s="30">
        <f>85/91</f>
        <v>0.93406593406593408</v>
      </c>
      <c r="IT14" s="38">
        <v>6</v>
      </c>
      <c r="IU14" s="38">
        <f>117-26</f>
        <v>91</v>
      </c>
      <c r="IV14" s="59">
        <f>COUNTIF(F14:IQ14,0)</f>
        <v>42</v>
      </c>
      <c r="IW14" s="59">
        <f>COUNTIF(F14:IQ14,"Y")-1</f>
        <v>37</v>
      </c>
      <c r="IX14" s="41">
        <f>IT14-IY14</f>
        <v>5</v>
      </c>
      <c r="IY14" s="41">
        <f>COUNTIF(F14:IQ14,-1)</f>
        <v>1</v>
      </c>
      <c r="IZ14" s="42">
        <f>IX14+IY14</f>
        <v>6</v>
      </c>
      <c r="JA14" s="42">
        <f>IV14+IW14</f>
        <v>79</v>
      </c>
      <c r="JB14" s="42">
        <f t="shared" ref="JB14:JB16" si="209">SUM(IV14:IY14)</f>
        <v>85</v>
      </c>
    </row>
    <row r="15" spans="1:262" ht="33.950000000000003" customHeight="1">
      <c r="A15" s="30" t="s">
        <v>58</v>
      </c>
      <c r="B15" s="43">
        <v>45300</v>
      </c>
      <c r="C15" s="44">
        <v>0.64583333333333337</v>
      </c>
      <c r="D15" s="38" t="s">
        <v>35</v>
      </c>
      <c r="E15" s="38" t="s">
        <v>59</v>
      </c>
      <c r="F15" s="38">
        <v>1</v>
      </c>
      <c r="G15" s="38">
        <v>1</v>
      </c>
      <c r="H15" s="38">
        <v>1</v>
      </c>
      <c r="I15" s="38">
        <v>1</v>
      </c>
      <c r="J15" s="38">
        <v>1</v>
      </c>
      <c r="K15" s="38">
        <v>1</v>
      </c>
      <c r="L15" s="38">
        <v>1</v>
      </c>
      <c r="M15" s="38">
        <v>1</v>
      </c>
      <c r="N15" s="38">
        <v>1</v>
      </c>
      <c r="O15" s="38">
        <v>1</v>
      </c>
      <c r="P15" s="38">
        <v>1</v>
      </c>
      <c r="Q15" s="38">
        <v>1</v>
      </c>
      <c r="R15" s="38">
        <v>1</v>
      </c>
      <c r="S15" s="38">
        <v>1</v>
      </c>
      <c r="T15" s="38">
        <v>1</v>
      </c>
      <c r="U15" s="38">
        <v>1</v>
      </c>
      <c r="V15" s="38">
        <v>1</v>
      </c>
      <c r="W15" s="38">
        <v>1</v>
      </c>
      <c r="X15" s="38">
        <v>1</v>
      </c>
      <c r="Y15" s="38">
        <v>1</v>
      </c>
      <c r="AC15" s="38">
        <v>1</v>
      </c>
      <c r="AD15" s="38">
        <v>0</v>
      </c>
      <c r="AE15" s="38">
        <v>1</v>
      </c>
      <c r="AF15" s="38">
        <v>1</v>
      </c>
      <c r="AG15" s="38">
        <v>1</v>
      </c>
      <c r="AH15" s="38">
        <v>0</v>
      </c>
      <c r="AI15" s="38">
        <v>1</v>
      </c>
      <c r="AJ15" s="38">
        <v>1</v>
      </c>
      <c r="AL15" s="38">
        <v>1</v>
      </c>
      <c r="AM15" s="38">
        <v>0</v>
      </c>
      <c r="AN15" s="38">
        <v>1</v>
      </c>
      <c r="AO15" s="38">
        <v>0</v>
      </c>
      <c r="AP15" s="38">
        <v>1</v>
      </c>
      <c r="AQ15" s="38">
        <v>1</v>
      </c>
      <c r="AR15" s="38">
        <v>1</v>
      </c>
      <c r="AS15" s="38">
        <v>1</v>
      </c>
      <c r="AT15" s="38">
        <v>1</v>
      </c>
      <c r="AU15" s="38">
        <v>1</v>
      </c>
      <c r="AV15" s="38">
        <v>1</v>
      </c>
      <c r="AW15" s="38">
        <v>1</v>
      </c>
      <c r="AX15" s="38">
        <v>1</v>
      </c>
      <c r="AY15" s="38">
        <v>1</v>
      </c>
      <c r="AZ15" s="38">
        <v>1</v>
      </c>
      <c r="BA15" s="38">
        <v>1</v>
      </c>
      <c r="BB15" s="38">
        <v>1</v>
      </c>
      <c r="BC15" s="38">
        <v>1</v>
      </c>
      <c r="BD15" s="38">
        <v>1</v>
      </c>
      <c r="BE15" s="38">
        <v>1</v>
      </c>
      <c r="BF15" s="38">
        <v>1</v>
      </c>
      <c r="BG15" s="38">
        <v>1</v>
      </c>
      <c r="BH15" s="38">
        <v>1</v>
      </c>
      <c r="BI15" s="38">
        <v>1</v>
      </c>
      <c r="BK15" s="38">
        <v>1</v>
      </c>
      <c r="BL15" s="38">
        <v>1</v>
      </c>
      <c r="BM15" s="38">
        <v>1</v>
      </c>
      <c r="BN15" s="38">
        <v>1</v>
      </c>
      <c r="BO15" s="38">
        <v>1</v>
      </c>
      <c r="BP15" s="38">
        <v>1</v>
      </c>
      <c r="BS15" s="38">
        <v>1</v>
      </c>
      <c r="BT15" s="38">
        <v>1</v>
      </c>
      <c r="BU15" s="38">
        <v>1</v>
      </c>
      <c r="BV15" s="38">
        <v>1</v>
      </c>
      <c r="BW15" s="38">
        <v>1</v>
      </c>
      <c r="BX15" s="38">
        <v>1</v>
      </c>
      <c r="BY15" s="38">
        <v>1</v>
      </c>
      <c r="BZ15" s="38">
        <v>0</v>
      </c>
      <c r="CA15" s="38">
        <v>1</v>
      </c>
      <c r="CB15" s="38">
        <v>0</v>
      </c>
      <c r="CC15" s="38">
        <v>1</v>
      </c>
      <c r="CD15" s="38">
        <v>0</v>
      </c>
      <c r="CE15" s="38">
        <v>1</v>
      </c>
      <c r="CF15" s="38">
        <v>1</v>
      </c>
      <c r="CG15" s="38">
        <v>1</v>
      </c>
      <c r="CH15" s="38">
        <v>1</v>
      </c>
      <c r="CN15" s="38">
        <v>1</v>
      </c>
      <c r="CO15" s="38">
        <v>1</v>
      </c>
      <c r="CP15" s="38">
        <v>1</v>
      </c>
      <c r="CQ15" s="38">
        <v>0</v>
      </c>
      <c r="CR15" s="38">
        <v>1</v>
      </c>
      <c r="CS15" s="38">
        <v>0</v>
      </c>
      <c r="CT15" s="38">
        <v>1</v>
      </c>
      <c r="CU15" s="38">
        <v>1</v>
      </c>
      <c r="CV15" s="38">
        <v>1</v>
      </c>
      <c r="CW15" s="38">
        <v>1</v>
      </c>
      <c r="CX15" s="38">
        <v>1</v>
      </c>
      <c r="CY15" s="38">
        <v>1</v>
      </c>
      <c r="DA15" s="38">
        <v>1</v>
      </c>
      <c r="DB15" s="38">
        <v>0</v>
      </c>
      <c r="DC15" s="38">
        <v>1</v>
      </c>
      <c r="DD15" s="38">
        <v>1</v>
      </c>
      <c r="DE15" s="38">
        <v>1</v>
      </c>
      <c r="DF15" s="38">
        <v>1</v>
      </c>
      <c r="DG15" s="38">
        <v>1</v>
      </c>
      <c r="DH15" s="38">
        <v>1</v>
      </c>
      <c r="DI15" s="38">
        <v>1</v>
      </c>
      <c r="DJ15" s="38">
        <v>1</v>
      </c>
      <c r="DK15" s="38">
        <v>1</v>
      </c>
      <c r="DL15" s="38">
        <v>1</v>
      </c>
      <c r="DM15" s="38">
        <v>1</v>
      </c>
      <c r="DN15" s="38">
        <v>1</v>
      </c>
      <c r="DT15" s="38">
        <v>0</v>
      </c>
      <c r="DU15" s="38">
        <v>1</v>
      </c>
      <c r="DV15" s="38">
        <v>1</v>
      </c>
      <c r="DW15" s="38">
        <v>1</v>
      </c>
      <c r="DX15" s="38">
        <v>1</v>
      </c>
      <c r="DY15" s="38">
        <v>1</v>
      </c>
      <c r="DZ15" s="38">
        <v>1</v>
      </c>
      <c r="EA15" s="38">
        <v>1</v>
      </c>
      <c r="EB15" s="38">
        <v>1</v>
      </c>
      <c r="EC15" s="38">
        <v>1</v>
      </c>
      <c r="EE15" s="38">
        <v>1</v>
      </c>
      <c r="EF15" s="38">
        <v>1</v>
      </c>
      <c r="EG15" s="38">
        <v>1</v>
      </c>
      <c r="EH15" s="38">
        <v>1</v>
      </c>
      <c r="EI15" s="38">
        <v>1</v>
      </c>
      <c r="EJ15" s="38">
        <v>1</v>
      </c>
      <c r="EK15" s="38">
        <v>1</v>
      </c>
      <c r="EL15" s="38">
        <v>1</v>
      </c>
      <c r="EM15" s="38">
        <v>1</v>
      </c>
      <c r="EN15" s="38">
        <v>1</v>
      </c>
      <c r="EO15" s="38">
        <v>1</v>
      </c>
      <c r="EP15" s="38">
        <v>1</v>
      </c>
      <c r="EQ15" s="38">
        <v>0</v>
      </c>
      <c r="ER15" s="38">
        <v>1</v>
      </c>
      <c r="ES15" s="38">
        <v>1</v>
      </c>
      <c r="ET15" s="38">
        <v>1</v>
      </c>
      <c r="EU15" s="38">
        <v>1</v>
      </c>
      <c r="EV15" s="38">
        <v>1</v>
      </c>
      <c r="EW15" s="38">
        <v>1</v>
      </c>
      <c r="EX15" s="38">
        <v>1</v>
      </c>
      <c r="EY15" s="38">
        <v>1</v>
      </c>
      <c r="EZ15" s="38">
        <v>1</v>
      </c>
      <c r="FA15" s="38">
        <v>1</v>
      </c>
      <c r="FB15" s="38">
        <v>1</v>
      </c>
      <c r="FC15" s="38">
        <v>1</v>
      </c>
      <c r="FD15" s="38">
        <v>1</v>
      </c>
      <c r="FE15" s="38">
        <v>0</v>
      </c>
      <c r="FF15" s="38">
        <v>1</v>
      </c>
      <c r="FG15" s="38">
        <v>0</v>
      </c>
      <c r="FH15" s="38">
        <v>1</v>
      </c>
      <c r="FI15" s="38">
        <v>1</v>
      </c>
      <c r="FJ15" s="38">
        <v>1</v>
      </c>
      <c r="FK15" s="38">
        <v>1</v>
      </c>
      <c r="FL15" s="38">
        <v>1</v>
      </c>
      <c r="FN15" s="38">
        <v>1</v>
      </c>
      <c r="FO15" s="38">
        <v>1</v>
      </c>
      <c r="FP15" s="38">
        <v>1</v>
      </c>
      <c r="FQ15" s="38">
        <v>1</v>
      </c>
      <c r="FR15" s="38">
        <v>1</v>
      </c>
      <c r="FS15" s="38">
        <v>1</v>
      </c>
      <c r="FT15" s="38">
        <v>1</v>
      </c>
      <c r="FU15" s="38">
        <v>1</v>
      </c>
      <c r="FV15" s="38">
        <v>1</v>
      </c>
      <c r="FW15" s="38">
        <v>1</v>
      </c>
      <c r="FZ15" s="38">
        <v>1</v>
      </c>
      <c r="GA15" s="38">
        <v>1</v>
      </c>
      <c r="GB15" s="38">
        <v>1</v>
      </c>
      <c r="GC15" s="38">
        <v>1</v>
      </c>
      <c r="GD15" s="38">
        <v>1</v>
      </c>
      <c r="GE15" s="38">
        <v>1</v>
      </c>
      <c r="GF15" s="38">
        <v>1</v>
      </c>
      <c r="GG15" s="38">
        <v>1</v>
      </c>
      <c r="GI15" s="38">
        <v>1</v>
      </c>
      <c r="GJ15" s="38">
        <v>1</v>
      </c>
      <c r="GK15" s="38">
        <v>1</v>
      </c>
      <c r="GL15" s="38">
        <v>1</v>
      </c>
      <c r="GM15" s="38">
        <v>1</v>
      </c>
      <c r="GN15" s="38">
        <v>1</v>
      </c>
      <c r="GO15" s="38">
        <v>1</v>
      </c>
      <c r="GP15" s="38">
        <v>1</v>
      </c>
      <c r="GQ15" s="38">
        <v>1</v>
      </c>
      <c r="GR15" s="38">
        <v>1</v>
      </c>
      <c r="GS15" s="38">
        <v>1</v>
      </c>
      <c r="GT15" s="38">
        <v>1</v>
      </c>
      <c r="GU15" s="38">
        <v>1</v>
      </c>
      <c r="GV15" s="38">
        <v>1</v>
      </c>
      <c r="GW15" s="38">
        <v>1</v>
      </c>
      <c r="GX15" s="38">
        <v>1</v>
      </c>
      <c r="GY15" s="38">
        <v>1</v>
      </c>
      <c r="GZ15" s="38">
        <v>1</v>
      </c>
      <c r="HA15" s="38">
        <v>1</v>
      </c>
      <c r="HB15" s="38">
        <v>1</v>
      </c>
      <c r="HC15" s="38">
        <v>1</v>
      </c>
      <c r="HD15" s="38">
        <v>1</v>
      </c>
      <c r="HE15" s="38">
        <v>1</v>
      </c>
      <c r="HF15" s="38">
        <v>1</v>
      </c>
      <c r="HG15" s="38">
        <v>1</v>
      </c>
      <c r="HH15" s="38">
        <v>1</v>
      </c>
      <c r="HI15" s="38">
        <v>1</v>
      </c>
      <c r="HJ15" s="38">
        <v>1</v>
      </c>
      <c r="HK15" s="38">
        <v>1</v>
      </c>
      <c r="HL15" s="38">
        <v>1</v>
      </c>
      <c r="HM15" s="38">
        <v>1</v>
      </c>
      <c r="HN15" s="38">
        <v>1</v>
      </c>
      <c r="HP15" s="38">
        <v>1</v>
      </c>
      <c r="HQ15" s="38">
        <v>1</v>
      </c>
      <c r="HS15" s="38">
        <v>1</v>
      </c>
      <c r="HT15" s="38">
        <v>1</v>
      </c>
      <c r="HU15" s="38">
        <v>1</v>
      </c>
      <c r="HV15" s="38">
        <v>1</v>
      </c>
      <c r="HW15" s="38">
        <v>1</v>
      </c>
      <c r="HX15" s="38">
        <v>1</v>
      </c>
      <c r="HY15" s="38">
        <v>1</v>
      </c>
      <c r="HZ15" s="38">
        <v>1</v>
      </c>
      <c r="IB15" s="38">
        <v>1</v>
      </c>
      <c r="IC15" s="38">
        <v>1</v>
      </c>
      <c r="ID15" s="38">
        <v>1</v>
      </c>
      <c r="IE15" s="38">
        <v>1</v>
      </c>
      <c r="IF15" s="38">
        <v>1</v>
      </c>
      <c r="IG15" s="38">
        <v>1</v>
      </c>
      <c r="IH15" s="38">
        <v>1</v>
      </c>
      <c r="II15" s="38">
        <v>1</v>
      </c>
      <c r="IJ15" s="38">
        <v>1</v>
      </c>
      <c r="IK15" s="38">
        <v>1</v>
      </c>
      <c r="IL15" s="38">
        <v>1</v>
      </c>
      <c r="IM15" s="38">
        <v>1</v>
      </c>
      <c r="IN15" s="38">
        <v>1</v>
      </c>
      <c r="IO15" s="38">
        <v>1</v>
      </c>
      <c r="IP15" s="38">
        <v>1</v>
      </c>
      <c r="IQ15" s="38">
        <v>1</v>
      </c>
      <c r="IS15" s="30"/>
      <c r="IU15" s="38"/>
      <c r="IV15" s="41"/>
      <c r="IW15" s="41"/>
      <c r="IZ15" s="42"/>
      <c r="JA15" s="42"/>
    </row>
    <row r="16" spans="1:262" s="3" customFormat="1" ht="33.950000000000003" customHeight="1">
      <c r="A16" s="30" t="s">
        <v>44</v>
      </c>
      <c r="B16" s="38"/>
      <c r="C16" s="38"/>
      <c r="D16" s="38"/>
      <c r="E16" s="38"/>
      <c r="F16" s="47" t="s">
        <v>45</v>
      </c>
      <c r="G16" s="47"/>
      <c r="H16" s="47" t="s">
        <v>45</v>
      </c>
      <c r="I16" s="47"/>
      <c r="J16" s="48">
        <f t="shared" ref="J16" si="210">J15-K15</f>
        <v>0</v>
      </c>
      <c r="K16" s="48"/>
      <c r="L16" s="47" t="s">
        <v>45</v>
      </c>
      <c r="M16" s="47"/>
      <c r="N16" s="48">
        <f t="shared" ref="N16" si="211">N15-O15</f>
        <v>0</v>
      </c>
      <c r="O16" s="48"/>
      <c r="P16" s="47" t="s">
        <v>45</v>
      </c>
      <c r="Q16" s="47"/>
      <c r="R16" s="58">
        <f t="shared" ref="R16" si="212">R15-S15</f>
        <v>0</v>
      </c>
      <c r="S16" s="58"/>
      <c r="T16" s="47" t="s">
        <v>45</v>
      </c>
      <c r="U16" s="47"/>
      <c r="V16" s="58">
        <f t="shared" ref="V16" si="213">V15-W15</f>
        <v>0</v>
      </c>
      <c r="W16" s="58"/>
      <c r="X16" s="47" t="s">
        <v>45</v>
      </c>
      <c r="Y16" s="47"/>
      <c r="Z16" s="56">
        <v>1</v>
      </c>
      <c r="AA16" s="50"/>
      <c r="AB16" s="51"/>
      <c r="AC16" s="47">
        <f t="shared" ref="AC16" si="214">AC15-AD15</f>
        <v>1</v>
      </c>
      <c r="AD16" s="47"/>
      <c r="AE16" s="47" t="s">
        <v>45</v>
      </c>
      <c r="AF16" s="47"/>
      <c r="AG16" s="47">
        <f t="shared" ref="AG16" si="215">AG15-AH15</f>
        <v>1</v>
      </c>
      <c r="AH16" s="47"/>
      <c r="AI16" s="47" t="s">
        <v>45</v>
      </c>
      <c r="AJ16" s="47"/>
      <c r="AK16" s="52">
        <f>3/5</f>
        <v>0.6</v>
      </c>
      <c r="AL16" s="47" t="s">
        <v>49</v>
      </c>
      <c r="AM16" s="47"/>
      <c r="AN16" s="47" t="s">
        <v>49</v>
      </c>
      <c r="AO16" s="47"/>
      <c r="AP16" s="47" t="s">
        <v>49</v>
      </c>
      <c r="AQ16" s="47"/>
      <c r="AR16" s="47" t="s">
        <v>49</v>
      </c>
      <c r="AS16" s="47"/>
      <c r="AT16" s="47" t="s">
        <v>49</v>
      </c>
      <c r="AU16" s="47"/>
      <c r="AV16" s="47" t="s">
        <v>49</v>
      </c>
      <c r="AW16" s="47"/>
      <c r="AX16" s="47" t="s">
        <v>49</v>
      </c>
      <c r="AY16" s="47"/>
      <c r="AZ16" s="47" t="s">
        <v>49</v>
      </c>
      <c r="BA16" s="47"/>
      <c r="BB16" s="47" t="s">
        <v>49</v>
      </c>
      <c r="BC16" s="47"/>
      <c r="BD16" s="47" t="s">
        <v>49</v>
      </c>
      <c r="BE16" s="47"/>
      <c r="BF16" s="47" t="s">
        <v>49</v>
      </c>
      <c r="BG16" s="47"/>
      <c r="BH16" s="47" t="s">
        <v>49</v>
      </c>
      <c r="BI16" s="47"/>
      <c r="BJ16" s="54" t="s">
        <v>49</v>
      </c>
      <c r="BK16" s="47" t="s">
        <v>45</v>
      </c>
      <c r="BL16" s="47"/>
      <c r="BM16" s="47" t="s">
        <v>45</v>
      </c>
      <c r="BN16" s="47"/>
      <c r="BO16" s="47" t="s">
        <v>45</v>
      </c>
      <c r="BP16" s="47"/>
      <c r="BQ16" s="47"/>
      <c r="BR16" s="47"/>
      <c r="BS16" s="47" t="s">
        <v>45</v>
      </c>
      <c r="BT16" s="47"/>
      <c r="BU16" s="47" t="s">
        <v>45</v>
      </c>
      <c r="BV16" s="47"/>
      <c r="BW16" s="47" t="s">
        <v>45</v>
      </c>
      <c r="BX16" s="47"/>
      <c r="BY16" s="47">
        <f t="shared" ref="BY16" si="216">BY15-BZ15</f>
        <v>1</v>
      </c>
      <c r="BZ16" s="47"/>
      <c r="CA16" s="47">
        <f t="shared" ref="CA16" si="217">CA15-CB15</f>
        <v>1</v>
      </c>
      <c r="CB16" s="47"/>
      <c r="CC16" s="47">
        <f t="shared" ref="CC16" si="218">CC15-CD15</f>
        <v>1</v>
      </c>
      <c r="CD16" s="47"/>
      <c r="CE16" s="47" t="s">
        <v>45</v>
      </c>
      <c r="CF16" s="47"/>
      <c r="CG16" s="47" t="s">
        <v>45</v>
      </c>
      <c r="CH16" s="47"/>
      <c r="CI16" s="52">
        <f>9/12</f>
        <v>0.75</v>
      </c>
      <c r="CJ16" s="47"/>
      <c r="CK16" s="47"/>
      <c r="CL16" s="47"/>
      <c r="CM16" s="47"/>
      <c r="CN16" s="47" t="s">
        <v>45</v>
      </c>
      <c r="CO16" s="47"/>
      <c r="CP16" s="47">
        <f t="shared" ref="CP16" si="219">CP15-CQ15</f>
        <v>1</v>
      </c>
      <c r="CQ16" s="47"/>
      <c r="CR16" s="47">
        <f t="shared" ref="CR16" si="220">CR15-CS15</f>
        <v>1</v>
      </c>
      <c r="CS16" s="47"/>
      <c r="CT16" s="53">
        <f t="shared" ref="CT16" si="221">CT15-CU15</f>
        <v>0</v>
      </c>
      <c r="CU16" s="53"/>
      <c r="CV16" s="53">
        <f t="shared" ref="CV16" si="222">CV15-CW15</f>
        <v>0</v>
      </c>
      <c r="CW16" s="53"/>
      <c r="CX16" s="47" t="s">
        <v>45</v>
      </c>
      <c r="CY16" s="47"/>
      <c r="CZ16" s="52">
        <f>5/8</f>
        <v>0.625</v>
      </c>
      <c r="DA16" s="47">
        <f t="shared" ref="DA16" si="223">DA15-DB15</f>
        <v>1</v>
      </c>
      <c r="DB16" s="47"/>
      <c r="DC16" s="53">
        <f t="shared" ref="DC16" si="224">DC15-DD15</f>
        <v>0</v>
      </c>
      <c r="DD16" s="53"/>
      <c r="DE16" s="47" t="s">
        <v>45</v>
      </c>
      <c r="DF16" s="47"/>
      <c r="DG16" s="47" t="s">
        <v>45</v>
      </c>
      <c r="DH16" s="47"/>
      <c r="DI16" s="53">
        <f t="shared" ref="DI16" si="225">DI15-DJ15</f>
        <v>0</v>
      </c>
      <c r="DJ16" s="53"/>
      <c r="DK16" s="47" t="s">
        <v>45</v>
      </c>
      <c r="DL16" s="47"/>
      <c r="DM16" s="47" t="s">
        <v>45</v>
      </c>
      <c r="DN16" s="47"/>
      <c r="DO16" s="47"/>
      <c r="DP16" s="47"/>
      <c r="DQ16" s="47"/>
      <c r="DR16" s="47"/>
      <c r="DS16" s="52">
        <f>6/9</f>
        <v>0.66666666666666663</v>
      </c>
      <c r="DT16" s="47">
        <f t="shared" ref="DT16" si="226">DT15-DU15</f>
        <v>-1</v>
      </c>
      <c r="DU16" s="47"/>
      <c r="DV16" s="53">
        <f t="shared" ref="DV16" si="227">DV15-DW15</f>
        <v>0</v>
      </c>
      <c r="DW16" s="53"/>
      <c r="DX16" s="47" t="s">
        <v>45</v>
      </c>
      <c r="DY16" s="47"/>
      <c r="DZ16" s="53">
        <f t="shared" ref="DZ16" si="228">DZ15-EA15</f>
        <v>0</v>
      </c>
      <c r="EA16" s="53"/>
      <c r="EB16" s="53">
        <f t="shared" ref="EB16" si="229">EB15-EC15</f>
        <v>0</v>
      </c>
      <c r="EC16" s="53"/>
      <c r="ED16" s="52">
        <f>4/6</f>
        <v>0.66666666666666663</v>
      </c>
      <c r="EE16" s="47" t="s">
        <v>45</v>
      </c>
      <c r="EF16" s="47"/>
      <c r="EG16" s="48">
        <f t="shared" ref="EG16" si="230">EG15-EH15</f>
        <v>0</v>
      </c>
      <c r="EH16" s="48"/>
      <c r="EI16" s="47" t="s">
        <v>45</v>
      </c>
      <c r="EJ16" s="47"/>
      <c r="EK16" s="47" t="s">
        <v>45</v>
      </c>
      <c r="EL16" s="47"/>
      <c r="EM16" s="58">
        <f t="shared" ref="EM16" si="231">EM15-EN15</f>
        <v>0</v>
      </c>
      <c r="EN16" s="58"/>
      <c r="EO16" s="47" t="s">
        <v>45</v>
      </c>
      <c r="EP16" s="47"/>
      <c r="EQ16" s="47">
        <f t="shared" ref="EQ16" si="232">EQ15-ER15</f>
        <v>-1</v>
      </c>
      <c r="ER16" s="47"/>
      <c r="ES16" s="47" t="s">
        <v>45</v>
      </c>
      <c r="ET16" s="47"/>
      <c r="EU16" s="58">
        <f t="shared" ref="EU16" si="233">EU15-EV15</f>
        <v>0</v>
      </c>
      <c r="EV16" s="58"/>
      <c r="EW16" s="47" t="s">
        <v>45</v>
      </c>
      <c r="EX16" s="47"/>
      <c r="EY16" s="58">
        <f t="shared" ref="EY16" si="234">EY15-EZ15</f>
        <v>0</v>
      </c>
      <c r="EZ16" s="58"/>
      <c r="FA16" s="47" t="s">
        <v>45</v>
      </c>
      <c r="FB16" s="47"/>
      <c r="FC16" s="47" t="s">
        <v>45</v>
      </c>
      <c r="FD16" s="47"/>
      <c r="FE16" s="47">
        <f t="shared" ref="FE16" si="235">FE15-FF15</f>
        <v>-1</v>
      </c>
      <c r="FF16" s="47"/>
      <c r="FG16" s="47">
        <f t="shared" ref="FG16" si="236">FG15-FH15</f>
        <v>-1</v>
      </c>
      <c r="FH16" s="47"/>
      <c r="FI16" s="47" t="s">
        <v>45</v>
      </c>
      <c r="FJ16" s="47"/>
      <c r="FK16" s="47" t="s">
        <v>45</v>
      </c>
      <c r="FL16" s="47"/>
      <c r="FM16" s="52">
        <f>16/19</f>
        <v>0.84210526315789469</v>
      </c>
      <c r="FN16" s="47" t="s">
        <v>49</v>
      </c>
      <c r="FO16" s="47"/>
      <c r="FP16" s="47" t="s">
        <v>49</v>
      </c>
      <c r="FQ16" s="47"/>
      <c r="FR16" s="47" t="s">
        <v>49</v>
      </c>
      <c r="FS16" s="47"/>
      <c r="FT16" s="47" t="s">
        <v>49</v>
      </c>
      <c r="FU16" s="47"/>
      <c r="FV16" s="47" t="s">
        <v>49</v>
      </c>
      <c r="FW16" s="47"/>
      <c r="FX16" s="47"/>
      <c r="FY16" s="47"/>
      <c r="FZ16" s="47" t="s">
        <v>49</v>
      </c>
      <c r="GA16" s="47"/>
      <c r="GB16" s="47" t="s">
        <v>49</v>
      </c>
      <c r="GC16" s="47"/>
      <c r="GD16" s="47" t="s">
        <v>49</v>
      </c>
      <c r="GE16" s="47"/>
      <c r="GF16" s="47" t="s">
        <v>49</v>
      </c>
      <c r="GG16" s="47"/>
      <c r="GH16" s="52" t="s">
        <v>49</v>
      </c>
      <c r="GI16" s="47" t="s">
        <v>45</v>
      </c>
      <c r="GJ16" s="47"/>
      <c r="GK16" s="47" t="s">
        <v>45</v>
      </c>
      <c r="GL16" s="47"/>
      <c r="GM16" s="47" t="s">
        <v>45</v>
      </c>
      <c r="GN16" s="47"/>
      <c r="GO16" s="47" t="s">
        <v>45</v>
      </c>
      <c r="GP16" s="47"/>
      <c r="GQ16" s="58">
        <f t="shared" ref="GQ16" si="237">GQ15-GR15</f>
        <v>0</v>
      </c>
      <c r="GR16" s="58"/>
      <c r="GS16" s="58">
        <f t="shared" ref="GS16" si="238">GS15-GT15</f>
        <v>0</v>
      </c>
      <c r="GT16" s="58"/>
      <c r="GU16" s="47" t="s">
        <v>45</v>
      </c>
      <c r="GV16" s="47"/>
      <c r="GW16" s="47" t="s">
        <v>45</v>
      </c>
      <c r="GX16" s="47"/>
      <c r="GY16" s="53">
        <f t="shared" ref="GY16" si="239">GY15-GZ15</f>
        <v>0</v>
      </c>
      <c r="GZ16" s="53"/>
      <c r="HA16" s="53">
        <f t="shared" ref="HA16" si="240">HA15-HB15</f>
        <v>0</v>
      </c>
      <c r="HB16" s="53"/>
      <c r="HC16" s="53">
        <f t="shared" ref="HC16" si="241">HC15-HD15</f>
        <v>0</v>
      </c>
      <c r="HD16" s="53"/>
      <c r="HE16" s="47" t="s">
        <v>45</v>
      </c>
      <c r="HF16" s="47"/>
      <c r="HG16" s="58">
        <f t="shared" ref="HG16" si="242">HG15-HH15</f>
        <v>0</v>
      </c>
      <c r="HH16" s="58"/>
      <c r="HI16" s="58">
        <f t="shared" ref="HI16" si="243">HI15-HJ15</f>
        <v>0</v>
      </c>
      <c r="HJ16" s="58"/>
      <c r="HK16" s="47" t="s">
        <v>45</v>
      </c>
      <c r="HL16" s="47"/>
      <c r="HM16" s="60">
        <f t="shared" ref="HM16" si="244">HM15-HN15</f>
        <v>0</v>
      </c>
      <c r="HN16" s="60"/>
      <c r="HO16" s="52">
        <v>1</v>
      </c>
      <c r="HP16" s="46" t="s">
        <v>45</v>
      </c>
      <c r="HQ16" s="46"/>
      <c r="HR16" s="52">
        <v>1</v>
      </c>
      <c r="HS16" s="53" t="s">
        <v>49</v>
      </c>
      <c r="HT16" s="53"/>
      <c r="HU16" s="47" t="s">
        <v>49</v>
      </c>
      <c r="HV16" s="47"/>
      <c r="HW16" s="47" t="s">
        <v>49</v>
      </c>
      <c r="HX16" s="47"/>
      <c r="HY16" s="47" t="s">
        <v>49</v>
      </c>
      <c r="HZ16" s="47"/>
      <c r="IA16" s="52" t="s">
        <v>49</v>
      </c>
      <c r="IB16" s="53">
        <f t="shared" ref="IB16" si="245">IB15-IC15</f>
        <v>0</v>
      </c>
      <c r="IC16" s="53"/>
      <c r="ID16" s="53">
        <f t="shared" ref="ID16" si="246">ID15-IE15</f>
        <v>0</v>
      </c>
      <c r="IE16" s="53"/>
      <c r="IF16" s="53">
        <f t="shared" ref="IF16" si="247">IF15-IG15</f>
        <v>0</v>
      </c>
      <c r="IG16" s="53"/>
      <c r="IH16" s="47" t="s">
        <v>45</v>
      </c>
      <c r="II16" s="47"/>
      <c r="IJ16" s="53">
        <f t="shared" ref="IJ16" si="248">IJ15-IK15</f>
        <v>0</v>
      </c>
      <c r="IK16" s="53"/>
      <c r="IL16" s="47" t="s">
        <v>45</v>
      </c>
      <c r="IM16" s="47"/>
      <c r="IN16" s="53">
        <f t="shared" ref="IN16" si="249">IN15-IO15</f>
        <v>0</v>
      </c>
      <c r="IO16" s="53"/>
      <c r="IP16" s="53">
        <f t="shared" ref="IP16" si="250">IP15-IQ15</f>
        <v>0</v>
      </c>
      <c r="IQ16" s="53"/>
      <c r="IR16" s="38">
        <v>1</v>
      </c>
      <c r="IS16" s="30">
        <f>75/91</f>
        <v>0.82417582417582413</v>
      </c>
      <c r="IT16" s="38">
        <v>16</v>
      </c>
      <c r="IU16" s="38">
        <v>91</v>
      </c>
      <c r="IV16" s="41">
        <f>COUNTIF(F16:IQ16,"y")</f>
        <v>44</v>
      </c>
      <c r="IW16" s="41">
        <f>COUNTIF(F16:IQ16,0)-1</f>
        <v>28</v>
      </c>
      <c r="IX16" s="41">
        <f t="shared" ref="IX16:IX44" si="251">IT16-IY16</f>
        <v>12</v>
      </c>
      <c r="IY16" s="41">
        <f>COUNTIF(F16:IQ16,-1)</f>
        <v>4</v>
      </c>
      <c r="IZ16" s="42">
        <f t="shared" ref="IZ16:IZ44" si="252">IX16+IY16</f>
        <v>16</v>
      </c>
      <c r="JA16" s="42">
        <f t="shared" ref="JA16:JA44" si="253">IV16+IW16</f>
        <v>72</v>
      </c>
      <c r="JB16" s="42">
        <f t="shared" si="209"/>
        <v>88</v>
      </c>
    </row>
    <row r="17" spans="1:262" ht="30.95" customHeight="1">
      <c r="A17" s="30" t="s">
        <v>60</v>
      </c>
      <c r="B17" s="43">
        <v>45300</v>
      </c>
      <c r="C17" s="44">
        <v>0.60416666666666663</v>
      </c>
      <c r="D17" s="38" t="s">
        <v>35</v>
      </c>
      <c r="E17" s="38" t="s">
        <v>52</v>
      </c>
      <c r="F17" s="38">
        <v>1</v>
      </c>
      <c r="G17" s="38">
        <v>1</v>
      </c>
      <c r="H17" s="38">
        <v>1</v>
      </c>
      <c r="I17" s="38">
        <v>1</v>
      </c>
      <c r="J17" s="38">
        <v>1</v>
      </c>
      <c r="K17" s="38">
        <v>1</v>
      </c>
      <c r="L17" s="38">
        <v>1</v>
      </c>
      <c r="M17" s="38">
        <v>1</v>
      </c>
      <c r="N17" s="38">
        <v>1</v>
      </c>
      <c r="O17" s="38">
        <v>1</v>
      </c>
      <c r="P17" s="38">
        <v>1</v>
      </c>
      <c r="Q17" s="38">
        <v>1</v>
      </c>
      <c r="R17" s="38">
        <v>1</v>
      </c>
      <c r="S17" s="38">
        <v>1</v>
      </c>
      <c r="T17" s="38">
        <v>1</v>
      </c>
      <c r="U17" s="38">
        <v>1</v>
      </c>
      <c r="V17" s="38">
        <v>1</v>
      </c>
      <c r="W17" s="38">
        <v>1</v>
      </c>
      <c r="X17" s="38">
        <v>1</v>
      </c>
      <c r="Y17" s="38">
        <v>1</v>
      </c>
      <c r="AC17" s="38">
        <v>1</v>
      </c>
      <c r="AD17" s="38">
        <v>1</v>
      </c>
      <c r="AE17" s="38">
        <v>1</v>
      </c>
      <c r="AF17" s="38">
        <v>1</v>
      </c>
      <c r="AG17" s="38">
        <v>0</v>
      </c>
      <c r="AH17" s="38">
        <v>1</v>
      </c>
      <c r="AI17" s="38">
        <v>1</v>
      </c>
      <c r="AJ17" s="38">
        <v>1</v>
      </c>
      <c r="AL17" s="38">
        <v>1</v>
      </c>
      <c r="AM17" s="38">
        <v>1</v>
      </c>
      <c r="AN17" s="38">
        <v>1</v>
      </c>
      <c r="AO17" s="38">
        <v>1</v>
      </c>
      <c r="AP17" s="38">
        <v>1</v>
      </c>
      <c r="AQ17" s="38">
        <v>1</v>
      </c>
      <c r="AR17" s="38">
        <v>1</v>
      </c>
      <c r="AS17" s="38">
        <v>1</v>
      </c>
      <c r="AT17" s="38">
        <v>1</v>
      </c>
      <c r="AU17" s="38">
        <v>1</v>
      </c>
      <c r="AV17" s="38">
        <v>1</v>
      </c>
      <c r="AW17" s="38">
        <v>0</v>
      </c>
      <c r="AX17" s="38">
        <v>1</v>
      </c>
      <c r="AY17" s="38">
        <v>1</v>
      </c>
      <c r="AZ17" s="38">
        <v>1</v>
      </c>
      <c r="BA17" s="38">
        <v>1</v>
      </c>
      <c r="BB17" s="38">
        <v>1</v>
      </c>
      <c r="BC17" s="38">
        <v>1</v>
      </c>
      <c r="BD17" s="38">
        <v>1</v>
      </c>
      <c r="BE17" s="38">
        <v>1</v>
      </c>
      <c r="BF17" s="38">
        <v>1</v>
      </c>
      <c r="BG17" s="38">
        <v>1</v>
      </c>
      <c r="BH17" s="38">
        <v>1</v>
      </c>
      <c r="BI17" s="38">
        <v>1</v>
      </c>
      <c r="BK17" s="38">
        <v>1</v>
      </c>
      <c r="BL17" s="38">
        <v>1</v>
      </c>
      <c r="BM17" s="38">
        <v>1</v>
      </c>
      <c r="BN17" s="38">
        <v>1</v>
      </c>
      <c r="BO17" s="38">
        <v>1</v>
      </c>
      <c r="BP17" s="38">
        <v>1</v>
      </c>
      <c r="BS17" s="38">
        <v>1</v>
      </c>
      <c r="BT17" s="38">
        <v>1</v>
      </c>
      <c r="BU17" s="38">
        <v>0</v>
      </c>
      <c r="BV17" s="38">
        <v>1</v>
      </c>
      <c r="BW17" s="38">
        <v>1</v>
      </c>
      <c r="BX17" s="38">
        <v>1</v>
      </c>
      <c r="BY17" s="38">
        <v>1</v>
      </c>
      <c r="BZ17" s="38">
        <v>1</v>
      </c>
      <c r="CA17" s="38">
        <v>1</v>
      </c>
      <c r="CB17" s="38">
        <v>1</v>
      </c>
      <c r="CC17" s="38">
        <v>1</v>
      </c>
      <c r="CD17" s="38">
        <v>1</v>
      </c>
      <c r="CE17" s="38">
        <v>1</v>
      </c>
      <c r="CF17" s="38">
        <v>1</v>
      </c>
      <c r="CG17" s="38">
        <v>1</v>
      </c>
      <c r="CH17" s="38">
        <v>1</v>
      </c>
      <c r="CN17" s="38">
        <v>0</v>
      </c>
      <c r="CO17" s="38">
        <v>1</v>
      </c>
      <c r="CP17" s="38">
        <v>1</v>
      </c>
      <c r="CQ17" s="38">
        <v>1</v>
      </c>
      <c r="CR17" s="38">
        <v>0</v>
      </c>
      <c r="CS17" s="38">
        <v>1</v>
      </c>
      <c r="CT17" s="38">
        <v>1</v>
      </c>
      <c r="CU17" s="38">
        <v>1</v>
      </c>
      <c r="CV17" s="38">
        <v>1</v>
      </c>
      <c r="CW17" s="38">
        <v>1</v>
      </c>
      <c r="CX17" s="38">
        <v>1</v>
      </c>
      <c r="CY17" s="38">
        <v>1</v>
      </c>
      <c r="DA17" s="38">
        <v>1</v>
      </c>
      <c r="DB17" s="38">
        <v>1</v>
      </c>
      <c r="DC17" s="38">
        <v>1</v>
      </c>
      <c r="DD17" s="38">
        <v>1</v>
      </c>
      <c r="DE17" s="38">
        <v>1</v>
      </c>
      <c r="DF17" s="38">
        <v>1</v>
      </c>
      <c r="DG17" s="38">
        <v>1</v>
      </c>
      <c r="DH17" s="38">
        <v>1</v>
      </c>
      <c r="DI17" s="38">
        <v>1</v>
      </c>
      <c r="DJ17" s="38">
        <v>1</v>
      </c>
      <c r="DK17" s="38">
        <v>1</v>
      </c>
      <c r="DL17" s="38">
        <v>1</v>
      </c>
      <c r="DM17" s="38">
        <v>1</v>
      </c>
      <c r="DN17" s="38">
        <v>1</v>
      </c>
      <c r="DT17" s="38">
        <v>0</v>
      </c>
      <c r="DU17" s="38">
        <v>1</v>
      </c>
      <c r="DV17" s="38">
        <v>1</v>
      </c>
      <c r="DW17" s="38">
        <v>1</v>
      </c>
      <c r="DX17" s="38">
        <v>1</v>
      </c>
      <c r="DY17" s="38">
        <v>1</v>
      </c>
      <c r="DZ17" s="38">
        <v>1</v>
      </c>
      <c r="EA17" s="38">
        <v>1</v>
      </c>
      <c r="EB17" s="38">
        <v>1</v>
      </c>
      <c r="EC17" s="38">
        <v>1</v>
      </c>
      <c r="EE17" s="38">
        <v>1</v>
      </c>
      <c r="EF17" s="38">
        <v>1</v>
      </c>
      <c r="EG17" s="38">
        <v>1</v>
      </c>
      <c r="EH17" s="38">
        <v>1</v>
      </c>
      <c r="EI17" s="38">
        <v>1</v>
      </c>
      <c r="EJ17" s="38">
        <v>1</v>
      </c>
      <c r="EK17" s="38">
        <v>1</v>
      </c>
      <c r="EL17" s="38">
        <v>1</v>
      </c>
      <c r="EM17" s="38">
        <v>1</v>
      </c>
      <c r="EN17" s="38">
        <v>1</v>
      </c>
      <c r="EO17" s="38">
        <v>1</v>
      </c>
      <c r="EP17" s="38">
        <v>1</v>
      </c>
      <c r="EQ17" s="38">
        <v>1</v>
      </c>
      <c r="ER17" s="38">
        <v>1</v>
      </c>
      <c r="ES17" s="38">
        <v>1</v>
      </c>
      <c r="ET17" s="38">
        <v>1</v>
      </c>
      <c r="EU17" s="38">
        <v>1</v>
      </c>
      <c r="EV17" s="38">
        <v>1</v>
      </c>
      <c r="EW17" s="38">
        <v>1</v>
      </c>
      <c r="EX17" s="38">
        <v>1</v>
      </c>
      <c r="EY17" s="38">
        <v>1</v>
      </c>
      <c r="EZ17" s="38">
        <v>1</v>
      </c>
      <c r="FA17" s="38">
        <v>1</v>
      </c>
      <c r="FB17" s="38">
        <v>1</v>
      </c>
      <c r="FC17" s="38">
        <v>1</v>
      </c>
      <c r="FD17" s="38">
        <v>1</v>
      </c>
      <c r="FE17" s="38">
        <v>1</v>
      </c>
      <c r="FF17" s="38">
        <v>1</v>
      </c>
      <c r="FG17" s="38">
        <v>1</v>
      </c>
      <c r="FH17" s="38">
        <v>1</v>
      </c>
      <c r="FI17" s="38">
        <v>1</v>
      </c>
      <c r="FJ17" s="38">
        <v>1</v>
      </c>
      <c r="FK17" s="38">
        <v>1</v>
      </c>
      <c r="FL17" s="38">
        <v>1</v>
      </c>
      <c r="FN17" s="38">
        <v>1</v>
      </c>
      <c r="FO17" s="38">
        <v>1</v>
      </c>
      <c r="FP17" s="38">
        <v>1</v>
      </c>
      <c r="FQ17" s="38">
        <v>1</v>
      </c>
      <c r="FR17" s="38">
        <v>0</v>
      </c>
      <c r="FS17" s="38">
        <v>1</v>
      </c>
      <c r="FT17" s="38">
        <v>1</v>
      </c>
      <c r="FU17" s="38">
        <v>1</v>
      </c>
      <c r="FV17" s="38">
        <v>1</v>
      </c>
      <c r="FW17" s="38">
        <v>1</v>
      </c>
      <c r="FZ17" s="38">
        <v>1</v>
      </c>
      <c r="GA17" s="38">
        <v>1</v>
      </c>
      <c r="GB17" s="38">
        <v>1</v>
      </c>
      <c r="GC17" s="38">
        <v>1</v>
      </c>
      <c r="GD17" s="38">
        <v>1</v>
      </c>
      <c r="GE17" s="38">
        <v>1</v>
      </c>
      <c r="GF17" s="38">
        <v>1</v>
      </c>
      <c r="GG17" s="38">
        <v>1</v>
      </c>
      <c r="GI17" s="38">
        <v>0</v>
      </c>
      <c r="GJ17" s="38">
        <v>1</v>
      </c>
      <c r="GK17" s="38">
        <v>1</v>
      </c>
      <c r="GL17" s="38">
        <v>1</v>
      </c>
      <c r="GM17" s="38">
        <v>1</v>
      </c>
      <c r="GN17" s="38">
        <v>1</v>
      </c>
      <c r="GO17" s="38">
        <v>1</v>
      </c>
      <c r="GP17" s="38">
        <v>1</v>
      </c>
      <c r="GQ17" s="38">
        <v>1</v>
      </c>
      <c r="GR17" s="38">
        <v>1</v>
      </c>
      <c r="GS17" s="38">
        <v>1</v>
      </c>
      <c r="GT17" s="38">
        <v>1</v>
      </c>
      <c r="GU17" s="38">
        <v>1</v>
      </c>
      <c r="GV17" s="38">
        <v>1</v>
      </c>
      <c r="GW17" s="38">
        <v>1</v>
      </c>
      <c r="GX17" s="38">
        <v>1</v>
      </c>
      <c r="GY17" s="38">
        <v>1</v>
      </c>
      <c r="GZ17" s="38">
        <v>1</v>
      </c>
      <c r="HA17" s="38">
        <v>1</v>
      </c>
      <c r="HB17" s="38">
        <v>1</v>
      </c>
      <c r="HC17" s="38">
        <v>1</v>
      </c>
      <c r="HD17" s="38">
        <v>1</v>
      </c>
      <c r="HE17" s="38">
        <v>1</v>
      </c>
      <c r="HF17" s="38">
        <v>1</v>
      </c>
      <c r="HG17" s="38">
        <v>1</v>
      </c>
      <c r="HH17" s="38">
        <v>1</v>
      </c>
      <c r="HI17" s="38">
        <v>1</v>
      </c>
      <c r="HJ17" s="38">
        <v>1</v>
      </c>
      <c r="HK17" s="38">
        <v>1</v>
      </c>
      <c r="HL17" s="38">
        <v>1</v>
      </c>
      <c r="HM17" s="38">
        <v>1</v>
      </c>
      <c r="HN17" s="38">
        <v>1</v>
      </c>
      <c r="HP17" s="38">
        <v>1</v>
      </c>
      <c r="HQ17" s="38">
        <v>1</v>
      </c>
      <c r="HS17" s="38">
        <v>1</v>
      </c>
      <c r="HT17" s="38">
        <v>1</v>
      </c>
      <c r="HU17" s="38">
        <v>1</v>
      </c>
      <c r="HV17" s="38">
        <v>1</v>
      </c>
      <c r="HW17" s="38">
        <v>1</v>
      </c>
      <c r="HX17" s="38">
        <v>1</v>
      </c>
      <c r="HY17" s="38">
        <v>1</v>
      </c>
      <c r="HZ17" s="38">
        <v>1</v>
      </c>
      <c r="IB17" s="38">
        <v>1</v>
      </c>
      <c r="IC17" s="38">
        <v>1</v>
      </c>
      <c r="ID17" s="38">
        <v>1</v>
      </c>
      <c r="IE17" s="38">
        <v>1</v>
      </c>
      <c r="IF17" s="38">
        <v>1</v>
      </c>
      <c r="IG17" s="38">
        <v>1</v>
      </c>
      <c r="IH17" s="38">
        <v>1</v>
      </c>
      <c r="II17" s="38">
        <v>0</v>
      </c>
      <c r="IJ17" s="38">
        <v>1</v>
      </c>
      <c r="IK17" s="38">
        <v>0</v>
      </c>
      <c r="IL17" s="38">
        <v>1</v>
      </c>
      <c r="IM17" s="38">
        <v>1</v>
      </c>
      <c r="IN17" s="38">
        <v>1</v>
      </c>
      <c r="IO17" s="38">
        <v>1</v>
      </c>
      <c r="IP17" s="38">
        <v>1</v>
      </c>
      <c r="IQ17" s="38">
        <v>1</v>
      </c>
      <c r="IS17" s="30"/>
      <c r="IU17" s="38"/>
      <c r="IV17" s="41"/>
      <c r="IW17" s="41"/>
      <c r="IZ17" s="42"/>
      <c r="JA17" s="42"/>
    </row>
    <row r="18" spans="1:262" s="3" customFormat="1" ht="33.950000000000003" customHeight="1">
      <c r="A18" s="30" t="s">
        <v>44</v>
      </c>
      <c r="B18" s="38"/>
      <c r="C18" s="38"/>
      <c r="D18" s="38"/>
      <c r="E18" s="38"/>
      <c r="F18" s="47" t="s">
        <v>45</v>
      </c>
      <c r="G18" s="47"/>
      <c r="H18" s="47" t="s">
        <v>45</v>
      </c>
      <c r="I18" s="47"/>
      <c r="J18" s="48">
        <f t="shared" ref="J18" si="254">J17-K17</f>
        <v>0</v>
      </c>
      <c r="K18" s="48"/>
      <c r="L18" s="47" t="s">
        <v>45</v>
      </c>
      <c r="M18" s="47"/>
      <c r="N18" s="48">
        <f t="shared" ref="N18" si="255">N17-O17</f>
        <v>0</v>
      </c>
      <c r="O18" s="48"/>
      <c r="P18" s="47" t="s">
        <v>45</v>
      </c>
      <c r="Q18" s="47"/>
      <c r="R18" s="48">
        <f t="shared" ref="R18" si="256">R17-S17</f>
        <v>0</v>
      </c>
      <c r="S18" s="48"/>
      <c r="T18" s="47" t="s">
        <v>45</v>
      </c>
      <c r="U18" s="47"/>
      <c r="V18" s="48">
        <f t="shared" ref="V18" si="257">V17-W17</f>
        <v>0</v>
      </c>
      <c r="W18" s="48"/>
      <c r="X18" s="47" t="s">
        <v>45</v>
      </c>
      <c r="Y18" s="47"/>
      <c r="Z18" s="56">
        <v>1</v>
      </c>
      <c r="AA18" s="50"/>
      <c r="AB18" s="51"/>
      <c r="AC18" s="47" t="s">
        <v>45</v>
      </c>
      <c r="AD18" s="47"/>
      <c r="AE18" s="47" t="s">
        <v>45</v>
      </c>
      <c r="AF18" s="47"/>
      <c r="AG18" s="47">
        <f t="shared" ref="AG18" si="258">AG17-AH17</f>
        <v>-1</v>
      </c>
      <c r="AH18" s="47"/>
      <c r="AI18" s="47" t="s">
        <v>45</v>
      </c>
      <c r="AJ18" s="47"/>
      <c r="AK18" s="52">
        <f>4/5</f>
        <v>0.8</v>
      </c>
      <c r="AL18" s="47" t="s">
        <v>45</v>
      </c>
      <c r="AM18" s="47"/>
      <c r="AN18" s="47" t="s">
        <v>45</v>
      </c>
      <c r="AO18" s="47"/>
      <c r="AP18" s="48">
        <f t="shared" ref="AP18" si="259">AP17-AQ17</f>
        <v>0</v>
      </c>
      <c r="AQ18" s="48"/>
      <c r="AR18" s="47" t="s">
        <v>45</v>
      </c>
      <c r="AS18" s="47"/>
      <c r="AT18" s="47" t="s">
        <v>45</v>
      </c>
      <c r="AU18" s="47"/>
      <c r="AV18" s="47">
        <f t="shared" ref="AV18" si="260">AV17-AW17</f>
        <v>1</v>
      </c>
      <c r="AW18" s="47"/>
      <c r="AX18" s="48">
        <f t="shared" ref="AX18" si="261">AX17-AY17</f>
        <v>0</v>
      </c>
      <c r="AY18" s="48"/>
      <c r="AZ18" s="48">
        <f t="shared" ref="AZ18" si="262">AZ17-BA17</f>
        <v>0</v>
      </c>
      <c r="BA18" s="48"/>
      <c r="BB18" s="47" t="s">
        <v>45</v>
      </c>
      <c r="BC18" s="47"/>
      <c r="BD18" s="48">
        <f t="shared" ref="BD18" si="263">BD17-BE17</f>
        <v>0</v>
      </c>
      <c r="BE18" s="48"/>
      <c r="BF18" s="48">
        <f t="shared" ref="BF18" si="264">BF17-BG17</f>
        <v>0</v>
      </c>
      <c r="BG18" s="48"/>
      <c r="BH18" s="47" t="s">
        <v>45</v>
      </c>
      <c r="BI18" s="47"/>
      <c r="BJ18" s="54">
        <f>11/12</f>
        <v>0.91666666666666663</v>
      </c>
      <c r="BK18" s="47" t="s">
        <v>45</v>
      </c>
      <c r="BL18" s="47"/>
      <c r="BM18" s="47" t="s">
        <v>45</v>
      </c>
      <c r="BN18" s="47"/>
      <c r="BO18" s="47" t="s">
        <v>45</v>
      </c>
      <c r="BP18" s="47"/>
      <c r="BQ18" s="47"/>
      <c r="BR18" s="47"/>
      <c r="BS18" s="47" t="s">
        <v>45</v>
      </c>
      <c r="BT18" s="47"/>
      <c r="BU18" s="47">
        <f t="shared" ref="BU18" si="265">BU17-BV17</f>
        <v>-1</v>
      </c>
      <c r="BV18" s="47"/>
      <c r="BW18" s="47" t="s">
        <v>45</v>
      </c>
      <c r="BX18" s="47"/>
      <c r="BY18" s="48">
        <f t="shared" ref="BY18" si="266">BY17-BZ17</f>
        <v>0</v>
      </c>
      <c r="BZ18" s="48"/>
      <c r="CA18" s="48">
        <f t="shared" ref="CA18" si="267">CA17-CB17</f>
        <v>0</v>
      </c>
      <c r="CB18" s="48"/>
      <c r="CC18" s="48">
        <f t="shared" ref="CC18" si="268">CC17-CD17</f>
        <v>0</v>
      </c>
      <c r="CD18" s="48"/>
      <c r="CE18" s="47" t="s">
        <v>45</v>
      </c>
      <c r="CF18" s="47"/>
      <c r="CG18" s="48">
        <f t="shared" ref="CG18" si="269">CG17-CH17</f>
        <v>0</v>
      </c>
      <c r="CH18" s="48"/>
      <c r="CI18" s="52">
        <f>11/12</f>
        <v>0.91666666666666663</v>
      </c>
      <c r="CJ18" s="47"/>
      <c r="CK18" s="47"/>
      <c r="CL18" s="47"/>
      <c r="CM18" s="47"/>
      <c r="CN18" s="47">
        <f t="shared" ref="CN18" si="270">CN17-CO17</f>
        <v>-1</v>
      </c>
      <c r="CO18" s="47"/>
      <c r="CP18" s="47" t="s">
        <v>45</v>
      </c>
      <c r="CQ18" s="47"/>
      <c r="CR18" s="47">
        <f t="shared" ref="CR18" si="271">CR17-CS17</f>
        <v>-1</v>
      </c>
      <c r="CS18" s="47"/>
      <c r="CT18" s="53">
        <f t="shared" ref="CT18" si="272">CT17-CU17</f>
        <v>0</v>
      </c>
      <c r="CU18" s="53"/>
      <c r="CV18" s="53">
        <f t="shared" ref="CV18" si="273">CV17-CW17</f>
        <v>0</v>
      </c>
      <c r="CW18" s="53"/>
      <c r="CX18" s="47" t="s">
        <v>45</v>
      </c>
      <c r="CY18" s="47"/>
      <c r="CZ18" s="52">
        <f>5/8</f>
        <v>0.625</v>
      </c>
      <c r="DA18" s="48">
        <f t="shared" ref="DA18" si="274">DA17-DB17</f>
        <v>0</v>
      </c>
      <c r="DB18" s="48"/>
      <c r="DC18" s="48">
        <f t="shared" ref="DC18" si="275">DC17-DD17</f>
        <v>0</v>
      </c>
      <c r="DD18" s="48"/>
      <c r="DE18" s="47" t="s">
        <v>45</v>
      </c>
      <c r="DF18" s="47"/>
      <c r="DG18" s="47" t="s">
        <v>45</v>
      </c>
      <c r="DH18" s="47"/>
      <c r="DI18" s="53">
        <f t="shared" ref="DI18" si="276">DI17-DJ17</f>
        <v>0</v>
      </c>
      <c r="DJ18" s="53"/>
      <c r="DK18" s="47" t="s">
        <v>45</v>
      </c>
      <c r="DL18" s="47"/>
      <c r="DM18" s="47" t="s">
        <v>45</v>
      </c>
      <c r="DN18" s="47"/>
      <c r="DO18" s="47"/>
      <c r="DP18" s="47"/>
      <c r="DQ18" s="47"/>
      <c r="DR18" s="47"/>
      <c r="DS18" s="52">
        <f>7/9</f>
        <v>0.77777777777777779</v>
      </c>
      <c r="DT18" s="47">
        <f t="shared" ref="DT18" si="277">DT17-DU17</f>
        <v>-1</v>
      </c>
      <c r="DU18" s="47"/>
      <c r="DV18" s="53">
        <f t="shared" ref="DV18" si="278">DV17-DW17</f>
        <v>0</v>
      </c>
      <c r="DW18" s="53"/>
      <c r="DX18" s="47" t="s">
        <v>45</v>
      </c>
      <c r="DY18" s="47"/>
      <c r="DZ18" s="53">
        <f t="shared" ref="DZ18" si="279">DZ17-EA17</f>
        <v>0</v>
      </c>
      <c r="EA18" s="53"/>
      <c r="EB18" s="53">
        <f t="shared" ref="EB18" si="280">EB17-EC17</f>
        <v>0</v>
      </c>
      <c r="EC18" s="53"/>
      <c r="ED18" s="52">
        <f>4/6</f>
        <v>0.66666666666666663</v>
      </c>
      <c r="EE18" s="47" t="s">
        <v>45</v>
      </c>
      <c r="EF18" s="47"/>
      <c r="EG18" s="48">
        <f t="shared" ref="EG18" si="281">EG17-EH17</f>
        <v>0</v>
      </c>
      <c r="EH18" s="48"/>
      <c r="EI18" s="47" t="s">
        <v>45</v>
      </c>
      <c r="EJ18" s="47"/>
      <c r="EK18" s="47" t="s">
        <v>45</v>
      </c>
      <c r="EL18" s="47"/>
      <c r="EM18" s="47" t="s">
        <v>45</v>
      </c>
      <c r="EN18" s="47"/>
      <c r="EO18" s="47" t="s">
        <v>45</v>
      </c>
      <c r="EP18" s="47"/>
      <c r="EQ18" s="53">
        <f t="shared" ref="EQ18" si="282">EQ17-ER17</f>
        <v>0</v>
      </c>
      <c r="ER18" s="53"/>
      <c r="ES18" s="47" t="s">
        <v>45</v>
      </c>
      <c r="ET18" s="47"/>
      <c r="EU18" s="53">
        <f t="shared" ref="EU18" si="283">EU17-EV17</f>
        <v>0</v>
      </c>
      <c r="EV18" s="53"/>
      <c r="EW18" s="47" t="s">
        <v>45</v>
      </c>
      <c r="EX18" s="47"/>
      <c r="EY18" s="53">
        <f t="shared" ref="EY18" si="284">EY17-EZ17</f>
        <v>0</v>
      </c>
      <c r="EZ18" s="53"/>
      <c r="FA18" s="47" t="s">
        <v>45</v>
      </c>
      <c r="FB18" s="47"/>
      <c r="FC18" s="48">
        <f t="shared" ref="FC18" si="285">FC17-FD17</f>
        <v>0</v>
      </c>
      <c r="FD18" s="48"/>
      <c r="FE18" s="47" t="s">
        <v>45</v>
      </c>
      <c r="FF18" s="47"/>
      <c r="FG18" s="48">
        <f t="shared" ref="FG18" si="286">FG17-FH17</f>
        <v>0</v>
      </c>
      <c r="FH18" s="48"/>
      <c r="FI18" s="47" t="s">
        <v>45</v>
      </c>
      <c r="FJ18" s="47"/>
      <c r="FK18" s="47" t="s">
        <v>45</v>
      </c>
      <c r="FL18" s="47"/>
      <c r="FM18" s="52">
        <v>1</v>
      </c>
      <c r="FN18" s="47" t="s">
        <v>45</v>
      </c>
      <c r="FO18" s="47"/>
      <c r="FP18" s="48">
        <f t="shared" ref="FP18" si="287">FP17-FQ17</f>
        <v>0</v>
      </c>
      <c r="FQ18" s="48"/>
      <c r="FR18" s="47">
        <f t="shared" ref="FR18" si="288">FR17-FS17</f>
        <v>-1</v>
      </c>
      <c r="FS18" s="47"/>
      <c r="FT18" s="47" t="s">
        <v>45</v>
      </c>
      <c r="FU18" s="47"/>
      <c r="FV18" s="53">
        <f t="shared" ref="FV18" si="289">FV17-FW17</f>
        <v>0</v>
      </c>
      <c r="FW18" s="53"/>
      <c r="FX18" s="47"/>
      <c r="FY18" s="47"/>
      <c r="FZ18" s="48">
        <f t="shared" ref="FZ18" si="290">FZ17-GA17</f>
        <v>0</v>
      </c>
      <c r="GA18" s="48"/>
      <c r="GB18" s="48">
        <f t="shared" ref="GB18" si="291">GB17-GC17</f>
        <v>0</v>
      </c>
      <c r="GC18" s="48"/>
      <c r="GD18" s="47" t="s">
        <v>45</v>
      </c>
      <c r="GE18" s="47"/>
      <c r="GF18" s="58">
        <f t="shared" ref="GF18" si="292">GF17-GG17</f>
        <v>0</v>
      </c>
      <c r="GG18" s="58"/>
      <c r="GH18" s="52">
        <f>9/10</f>
        <v>0.9</v>
      </c>
      <c r="GI18" s="47">
        <f t="shared" ref="GI18" si="293">GI17-GJ17</f>
        <v>-1</v>
      </c>
      <c r="GJ18" s="47"/>
      <c r="GK18" s="48">
        <f t="shared" ref="GK18" si="294">GK17-GL17</f>
        <v>0</v>
      </c>
      <c r="GL18" s="48"/>
      <c r="GM18" s="48">
        <f t="shared" ref="GM18" si="295">GM17-GN17</f>
        <v>0</v>
      </c>
      <c r="GN18" s="48"/>
      <c r="GO18" s="48">
        <f t="shared" ref="GO18" si="296">GO17-GP17</f>
        <v>0</v>
      </c>
      <c r="GP18" s="48"/>
      <c r="GQ18" s="48">
        <f t="shared" ref="GQ18" si="297">GQ17-GR17</f>
        <v>0</v>
      </c>
      <c r="GR18" s="48"/>
      <c r="GS18" s="48">
        <f t="shared" ref="GS18" si="298">GS17-GT17</f>
        <v>0</v>
      </c>
      <c r="GT18" s="48"/>
      <c r="GU18" s="48">
        <f t="shared" ref="GU18" si="299">GU17-GV17</f>
        <v>0</v>
      </c>
      <c r="GV18" s="48"/>
      <c r="GW18" s="48">
        <f t="shared" ref="GW18" si="300">GW17-GX17</f>
        <v>0</v>
      </c>
      <c r="GX18" s="48"/>
      <c r="GY18" s="47" t="s">
        <v>45</v>
      </c>
      <c r="GZ18" s="47"/>
      <c r="HA18" s="48">
        <f t="shared" ref="HA18" si="301">HA17-HB17</f>
        <v>0</v>
      </c>
      <c r="HB18" s="48"/>
      <c r="HC18" s="48">
        <f t="shared" ref="HC18" si="302">HC17-HD17</f>
        <v>0</v>
      </c>
      <c r="HD18" s="48"/>
      <c r="HE18" s="48">
        <f t="shared" ref="HE18" si="303">HE17-HF17</f>
        <v>0</v>
      </c>
      <c r="HF18" s="48"/>
      <c r="HG18" s="48">
        <f t="shared" ref="HG18" si="304">HG17-HH17</f>
        <v>0</v>
      </c>
      <c r="HH18" s="48"/>
      <c r="HI18" s="48">
        <f t="shared" ref="HI18" si="305">HI17-HJ17</f>
        <v>0</v>
      </c>
      <c r="HJ18" s="48"/>
      <c r="HK18" s="47" t="s">
        <v>45</v>
      </c>
      <c r="HL18" s="47"/>
      <c r="HM18" s="48">
        <f t="shared" ref="HM18" si="306">HM17-HN17</f>
        <v>0</v>
      </c>
      <c r="HN18" s="48"/>
      <c r="HO18" s="52">
        <f>15/16</f>
        <v>0.9375</v>
      </c>
      <c r="HP18" s="47" t="s">
        <v>45</v>
      </c>
      <c r="HQ18" s="47"/>
      <c r="HR18" s="52">
        <v>1</v>
      </c>
      <c r="HS18" s="53" t="s">
        <v>49</v>
      </c>
      <c r="HT18" s="53"/>
      <c r="HU18" s="47" t="s">
        <v>49</v>
      </c>
      <c r="HV18" s="47"/>
      <c r="HW18" s="47" t="s">
        <v>49</v>
      </c>
      <c r="HX18" s="47"/>
      <c r="HY18" s="47" t="s">
        <v>49</v>
      </c>
      <c r="HZ18" s="47"/>
      <c r="IA18" s="52" t="s">
        <v>49</v>
      </c>
      <c r="IB18" s="53">
        <f t="shared" ref="IB18" si="307">IB17-IC17</f>
        <v>0</v>
      </c>
      <c r="IC18" s="53"/>
      <c r="ID18" s="53">
        <f t="shared" ref="ID18" si="308">ID17-IE17</f>
        <v>0</v>
      </c>
      <c r="IE18" s="53"/>
      <c r="IF18" s="53">
        <f t="shared" ref="IF18" si="309">IF17-IG17</f>
        <v>0</v>
      </c>
      <c r="IG18" s="53"/>
      <c r="IH18" s="47">
        <f t="shared" ref="IH18" si="310">IH17-II17</f>
        <v>1</v>
      </c>
      <c r="II18" s="47"/>
      <c r="IJ18" s="47">
        <f t="shared" ref="IJ18" si="311">IJ17-IK17</f>
        <v>1</v>
      </c>
      <c r="IK18" s="47"/>
      <c r="IL18" s="47" t="s">
        <v>45</v>
      </c>
      <c r="IM18" s="47"/>
      <c r="IN18" s="48">
        <f t="shared" ref="IN18" si="312">IN17-IO17</f>
        <v>0</v>
      </c>
      <c r="IO18" s="48"/>
      <c r="IP18" s="48">
        <f t="shared" ref="IP18" si="313">IP17-IQ17</f>
        <v>0</v>
      </c>
      <c r="IQ18" s="48"/>
      <c r="IR18" s="38">
        <f>6/8</f>
        <v>0.75</v>
      </c>
      <c r="IS18" s="30">
        <f>98/113</f>
        <v>0.86725663716814161</v>
      </c>
      <c r="IT18" s="38">
        <v>15</v>
      </c>
      <c r="IU18" s="38">
        <v>113</v>
      </c>
      <c r="IV18" s="41">
        <f>COUNTIF(F18:IQ18,"y")-1</f>
        <v>45</v>
      </c>
      <c r="IW18" s="41">
        <f>COUNTIF(F18:IQ18,0)</f>
        <v>50</v>
      </c>
      <c r="IX18" s="41">
        <f t="shared" si="251"/>
        <v>8</v>
      </c>
      <c r="IY18" s="41">
        <f>COUNTIF(F18:IQ18,-1)</f>
        <v>7</v>
      </c>
      <c r="IZ18" s="42">
        <f t="shared" si="252"/>
        <v>15</v>
      </c>
      <c r="JA18" s="42">
        <f t="shared" si="253"/>
        <v>95</v>
      </c>
      <c r="JB18" s="42">
        <f>SUM(IV18:IY18)</f>
        <v>110</v>
      </c>
    </row>
    <row r="19" spans="1:262" ht="32.1" customHeight="1">
      <c r="A19" s="30" t="s">
        <v>61</v>
      </c>
      <c r="B19" s="43">
        <v>45300</v>
      </c>
      <c r="C19" s="44">
        <v>0.58333333333333337</v>
      </c>
      <c r="D19" s="38" t="s">
        <v>62</v>
      </c>
      <c r="E19" s="38" t="s">
        <v>52</v>
      </c>
      <c r="F19" s="38">
        <v>1</v>
      </c>
      <c r="G19" s="38">
        <v>1</v>
      </c>
      <c r="H19" s="38">
        <v>1</v>
      </c>
      <c r="I19" s="38">
        <v>1</v>
      </c>
      <c r="J19" s="38">
        <v>1</v>
      </c>
      <c r="K19" s="38">
        <v>1</v>
      </c>
      <c r="L19" s="38">
        <v>1</v>
      </c>
      <c r="M19" s="38">
        <v>1</v>
      </c>
      <c r="N19" s="38">
        <v>1</v>
      </c>
      <c r="O19" s="38">
        <v>1</v>
      </c>
      <c r="P19" s="38">
        <v>1</v>
      </c>
      <c r="Q19" s="38">
        <v>1</v>
      </c>
      <c r="R19" s="38">
        <v>1</v>
      </c>
      <c r="S19" s="38">
        <v>1</v>
      </c>
      <c r="T19" s="38">
        <v>1</v>
      </c>
      <c r="U19" s="38">
        <v>1</v>
      </c>
      <c r="V19" s="38">
        <v>1</v>
      </c>
      <c r="W19" s="38">
        <v>1</v>
      </c>
      <c r="X19" s="38">
        <v>1</v>
      </c>
      <c r="Y19" s="38">
        <v>1</v>
      </c>
      <c r="AC19" s="38">
        <v>1</v>
      </c>
      <c r="AD19" s="38">
        <v>1</v>
      </c>
      <c r="AE19" s="38">
        <v>1</v>
      </c>
      <c r="AF19" s="38">
        <v>1</v>
      </c>
      <c r="AG19" s="38">
        <v>0</v>
      </c>
      <c r="AH19" s="38">
        <v>1</v>
      </c>
      <c r="AI19" s="38">
        <v>1</v>
      </c>
      <c r="AJ19" s="38">
        <v>0</v>
      </c>
      <c r="AL19" s="38">
        <v>1</v>
      </c>
      <c r="AM19" s="38">
        <v>1</v>
      </c>
      <c r="AN19" s="38">
        <v>1</v>
      </c>
      <c r="AO19" s="38">
        <v>1</v>
      </c>
      <c r="AP19" s="38">
        <v>1</v>
      </c>
      <c r="AQ19" s="38">
        <v>1</v>
      </c>
      <c r="AR19" s="38">
        <v>1</v>
      </c>
      <c r="AS19" s="38">
        <v>1</v>
      </c>
      <c r="AT19" s="38">
        <v>1</v>
      </c>
      <c r="AU19" s="38">
        <v>1</v>
      </c>
      <c r="AV19" s="38">
        <v>1</v>
      </c>
      <c r="AW19" s="38">
        <v>1</v>
      </c>
      <c r="AX19" s="38">
        <v>1</v>
      </c>
      <c r="AY19" s="38">
        <v>1</v>
      </c>
      <c r="AZ19" s="38">
        <v>1</v>
      </c>
      <c r="BA19" s="38">
        <v>1</v>
      </c>
      <c r="BB19" s="38">
        <v>11</v>
      </c>
      <c r="BC19" s="38">
        <v>1</v>
      </c>
      <c r="BD19" s="38">
        <v>1</v>
      </c>
      <c r="BE19" s="38">
        <v>1</v>
      </c>
      <c r="BG19" s="38">
        <v>1</v>
      </c>
      <c r="BH19" s="38">
        <v>1</v>
      </c>
      <c r="BI19" s="38">
        <v>1</v>
      </c>
      <c r="BK19" s="38">
        <v>1</v>
      </c>
      <c r="BL19" s="38">
        <v>1</v>
      </c>
      <c r="BM19" s="38">
        <v>1</v>
      </c>
      <c r="BN19" s="38">
        <v>1</v>
      </c>
      <c r="BO19" s="38">
        <v>1</v>
      </c>
      <c r="BP19" s="38">
        <v>1</v>
      </c>
      <c r="BS19" s="38">
        <v>1</v>
      </c>
      <c r="BT19" s="38">
        <v>1</v>
      </c>
      <c r="BU19" s="38">
        <v>1</v>
      </c>
      <c r="BV19" s="38">
        <v>1</v>
      </c>
      <c r="BW19" s="38">
        <v>1</v>
      </c>
      <c r="BX19" s="38">
        <v>1</v>
      </c>
      <c r="BY19" s="38">
        <v>1</v>
      </c>
      <c r="BZ19" s="38">
        <v>1</v>
      </c>
      <c r="CA19" s="38">
        <v>1</v>
      </c>
      <c r="CB19" s="38">
        <v>1</v>
      </c>
      <c r="CC19" s="38">
        <v>1</v>
      </c>
      <c r="CD19" s="38">
        <v>1</v>
      </c>
      <c r="CE19" s="38">
        <v>1</v>
      </c>
      <c r="CF19" s="38">
        <v>1</v>
      </c>
      <c r="CG19" s="38">
        <v>1</v>
      </c>
      <c r="CH19" s="38">
        <v>1</v>
      </c>
      <c r="CN19" s="38">
        <v>1</v>
      </c>
      <c r="CO19" s="38">
        <v>1</v>
      </c>
      <c r="CP19" s="38">
        <v>1</v>
      </c>
      <c r="CQ19" s="38">
        <v>1</v>
      </c>
      <c r="CR19" s="38">
        <v>1</v>
      </c>
      <c r="CS19" s="38">
        <v>1</v>
      </c>
      <c r="CT19" s="38">
        <v>1</v>
      </c>
      <c r="CU19" s="38">
        <v>1</v>
      </c>
      <c r="CV19" s="38">
        <v>1</v>
      </c>
      <c r="CW19" s="38">
        <v>1</v>
      </c>
      <c r="CX19" s="38">
        <v>1</v>
      </c>
      <c r="CY19" s="38">
        <v>1</v>
      </c>
      <c r="DA19" s="38">
        <v>1</v>
      </c>
      <c r="DB19" s="38">
        <v>1</v>
      </c>
      <c r="DC19" s="38">
        <v>1</v>
      </c>
      <c r="DD19" s="38">
        <v>1</v>
      </c>
      <c r="DE19" s="38">
        <v>1</v>
      </c>
      <c r="DF19" s="38">
        <v>1</v>
      </c>
      <c r="DG19" s="38">
        <v>1</v>
      </c>
      <c r="DH19" s="38">
        <v>1</v>
      </c>
      <c r="DI19" s="38">
        <v>1</v>
      </c>
      <c r="DJ19" s="38">
        <v>1</v>
      </c>
      <c r="DK19" s="38">
        <v>0</v>
      </c>
      <c r="DL19" s="38">
        <v>1</v>
      </c>
      <c r="DM19" s="38">
        <v>1</v>
      </c>
      <c r="DN19" s="38">
        <v>1</v>
      </c>
      <c r="DT19" s="38">
        <v>1</v>
      </c>
      <c r="DU19" s="38">
        <v>1</v>
      </c>
      <c r="DV19" s="38">
        <v>1</v>
      </c>
      <c r="DW19" s="38">
        <v>1</v>
      </c>
      <c r="DX19" s="38">
        <v>1</v>
      </c>
      <c r="DY19" s="38">
        <v>1</v>
      </c>
      <c r="DZ19" s="38">
        <v>1</v>
      </c>
      <c r="EA19" s="38">
        <v>1</v>
      </c>
      <c r="EB19" s="38">
        <v>1</v>
      </c>
      <c r="EC19" s="38">
        <v>1</v>
      </c>
      <c r="EE19" s="38">
        <v>1</v>
      </c>
      <c r="EF19" s="38">
        <v>1</v>
      </c>
      <c r="EG19" s="38">
        <v>0</v>
      </c>
      <c r="EH19" s="38">
        <v>1</v>
      </c>
      <c r="EI19" s="38">
        <v>1</v>
      </c>
      <c r="EJ19" s="38">
        <v>1</v>
      </c>
      <c r="EK19" s="38">
        <v>1</v>
      </c>
      <c r="EL19" s="38">
        <v>1</v>
      </c>
      <c r="EM19" s="38">
        <v>1</v>
      </c>
      <c r="EN19" s="38">
        <v>1</v>
      </c>
      <c r="EO19" s="38">
        <v>1</v>
      </c>
      <c r="EP19" s="38">
        <v>1</v>
      </c>
      <c r="EQ19" s="38">
        <v>0</v>
      </c>
      <c r="ER19" s="38">
        <v>1</v>
      </c>
      <c r="ES19" s="38">
        <v>1</v>
      </c>
      <c r="ET19" s="38">
        <v>1</v>
      </c>
      <c r="EU19" s="38">
        <v>1</v>
      </c>
      <c r="EV19" s="38">
        <v>1</v>
      </c>
      <c r="EW19" s="38">
        <v>1</v>
      </c>
      <c r="EX19" s="38">
        <v>1</v>
      </c>
      <c r="EY19" s="38">
        <v>1</v>
      </c>
      <c r="EZ19" s="38">
        <v>1</v>
      </c>
      <c r="FA19" s="38">
        <v>1</v>
      </c>
      <c r="FB19" s="38">
        <v>1</v>
      </c>
      <c r="FC19" s="38">
        <v>0</v>
      </c>
      <c r="FD19" s="38">
        <v>1</v>
      </c>
      <c r="FE19" s="38">
        <v>0</v>
      </c>
      <c r="FF19" s="38">
        <v>1</v>
      </c>
      <c r="FG19" s="38">
        <v>0</v>
      </c>
      <c r="FH19" s="38">
        <v>1</v>
      </c>
      <c r="FI19" s="38">
        <v>0</v>
      </c>
      <c r="FJ19" s="38">
        <v>1</v>
      </c>
      <c r="FK19" s="38">
        <v>0</v>
      </c>
      <c r="FL19" s="38">
        <v>1</v>
      </c>
      <c r="FN19" s="38">
        <v>0</v>
      </c>
      <c r="FO19" s="38">
        <v>1</v>
      </c>
      <c r="FP19" s="38">
        <v>1</v>
      </c>
      <c r="FQ19" s="38">
        <v>1</v>
      </c>
      <c r="FR19" s="38">
        <v>1</v>
      </c>
      <c r="FS19" s="38">
        <v>1</v>
      </c>
      <c r="FT19" s="38">
        <v>1</v>
      </c>
      <c r="FU19" s="38">
        <v>1</v>
      </c>
      <c r="FV19" s="38">
        <v>1</v>
      </c>
      <c r="FW19" s="38">
        <v>1</v>
      </c>
      <c r="FZ19" s="38">
        <v>1</v>
      </c>
      <c r="GA19" s="38">
        <v>0</v>
      </c>
      <c r="GB19" s="38">
        <v>0</v>
      </c>
      <c r="GC19" s="38">
        <v>1</v>
      </c>
      <c r="GD19" s="38">
        <v>1</v>
      </c>
      <c r="GE19" s="38">
        <v>0</v>
      </c>
      <c r="GF19" s="38">
        <v>1</v>
      </c>
      <c r="GG19" s="38">
        <v>1</v>
      </c>
      <c r="GI19" s="38">
        <v>1</v>
      </c>
      <c r="GJ19" s="38">
        <v>1</v>
      </c>
      <c r="GK19" s="38">
        <v>1</v>
      </c>
      <c r="GL19" s="38">
        <v>1</v>
      </c>
      <c r="GM19" s="38">
        <v>1</v>
      </c>
      <c r="GN19" s="38">
        <v>1</v>
      </c>
      <c r="GO19" s="38">
        <v>0</v>
      </c>
      <c r="GP19" s="38">
        <v>1</v>
      </c>
      <c r="GQ19" s="38">
        <v>1</v>
      </c>
      <c r="GR19" s="38">
        <v>1</v>
      </c>
      <c r="GS19" s="38">
        <v>1</v>
      </c>
      <c r="GT19" s="38">
        <v>1</v>
      </c>
      <c r="GU19" s="38">
        <v>1</v>
      </c>
      <c r="GV19" s="38">
        <v>1</v>
      </c>
      <c r="GW19" s="38">
        <v>1</v>
      </c>
      <c r="GX19" s="38">
        <v>1</v>
      </c>
      <c r="GY19" s="38">
        <v>1</v>
      </c>
      <c r="GZ19" s="38">
        <v>1</v>
      </c>
      <c r="HA19" s="38">
        <v>1</v>
      </c>
      <c r="HB19" s="38">
        <v>1</v>
      </c>
      <c r="HC19" s="38">
        <v>1</v>
      </c>
      <c r="HD19" s="38">
        <v>1</v>
      </c>
      <c r="HE19" s="38">
        <v>1</v>
      </c>
      <c r="HF19" s="38">
        <v>1</v>
      </c>
      <c r="HG19" s="38">
        <v>1</v>
      </c>
      <c r="HH19" s="38">
        <v>1</v>
      </c>
      <c r="HI19" s="38">
        <v>1</v>
      </c>
      <c r="HJ19" s="38">
        <v>1</v>
      </c>
      <c r="HK19" s="38">
        <v>1</v>
      </c>
      <c r="HL19" s="38">
        <v>1</v>
      </c>
      <c r="HM19" s="38">
        <v>1</v>
      </c>
      <c r="HN19" s="38">
        <v>1</v>
      </c>
      <c r="HP19" s="38">
        <v>1</v>
      </c>
      <c r="HQ19" s="38">
        <v>1</v>
      </c>
      <c r="HS19" s="38">
        <v>1</v>
      </c>
      <c r="HT19" s="38">
        <v>1</v>
      </c>
      <c r="HU19" s="38">
        <v>1</v>
      </c>
      <c r="HV19" s="38">
        <v>1</v>
      </c>
      <c r="HW19" s="38">
        <v>1</v>
      </c>
      <c r="HX19" s="38">
        <v>1</v>
      </c>
      <c r="HY19" s="38">
        <v>1</v>
      </c>
      <c r="HZ19" s="38">
        <v>1</v>
      </c>
      <c r="IB19" s="38">
        <v>1</v>
      </c>
      <c r="IC19" s="38">
        <v>1</v>
      </c>
      <c r="ID19" s="38">
        <v>1</v>
      </c>
      <c r="IE19" s="38">
        <v>1</v>
      </c>
      <c r="IF19" s="38">
        <v>1</v>
      </c>
      <c r="IG19" s="38">
        <v>1</v>
      </c>
      <c r="IH19" s="38">
        <v>1</v>
      </c>
      <c r="II19" s="38">
        <v>1</v>
      </c>
      <c r="IJ19" s="38">
        <v>1</v>
      </c>
      <c r="IK19" s="38">
        <v>1</v>
      </c>
      <c r="IL19" s="38">
        <v>1</v>
      </c>
      <c r="IM19" s="38">
        <v>1</v>
      </c>
      <c r="IN19" s="38">
        <v>1</v>
      </c>
      <c r="IO19" s="38">
        <v>1</v>
      </c>
      <c r="IP19" s="38">
        <v>1</v>
      </c>
      <c r="IQ19" s="38">
        <v>1</v>
      </c>
      <c r="IS19" s="30"/>
      <c r="IU19" s="38"/>
      <c r="IV19" s="41"/>
      <c r="IW19" s="41"/>
      <c r="IZ19" s="42"/>
      <c r="JA19" s="42"/>
    </row>
    <row r="20" spans="1:262" s="3" customFormat="1" ht="33.950000000000003" customHeight="1">
      <c r="A20" s="30" t="s">
        <v>44</v>
      </c>
      <c r="B20" s="38"/>
      <c r="C20" s="38"/>
      <c r="D20" s="38"/>
      <c r="E20" s="38"/>
      <c r="F20" s="47" t="s">
        <v>45</v>
      </c>
      <c r="G20" s="47"/>
      <c r="H20" s="47" t="s">
        <v>45</v>
      </c>
      <c r="I20" s="47"/>
      <c r="J20" s="58">
        <f t="shared" ref="J20" si="314">J19-K19</f>
        <v>0</v>
      </c>
      <c r="K20" s="58"/>
      <c r="L20" s="46" t="s">
        <v>45</v>
      </c>
      <c r="M20" s="46"/>
      <c r="N20" s="53">
        <f t="shared" ref="N20" si="315">N19-O19</f>
        <v>0</v>
      </c>
      <c r="O20" s="53"/>
      <c r="P20" s="46" t="s">
        <v>45</v>
      </c>
      <c r="Q20" s="46"/>
      <c r="R20" s="58">
        <f t="shared" ref="R20" si="316">R19-S19</f>
        <v>0</v>
      </c>
      <c r="S20" s="58"/>
      <c r="T20" s="47" t="s">
        <v>45</v>
      </c>
      <c r="U20" s="47"/>
      <c r="V20" s="58">
        <f t="shared" ref="V20" si="317">V19-W19</f>
        <v>0</v>
      </c>
      <c r="W20" s="58"/>
      <c r="X20" s="47" t="s">
        <v>45</v>
      </c>
      <c r="Y20" s="47"/>
      <c r="Z20" s="56">
        <v>1</v>
      </c>
      <c r="AA20" s="50"/>
      <c r="AB20" s="51"/>
      <c r="AC20" s="47" t="s">
        <v>45</v>
      </c>
      <c r="AD20" s="47"/>
      <c r="AE20" s="47" t="s">
        <v>45</v>
      </c>
      <c r="AF20" s="47"/>
      <c r="AG20" s="47">
        <f t="shared" ref="AG20" si="318">AG19-AH19</f>
        <v>-1</v>
      </c>
      <c r="AH20" s="47"/>
      <c r="AI20" s="47">
        <f t="shared" ref="AI20" si="319">AI19-AJ19</f>
        <v>1</v>
      </c>
      <c r="AJ20" s="47"/>
      <c r="AK20" s="52">
        <f>3/5</f>
        <v>0.6</v>
      </c>
      <c r="AL20" s="48" t="s">
        <v>49</v>
      </c>
      <c r="AM20" s="48"/>
      <c r="AN20" s="47" t="s">
        <v>49</v>
      </c>
      <c r="AO20" s="47"/>
      <c r="AP20" s="47" t="s">
        <v>49</v>
      </c>
      <c r="AQ20" s="47"/>
      <c r="AR20" s="47" t="s">
        <v>49</v>
      </c>
      <c r="AS20" s="47"/>
      <c r="AT20" s="47" t="s">
        <v>49</v>
      </c>
      <c r="AU20" s="47"/>
      <c r="AV20" s="47" t="s">
        <v>49</v>
      </c>
      <c r="AW20" s="47"/>
      <c r="AX20" s="47" t="s">
        <v>49</v>
      </c>
      <c r="AY20" s="47"/>
      <c r="AZ20" s="47" t="s">
        <v>49</v>
      </c>
      <c r="BA20" s="47"/>
      <c r="BB20" s="47" t="s">
        <v>49</v>
      </c>
      <c r="BC20" s="47"/>
      <c r="BD20" s="47" t="s">
        <v>49</v>
      </c>
      <c r="BE20" s="47"/>
      <c r="BF20" s="47" t="s">
        <v>49</v>
      </c>
      <c r="BG20" s="47"/>
      <c r="BH20" s="47" t="s">
        <v>49</v>
      </c>
      <c r="BI20" s="47"/>
      <c r="BJ20" s="54" t="s">
        <v>49</v>
      </c>
      <c r="BK20" s="47" t="s">
        <v>45</v>
      </c>
      <c r="BL20" s="47"/>
      <c r="BM20" s="47" t="s">
        <v>45</v>
      </c>
      <c r="BN20" s="47"/>
      <c r="BO20" s="47" t="s">
        <v>45</v>
      </c>
      <c r="BP20" s="47"/>
      <c r="BQ20" s="47"/>
      <c r="BR20" s="47"/>
      <c r="BS20" s="47" t="s">
        <v>45</v>
      </c>
      <c r="BT20" s="47"/>
      <c r="BU20" s="53">
        <f t="shared" ref="BU20" si="320">BU19-BV19</f>
        <v>0</v>
      </c>
      <c r="BV20" s="53"/>
      <c r="BW20" s="47" t="s">
        <v>45</v>
      </c>
      <c r="BX20" s="47"/>
      <c r="BY20" s="47" t="s">
        <v>45</v>
      </c>
      <c r="BZ20" s="47"/>
      <c r="CA20" s="47" t="s">
        <v>45</v>
      </c>
      <c r="CB20" s="47"/>
      <c r="CC20" s="47" t="s">
        <v>45</v>
      </c>
      <c r="CD20" s="47"/>
      <c r="CE20" s="47" t="s">
        <v>45</v>
      </c>
      <c r="CF20" s="47"/>
      <c r="CG20" s="47" t="s">
        <v>45</v>
      </c>
      <c r="CH20" s="47"/>
      <c r="CI20" s="52">
        <v>1</v>
      </c>
      <c r="CJ20" s="47"/>
      <c r="CK20" s="47"/>
      <c r="CL20" s="47"/>
      <c r="CM20" s="47"/>
      <c r="CN20" s="47" t="s">
        <v>45</v>
      </c>
      <c r="CO20" s="47"/>
      <c r="CP20" s="47" t="s">
        <v>45</v>
      </c>
      <c r="CQ20" s="47"/>
      <c r="CR20" s="47" t="s">
        <v>45</v>
      </c>
      <c r="CS20" s="47"/>
      <c r="CT20" s="47" t="s">
        <v>45</v>
      </c>
      <c r="CU20" s="47"/>
      <c r="CV20" s="53">
        <f t="shared" ref="CV20" si="321">CV19-CW19</f>
        <v>0</v>
      </c>
      <c r="CW20" s="53"/>
      <c r="CX20" s="53">
        <f t="shared" ref="CX20" si="322">CX19-CY19</f>
        <v>0</v>
      </c>
      <c r="CY20" s="53"/>
      <c r="CZ20" s="52">
        <v>1</v>
      </c>
      <c r="DA20" s="47" t="s">
        <v>45</v>
      </c>
      <c r="DB20" s="47"/>
      <c r="DC20" s="48">
        <f t="shared" ref="DC20" si="323">DC19-DD19</f>
        <v>0</v>
      </c>
      <c r="DD20" s="48"/>
      <c r="DE20" s="47" t="s">
        <v>45</v>
      </c>
      <c r="DF20" s="47"/>
      <c r="DG20" s="47" t="s">
        <v>45</v>
      </c>
      <c r="DH20" s="47"/>
      <c r="DI20" s="48">
        <f t="shared" ref="DI20" si="324">DI19-DJ19</f>
        <v>0</v>
      </c>
      <c r="DJ20" s="48"/>
      <c r="DK20" s="47">
        <f t="shared" ref="DK20" si="325">DK19-DL19</f>
        <v>-1</v>
      </c>
      <c r="DL20" s="47"/>
      <c r="DM20" s="47" t="s">
        <v>45</v>
      </c>
      <c r="DN20" s="47"/>
      <c r="DO20" s="47"/>
      <c r="DP20" s="47"/>
      <c r="DQ20" s="47"/>
      <c r="DR20" s="47"/>
      <c r="DS20" s="52">
        <f>7/9</f>
        <v>0.77777777777777779</v>
      </c>
      <c r="DT20" s="48">
        <f t="shared" ref="DT20" si="326">DT19-DU19</f>
        <v>0</v>
      </c>
      <c r="DU20" s="48"/>
      <c r="DV20" s="48">
        <f t="shared" ref="DV20" si="327">DV19-DW19</f>
        <v>0</v>
      </c>
      <c r="DW20" s="48"/>
      <c r="DX20" s="47" t="s">
        <v>45</v>
      </c>
      <c r="DY20" s="47"/>
      <c r="DZ20" s="48">
        <f t="shared" ref="DZ20" si="328">DZ19-EA19</f>
        <v>0</v>
      </c>
      <c r="EA20" s="48"/>
      <c r="EB20" s="48">
        <f t="shared" ref="EB20" si="329">EB19-EC19</f>
        <v>0</v>
      </c>
      <c r="EC20" s="48"/>
      <c r="ED20" s="52">
        <v>1</v>
      </c>
      <c r="EE20" s="47" t="s">
        <v>45</v>
      </c>
      <c r="EF20" s="47"/>
      <c r="EG20" s="47">
        <f t="shared" ref="EG20" si="330">EG19-EH19</f>
        <v>-1</v>
      </c>
      <c r="EH20" s="47"/>
      <c r="EI20" s="47" t="s">
        <v>45</v>
      </c>
      <c r="EJ20" s="47"/>
      <c r="EK20" s="46" t="s">
        <v>45</v>
      </c>
      <c r="EL20" s="46"/>
      <c r="EM20" s="58">
        <f t="shared" ref="EM20" si="331">EM19-EN19</f>
        <v>0</v>
      </c>
      <c r="EN20" s="58"/>
      <c r="EO20" s="47" t="s">
        <v>45</v>
      </c>
      <c r="EP20" s="47"/>
      <c r="EQ20" s="47">
        <f t="shared" ref="EQ20" si="332">EQ19-ER19</f>
        <v>-1</v>
      </c>
      <c r="ER20" s="47"/>
      <c r="ES20" s="46" t="s">
        <v>45</v>
      </c>
      <c r="ET20" s="46"/>
      <c r="EU20" s="48">
        <f t="shared" ref="EU20" si="333">EU19-EV19</f>
        <v>0</v>
      </c>
      <c r="EV20" s="48"/>
      <c r="EW20" s="47" t="s">
        <v>45</v>
      </c>
      <c r="EX20" s="47"/>
      <c r="EY20" s="58">
        <f t="shared" ref="EY20" si="334">EY19-EZ19</f>
        <v>0</v>
      </c>
      <c r="EZ20" s="58"/>
      <c r="FA20" s="47" t="s">
        <v>45</v>
      </c>
      <c r="FB20" s="47"/>
      <c r="FC20" s="47">
        <f t="shared" ref="FC20" si="335">FC19-FD19</f>
        <v>-1</v>
      </c>
      <c r="FD20" s="47"/>
      <c r="FE20" s="47">
        <f t="shared" ref="FE20" si="336">FE19-FF19</f>
        <v>-1</v>
      </c>
      <c r="FF20" s="47"/>
      <c r="FG20" s="47">
        <f t="shared" ref="FG20" si="337">FG19-FH19</f>
        <v>-1</v>
      </c>
      <c r="FH20" s="47"/>
      <c r="FI20" s="47">
        <f t="shared" ref="FI20" si="338">FI19-FJ19</f>
        <v>-1</v>
      </c>
      <c r="FJ20" s="47"/>
      <c r="FK20" s="47">
        <f t="shared" ref="FK20" si="339">FK19-FL19</f>
        <v>-1</v>
      </c>
      <c r="FL20" s="47"/>
      <c r="FM20" s="52">
        <f>9/16</f>
        <v>0.5625</v>
      </c>
      <c r="FN20" s="47">
        <f t="shared" ref="FN20" si="340">FN19-FO19</f>
        <v>-1</v>
      </c>
      <c r="FO20" s="47"/>
      <c r="FP20" s="47" t="s">
        <v>45</v>
      </c>
      <c r="FQ20" s="47"/>
      <c r="FR20" s="48">
        <f t="shared" ref="FR20" si="341">FR19-FS19</f>
        <v>0</v>
      </c>
      <c r="FS20" s="48"/>
      <c r="FT20" s="47" t="s">
        <v>45</v>
      </c>
      <c r="FU20" s="47"/>
      <c r="FV20" s="53">
        <f t="shared" ref="FV20" si="342">FV19-FW19</f>
        <v>0</v>
      </c>
      <c r="FW20" s="53"/>
      <c r="FX20" s="47"/>
      <c r="FY20" s="47"/>
      <c r="FZ20" s="47">
        <f t="shared" ref="FZ20" si="343">FZ19-GA19</f>
        <v>1</v>
      </c>
      <c r="GA20" s="47"/>
      <c r="GB20" s="47">
        <f t="shared" ref="GB20" si="344">GB19-GC19</f>
        <v>-1</v>
      </c>
      <c r="GC20" s="47"/>
      <c r="GD20" s="47">
        <f t="shared" ref="GD20" si="345">GD19-GE19</f>
        <v>1</v>
      </c>
      <c r="GE20" s="47"/>
      <c r="GF20" s="58">
        <f t="shared" ref="GF20" si="346">GF19-GG19</f>
        <v>0</v>
      </c>
      <c r="GG20" s="58"/>
      <c r="GH20" s="52">
        <f>6/10</f>
        <v>0.6</v>
      </c>
      <c r="GI20" s="47" t="s">
        <v>45</v>
      </c>
      <c r="GJ20" s="47"/>
      <c r="GK20" s="47" t="s">
        <v>45</v>
      </c>
      <c r="GL20" s="47"/>
      <c r="GM20" s="47" t="s">
        <v>45</v>
      </c>
      <c r="GN20" s="47"/>
      <c r="GO20" s="47">
        <f t="shared" ref="GO20" si="347">GO19-GP19</f>
        <v>-1</v>
      </c>
      <c r="GP20" s="47"/>
      <c r="GQ20" s="48">
        <f t="shared" ref="GQ20" si="348">GQ19-GR19</f>
        <v>0</v>
      </c>
      <c r="GR20" s="48"/>
      <c r="GS20" s="47" t="s">
        <v>45</v>
      </c>
      <c r="GT20" s="47"/>
      <c r="GU20" s="47" t="s">
        <v>45</v>
      </c>
      <c r="GV20" s="47"/>
      <c r="GW20" s="47" t="s">
        <v>45</v>
      </c>
      <c r="GX20" s="47"/>
      <c r="GY20" s="53">
        <f t="shared" ref="GY20" si="349">GY19-GZ19</f>
        <v>0</v>
      </c>
      <c r="GZ20" s="53"/>
      <c r="HA20" s="53">
        <f t="shared" ref="HA20" si="350">HA19-HB19</f>
        <v>0</v>
      </c>
      <c r="HB20" s="53"/>
      <c r="HC20" s="53">
        <f t="shared" ref="HC20" si="351">HC19-HD19</f>
        <v>0</v>
      </c>
      <c r="HD20" s="53"/>
      <c r="HE20" s="53">
        <f t="shared" ref="HE20" si="352">HE19-HF19</f>
        <v>0</v>
      </c>
      <c r="HF20" s="53"/>
      <c r="HG20" s="53">
        <f t="shared" ref="HG20" si="353">HG19-HH19</f>
        <v>0</v>
      </c>
      <c r="HH20" s="53"/>
      <c r="HI20" s="47" t="s">
        <v>45</v>
      </c>
      <c r="HJ20" s="47"/>
      <c r="HK20" s="53">
        <f t="shared" ref="HK20" si="354">HK19-HL19</f>
        <v>0</v>
      </c>
      <c r="HL20" s="53"/>
      <c r="HM20" s="47" t="s">
        <v>45</v>
      </c>
      <c r="HN20" s="47"/>
      <c r="HO20" s="52">
        <f>15/16</f>
        <v>0.9375</v>
      </c>
      <c r="HP20" s="47" t="s">
        <v>45</v>
      </c>
      <c r="HQ20" s="47"/>
      <c r="HR20" s="52"/>
      <c r="HS20" s="53" t="s">
        <v>49</v>
      </c>
      <c r="HT20" s="53"/>
      <c r="HU20" s="47" t="s">
        <v>49</v>
      </c>
      <c r="HV20" s="47"/>
      <c r="HW20" s="47" t="s">
        <v>49</v>
      </c>
      <c r="HX20" s="47"/>
      <c r="HY20" s="47" t="s">
        <v>49</v>
      </c>
      <c r="HZ20" s="47"/>
      <c r="IA20" s="52" t="s">
        <v>49</v>
      </c>
      <c r="IB20" s="48">
        <f t="shared" ref="IB20" si="355">IB19-IC19</f>
        <v>0</v>
      </c>
      <c r="IC20" s="48"/>
      <c r="ID20" s="48">
        <f t="shared" ref="ID20" si="356">ID19-IE19</f>
        <v>0</v>
      </c>
      <c r="IE20" s="48"/>
      <c r="IF20" s="47" t="s">
        <v>45</v>
      </c>
      <c r="IG20" s="47"/>
      <c r="IH20" s="53">
        <f t="shared" ref="IH20" si="357">IH19-II19</f>
        <v>0</v>
      </c>
      <c r="II20" s="53"/>
      <c r="IJ20" s="53">
        <f t="shared" ref="IJ20" si="358">IJ19-IK19</f>
        <v>0</v>
      </c>
      <c r="IK20" s="53"/>
      <c r="IL20" s="53">
        <f t="shared" ref="IL20" si="359">IL19-IM19</f>
        <v>0</v>
      </c>
      <c r="IM20" s="53"/>
      <c r="IN20" s="53">
        <f t="shared" ref="IN20" si="360">IN19-IO19</f>
        <v>0</v>
      </c>
      <c r="IO20" s="53"/>
      <c r="IP20" s="53">
        <f t="shared" ref="IP20" si="361">IP19-IQ19</f>
        <v>0</v>
      </c>
      <c r="IQ20" s="53"/>
      <c r="IR20" s="38">
        <v>1</v>
      </c>
      <c r="IS20" s="30">
        <f>86/101</f>
        <v>0.85148514851485146</v>
      </c>
      <c r="IT20" s="38">
        <v>15</v>
      </c>
      <c r="IU20" s="38">
        <f>117-16</f>
        <v>101</v>
      </c>
      <c r="IV20" s="41">
        <f>COUNTIF(F20:IQ20,"y")</f>
        <v>46</v>
      </c>
      <c r="IW20" s="41">
        <f>COUNTIF(F20:IQ20,0)</f>
        <v>33</v>
      </c>
      <c r="IX20" s="41">
        <f t="shared" si="251"/>
        <v>3</v>
      </c>
      <c r="IY20" s="41">
        <f>COUNTIF(F20:IQ20,-1)</f>
        <v>12</v>
      </c>
      <c r="IZ20" s="42">
        <f t="shared" si="252"/>
        <v>15</v>
      </c>
      <c r="JA20" s="42">
        <f t="shared" si="253"/>
        <v>79</v>
      </c>
      <c r="JB20" s="42">
        <f t="shared" ref="JB20:JB44" si="362">SUM(IV20:IY20)</f>
        <v>94</v>
      </c>
    </row>
    <row r="21" spans="1:262" ht="33.950000000000003" customHeight="1">
      <c r="A21" s="30" t="s">
        <v>63</v>
      </c>
      <c r="B21" s="43">
        <v>45300</v>
      </c>
      <c r="C21" s="44">
        <v>0.5</v>
      </c>
      <c r="D21" s="38" t="s">
        <v>35</v>
      </c>
      <c r="E21" s="38">
        <v>24</v>
      </c>
      <c r="F21" s="38">
        <v>1</v>
      </c>
      <c r="G21" s="38">
        <v>1</v>
      </c>
      <c r="H21" s="38">
        <v>1</v>
      </c>
      <c r="I21" s="38">
        <v>1</v>
      </c>
      <c r="J21" s="38">
        <v>1</v>
      </c>
      <c r="K21" s="38">
        <v>1</v>
      </c>
      <c r="L21" s="38">
        <v>1</v>
      </c>
      <c r="M21" s="38">
        <v>1</v>
      </c>
      <c r="N21" s="38">
        <v>1</v>
      </c>
      <c r="O21" s="38">
        <v>1</v>
      </c>
      <c r="P21" s="38">
        <v>1</v>
      </c>
      <c r="Q21" s="38">
        <v>1</v>
      </c>
      <c r="R21" s="38">
        <v>1</v>
      </c>
      <c r="S21" s="38">
        <v>1</v>
      </c>
      <c r="T21" s="38">
        <v>1</v>
      </c>
      <c r="U21" s="38">
        <v>1</v>
      </c>
      <c r="V21" s="38">
        <v>1</v>
      </c>
      <c r="W21" s="38">
        <v>1</v>
      </c>
      <c r="X21" s="38">
        <v>1</v>
      </c>
      <c r="Y21" s="38">
        <v>1</v>
      </c>
      <c r="AC21" s="38">
        <v>1</v>
      </c>
      <c r="AD21" s="38">
        <v>0</v>
      </c>
      <c r="AE21" s="38">
        <v>1</v>
      </c>
      <c r="AF21" s="38">
        <v>1</v>
      </c>
      <c r="AG21" s="38">
        <v>1</v>
      </c>
      <c r="AH21" s="38">
        <v>0</v>
      </c>
      <c r="AI21" s="38">
        <v>1</v>
      </c>
      <c r="AJ21" s="38">
        <v>1</v>
      </c>
      <c r="AL21" s="38">
        <v>1</v>
      </c>
      <c r="AM21" s="38">
        <v>1</v>
      </c>
      <c r="AN21" s="38">
        <v>1</v>
      </c>
      <c r="AO21" s="38">
        <v>1</v>
      </c>
      <c r="AP21" s="38">
        <v>1</v>
      </c>
      <c r="AQ21" s="38">
        <v>1</v>
      </c>
      <c r="AR21" s="38">
        <v>1</v>
      </c>
      <c r="AS21" s="38">
        <v>1</v>
      </c>
      <c r="AT21" s="38">
        <v>1</v>
      </c>
      <c r="AU21" s="38">
        <v>1</v>
      </c>
      <c r="AV21" s="38">
        <v>1</v>
      </c>
      <c r="AW21" s="38">
        <v>1</v>
      </c>
      <c r="AX21" s="38">
        <v>1</v>
      </c>
      <c r="AY21" s="38">
        <v>1</v>
      </c>
      <c r="AZ21" s="38">
        <v>1</v>
      </c>
      <c r="BA21" s="38">
        <v>1</v>
      </c>
      <c r="BB21" s="38">
        <v>1</v>
      </c>
      <c r="BC21" s="38">
        <v>1</v>
      </c>
      <c r="BD21" s="38">
        <v>1</v>
      </c>
      <c r="BE21" s="38">
        <v>1</v>
      </c>
      <c r="BF21" s="38">
        <v>1</v>
      </c>
      <c r="BG21" s="38">
        <v>1</v>
      </c>
      <c r="BH21" s="38">
        <v>1</v>
      </c>
      <c r="BI21" s="38">
        <v>1</v>
      </c>
      <c r="BK21" s="38">
        <v>1</v>
      </c>
      <c r="BL21" s="38">
        <v>1</v>
      </c>
      <c r="BM21" s="38">
        <v>1</v>
      </c>
      <c r="BN21" s="38">
        <v>1</v>
      </c>
      <c r="BO21" s="38">
        <v>1</v>
      </c>
      <c r="BP21" s="38">
        <v>1</v>
      </c>
      <c r="BS21" s="38">
        <v>1</v>
      </c>
      <c r="BT21" s="38">
        <v>1</v>
      </c>
      <c r="BU21" s="38">
        <v>1</v>
      </c>
      <c r="BV21" s="38">
        <v>1</v>
      </c>
      <c r="BW21" s="38">
        <v>1</v>
      </c>
      <c r="BX21" s="38">
        <v>1</v>
      </c>
      <c r="BY21" s="38">
        <v>1</v>
      </c>
      <c r="BZ21" s="38">
        <v>0</v>
      </c>
      <c r="CA21" s="38">
        <v>1</v>
      </c>
      <c r="CB21" s="38">
        <v>1</v>
      </c>
      <c r="CC21" s="38">
        <v>1</v>
      </c>
      <c r="CD21" s="38">
        <v>0</v>
      </c>
      <c r="CE21" s="38">
        <v>1</v>
      </c>
      <c r="CF21" s="38">
        <v>1</v>
      </c>
      <c r="CG21" s="38">
        <v>1</v>
      </c>
      <c r="CH21" s="38">
        <v>1</v>
      </c>
      <c r="CN21" s="38">
        <v>1</v>
      </c>
      <c r="CO21" s="38">
        <v>1</v>
      </c>
      <c r="CP21" s="38">
        <v>1</v>
      </c>
      <c r="CQ21" s="38">
        <v>1</v>
      </c>
      <c r="CR21" s="38">
        <v>1</v>
      </c>
      <c r="CS21" s="38">
        <v>1</v>
      </c>
      <c r="CT21" s="38">
        <v>0</v>
      </c>
      <c r="CU21" s="38">
        <v>1</v>
      </c>
      <c r="CV21" s="38">
        <v>1</v>
      </c>
      <c r="CW21" s="38">
        <v>1</v>
      </c>
      <c r="CX21" s="38">
        <v>1</v>
      </c>
      <c r="CY21" s="38">
        <v>1</v>
      </c>
      <c r="DA21" s="38">
        <v>1</v>
      </c>
      <c r="DB21" s="38">
        <v>0</v>
      </c>
      <c r="DC21" s="38">
        <v>1</v>
      </c>
      <c r="DD21" s="38">
        <v>1</v>
      </c>
      <c r="DE21" s="38">
        <v>1</v>
      </c>
      <c r="DF21" s="38">
        <v>1</v>
      </c>
      <c r="DG21" s="38">
        <v>1</v>
      </c>
      <c r="DH21" s="38">
        <v>1</v>
      </c>
      <c r="DI21" s="38">
        <v>1</v>
      </c>
      <c r="DJ21" s="38">
        <v>1</v>
      </c>
      <c r="DK21" s="38">
        <v>1</v>
      </c>
      <c r="DL21" s="38">
        <v>1</v>
      </c>
      <c r="DM21" s="38">
        <v>1</v>
      </c>
      <c r="DN21" s="38">
        <v>1</v>
      </c>
      <c r="DT21" s="38">
        <v>0</v>
      </c>
      <c r="DU21" s="38">
        <v>1</v>
      </c>
      <c r="DV21" s="38">
        <v>1</v>
      </c>
      <c r="DW21" s="38">
        <v>1</v>
      </c>
      <c r="DX21" s="38">
        <v>1</v>
      </c>
      <c r="DY21" s="38">
        <v>1</v>
      </c>
      <c r="DZ21" s="38">
        <v>1</v>
      </c>
      <c r="EA21" s="38">
        <v>1</v>
      </c>
      <c r="EB21" s="38">
        <v>1</v>
      </c>
      <c r="EC21" s="38">
        <v>1</v>
      </c>
      <c r="EE21" s="38">
        <v>0</v>
      </c>
      <c r="EF21" s="38">
        <v>1</v>
      </c>
      <c r="EG21" s="38">
        <v>1</v>
      </c>
      <c r="EH21" s="38">
        <v>1</v>
      </c>
      <c r="EI21" s="38">
        <v>1</v>
      </c>
      <c r="EJ21" s="38">
        <v>1</v>
      </c>
      <c r="EK21" s="38">
        <v>1</v>
      </c>
      <c r="EL21" s="38">
        <v>1</v>
      </c>
      <c r="EM21" s="38">
        <v>1</v>
      </c>
      <c r="EN21" s="38">
        <v>1</v>
      </c>
      <c r="EO21" s="38">
        <v>1</v>
      </c>
      <c r="EP21" s="38">
        <v>1</v>
      </c>
      <c r="EQ21" s="38">
        <v>1</v>
      </c>
      <c r="ER21" s="38">
        <v>1</v>
      </c>
      <c r="ES21" s="38">
        <v>1</v>
      </c>
      <c r="ET21" s="38">
        <v>1</v>
      </c>
      <c r="EU21" s="38">
        <v>0</v>
      </c>
      <c r="EV21" s="38">
        <v>1</v>
      </c>
      <c r="EW21" s="38">
        <v>1</v>
      </c>
      <c r="EX21" s="38">
        <v>1</v>
      </c>
      <c r="EY21" s="38">
        <v>1</v>
      </c>
      <c r="EZ21" s="38">
        <v>0</v>
      </c>
      <c r="FA21" s="38">
        <v>1</v>
      </c>
      <c r="FB21" s="38">
        <v>1</v>
      </c>
      <c r="FC21" s="38">
        <v>1</v>
      </c>
      <c r="FD21" s="38">
        <v>1</v>
      </c>
      <c r="FE21" s="38">
        <v>1</v>
      </c>
      <c r="FF21" s="38">
        <v>1</v>
      </c>
      <c r="FG21" s="38">
        <v>0</v>
      </c>
      <c r="FH21" s="38">
        <v>1</v>
      </c>
      <c r="FI21" s="38">
        <v>1</v>
      </c>
      <c r="FJ21" s="38">
        <v>1</v>
      </c>
      <c r="FK21" s="38">
        <v>0</v>
      </c>
      <c r="FL21" s="38">
        <v>1</v>
      </c>
      <c r="FN21" s="38">
        <v>1</v>
      </c>
      <c r="FO21" s="38">
        <v>1</v>
      </c>
      <c r="FP21" s="38">
        <v>1</v>
      </c>
      <c r="FQ21" s="38">
        <v>1</v>
      </c>
      <c r="FR21" s="38">
        <v>0</v>
      </c>
      <c r="FS21" s="38">
        <v>1</v>
      </c>
      <c r="FT21" s="38">
        <v>0</v>
      </c>
      <c r="FU21" s="38">
        <v>1</v>
      </c>
      <c r="FV21" s="38">
        <v>1</v>
      </c>
      <c r="FW21" s="38">
        <v>1</v>
      </c>
      <c r="FZ21" s="38">
        <v>1</v>
      </c>
      <c r="GA21" s="38">
        <v>0</v>
      </c>
      <c r="GB21" s="38">
        <v>1</v>
      </c>
      <c r="GC21" s="38">
        <v>1</v>
      </c>
      <c r="GD21" s="38">
        <v>1</v>
      </c>
      <c r="GE21" s="38">
        <v>1</v>
      </c>
      <c r="GF21" s="38">
        <v>1</v>
      </c>
      <c r="GG21" s="38">
        <v>1</v>
      </c>
      <c r="GI21" s="38">
        <v>0</v>
      </c>
      <c r="GJ21" s="38">
        <v>1</v>
      </c>
      <c r="GK21" s="38">
        <v>1</v>
      </c>
      <c r="GL21" s="38">
        <v>1</v>
      </c>
      <c r="GM21" s="38">
        <v>0</v>
      </c>
      <c r="GN21" s="38">
        <v>1</v>
      </c>
      <c r="GO21" s="38">
        <v>1</v>
      </c>
      <c r="GP21" s="38">
        <v>1</v>
      </c>
      <c r="GQ21" s="38">
        <v>1</v>
      </c>
      <c r="GR21" s="38">
        <v>1</v>
      </c>
      <c r="GS21" s="38">
        <v>1</v>
      </c>
      <c r="GT21" s="38">
        <v>1</v>
      </c>
      <c r="GU21" s="38">
        <v>1</v>
      </c>
      <c r="GV21" s="38">
        <v>1</v>
      </c>
      <c r="GW21" s="38">
        <v>1</v>
      </c>
      <c r="GX21" s="38">
        <v>1</v>
      </c>
      <c r="GY21" s="38">
        <v>1</v>
      </c>
      <c r="GZ21" s="38">
        <v>1</v>
      </c>
      <c r="HA21" s="38">
        <v>1</v>
      </c>
      <c r="HB21" s="38">
        <v>1</v>
      </c>
      <c r="HC21" s="38">
        <v>1</v>
      </c>
      <c r="HD21" s="38">
        <v>1</v>
      </c>
      <c r="HE21" s="38">
        <v>1</v>
      </c>
      <c r="HF21" s="38">
        <v>1</v>
      </c>
      <c r="HG21" s="38">
        <v>1</v>
      </c>
      <c r="HH21" s="38">
        <v>1</v>
      </c>
      <c r="HI21" s="38">
        <v>1</v>
      </c>
      <c r="HJ21" s="38">
        <v>1</v>
      </c>
      <c r="HK21" s="38">
        <v>1</v>
      </c>
      <c r="HL21" s="38">
        <v>1</v>
      </c>
      <c r="HM21" s="38">
        <v>1</v>
      </c>
      <c r="HN21" s="38">
        <v>1</v>
      </c>
      <c r="HP21" s="38">
        <v>1</v>
      </c>
      <c r="HQ21" s="38">
        <v>1</v>
      </c>
      <c r="HS21" s="38">
        <v>1</v>
      </c>
      <c r="HT21" s="38">
        <v>1</v>
      </c>
      <c r="IB21" s="38">
        <v>1</v>
      </c>
      <c r="IC21" s="38">
        <v>1</v>
      </c>
      <c r="ID21" s="38">
        <v>1</v>
      </c>
      <c r="IE21" s="38">
        <v>1</v>
      </c>
      <c r="IF21" s="38">
        <v>1</v>
      </c>
      <c r="IG21" s="38">
        <v>1</v>
      </c>
      <c r="IH21" s="38">
        <v>1</v>
      </c>
      <c r="II21" s="38">
        <v>1</v>
      </c>
      <c r="IJ21" s="38">
        <v>1</v>
      </c>
      <c r="IK21" s="38">
        <v>1</v>
      </c>
      <c r="IL21" s="38">
        <v>1</v>
      </c>
      <c r="IM21" s="38">
        <v>1</v>
      </c>
      <c r="IN21" s="38">
        <v>1</v>
      </c>
      <c r="IO21" s="38">
        <v>1</v>
      </c>
      <c r="IP21" s="38">
        <v>1</v>
      </c>
      <c r="IQ21" s="38">
        <v>1</v>
      </c>
      <c r="IS21" s="30"/>
      <c r="IU21" s="38"/>
      <c r="IV21" s="41"/>
      <c r="IW21" s="41"/>
      <c r="IZ21" s="42"/>
      <c r="JA21" s="42"/>
    </row>
    <row r="22" spans="1:262" s="3" customFormat="1" ht="33.950000000000003" customHeight="1">
      <c r="A22" s="30" t="s">
        <v>44</v>
      </c>
      <c r="B22" s="38"/>
      <c r="C22" s="38"/>
      <c r="D22" s="38"/>
      <c r="E22" s="38"/>
      <c r="F22" s="47" t="s">
        <v>45</v>
      </c>
      <c r="G22" s="47"/>
      <c r="H22" s="47" t="s">
        <v>45</v>
      </c>
      <c r="I22" s="47"/>
      <c r="J22" s="48">
        <f t="shared" ref="J22" si="363">J21-K21</f>
        <v>0</v>
      </c>
      <c r="K22" s="48"/>
      <c r="L22" s="47" t="s">
        <v>45</v>
      </c>
      <c r="M22" s="47"/>
      <c r="N22" s="48">
        <f t="shared" ref="N22" si="364">N21-O21</f>
        <v>0</v>
      </c>
      <c r="O22" s="48"/>
      <c r="P22" s="47" t="s">
        <v>45</v>
      </c>
      <c r="Q22" s="47"/>
      <c r="R22" s="48">
        <f t="shared" ref="R22" si="365">R21-S21</f>
        <v>0</v>
      </c>
      <c r="S22" s="48"/>
      <c r="T22" s="47" t="s">
        <v>45</v>
      </c>
      <c r="U22" s="47"/>
      <c r="V22" s="48">
        <f t="shared" ref="V22" si="366">V21-W21</f>
        <v>0</v>
      </c>
      <c r="W22" s="48"/>
      <c r="X22" s="47" t="s">
        <v>45</v>
      </c>
      <c r="Y22" s="47"/>
      <c r="Z22" s="56"/>
      <c r="AA22" s="50"/>
      <c r="AB22" s="51"/>
      <c r="AC22" s="47">
        <f t="shared" ref="AC22" si="367">AC21-AD21</f>
        <v>1</v>
      </c>
      <c r="AD22" s="47"/>
      <c r="AE22" s="47" t="s">
        <v>45</v>
      </c>
      <c r="AF22" s="47"/>
      <c r="AG22" s="47">
        <f t="shared" ref="AG22" si="368">AG21-AH21</f>
        <v>1</v>
      </c>
      <c r="AH22" s="47"/>
      <c r="AI22" s="47" t="s">
        <v>45</v>
      </c>
      <c r="AJ22" s="47"/>
      <c r="AK22" s="52">
        <f>2/5</f>
        <v>0.4</v>
      </c>
      <c r="AL22" s="47" t="s">
        <v>45</v>
      </c>
      <c r="AM22" s="47"/>
      <c r="AN22" s="47" t="s">
        <v>45</v>
      </c>
      <c r="AO22" s="47"/>
      <c r="AP22" s="48">
        <f t="shared" ref="AP22" si="369">AP21-AQ21</f>
        <v>0</v>
      </c>
      <c r="AQ22" s="48"/>
      <c r="AR22" s="47" t="s">
        <v>45</v>
      </c>
      <c r="AS22" s="47"/>
      <c r="AT22" s="47" t="s">
        <v>45</v>
      </c>
      <c r="AU22" s="47"/>
      <c r="AV22" s="47" t="s">
        <v>45</v>
      </c>
      <c r="AW22" s="47"/>
      <c r="AX22" s="53">
        <f t="shared" ref="AX22" si="370">AX21-AY21</f>
        <v>0</v>
      </c>
      <c r="AY22" s="53"/>
      <c r="AZ22" s="53">
        <f t="shared" ref="AZ22" si="371">AZ21-BA21</f>
        <v>0</v>
      </c>
      <c r="BA22" s="53"/>
      <c r="BB22" s="47" t="s">
        <v>45</v>
      </c>
      <c r="BC22" s="47"/>
      <c r="BD22" s="53">
        <f t="shared" ref="BD22" si="372">BD21-BE21</f>
        <v>0</v>
      </c>
      <c r="BE22" s="53"/>
      <c r="BF22" s="53">
        <f t="shared" ref="BF22" si="373">BF21-BG21</f>
        <v>0</v>
      </c>
      <c r="BG22" s="53"/>
      <c r="BH22" s="53">
        <f t="shared" ref="BH22" si="374">BH21-BI21</f>
        <v>0</v>
      </c>
      <c r="BI22" s="53"/>
      <c r="BJ22" s="54">
        <v>1</v>
      </c>
      <c r="BK22" s="47" t="s">
        <v>45</v>
      </c>
      <c r="BL22" s="47"/>
      <c r="BM22" s="47" t="s">
        <v>45</v>
      </c>
      <c r="BN22" s="47"/>
      <c r="BO22" s="47" t="s">
        <v>45</v>
      </c>
      <c r="BP22" s="47"/>
      <c r="BQ22" s="47"/>
      <c r="BR22" s="47"/>
      <c r="BS22" s="47" t="s">
        <v>45</v>
      </c>
      <c r="BT22" s="47"/>
      <c r="BU22" s="47" t="s">
        <v>45</v>
      </c>
      <c r="BV22" s="47"/>
      <c r="BW22" s="47" t="s">
        <v>45</v>
      </c>
      <c r="BX22" s="47"/>
      <c r="BY22" s="47">
        <f t="shared" ref="BY22" si="375">BY21-BZ21</f>
        <v>1</v>
      </c>
      <c r="BZ22" s="47"/>
      <c r="CA22" s="53">
        <f t="shared" ref="CA22" si="376">CA21-CB21</f>
        <v>0</v>
      </c>
      <c r="CB22" s="53"/>
      <c r="CC22" s="47">
        <f t="shared" ref="CC22" si="377">CC21-CD21</f>
        <v>1</v>
      </c>
      <c r="CD22" s="47"/>
      <c r="CE22" s="47" t="s">
        <v>45</v>
      </c>
      <c r="CF22" s="47"/>
      <c r="CG22" s="47" t="s">
        <v>45</v>
      </c>
      <c r="CH22" s="47"/>
      <c r="CI22" s="52">
        <f>9/12</f>
        <v>0.75</v>
      </c>
      <c r="CJ22" s="47"/>
      <c r="CK22" s="47"/>
      <c r="CL22" s="47"/>
      <c r="CM22" s="47"/>
      <c r="CN22" s="47" t="s">
        <v>45</v>
      </c>
      <c r="CO22" s="47"/>
      <c r="CP22" s="47" t="s">
        <v>45</v>
      </c>
      <c r="CQ22" s="47"/>
      <c r="CR22" s="47" t="s">
        <v>45</v>
      </c>
      <c r="CS22" s="47"/>
      <c r="CT22" s="47">
        <f t="shared" ref="CT22" si="378">CT21-CU21</f>
        <v>-1</v>
      </c>
      <c r="CU22" s="47"/>
      <c r="CV22" s="53">
        <f t="shared" ref="CV22" si="379">CV21-CW21</f>
        <v>0</v>
      </c>
      <c r="CW22" s="53"/>
      <c r="CX22" s="53">
        <f t="shared" ref="CX22" si="380">CX21-CY21</f>
        <v>0</v>
      </c>
      <c r="CY22" s="53"/>
      <c r="CZ22" s="52">
        <f>6/8</f>
        <v>0.75</v>
      </c>
      <c r="DA22" s="47">
        <f t="shared" ref="DA22" si="381">DA21-DB21</f>
        <v>1</v>
      </c>
      <c r="DB22" s="47"/>
      <c r="DC22" s="48">
        <f t="shared" ref="DC22" si="382">DC21-DD21</f>
        <v>0</v>
      </c>
      <c r="DD22" s="48"/>
      <c r="DE22" s="47" t="s">
        <v>45</v>
      </c>
      <c r="DF22" s="47"/>
      <c r="DG22" s="47" t="s">
        <v>45</v>
      </c>
      <c r="DH22" s="47"/>
      <c r="DI22" s="47" t="s">
        <v>45</v>
      </c>
      <c r="DJ22" s="47"/>
      <c r="DK22" s="47" t="s">
        <v>45</v>
      </c>
      <c r="DL22" s="47"/>
      <c r="DM22" s="47" t="s">
        <v>45</v>
      </c>
      <c r="DN22" s="47"/>
      <c r="DO22" s="47"/>
      <c r="DP22" s="47"/>
      <c r="DQ22" s="47"/>
      <c r="DR22" s="47"/>
      <c r="DS22" s="52">
        <f>7/9</f>
        <v>0.77777777777777779</v>
      </c>
      <c r="DT22" s="47">
        <f t="shared" ref="DT22" si="383">DT21-DU21</f>
        <v>-1</v>
      </c>
      <c r="DU22" s="47"/>
      <c r="DV22" s="53">
        <f t="shared" ref="DV22" si="384">DV21-DW21</f>
        <v>0</v>
      </c>
      <c r="DW22" s="53"/>
      <c r="DX22" s="47" t="s">
        <v>45</v>
      </c>
      <c r="DY22" s="47"/>
      <c r="DZ22" s="53">
        <f t="shared" ref="DZ22" si="385">DZ21-EA21</f>
        <v>0</v>
      </c>
      <c r="EA22" s="53"/>
      <c r="EB22" s="53">
        <f t="shared" ref="EB22" si="386">EB21-EC21</f>
        <v>0</v>
      </c>
      <c r="EC22" s="53"/>
      <c r="ED22" s="52">
        <f>5/6</f>
        <v>0.83333333333333337</v>
      </c>
      <c r="EE22" s="47">
        <f t="shared" ref="EE22" si="387">EE21-EF21</f>
        <v>-1</v>
      </c>
      <c r="EF22" s="47"/>
      <c r="EG22" s="48">
        <f t="shared" ref="EG22" si="388">EG21-EH21</f>
        <v>0</v>
      </c>
      <c r="EH22" s="48"/>
      <c r="EI22" s="47" t="s">
        <v>45</v>
      </c>
      <c r="EJ22" s="47"/>
      <c r="EK22" s="47" t="s">
        <v>45</v>
      </c>
      <c r="EL22" s="47"/>
      <c r="EM22" s="53">
        <f t="shared" ref="EM22" si="389">EM21-EN21</f>
        <v>0</v>
      </c>
      <c r="EN22" s="53"/>
      <c r="EO22" s="47" t="s">
        <v>45</v>
      </c>
      <c r="EP22" s="47"/>
      <c r="EQ22" s="48">
        <f t="shared" ref="EQ22" si="390">EQ21-ER21</f>
        <v>0</v>
      </c>
      <c r="ER22" s="48"/>
      <c r="ES22" s="47" t="s">
        <v>45</v>
      </c>
      <c r="ET22" s="47"/>
      <c r="EU22" s="47">
        <f t="shared" ref="EU22" si="391">EU21-EV21</f>
        <v>-1</v>
      </c>
      <c r="EV22" s="47"/>
      <c r="EW22" s="47" t="s">
        <v>45</v>
      </c>
      <c r="EX22" s="47"/>
      <c r="EY22" s="47">
        <f t="shared" ref="EY22" si="392">EY21-EZ21</f>
        <v>1</v>
      </c>
      <c r="EZ22" s="47"/>
      <c r="FA22" s="47" t="s">
        <v>45</v>
      </c>
      <c r="FB22" s="47"/>
      <c r="FC22" s="48">
        <f t="shared" ref="FC22" si="393">FC21-FD21</f>
        <v>0</v>
      </c>
      <c r="FD22" s="48"/>
      <c r="FE22" s="47" t="s">
        <v>45</v>
      </c>
      <c r="FF22" s="47"/>
      <c r="FG22" s="47">
        <f t="shared" ref="FG22" si="394">FG21-FH21</f>
        <v>-1</v>
      </c>
      <c r="FH22" s="47"/>
      <c r="FI22" s="47" t="s">
        <v>45</v>
      </c>
      <c r="FJ22" s="47"/>
      <c r="FK22" s="47">
        <f t="shared" ref="FK22" si="395">FK21-FL21</f>
        <v>-1</v>
      </c>
      <c r="FL22" s="47"/>
      <c r="FM22" s="52">
        <f>11/16</f>
        <v>0.6875</v>
      </c>
      <c r="FN22" s="47" t="s">
        <v>45</v>
      </c>
      <c r="FO22" s="47"/>
      <c r="FP22" s="48">
        <f t="shared" ref="FP22" si="396">FP21-FQ21</f>
        <v>0</v>
      </c>
      <c r="FQ22" s="48"/>
      <c r="FR22" s="47">
        <f t="shared" ref="FR22" si="397">FR21-FS21</f>
        <v>-1</v>
      </c>
      <c r="FS22" s="47"/>
      <c r="FT22" s="47">
        <f t="shared" ref="FT22" si="398">FT21-FU21</f>
        <v>-1</v>
      </c>
      <c r="FU22" s="47"/>
      <c r="FV22" s="58">
        <f t="shared" ref="FV22" si="399">FV21-FW21</f>
        <v>0</v>
      </c>
      <c r="FW22" s="58"/>
      <c r="FX22" s="46"/>
      <c r="FY22" s="46"/>
      <c r="FZ22" s="47">
        <f t="shared" ref="FZ22" si="400">FZ21-GA21</f>
        <v>1</v>
      </c>
      <c r="GA22" s="47"/>
      <c r="GB22" s="58">
        <f t="shared" ref="GB22" si="401">GB21-GC21</f>
        <v>0</v>
      </c>
      <c r="GC22" s="58"/>
      <c r="GD22" s="46" t="s">
        <v>45</v>
      </c>
      <c r="GE22" s="46"/>
      <c r="GF22" s="48">
        <f t="shared" ref="GF22" si="402">GF21-GG21</f>
        <v>0</v>
      </c>
      <c r="GG22" s="48"/>
      <c r="GH22" s="52">
        <f>7/10</f>
        <v>0.7</v>
      </c>
      <c r="GI22" s="47">
        <f t="shared" ref="GI22" si="403">GI21-GJ21</f>
        <v>-1</v>
      </c>
      <c r="GJ22" s="47"/>
      <c r="GK22" s="48">
        <f t="shared" ref="GK22" si="404">GK21-GL21</f>
        <v>0</v>
      </c>
      <c r="GL22" s="48"/>
      <c r="GM22" s="47">
        <f t="shared" ref="GM22" si="405">GM21-GN21</f>
        <v>-1</v>
      </c>
      <c r="GN22" s="47"/>
      <c r="GO22" s="53">
        <f t="shared" ref="GO22" si="406">GO21-GP21</f>
        <v>0</v>
      </c>
      <c r="GP22" s="53"/>
      <c r="GQ22" s="53">
        <f t="shared" ref="GQ22" si="407">GQ21-GR21</f>
        <v>0</v>
      </c>
      <c r="GR22" s="53"/>
      <c r="GS22" s="53">
        <f t="shared" ref="GS22" si="408">GS21-GT21</f>
        <v>0</v>
      </c>
      <c r="GT22" s="53"/>
      <c r="GU22" s="53">
        <f t="shared" ref="GU22" si="409">GU21-GV21</f>
        <v>0</v>
      </c>
      <c r="GV22" s="53"/>
      <c r="GW22" s="53">
        <f t="shared" ref="GW22" si="410">GW21-GX21</f>
        <v>0</v>
      </c>
      <c r="GX22" s="53"/>
      <c r="GY22" s="47" t="s">
        <v>45</v>
      </c>
      <c r="GZ22" s="47"/>
      <c r="HA22" s="47" t="s">
        <v>45</v>
      </c>
      <c r="HB22" s="47"/>
      <c r="HC22" s="48">
        <f t="shared" ref="HC22" si="411">HC21-HD21</f>
        <v>0</v>
      </c>
      <c r="HD22" s="48"/>
      <c r="HE22" s="47" t="s">
        <v>45</v>
      </c>
      <c r="HF22" s="47"/>
      <c r="HG22" s="58">
        <f t="shared" ref="HG22" si="412">HG21-HH21</f>
        <v>0</v>
      </c>
      <c r="HH22" s="58"/>
      <c r="HI22" s="58">
        <f t="shared" ref="HI22" si="413">HI21-HJ21</f>
        <v>0</v>
      </c>
      <c r="HJ22" s="58"/>
      <c r="HK22" s="47" t="s">
        <v>45</v>
      </c>
      <c r="HL22" s="47"/>
      <c r="HM22" s="58">
        <f t="shared" ref="HM22" si="414">HM21-HN21</f>
        <v>0</v>
      </c>
      <c r="HN22" s="58"/>
      <c r="HO22" s="52">
        <f>14/16</f>
        <v>0.875</v>
      </c>
      <c r="HP22" s="47" t="s">
        <v>45</v>
      </c>
      <c r="HQ22" s="47"/>
      <c r="HR22" s="52">
        <v>1</v>
      </c>
      <c r="HS22" s="53" t="s">
        <v>49</v>
      </c>
      <c r="HT22" s="53"/>
      <c r="HU22" s="47" t="s">
        <v>49</v>
      </c>
      <c r="HV22" s="47"/>
      <c r="HW22" s="47" t="s">
        <v>49</v>
      </c>
      <c r="HX22" s="47"/>
      <c r="HY22" s="47" t="s">
        <v>49</v>
      </c>
      <c r="HZ22" s="47"/>
      <c r="IA22" s="52" t="s">
        <v>49</v>
      </c>
      <c r="IB22" s="53">
        <f t="shared" ref="IB22" si="415">IB21-IC21</f>
        <v>0</v>
      </c>
      <c r="IC22" s="53"/>
      <c r="ID22" s="53">
        <f t="shared" ref="ID22" si="416">ID21-IE21</f>
        <v>0</v>
      </c>
      <c r="IE22" s="53"/>
      <c r="IF22" s="47" t="s">
        <v>45</v>
      </c>
      <c r="IG22" s="47"/>
      <c r="IH22" s="47" t="s">
        <v>45</v>
      </c>
      <c r="II22" s="47"/>
      <c r="IJ22" s="47" t="s">
        <v>45</v>
      </c>
      <c r="IK22" s="47"/>
      <c r="IL22" s="47" t="s">
        <v>45</v>
      </c>
      <c r="IM22" s="47"/>
      <c r="IN22" s="53">
        <f t="shared" ref="IN22" si="417">IN21-IO21</f>
        <v>0</v>
      </c>
      <c r="IO22" s="53"/>
      <c r="IP22" s="53">
        <f t="shared" ref="IP22" si="418">IP21-IQ21</f>
        <v>0</v>
      </c>
      <c r="IQ22" s="53"/>
      <c r="IR22" s="38">
        <v>1</v>
      </c>
      <c r="IS22" s="30">
        <f>92/113</f>
        <v>0.81415929203539827</v>
      </c>
      <c r="IT22" s="38">
        <v>21</v>
      </c>
      <c r="IU22" s="38">
        <v>113</v>
      </c>
      <c r="IV22" s="41">
        <f>COUNTIF(F22:IQ22,"y")</f>
        <v>50</v>
      </c>
      <c r="IW22" s="41">
        <f>COUNTIF(F22:IQ22,0)-1</f>
        <v>38</v>
      </c>
      <c r="IX22" s="41">
        <f t="shared" si="251"/>
        <v>11</v>
      </c>
      <c r="IY22" s="41">
        <f>COUNTIF(F22:IQ22,-1)</f>
        <v>10</v>
      </c>
      <c r="IZ22" s="42">
        <f t="shared" si="252"/>
        <v>21</v>
      </c>
      <c r="JA22" s="42">
        <f t="shared" si="253"/>
        <v>88</v>
      </c>
      <c r="JB22" s="42">
        <f t="shared" si="362"/>
        <v>109</v>
      </c>
    </row>
    <row r="23" spans="1:262" ht="32.1" customHeight="1">
      <c r="A23" s="30" t="s">
        <v>64</v>
      </c>
      <c r="B23" s="43">
        <v>45300</v>
      </c>
      <c r="C23" s="44">
        <v>0.39583333333333331</v>
      </c>
      <c r="D23" s="38" t="s">
        <v>35</v>
      </c>
      <c r="E23" s="38">
        <v>20</v>
      </c>
      <c r="F23" s="38">
        <v>1</v>
      </c>
      <c r="G23" s="38">
        <v>1</v>
      </c>
      <c r="H23" s="38">
        <v>1</v>
      </c>
      <c r="I23" s="38">
        <v>1</v>
      </c>
      <c r="J23" s="38">
        <v>1</v>
      </c>
      <c r="K23" s="38">
        <v>1</v>
      </c>
      <c r="L23" s="38">
        <v>1</v>
      </c>
      <c r="M23" s="38">
        <v>1</v>
      </c>
      <c r="N23" s="38">
        <v>1</v>
      </c>
      <c r="O23" s="38">
        <v>1</v>
      </c>
      <c r="P23" s="38">
        <v>1</v>
      </c>
      <c r="Q23" s="38">
        <v>1</v>
      </c>
      <c r="R23" s="38">
        <v>1</v>
      </c>
      <c r="S23" s="38">
        <v>1</v>
      </c>
      <c r="T23" s="38">
        <v>1</v>
      </c>
      <c r="U23" s="38">
        <v>1</v>
      </c>
      <c r="V23" s="38">
        <v>1</v>
      </c>
      <c r="W23" s="38">
        <v>1</v>
      </c>
      <c r="X23" s="38">
        <v>1</v>
      </c>
      <c r="Y23" s="38">
        <v>1</v>
      </c>
      <c r="AC23" s="38">
        <v>0</v>
      </c>
      <c r="AD23" s="38">
        <v>1</v>
      </c>
      <c r="AE23" s="38">
        <v>1</v>
      </c>
      <c r="AF23" s="38">
        <v>1</v>
      </c>
      <c r="AG23" s="38">
        <v>1</v>
      </c>
      <c r="AH23" s="38">
        <v>0</v>
      </c>
      <c r="AI23" s="38">
        <v>1</v>
      </c>
      <c r="AJ23" s="38">
        <v>0</v>
      </c>
      <c r="AL23" s="38">
        <v>1</v>
      </c>
      <c r="AM23" s="38">
        <v>1</v>
      </c>
      <c r="AN23" s="38">
        <v>1</v>
      </c>
      <c r="AO23" s="38">
        <v>1</v>
      </c>
      <c r="AP23" s="38">
        <v>1</v>
      </c>
      <c r="AQ23" s="38">
        <v>1</v>
      </c>
      <c r="AR23" s="38">
        <v>1</v>
      </c>
      <c r="AS23" s="38">
        <v>1</v>
      </c>
      <c r="AT23" s="38">
        <v>1</v>
      </c>
      <c r="AU23" s="38">
        <v>1</v>
      </c>
      <c r="AV23" s="38">
        <v>1</v>
      </c>
      <c r="AW23" s="38">
        <v>1</v>
      </c>
      <c r="AX23" s="38">
        <v>1</v>
      </c>
      <c r="AY23" s="38">
        <v>1</v>
      </c>
      <c r="AZ23" s="38">
        <v>1</v>
      </c>
      <c r="BA23" s="38">
        <v>1</v>
      </c>
      <c r="BB23" s="38">
        <v>1</v>
      </c>
      <c r="BC23" s="38">
        <v>1</v>
      </c>
      <c r="BD23" s="38">
        <v>1</v>
      </c>
      <c r="BE23" s="38">
        <v>1</v>
      </c>
      <c r="BF23" s="38">
        <v>1</v>
      </c>
      <c r="BG23" s="38">
        <v>1</v>
      </c>
      <c r="BH23" s="38">
        <v>1</v>
      </c>
      <c r="BI23" s="38">
        <v>1</v>
      </c>
      <c r="BK23" s="38">
        <v>0</v>
      </c>
      <c r="BL23" s="38">
        <v>1</v>
      </c>
      <c r="BM23" s="38">
        <v>1</v>
      </c>
      <c r="BN23" s="38">
        <v>1</v>
      </c>
      <c r="BO23" s="38">
        <v>1</v>
      </c>
      <c r="BP23" s="38">
        <v>1</v>
      </c>
      <c r="BS23" s="38">
        <v>1</v>
      </c>
      <c r="BT23" s="38">
        <v>1</v>
      </c>
      <c r="BU23" s="38">
        <v>1</v>
      </c>
      <c r="BV23" s="38">
        <v>1</v>
      </c>
      <c r="BW23" s="38">
        <v>1</v>
      </c>
      <c r="BX23" s="38">
        <v>1</v>
      </c>
      <c r="BY23" s="38">
        <v>1</v>
      </c>
      <c r="BZ23" s="38">
        <v>1</v>
      </c>
      <c r="CA23" s="38">
        <v>1</v>
      </c>
      <c r="CB23" s="38">
        <v>1</v>
      </c>
      <c r="CC23" s="38">
        <v>1</v>
      </c>
      <c r="CD23" s="38">
        <v>1</v>
      </c>
      <c r="CE23" s="38">
        <v>1</v>
      </c>
      <c r="CF23" s="38">
        <v>1</v>
      </c>
      <c r="CG23" s="38">
        <v>1</v>
      </c>
      <c r="CH23" s="38">
        <v>1</v>
      </c>
      <c r="CN23" s="38">
        <v>1</v>
      </c>
      <c r="CO23" s="38">
        <v>1</v>
      </c>
      <c r="CP23" s="38">
        <v>1</v>
      </c>
      <c r="CQ23" s="38">
        <v>1</v>
      </c>
      <c r="CR23" s="38">
        <v>1</v>
      </c>
      <c r="CS23" s="38">
        <v>1</v>
      </c>
      <c r="CT23" s="38">
        <v>1</v>
      </c>
      <c r="CU23" s="38">
        <v>1</v>
      </c>
      <c r="CV23" s="38">
        <v>1</v>
      </c>
      <c r="CW23" s="38">
        <v>1</v>
      </c>
      <c r="CX23" s="38">
        <v>1</v>
      </c>
      <c r="CY23" s="38">
        <v>1</v>
      </c>
      <c r="DA23" s="38">
        <v>1</v>
      </c>
      <c r="DB23" s="38">
        <v>1</v>
      </c>
      <c r="DC23" s="38">
        <v>1</v>
      </c>
      <c r="DD23" s="38">
        <v>1</v>
      </c>
      <c r="DE23" s="38">
        <v>1</v>
      </c>
      <c r="DF23" s="38">
        <v>1</v>
      </c>
      <c r="DG23" s="38">
        <v>1</v>
      </c>
      <c r="DH23" s="38">
        <v>1</v>
      </c>
      <c r="DI23" s="38">
        <v>1</v>
      </c>
      <c r="DJ23" s="38">
        <v>1</v>
      </c>
      <c r="DK23" s="38">
        <v>1</v>
      </c>
      <c r="DL23" s="38">
        <v>1</v>
      </c>
      <c r="DM23" s="38">
        <v>1</v>
      </c>
      <c r="DN23" s="38">
        <v>1</v>
      </c>
      <c r="DT23" s="38">
        <v>1</v>
      </c>
      <c r="DU23" s="38">
        <v>1</v>
      </c>
      <c r="DV23" s="38">
        <v>1</v>
      </c>
      <c r="DW23" s="38">
        <v>1</v>
      </c>
      <c r="DX23" s="38">
        <v>1</v>
      </c>
      <c r="DY23" s="38">
        <v>1</v>
      </c>
      <c r="DZ23" s="38">
        <v>1</v>
      </c>
      <c r="EA23" s="38">
        <v>1</v>
      </c>
      <c r="EB23" s="38">
        <v>1</v>
      </c>
      <c r="EC23" s="38">
        <v>1</v>
      </c>
      <c r="EE23" s="38">
        <v>0</v>
      </c>
      <c r="EF23" s="38">
        <v>1</v>
      </c>
      <c r="EG23" s="38">
        <v>1</v>
      </c>
      <c r="EH23" s="38">
        <v>1</v>
      </c>
      <c r="EI23" s="38">
        <v>1</v>
      </c>
      <c r="EJ23" s="38">
        <v>1</v>
      </c>
      <c r="EK23" s="38">
        <v>1</v>
      </c>
      <c r="EL23" s="38">
        <v>1</v>
      </c>
      <c r="EM23" s="38">
        <v>1</v>
      </c>
      <c r="EN23" s="38">
        <v>1</v>
      </c>
      <c r="EO23" s="38">
        <v>1</v>
      </c>
      <c r="EP23" s="38">
        <v>1</v>
      </c>
      <c r="EQ23" s="38">
        <v>1</v>
      </c>
      <c r="ER23" s="38">
        <v>1</v>
      </c>
      <c r="ES23" s="38">
        <v>1</v>
      </c>
      <c r="ET23" s="38">
        <v>1</v>
      </c>
      <c r="EU23" s="38">
        <v>1</v>
      </c>
      <c r="EV23" s="38">
        <v>1</v>
      </c>
      <c r="EW23" s="38">
        <v>1</v>
      </c>
      <c r="EX23" s="38">
        <v>1</v>
      </c>
      <c r="EY23" s="38">
        <v>1</v>
      </c>
      <c r="EZ23" s="38">
        <v>1</v>
      </c>
      <c r="FA23" s="38">
        <v>1</v>
      </c>
      <c r="FB23" s="38">
        <v>1</v>
      </c>
      <c r="FC23" s="38">
        <v>1</v>
      </c>
      <c r="FD23" s="38">
        <v>1</v>
      </c>
      <c r="FE23" s="38">
        <v>1</v>
      </c>
      <c r="FF23" s="38">
        <v>1</v>
      </c>
      <c r="FG23" s="38">
        <v>1</v>
      </c>
      <c r="FH23" s="38">
        <v>1</v>
      </c>
      <c r="FI23" s="38">
        <v>1</v>
      </c>
      <c r="FJ23" s="38">
        <v>1</v>
      </c>
      <c r="FK23" s="38">
        <v>1</v>
      </c>
      <c r="FL23" s="38">
        <v>1</v>
      </c>
      <c r="FN23" s="38">
        <v>1</v>
      </c>
      <c r="FO23" s="38">
        <v>1</v>
      </c>
      <c r="FP23" s="38">
        <v>1</v>
      </c>
      <c r="FQ23" s="38">
        <v>1</v>
      </c>
      <c r="FR23" s="38">
        <v>1</v>
      </c>
      <c r="FS23" s="38">
        <v>1</v>
      </c>
      <c r="FT23" s="38">
        <v>1</v>
      </c>
      <c r="FU23" s="38">
        <v>1</v>
      </c>
      <c r="FV23" s="38">
        <v>0</v>
      </c>
      <c r="FW23" s="38">
        <v>1</v>
      </c>
      <c r="FZ23" s="38">
        <v>1</v>
      </c>
      <c r="GA23" s="38">
        <v>1</v>
      </c>
      <c r="GB23" s="38">
        <v>1</v>
      </c>
      <c r="GC23" s="38">
        <v>1</v>
      </c>
      <c r="GD23" s="38">
        <v>1</v>
      </c>
      <c r="GE23" s="38">
        <v>0</v>
      </c>
      <c r="GF23" s="38">
        <v>1</v>
      </c>
      <c r="GG23" s="38">
        <v>1</v>
      </c>
      <c r="GI23" s="38">
        <v>1</v>
      </c>
      <c r="GJ23" s="38">
        <v>1</v>
      </c>
      <c r="GK23" s="38">
        <v>1</v>
      </c>
      <c r="GL23" s="38">
        <v>1</v>
      </c>
      <c r="GM23" s="38">
        <v>1</v>
      </c>
      <c r="GN23" s="38">
        <v>1</v>
      </c>
      <c r="GO23" s="38">
        <v>1</v>
      </c>
      <c r="GP23" s="38">
        <v>1</v>
      </c>
      <c r="GQ23" s="38">
        <v>1</v>
      </c>
      <c r="GR23" s="38">
        <v>1</v>
      </c>
      <c r="GS23" s="38">
        <v>1</v>
      </c>
      <c r="GT23" s="38">
        <v>1</v>
      </c>
      <c r="GU23" s="38">
        <v>1</v>
      </c>
      <c r="GV23" s="38">
        <v>1</v>
      </c>
      <c r="GW23" s="38">
        <v>1</v>
      </c>
      <c r="GX23" s="38">
        <v>1</v>
      </c>
      <c r="GY23" s="38">
        <v>1</v>
      </c>
      <c r="GZ23" s="38">
        <v>1</v>
      </c>
      <c r="HA23" s="38">
        <v>1</v>
      </c>
      <c r="HB23" s="38">
        <v>1</v>
      </c>
      <c r="HC23" s="38">
        <v>1</v>
      </c>
      <c r="HD23" s="38">
        <v>1</v>
      </c>
      <c r="HE23" s="38">
        <v>0</v>
      </c>
      <c r="HF23" s="38">
        <v>1</v>
      </c>
      <c r="HG23" s="38">
        <v>1</v>
      </c>
      <c r="HH23" s="38">
        <v>1</v>
      </c>
      <c r="HI23" s="38">
        <v>1</v>
      </c>
      <c r="HJ23" s="38">
        <v>1</v>
      </c>
      <c r="HK23" s="38">
        <v>1</v>
      </c>
      <c r="HL23" s="38">
        <v>1</v>
      </c>
      <c r="HM23" s="38">
        <v>1</v>
      </c>
      <c r="HN23" s="38">
        <v>0</v>
      </c>
      <c r="HP23" s="38">
        <v>1</v>
      </c>
      <c r="HQ23" s="38">
        <v>1</v>
      </c>
      <c r="HR23" s="38">
        <v>1</v>
      </c>
      <c r="HS23" s="38">
        <v>1</v>
      </c>
      <c r="HT23" s="38">
        <v>1</v>
      </c>
      <c r="HU23" s="38">
        <v>1</v>
      </c>
      <c r="HV23" s="38">
        <v>1</v>
      </c>
      <c r="HW23" s="38">
        <v>1</v>
      </c>
      <c r="HY23" s="38">
        <v>1</v>
      </c>
      <c r="HZ23" s="38">
        <v>1</v>
      </c>
      <c r="IB23" s="38">
        <v>1</v>
      </c>
      <c r="IC23" s="38">
        <v>1</v>
      </c>
      <c r="ID23" s="38">
        <v>1</v>
      </c>
      <c r="IE23" s="38">
        <v>1</v>
      </c>
      <c r="IF23" s="38">
        <v>1</v>
      </c>
      <c r="IG23" s="38">
        <v>1</v>
      </c>
      <c r="IH23" s="38">
        <v>1</v>
      </c>
      <c r="II23" s="38">
        <v>1</v>
      </c>
      <c r="IJ23" s="38">
        <v>0</v>
      </c>
      <c r="IK23" s="38">
        <v>1</v>
      </c>
      <c r="IL23" s="38">
        <v>1</v>
      </c>
      <c r="IM23" s="38">
        <v>1</v>
      </c>
      <c r="IN23" s="38">
        <v>1</v>
      </c>
      <c r="IO23" s="38">
        <v>1</v>
      </c>
      <c r="IP23" s="38">
        <v>1</v>
      </c>
      <c r="IQ23" s="38">
        <v>1</v>
      </c>
      <c r="IS23" s="30"/>
      <c r="IU23" s="38"/>
      <c r="IV23" s="41"/>
      <c r="IW23" s="41"/>
      <c r="IZ23" s="42"/>
      <c r="JA23" s="42"/>
    </row>
    <row r="24" spans="1:262" s="3" customFormat="1" ht="33.950000000000003" customHeight="1">
      <c r="A24" s="30" t="s">
        <v>44</v>
      </c>
      <c r="B24" s="38"/>
      <c r="C24" s="38"/>
      <c r="D24" s="38"/>
      <c r="E24" s="38"/>
      <c r="F24" s="47" t="s">
        <v>45</v>
      </c>
      <c r="G24" s="47"/>
      <c r="H24" s="47" t="s">
        <v>45</v>
      </c>
      <c r="I24" s="47"/>
      <c r="J24" s="48">
        <f t="shared" ref="J24" si="419">J23-K23</f>
        <v>0</v>
      </c>
      <c r="K24" s="48"/>
      <c r="L24" s="47" t="s">
        <v>45</v>
      </c>
      <c r="M24" s="47"/>
      <c r="N24" s="48">
        <f t="shared" ref="N24" si="420">N23-O23</f>
        <v>0</v>
      </c>
      <c r="O24" s="48"/>
      <c r="P24" s="47" t="s">
        <v>45</v>
      </c>
      <c r="Q24" s="47"/>
      <c r="R24" s="48">
        <f t="shared" ref="R24" si="421">R23-S23</f>
        <v>0</v>
      </c>
      <c r="S24" s="48"/>
      <c r="T24" s="47" t="s">
        <v>45</v>
      </c>
      <c r="U24" s="47"/>
      <c r="V24" s="48">
        <f t="shared" ref="V24" si="422">V23-W23</f>
        <v>0</v>
      </c>
      <c r="W24" s="48"/>
      <c r="X24" s="47" t="s">
        <v>45</v>
      </c>
      <c r="Y24" s="47"/>
      <c r="Z24" s="56">
        <v>1</v>
      </c>
      <c r="AA24" s="50"/>
      <c r="AB24" s="51"/>
      <c r="AC24" s="47">
        <f t="shared" ref="AC24" si="423">AC23-AD23</f>
        <v>-1</v>
      </c>
      <c r="AD24" s="47"/>
      <c r="AE24" s="47" t="s">
        <v>45</v>
      </c>
      <c r="AF24" s="47"/>
      <c r="AG24" s="47">
        <f t="shared" ref="AG24" si="424">AG23-AH23</f>
        <v>1</v>
      </c>
      <c r="AH24" s="47"/>
      <c r="AI24" s="47">
        <f t="shared" ref="AI24" si="425">AI23-AJ23</f>
        <v>1</v>
      </c>
      <c r="AJ24" s="47"/>
      <c r="AK24" s="52">
        <f>1/5</f>
        <v>0.2</v>
      </c>
      <c r="AL24" s="47" t="s">
        <v>45</v>
      </c>
      <c r="AM24" s="47"/>
      <c r="AN24" s="47" t="s">
        <v>45</v>
      </c>
      <c r="AO24" s="47"/>
      <c r="AP24" s="48">
        <f t="shared" ref="AP24" si="426">AP23-AQ23</f>
        <v>0</v>
      </c>
      <c r="AQ24" s="48"/>
      <c r="AR24" s="47" t="s">
        <v>45</v>
      </c>
      <c r="AS24" s="47"/>
      <c r="AT24" s="48">
        <f t="shared" ref="AT24" si="427">AT23-AU23</f>
        <v>0</v>
      </c>
      <c r="AU24" s="48"/>
      <c r="AV24" s="47" t="s">
        <v>45</v>
      </c>
      <c r="AW24" s="47"/>
      <c r="AX24" s="48">
        <f t="shared" ref="AX24" si="428">AX23-AY23</f>
        <v>0</v>
      </c>
      <c r="AY24" s="48"/>
      <c r="AZ24" s="47" t="s">
        <v>45</v>
      </c>
      <c r="BA24" s="47"/>
      <c r="BB24" s="47" t="s">
        <v>45</v>
      </c>
      <c r="BC24" s="47"/>
      <c r="BD24" s="48">
        <f t="shared" ref="BD24" si="429">BD23-BE23</f>
        <v>0</v>
      </c>
      <c r="BE24" s="48"/>
      <c r="BF24" s="48">
        <f t="shared" ref="BF24" si="430">BF23-BG23</f>
        <v>0</v>
      </c>
      <c r="BG24" s="48"/>
      <c r="BH24" s="47" t="s">
        <v>45</v>
      </c>
      <c r="BI24" s="47"/>
      <c r="BJ24" s="54">
        <v>1</v>
      </c>
      <c r="BK24" s="47">
        <f t="shared" ref="BK24" si="431">BK23-BL23</f>
        <v>-1</v>
      </c>
      <c r="BL24" s="47"/>
      <c r="BM24" s="47" t="s">
        <v>45</v>
      </c>
      <c r="BN24" s="47"/>
      <c r="BO24" s="47" t="s">
        <v>45</v>
      </c>
      <c r="BP24" s="47"/>
      <c r="BQ24" s="47"/>
      <c r="BR24" s="47"/>
      <c r="BS24" s="47" t="s">
        <v>45</v>
      </c>
      <c r="BT24" s="47"/>
      <c r="BU24" s="47" t="s">
        <v>45</v>
      </c>
      <c r="BV24" s="47"/>
      <c r="BW24" s="47" t="s">
        <v>45</v>
      </c>
      <c r="BX24" s="47"/>
      <c r="BY24" s="47" t="s">
        <v>45</v>
      </c>
      <c r="BZ24" s="47"/>
      <c r="CA24" s="47" t="s">
        <v>45</v>
      </c>
      <c r="CB24" s="47"/>
      <c r="CC24" s="47" t="s">
        <v>45</v>
      </c>
      <c r="CD24" s="47"/>
      <c r="CE24" s="47" t="s">
        <v>45</v>
      </c>
      <c r="CF24" s="47"/>
      <c r="CG24" s="47" t="s">
        <v>45</v>
      </c>
      <c r="CH24" s="47"/>
      <c r="CI24" s="52">
        <f>10/12</f>
        <v>0.83333333333333337</v>
      </c>
      <c r="CJ24" s="48"/>
      <c r="CK24" s="48"/>
      <c r="CL24" s="47"/>
      <c r="CM24" s="47"/>
      <c r="CN24" s="47" t="s">
        <v>45</v>
      </c>
      <c r="CO24" s="47"/>
      <c r="CP24" s="47" t="s">
        <v>45</v>
      </c>
      <c r="CQ24" s="47"/>
      <c r="CR24" s="47" t="s">
        <v>45</v>
      </c>
      <c r="CS24" s="47"/>
      <c r="CT24" s="53">
        <v>0</v>
      </c>
      <c r="CU24" s="53"/>
      <c r="CV24" s="53">
        <f t="shared" ref="CV24" si="432">CV23-CW23</f>
        <v>0</v>
      </c>
      <c r="CW24" s="53"/>
      <c r="CX24" s="46" t="s">
        <v>45</v>
      </c>
      <c r="CY24" s="46"/>
      <c r="CZ24" s="52">
        <v>1</v>
      </c>
      <c r="DA24" s="47" t="s">
        <v>45</v>
      </c>
      <c r="DB24" s="47"/>
      <c r="DC24" s="48">
        <f t="shared" ref="DC24" si="433">DC23-DD23</f>
        <v>0</v>
      </c>
      <c r="DD24" s="48"/>
      <c r="DE24" s="47" t="s">
        <v>45</v>
      </c>
      <c r="DF24" s="47"/>
      <c r="DG24" s="47" t="s">
        <v>45</v>
      </c>
      <c r="DH24" s="47"/>
      <c r="DI24" s="48">
        <f t="shared" ref="DI24" si="434">DI23-DJ23</f>
        <v>0</v>
      </c>
      <c r="DJ24" s="48"/>
      <c r="DK24" s="47" t="s">
        <v>45</v>
      </c>
      <c r="DL24" s="47"/>
      <c r="DM24" s="47" t="s">
        <v>45</v>
      </c>
      <c r="DN24" s="47"/>
      <c r="DO24" s="47"/>
      <c r="DP24" s="47"/>
      <c r="DQ24" s="47"/>
      <c r="DR24" s="47"/>
      <c r="DS24" s="52">
        <f>8/9</f>
        <v>0.88888888888888884</v>
      </c>
      <c r="DT24" s="58">
        <f t="shared" ref="DT24" si="435">DT23-DU23</f>
        <v>0</v>
      </c>
      <c r="DU24" s="58"/>
      <c r="DV24" s="53">
        <f t="shared" ref="DV24" si="436">DV23-DW23</f>
        <v>0</v>
      </c>
      <c r="DW24" s="53"/>
      <c r="DX24" s="47" t="s">
        <v>45</v>
      </c>
      <c r="DY24" s="47"/>
      <c r="DZ24" s="53">
        <f t="shared" ref="DZ24" si="437">DZ23-EA23</f>
        <v>0</v>
      </c>
      <c r="EA24" s="53"/>
      <c r="EB24" s="53">
        <f t="shared" ref="EB24" si="438">EB23-EC23</f>
        <v>0</v>
      </c>
      <c r="EC24" s="53"/>
      <c r="ED24" s="52">
        <v>1</v>
      </c>
      <c r="EE24" s="47">
        <f t="shared" ref="EE24" si="439">EE23-EF23</f>
        <v>-1</v>
      </c>
      <c r="EF24" s="47"/>
      <c r="EG24" s="53">
        <f t="shared" ref="EG24" si="440">EG23-EH23</f>
        <v>0</v>
      </c>
      <c r="EH24" s="53"/>
      <c r="EI24" s="47" t="s">
        <v>45</v>
      </c>
      <c r="EJ24" s="47"/>
      <c r="EK24" s="47" t="s">
        <v>45</v>
      </c>
      <c r="EL24" s="47"/>
      <c r="EM24" s="48">
        <f t="shared" ref="EM24" si="441">EM23-EN23</f>
        <v>0</v>
      </c>
      <c r="EN24" s="48"/>
      <c r="EO24" s="47" t="s">
        <v>45</v>
      </c>
      <c r="EP24" s="47"/>
      <c r="EQ24" s="47" t="s">
        <v>45</v>
      </c>
      <c r="ER24" s="47"/>
      <c r="ES24" s="48">
        <f t="shared" ref="ES24" si="442">ES23-ET23</f>
        <v>0</v>
      </c>
      <c r="ET24" s="48"/>
      <c r="EU24" s="47" t="s">
        <v>45</v>
      </c>
      <c r="EV24" s="47"/>
      <c r="EW24" s="53">
        <f t="shared" ref="EW24" si="443">EW23-EX23</f>
        <v>0</v>
      </c>
      <c r="EX24" s="53"/>
      <c r="EY24" s="47" t="s">
        <v>45</v>
      </c>
      <c r="EZ24" s="47"/>
      <c r="FA24" s="47" t="s">
        <v>45</v>
      </c>
      <c r="FB24" s="47"/>
      <c r="FC24" s="47" t="s">
        <v>45</v>
      </c>
      <c r="FD24" s="47"/>
      <c r="FE24" s="47" t="s">
        <v>45</v>
      </c>
      <c r="FF24" s="47"/>
      <c r="FG24" s="48">
        <f t="shared" ref="FG24" si="444">FG23-FH23</f>
        <v>0</v>
      </c>
      <c r="FH24" s="48"/>
      <c r="FI24" s="47" t="s">
        <v>45</v>
      </c>
      <c r="FJ24" s="47"/>
      <c r="FK24" s="47" t="s">
        <v>45</v>
      </c>
      <c r="FL24" s="47"/>
      <c r="FM24" s="52">
        <f>15/16</f>
        <v>0.9375</v>
      </c>
      <c r="FN24" s="47" t="s">
        <v>45</v>
      </c>
      <c r="FO24" s="47"/>
      <c r="FP24" s="47" t="s">
        <v>45</v>
      </c>
      <c r="FQ24" s="47"/>
      <c r="FR24" s="47" t="s">
        <v>45</v>
      </c>
      <c r="FS24" s="47"/>
      <c r="FT24" s="47" t="s">
        <v>45</v>
      </c>
      <c r="FU24" s="47"/>
      <c r="FV24" s="47">
        <f t="shared" ref="FV24" si="445">FV23-FW23</f>
        <v>-1</v>
      </c>
      <c r="FW24" s="47"/>
      <c r="FX24" s="47"/>
      <c r="FY24" s="47"/>
      <c r="FZ24" s="47" t="s">
        <v>45</v>
      </c>
      <c r="GA24" s="47"/>
      <c r="GB24" s="47" t="s">
        <v>45</v>
      </c>
      <c r="GC24" s="47"/>
      <c r="GD24" s="47">
        <f t="shared" ref="GD24" si="446">GD23-GE23</f>
        <v>1</v>
      </c>
      <c r="GE24" s="47"/>
      <c r="GF24" s="53">
        <f t="shared" ref="GF24" si="447">GF23-GG23</f>
        <v>0</v>
      </c>
      <c r="GG24" s="53"/>
      <c r="GH24" s="52">
        <f>8/10</f>
        <v>0.8</v>
      </c>
      <c r="GI24" s="47" t="s">
        <v>45</v>
      </c>
      <c r="GJ24" s="47"/>
      <c r="GK24" s="47" t="s">
        <v>45</v>
      </c>
      <c r="GL24" s="47"/>
      <c r="GM24" s="47" t="s">
        <v>45</v>
      </c>
      <c r="GN24" s="47"/>
      <c r="GO24" s="47" t="s">
        <v>45</v>
      </c>
      <c r="GP24" s="47"/>
      <c r="GQ24" s="47" t="s">
        <v>45</v>
      </c>
      <c r="GR24" s="47"/>
      <c r="GS24" s="47" t="s">
        <v>45</v>
      </c>
      <c r="GT24" s="47"/>
      <c r="GU24" s="47" t="s">
        <v>45</v>
      </c>
      <c r="GV24" s="47"/>
      <c r="GW24" s="47" t="s">
        <v>45</v>
      </c>
      <c r="GX24" s="47"/>
      <c r="GY24" s="53">
        <f t="shared" ref="GY24" si="448">GY23-GZ23</f>
        <v>0</v>
      </c>
      <c r="GZ24" s="53"/>
      <c r="HA24" s="47" t="s">
        <v>45</v>
      </c>
      <c r="HB24" s="47"/>
      <c r="HC24" s="47" t="s">
        <v>45</v>
      </c>
      <c r="HD24" s="47"/>
      <c r="HE24" s="47">
        <f t="shared" ref="HE24" si="449">HE23-HF23</f>
        <v>-1</v>
      </c>
      <c r="HF24" s="47"/>
      <c r="HG24" s="53">
        <f t="shared" ref="HG24" si="450">HG23-HH23</f>
        <v>0</v>
      </c>
      <c r="HH24" s="53"/>
      <c r="HI24" s="47" t="s">
        <v>45</v>
      </c>
      <c r="HJ24" s="47"/>
      <c r="HK24" s="47" t="s">
        <v>45</v>
      </c>
      <c r="HL24" s="47"/>
      <c r="HM24" s="47">
        <f t="shared" ref="HM24" si="451">HM23-HN23</f>
        <v>1</v>
      </c>
      <c r="HN24" s="47"/>
      <c r="HO24" s="52">
        <f>14/16</f>
        <v>0.875</v>
      </c>
      <c r="HP24" s="47" t="s">
        <v>45</v>
      </c>
      <c r="HQ24" s="47"/>
      <c r="HR24" s="52"/>
      <c r="HS24" s="53" t="s">
        <v>49</v>
      </c>
      <c r="HT24" s="53"/>
      <c r="HU24" s="47" t="s">
        <v>49</v>
      </c>
      <c r="HV24" s="47"/>
      <c r="HW24" s="47" t="s">
        <v>49</v>
      </c>
      <c r="HX24" s="47"/>
      <c r="HY24" s="47" t="s">
        <v>49</v>
      </c>
      <c r="HZ24" s="47"/>
      <c r="IA24" s="52" t="s">
        <v>49</v>
      </c>
      <c r="IB24" s="47" t="s">
        <v>45</v>
      </c>
      <c r="IC24" s="47"/>
      <c r="ID24" s="48">
        <f t="shared" ref="ID24" si="452">ID23-IE23</f>
        <v>0</v>
      </c>
      <c r="IE24" s="48"/>
      <c r="IF24" s="48">
        <f t="shared" ref="IF24" si="453">IF23-IG23</f>
        <v>0</v>
      </c>
      <c r="IG24" s="48"/>
      <c r="IH24" s="47" t="s">
        <v>45</v>
      </c>
      <c r="II24" s="47"/>
      <c r="IJ24" s="47">
        <f t="shared" ref="IJ24" si="454">IJ23-IK23</f>
        <v>-1</v>
      </c>
      <c r="IK24" s="47"/>
      <c r="IL24" s="48">
        <f t="shared" ref="IL24" si="455">IL23-IM23</f>
        <v>0</v>
      </c>
      <c r="IM24" s="48"/>
      <c r="IN24" s="48">
        <f t="shared" ref="IN24" si="456">IN23-IO23</f>
        <v>0</v>
      </c>
      <c r="IO24" s="48"/>
      <c r="IP24" s="48">
        <f t="shared" ref="IP24" si="457">IP23-IQ23</f>
        <v>0</v>
      </c>
      <c r="IQ24" s="48"/>
      <c r="IR24" s="38">
        <f>7/8</f>
        <v>0.875</v>
      </c>
      <c r="IS24" s="30">
        <f>100/113</f>
        <v>0.88495575221238942</v>
      </c>
      <c r="IT24" s="38">
        <v>13</v>
      </c>
      <c r="IU24" s="38">
        <v>113</v>
      </c>
      <c r="IV24" s="41">
        <f>COUNTIF(F24:IQ24,"y")-1</f>
        <v>65</v>
      </c>
      <c r="IW24" s="41">
        <f>COUNTIF(F24:IQ24,0)</f>
        <v>30</v>
      </c>
      <c r="IX24" s="41">
        <f t="shared" si="251"/>
        <v>7</v>
      </c>
      <c r="IY24" s="41">
        <f>COUNTIF(F24:IQ24,-1)</f>
        <v>6</v>
      </c>
      <c r="IZ24" s="42">
        <f t="shared" si="252"/>
        <v>13</v>
      </c>
      <c r="JA24" s="42">
        <f t="shared" si="253"/>
        <v>95</v>
      </c>
      <c r="JB24" s="42">
        <f t="shared" si="362"/>
        <v>108</v>
      </c>
    </row>
    <row r="25" spans="1:262" ht="30" customHeight="1">
      <c r="A25" s="30" t="s">
        <v>65</v>
      </c>
      <c r="B25" s="43">
        <v>45303</v>
      </c>
      <c r="C25" s="44">
        <v>0.375</v>
      </c>
      <c r="D25" s="38" t="s">
        <v>35</v>
      </c>
      <c r="E25" s="38">
        <v>30</v>
      </c>
      <c r="F25" s="38">
        <v>1</v>
      </c>
      <c r="G25" s="38">
        <v>1</v>
      </c>
      <c r="H25" s="38">
        <v>1</v>
      </c>
      <c r="I25" s="38">
        <v>1</v>
      </c>
      <c r="J25" s="38">
        <v>1</v>
      </c>
      <c r="K25" s="38">
        <v>1</v>
      </c>
      <c r="L25" s="38">
        <v>1</v>
      </c>
      <c r="M25" s="38">
        <v>1</v>
      </c>
      <c r="N25" s="38">
        <v>1</v>
      </c>
      <c r="O25" s="38">
        <v>1</v>
      </c>
      <c r="P25" s="38">
        <v>1</v>
      </c>
      <c r="Q25" s="38">
        <v>1</v>
      </c>
      <c r="R25" s="38">
        <v>1</v>
      </c>
      <c r="S25" s="38">
        <v>1</v>
      </c>
      <c r="T25" s="38">
        <v>1</v>
      </c>
      <c r="U25" s="38">
        <v>1</v>
      </c>
      <c r="V25" s="38">
        <v>1</v>
      </c>
      <c r="W25" s="38">
        <v>1</v>
      </c>
      <c r="X25" s="38">
        <v>1</v>
      </c>
      <c r="Y25" s="38">
        <v>1</v>
      </c>
      <c r="AC25" s="38">
        <v>1</v>
      </c>
      <c r="AD25" s="38">
        <v>0</v>
      </c>
      <c r="AE25" s="38">
        <v>0</v>
      </c>
      <c r="AF25" s="38">
        <v>1</v>
      </c>
      <c r="AG25" s="38">
        <v>1</v>
      </c>
      <c r="AH25" s="38">
        <v>0</v>
      </c>
      <c r="AI25" s="38">
        <v>1</v>
      </c>
      <c r="AJ25" s="38">
        <v>1</v>
      </c>
      <c r="AL25" s="38">
        <v>1</v>
      </c>
      <c r="AM25" s="38">
        <v>1</v>
      </c>
      <c r="AN25" s="38">
        <v>1</v>
      </c>
      <c r="AO25" s="38">
        <v>1</v>
      </c>
      <c r="AP25" s="38">
        <v>1</v>
      </c>
      <c r="AQ25" s="38">
        <v>1</v>
      </c>
      <c r="AR25" s="38">
        <v>1</v>
      </c>
      <c r="AS25" s="38">
        <v>1</v>
      </c>
      <c r="AT25" s="38">
        <v>1</v>
      </c>
      <c r="AU25" s="38">
        <v>1</v>
      </c>
      <c r="AV25" s="38">
        <v>1</v>
      </c>
      <c r="AW25" s="38">
        <v>1</v>
      </c>
      <c r="AX25" s="38">
        <v>1</v>
      </c>
      <c r="AY25" s="38">
        <v>1</v>
      </c>
      <c r="AZ25" s="38">
        <v>1</v>
      </c>
      <c r="BA25" s="38">
        <v>1</v>
      </c>
      <c r="BB25" s="38">
        <v>1</v>
      </c>
      <c r="BC25" s="38">
        <v>1</v>
      </c>
      <c r="BD25" s="38">
        <v>1</v>
      </c>
      <c r="BE25" s="38">
        <v>1</v>
      </c>
      <c r="BF25" s="38">
        <v>1</v>
      </c>
      <c r="BG25" s="38">
        <v>1</v>
      </c>
      <c r="BH25" s="38">
        <v>1</v>
      </c>
      <c r="BI25" s="38">
        <v>1</v>
      </c>
      <c r="BK25" s="38">
        <v>1</v>
      </c>
      <c r="BL25" s="38">
        <v>1</v>
      </c>
      <c r="BM25" s="38">
        <v>1</v>
      </c>
      <c r="BN25" s="38">
        <v>1</v>
      </c>
      <c r="BO25" s="38">
        <v>1</v>
      </c>
      <c r="BP25" s="38">
        <v>1</v>
      </c>
      <c r="BS25" s="38">
        <v>1</v>
      </c>
      <c r="BT25" s="38">
        <v>1</v>
      </c>
      <c r="BU25" s="38">
        <v>1</v>
      </c>
      <c r="BV25" s="38">
        <v>1</v>
      </c>
      <c r="BW25" s="38">
        <v>1</v>
      </c>
      <c r="BX25" s="38">
        <v>1</v>
      </c>
      <c r="BY25" s="38">
        <v>1</v>
      </c>
      <c r="BZ25" s="38">
        <v>1</v>
      </c>
      <c r="CA25" s="38">
        <v>1</v>
      </c>
      <c r="CB25" s="38">
        <v>1</v>
      </c>
      <c r="CC25" s="38">
        <v>1</v>
      </c>
      <c r="CD25" s="38">
        <v>1</v>
      </c>
      <c r="CE25" s="38">
        <v>1</v>
      </c>
      <c r="CF25" s="38">
        <v>1</v>
      </c>
      <c r="CG25" s="38">
        <v>1</v>
      </c>
      <c r="CH25" s="38">
        <v>1</v>
      </c>
      <c r="CN25" s="38">
        <v>1</v>
      </c>
      <c r="CO25" s="38">
        <v>1</v>
      </c>
      <c r="CP25" s="38">
        <v>1</v>
      </c>
      <c r="CQ25" s="38">
        <v>1</v>
      </c>
      <c r="CR25" s="38">
        <v>1</v>
      </c>
      <c r="CS25" s="38">
        <v>1</v>
      </c>
      <c r="CT25" s="38">
        <v>1</v>
      </c>
      <c r="CU25" s="38">
        <v>1</v>
      </c>
      <c r="CV25" s="38">
        <v>1</v>
      </c>
      <c r="CW25" s="38">
        <v>1</v>
      </c>
      <c r="CX25" s="38">
        <v>1</v>
      </c>
      <c r="CY25" s="38">
        <v>1</v>
      </c>
      <c r="DA25" s="38">
        <v>1</v>
      </c>
      <c r="DB25" s="38">
        <v>1</v>
      </c>
      <c r="DC25" s="38">
        <v>1</v>
      </c>
      <c r="DD25" s="38">
        <v>1</v>
      </c>
      <c r="DE25" s="38">
        <v>1</v>
      </c>
      <c r="DF25" s="38">
        <v>1</v>
      </c>
      <c r="DG25" s="38">
        <v>1</v>
      </c>
      <c r="DH25" s="38">
        <v>1</v>
      </c>
      <c r="DI25" s="38">
        <v>1</v>
      </c>
      <c r="DJ25" s="38">
        <v>1</v>
      </c>
      <c r="DK25" s="38">
        <v>1</v>
      </c>
      <c r="DL25" s="38">
        <v>1</v>
      </c>
      <c r="DM25" s="38">
        <v>1</v>
      </c>
      <c r="DN25" s="38">
        <v>1</v>
      </c>
      <c r="DT25" s="38">
        <v>1</v>
      </c>
      <c r="DU25" s="38">
        <v>1</v>
      </c>
      <c r="DV25" s="38">
        <v>1</v>
      </c>
      <c r="DW25" s="38">
        <v>1</v>
      </c>
      <c r="DX25" s="38">
        <v>1</v>
      </c>
      <c r="DY25" s="38">
        <v>1</v>
      </c>
      <c r="DZ25" s="38">
        <v>1</v>
      </c>
      <c r="EA25" s="38">
        <v>1</v>
      </c>
      <c r="EB25" s="38">
        <v>1</v>
      </c>
      <c r="EC25" s="38">
        <v>1</v>
      </c>
      <c r="EE25" s="38">
        <v>1</v>
      </c>
      <c r="EF25" s="38">
        <v>1</v>
      </c>
      <c r="EG25" s="38">
        <v>0</v>
      </c>
      <c r="EH25" s="38">
        <v>1</v>
      </c>
      <c r="EI25" s="38">
        <v>1</v>
      </c>
      <c r="EJ25" s="38">
        <v>1</v>
      </c>
      <c r="EK25" s="38">
        <v>1</v>
      </c>
      <c r="EL25" s="38">
        <v>1</v>
      </c>
      <c r="EM25" s="38">
        <v>1</v>
      </c>
      <c r="EN25" s="38">
        <v>1</v>
      </c>
      <c r="EO25" s="38">
        <v>1</v>
      </c>
      <c r="EP25" s="38">
        <v>1</v>
      </c>
      <c r="EQ25" s="38">
        <v>1</v>
      </c>
      <c r="ER25" s="38">
        <v>1</v>
      </c>
      <c r="ES25" s="38">
        <v>1</v>
      </c>
      <c r="ET25" s="38">
        <v>1</v>
      </c>
      <c r="EU25" s="38">
        <v>1</v>
      </c>
      <c r="EV25" s="38">
        <v>1</v>
      </c>
      <c r="EW25" s="38">
        <v>1</v>
      </c>
      <c r="EX25" s="38">
        <v>1</v>
      </c>
      <c r="EY25" s="38">
        <v>1</v>
      </c>
      <c r="EZ25" s="38">
        <v>1</v>
      </c>
      <c r="FA25" s="38">
        <v>1</v>
      </c>
      <c r="FB25" s="38">
        <v>1</v>
      </c>
      <c r="FC25" s="38">
        <v>1</v>
      </c>
      <c r="FD25" s="38">
        <v>1</v>
      </c>
      <c r="FE25" s="38">
        <v>1</v>
      </c>
      <c r="FF25" s="38">
        <v>1</v>
      </c>
      <c r="FG25" s="38">
        <v>1</v>
      </c>
      <c r="FH25" s="38">
        <v>1</v>
      </c>
      <c r="FI25" s="38">
        <v>1</v>
      </c>
      <c r="FJ25" s="38">
        <v>1</v>
      </c>
      <c r="FK25" s="38">
        <v>1</v>
      </c>
      <c r="FL25" s="38">
        <v>1</v>
      </c>
      <c r="FN25" s="38">
        <v>1</v>
      </c>
      <c r="FO25" s="38">
        <v>1</v>
      </c>
      <c r="FP25" s="38">
        <v>1</v>
      </c>
      <c r="FQ25" s="38">
        <v>1</v>
      </c>
      <c r="FR25" s="38">
        <v>1</v>
      </c>
      <c r="FS25" s="38">
        <v>0</v>
      </c>
      <c r="FT25" s="38">
        <v>1</v>
      </c>
      <c r="FU25" s="38">
        <v>1</v>
      </c>
      <c r="FV25" s="38">
        <v>1</v>
      </c>
      <c r="FW25" s="38">
        <v>1</v>
      </c>
      <c r="FZ25" s="38">
        <v>0</v>
      </c>
      <c r="GA25" s="38">
        <v>1</v>
      </c>
      <c r="GB25" s="38">
        <v>1</v>
      </c>
      <c r="GC25" s="38">
        <v>1</v>
      </c>
      <c r="GD25" s="38">
        <v>1</v>
      </c>
      <c r="GE25" s="38">
        <v>1</v>
      </c>
      <c r="GF25" s="38">
        <v>1</v>
      </c>
      <c r="GG25" s="38">
        <v>1</v>
      </c>
      <c r="GI25" s="38">
        <v>1</v>
      </c>
      <c r="GJ25" s="38">
        <v>1</v>
      </c>
      <c r="GK25" s="38">
        <v>1</v>
      </c>
      <c r="GL25" s="38">
        <v>1</v>
      </c>
      <c r="GM25" s="38">
        <v>1</v>
      </c>
      <c r="GN25" s="38">
        <v>1</v>
      </c>
      <c r="GO25" s="38">
        <v>1</v>
      </c>
      <c r="GP25" s="38">
        <v>1</v>
      </c>
      <c r="GQ25" s="38">
        <v>1</v>
      </c>
      <c r="GR25" s="38">
        <v>1</v>
      </c>
      <c r="GS25" s="38">
        <v>1</v>
      </c>
      <c r="GT25" s="38">
        <v>0</v>
      </c>
      <c r="GU25" s="38">
        <v>1</v>
      </c>
      <c r="GV25" s="38">
        <v>1</v>
      </c>
      <c r="GW25" s="38">
        <v>1</v>
      </c>
      <c r="GX25" s="38">
        <v>1</v>
      </c>
      <c r="GY25" s="38">
        <v>1</v>
      </c>
      <c r="GZ25" s="38">
        <v>1</v>
      </c>
      <c r="HA25" s="38">
        <v>1</v>
      </c>
      <c r="HB25" s="38">
        <v>1</v>
      </c>
      <c r="HC25" s="38">
        <v>1</v>
      </c>
      <c r="HD25" s="38">
        <v>1</v>
      </c>
      <c r="HE25" s="38">
        <v>1</v>
      </c>
      <c r="HF25" s="38">
        <v>1</v>
      </c>
      <c r="HG25" s="38">
        <v>1</v>
      </c>
      <c r="HH25" s="38">
        <v>1</v>
      </c>
      <c r="HI25" s="38">
        <v>1</v>
      </c>
      <c r="HJ25" s="38">
        <v>1</v>
      </c>
      <c r="HK25" s="38">
        <v>1</v>
      </c>
      <c r="HL25" s="38">
        <v>1</v>
      </c>
      <c r="HM25" s="38">
        <v>1</v>
      </c>
      <c r="HN25" s="38">
        <v>1</v>
      </c>
      <c r="HP25" s="38">
        <v>1</v>
      </c>
      <c r="HQ25" s="38">
        <v>1</v>
      </c>
      <c r="IB25" s="38">
        <v>1</v>
      </c>
      <c r="IC25" s="38">
        <v>1</v>
      </c>
      <c r="ID25" s="38">
        <v>1</v>
      </c>
      <c r="IE25" s="38">
        <v>1</v>
      </c>
      <c r="IF25" s="38">
        <v>1</v>
      </c>
      <c r="IG25" s="38">
        <v>1</v>
      </c>
      <c r="IH25" s="38">
        <v>1</v>
      </c>
      <c r="II25" s="38">
        <v>1</v>
      </c>
      <c r="IJ25" s="38">
        <v>1</v>
      </c>
      <c r="IK25" s="38">
        <v>1</v>
      </c>
      <c r="IL25" s="38">
        <v>1</v>
      </c>
      <c r="IM25" s="38">
        <v>1</v>
      </c>
      <c r="IN25" s="38">
        <v>1</v>
      </c>
      <c r="IO25" s="38">
        <v>1</v>
      </c>
      <c r="IP25" s="38">
        <v>1</v>
      </c>
      <c r="IQ25" s="38">
        <v>1</v>
      </c>
      <c r="IS25" s="30"/>
      <c r="IU25" s="38"/>
      <c r="IV25" s="41"/>
      <c r="IW25" s="41"/>
      <c r="IZ25" s="42"/>
      <c r="JA25" s="42"/>
    </row>
    <row r="26" spans="1:262" s="3" customFormat="1" ht="33.950000000000003" customHeight="1">
      <c r="A26" s="30" t="s">
        <v>44</v>
      </c>
      <c r="B26" s="38"/>
      <c r="C26" s="38"/>
      <c r="D26" s="38"/>
      <c r="E26" s="38"/>
      <c r="F26" s="47" t="s">
        <v>45</v>
      </c>
      <c r="G26" s="47"/>
      <c r="H26" s="47" t="s">
        <v>45</v>
      </c>
      <c r="I26" s="47"/>
      <c r="J26" s="47" t="s">
        <v>45</v>
      </c>
      <c r="K26" s="47"/>
      <c r="L26" s="46" t="s">
        <v>45</v>
      </c>
      <c r="M26" s="46"/>
      <c r="N26" s="58">
        <f t="shared" ref="N26" si="458">N25-O25</f>
        <v>0</v>
      </c>
      <c r="O26" s="58"/>
      <c r="P26" s="47" t="s">
        <v>45</v>
      </c>
      <c r="Q26" s="47"/>
      <c r="R26" s="47" t="s">
        <v>45</v>
      </c>
      <c r="S26" s="47"/>
      <c r="T26" s="47" t="s">
        <v>45</v>
      </c>
      <c r="U26" s="47"/>
      <c r="V26" s="47" t="s">
        <v>45</v>
      </c>
      <c r="W26" s="47"/>
      <c r="X26" s="47" t="s">
        <v>45</v>
      </c>
      <c r="Y26" s="47"/>
      <c r="Z26" s="56">
        <v>1</v>
      </c>
      <c r="AA26" s="50"/>
      <c r="AB26" s="51"/>
      <c r="AC26" s="47">
        <f t="shared" ref="AC26" si="459">AC25-AD25</f>
        <v>1</v>
      </c>
      <c r="AD26" s="47"/>
      <c r="AE26" s="47">
        <f t="shared" ref="AE26" si="460">AE25-AF25</f>
        <v>-1</v>
      </c>
      <c r="AF26" s="47"/>
      <c r="AG26" s="47">
        <f t="shared" ref="AG26" si="461">AG25-AH25</f>
        <v>1</v>
      </c>
      <c r="AH26" s="47"/>
      <c r="AI26" s="47" t="s">
        <v>45</v>
      </c>
      <c r="AJ26" s="47"/>
      <c r="AK26" s="52">
        <f>2/5</f>
        <v>0.4</v>
      </c>
      <c r="AL26" s="47" t="s">
        <v>45</v>
      </c>
      <c r="AM26" s="47"/>
      <c r="AN26" s="47" t="s">
        <v>45</v>
      </c>
      <c r="AO26" s="47"/>
      <c r="AP26" s="47" t="s">
        <v>45</v>
      </c>
      <c r="AQ26" s="47"/>
      <c r="AR26" s="47" t="s">
        <v>45</v>
      </c>
      <c r="AS26" s="47"/>
      <c r="AT26" s="47" t="s">
        <v>45</v>
      </c>
      <c r="AU26" s="47"/>
      <c r="AV26" s="47" t="s">
        <v>45</v>
      </c>
      <c r="AW26" s="47"/>
      <c r="AX26" s="47" t="s">
        <v>45</v>
      </c>
      <c r="AY26" s="47"/>
      <c r="AZ26" s="47" t="s">
        <v>45</v>
      </c>
      <c r="BA26" s="47"/>
      <c r="BB26" s="47" t="s">
        <v>45</v>
      </c>
      <c r="BC26" s="47"/>
      <c r="BD26" s="47" t="s">
        <v>45</v>
      </c>
      <c r="BE26" s="47"/>
      <c r="BF26" s="47" t="s">
        <v>45</v>
      </c>
      <c r="BG26" s="47"/>
      <c r="BH26" s="47" t="s">
        <v>45</v>
      </c>
      <c r="BI26" s="47"/>
      <c r="BJ26" s="54">
        <v>1</v>
      </c>
      <c r="BK26" s="47" t="s">
        <v>45</v>
      </c>
      <c r="BL26" s="47"/>
      <c r="BM26" s="47" t="s">
        <v>45</v>
      </c>
      <c r="BN26" s="47"/>
      <c r="BO26" s="47" t="s">
        <v>45</v>
      </c>
      <c r="BP26" s="47"/>
      <c r="BQ26" s="47"/>
      <c r="BR26" s="47"/>
      <c r="BS26" s="47" t="s">
        <v>45</v>
      </c>
      <c r="BT26" s="47"/>
      <c r="BU26" s="47" t="s">
        <v>45</v>
      </c>
      <c r="BV26" s="47"/>
      <c r="BW26" s="47" t="s">
        <v>45</v>
      </c>
      <c r="BX26" s="47"/>
      <c r="BY26" s="47" t="s">
        <v>45</v>
      </c>
      <c r="BZ26" s="47"/>
      <c r="CA26" s="47" t="s">
        <v>45</v>
      </c>
      <c r="CB26" s="47"/>
      <c r="CC26" s="47" t="s">
        <v>45</v>
      </c>
      <c r="CD26" s="47"/>
      <c r="CE26" s="48">
        <f t="shared" ref="CE26" si="462">CE25-CF25</f>
        <v>0</v>
      </c>
      <c r="CF26" s="48"/>
      <c r="CG26" s="48">
        <f t="shared" ref="CG26" si="463">CG25-CH25</f>
        <v>0</v>
      </c>
      <c r="CH26" s="48"/>
      <c r="CI26" s="52">
        <v>1</v>
      </c>
      <c r="CJ26" s="47"/>
      <c r="CK26" s="47"/>
      <c r="CL26" s="47"/>
      <c r="CM26" s="47"/>
      <c r="CN26" s="47" t="s">
        <v>45</v>
      </c>
      <c r="CO26" s="47"/>
      <c r="CP26" s="47" t="s">
        <v>45</v>
      </c>
      <c r="CQ26" s="47"/>
      <c r="CR26" s="47" t="s">
        <v>45</v>
      </c>
      <c r="CS26" s="47"/>
      <c r="CT26" s="53">
        <f t="shared" ref="CT26" si="464">CT25-CU25</f>
        <v>0</v>
      </c>
      <c r="CU26" s="53"/>
      <c r="CV26" s="53">
        <f t="shared" ref="CV26" si="465">CV25-CW25</f>
        <v>0</v>
      </c>
      <c r="CW26" s="53"/>
      <c r="CX26" s="47" t="s">
        <v>45</v>
      </c>
      <c r="CY26" s="47"/>
      <c r="CZ26" s="52">
        <v>1</v>
      </c>
      <c r="DA26" s="47" t="s">
        <v>45</v>
      </c>
      <c r="DB26" s="47"/>
      <c r="DC26" s="53">
        <f t="shared" ref="DC26" si="466">DC25-DD25</f>
        <v>0</v>
      </c>
      <c r="DD26" s="53"/>
      <c r="DE26" s="47" t="s">
        <v>45</v>
      </c>
      <c r="DF26" s="47"/>
      <c r="DG26" s="47" t="s">
        <v>45</v>
      </c>
      <c r="DH26" s="47"/>
      <c r="DI26" s="53">
        <f t="shared" ref="DI26" si="467">DI25-DJ25</f>
        <v>0</v>
      </c>
      <c r="DJ26" s="53"/>
      <c r="DK26" s="47" t="s">
        <v>45</v>
      </c>
      <c r="DL26" s="47"/>
      <c r="DM26" s="47" t="s">
        <v>45</v>
      </c>
      <c r="DN26" s="47"/>
      <c r="DO26" s="47"/>
      <c r="DP26" s="47"/>
      <c r="DQ26" s="47"/>
      <c r="DR26" s="47"/>
      <c r="DS26" s="52">
        <v>1</v>
      </c>
      <c r="DT26" s="53">
        <f t="shared" ref="DT26" si="468">DT25-DU25</f>
        <v>0</v>
      </c>
      <c r="DU26" s="53"/>
      <c r="DV26" s="53">
        <f t="shared" ref="DV26" si="469">DV25-DW25</f>
        <v>0</v>
      </c>
      <c r="DW26" s="53"/>
      <c r="DX26" s="47" t="s">
        <v>45</v>
      </c>
      <c r="DY26" s="47"/>
      <c r="DZ26" s="53">
        <f t="shared" ref="DZ26" si="470">DZ25-EA25</f>
        <v>0</v>
      </c>
      <c r="EA26" s="53"/>
      <c r="EB26" s="53">
        <f t="shared" ref="EB26" si="471">EB25-EC25</f>
        <v>0</v>
      </c>
      <c r="EC26" s="53"/>
      <c r="ED26" s="52">
        <v>1</v>
      </c>
      <c r="EE26" s="47" t="s">
        <v>45</v>
      </c>
      <c r="EF26" s="47"/>
      <c r="EG26" s="47">
        <f t="shared" ref="EG26" si="472">EG25-EH25</f>
        <v>-1</v>
      </c>
      <c r="EH26" s="47"/>
      <c r="EI26" s="47" t="s">
        <v>45</v>
      </c>
      <c r="EJ26" s="47"/>
      <c r="EK26" s="47" t="s">
        <v>45</v>
      </c>
      <c r="EL26" s="47"/>
      <c r="EM26" s="58">
        <f t="shared" ref="EM26" si="473">EM25-EN25</f>
        <v>0</v>
      </c>
      <c r="EN26" s="58"/>
      <c r="EO26" s="47" t="s">
        <v>45</v>
      </c>
      <c r="EP26" s="47"/>
      <c r="EQ26" s="46" t="s">
        <v>45</v>
      </c>
      <c r="ER26" s="46"/>
      <c r="ES26" s="47" t="s">
        <v>45</v>
      </c>
      <c r="ET26" s="47"/>
      <c r="EU26" s="53">
        <f t="shared" ref="EU26" si="474">EU25-EV25</f>
        <v>0</v>
      </c>
      <c r="EV26" s="53"/>
      <c r="EW26" s="47" t="s">
        <v>45</v>
      </c>
      <c r="EX26" s="47"/>
      <c r="EY26" s="58">
        <f t="shared" ref="EY26" si="475">EY25-EZ25</f>
        <v>0</v>
      </c>
      <c r="EZ26" s="58"/>
      <c r="FA26" s="47" t="s">
        <v>45</v>
      </c>
      <c r="FB26" s="47"/>
      <c r="FC26" s="47" t="s">
        <v>45</v>
      </c>
      <c r="FD26" s="47"/>
      <c r="FE26" s="47" t="s">
        <v>45</v>
      </c>
      <c r="FF26" s="47"/>
      <c r="FG26" s="48">
        <f t="shared" ref="FG26" si="476">FG25-FH25</f>
        <v>0</v>
      </c>
      <c r="FH26" s="48"/>
      <c r="FI26" s="47" t="s">
        <v>45</v>
      </c>
      <c r="FJ26" s="47"/>
      <c r="FK26" s="53">
        <f t="shared" ref="FK26" si="477">FK25-FL25</f>
        <v>0</v>
      </c>
      <c r="FL26" s="53"/>
      <c r="FM26" s="52">
        <f>15/16</f>
        <v>0.9375</v>
      </c>
      <c r="FN26" s="47" t="s">
        <v>45</v>
      </c>
      <c r="FO26" s="47"/>
      <c r="FP26" s="47" t="s">
        <v>45</v>
      </c>
      <c r="FQ26" s="47"/>
      <c r="FR26" s="47">
        <f t="shared" ref="FR26" si="478">FR25-FS25</f>
        <v>1</v>
      </c>
      <c r="FS26" s="47"/>
      <c r="FT26" s="47" t="s">
        <v>45</v>
      </c>
      <c r="FU26" s="47"/>
      <c r="FV26" s="58">
        <f t="shared" ref="FV26" si="479">FV25-FW25</f>
        <v>0</v>
      </c>
      <c r="FW26" s="58"/>
      <c r="FX26" s="47"/>
      <c r="FY26" s="47"/>
      <c r="FZ26" s="47">
        <f t="shared" ref="FZ26" si="480">FZ25-GA25</f>
        <v>-1</v>
      </c>
      <c r="GA26" s="47"/>
      <c r="GB26" s="46" t="s">
        <v>45</v>
      </c>
      <c r="GC26" s="46"/>
      <c r="GD26" s="48">
        <f t="shared" ref="GD26" si="481">GD25-GE25</f>
        <v>0</v>
      </c>
      <c r="GE26" s="48"/>
      <c r="GF26" s="47" t="s">
        <v>45</v>
      </c>
      <c r="GG26" s="47"/>
      <c r="GH26" s="52">
        <f>8/10</f>
        <v>0.8</v>
      </c>
      <c r="GI26" s="47" t="s">
        <v>45</v>
      </c>
      <c r="GJ26" s="47"/>
      <c r="GK26" s="47" t="s">
        <v>45</v>
      </c>
      <c r="GL26" s="47"/>
      <c r="GM26" s="47" t="s">
        <v>45</v>
      </c>
      <c r="GN26" s="47"/>
      <c r="GO26" s="47" t="s">
        <v>45</v>
      </c>
      <c r="GP26" s="47"/>
      <c r="GQ26" s="53">
        <f t="shared" ref="GQ26" si="482">GQ25-GR25</f>
        <v>0</v>
      </c>
      <c r="GR26" s="53"/>
      <c r="GS26" s="47">
        <f t="shared" ref="GS26" si="483">GS25-GT25</f>
        <v>1</v>
      </c>
      <c r="GT26" s="47"/>
      <c r="GU26" s="47" t="s">
        <v>45</v>
      </c>
      <c r="GV26" s="47"/>
      <c r="GW26" s="47" t="s">
        <v>45</v>
      </c>
      <c r="GX26" s="47"/>
      <c r="GY26" s="53">
        <v>0</v>
      </c>
      <c r="GZ26" s="53"/>
      <c r="HA26" s="53">
        <f t="shared" ref="HA26" si="484">HA25-HB25</f>
        <v>0</v>
      </c>
      <c r="HB26" s="53"/>
      <c r="HC26" s="53">
        <f t="shared" ref="HC26" si="485">HC25-HD25</f>
        <v>0</v>
      </c>
      <c r="HD26" s="53"/>
      <c r="HE26" s="53">
        <f t="shared" ref="HE26" si="486">HE25-HF25</f>
        <v>0</v>
      </c>
      <c r="HF26" s="53"/>
      <c r="HG26" s="47" t="s">
        <v>45</v>
      </c>
      <c r="HH26" s="47"/>
      <c r="HI26" s="47" t="s">
        <v>45</v>
      </c>
      <c r="HJ26" s="47"/>
      <c r="HK26" s="47" t="s">
        <v>45</v>
      </c>
      <c r="HL26" s="47"/>
      <c r="HM26" s="61">
        <f t="shared" ref="HM26" si="487">HM25-HN25</f>
        <v>0</v>
      </c>
      <c r="HN26" s="61"/>
      <c r="HO26" s="52">
        <f>15/16</f>
        <v>0.9375</v>
      </c>
      <c r="HP26" s="47" t="s">
        <v>45</v>
      </c>
      <c r="HQ26" s="47"/>
      <c r="HR26" s="52">
        <v>1</v>
      </c>
      <c r="HS26" s="53" t="s">
        <v>49</v>
      </c>
      <c r="HT26" s="53"/>
      <c r="HU26" s="47" t="s">
        <v>49</v>
      </c>
      <c r="HV26" s="47"/>
      <c r="HW26" s="47" t="s">
        <v>49</v>
      </c>
      <c r="HX26" s="47"/>
      <c r="HY26" s="47" t="s">
        <v>49</v>
      </c>
      <c r="HZ26" s="47"/>
      <c r="IA26" s="52" t="s">
        <v>49</v>
      </c>
      <c r="IB26" s="48">
        <f t="shared" ref="IB26" si="488">IB25-IC25</f>
        <v>0</v>
      </c>
      <c r="IC26" s="48"/>
      <c r="ID26" s="47" t="s">
        <v>45</v>
      </c>
      <c r="IE26" s="47"/>
      <c r="IF26" s="47" t="s">
        <v>45</v>
      </c>
      <c r="IG26" s="47"/>
      <c r="IH26" s="48">
        <f t="shared" ref="IH26" si="489">IH25-II25</f>
        <v>0</v>
      </c>
      <c r="II26" s="48"/>
      <c r="IJ26" s="47" t="s">
        <v>45</v>
      </c>
      <c r="IK26" s="47"/>
      <c r="IL26" s="47" t="s">
        <v>45</v>
      </c>
      <c r="IM26" s="47"/>
      <c r="IN26" s="47" t="s">
        <v>45</v>
      </c>
      <c r="IO26" s="47"/>
      <c r="IP26" s="47" t="s">
        <v>45</v>
      </c>
      <c r="IQ26" s="47"/>
      <c r="IR26" s="38">
        <v>1</v>
      </c>
      <c r="IS26" s="30">
        <f>106/113</f>
        <v>0.93805309734513276</v>
      </c>
      <c r="IT26" s="38">
        <v>7</v>
      </c>
      <c r="IU26" s="38">
        <v>113</v>
      </c>
      <c r="IV26" s="41">
        <f>COUNTIF(F26:IQ26,"y")</f>
        <v>73</v>
      </c>
      <c r="IW26" s="41">
        <f>COUNTIF(F26:IQ26,0)-1</f>
        <v>25</v>
      </c>
      <c r="IX26" s="41">
        <f t="shared" si="251"/>
        <v>4</v>
      </c>
      <c r="IY26" s="41">
        <f>COUNTIF(F26:IQ26,-1)</f>
        <v>3</v>
      </c>
      <c r="IZ26" s="42">
        <f t="shared" si="252"/>
        <v>7</v>
      </c>
      <c r="JA26" s="42">
        <f t="shared" si="253"/>
        <v>98</v>
      </c>
      <c r="JB26" s="42">
        <f t="shared" si="362"/>
        <v>105</v>
      </c>
    </row>
    <row r="27" spans="1:262" ht="33.950000000000003" customHeight="1">
      <c r="A27" s="30" t="s">
        <v>66</v>
      </c>
      <c r="B27" s="43">
        <v>45302</v>
      </c>
      <c r="C27" s="44">
        <v>0.625</v>
      </c>
      <c r="D27" s="38" t="s">
        <v>35</v>
      </c>
      <c r="E27" s="38" t="s">
        <v>54</v>
      </c>
      <c r="F27" s="38">
        <v>1</v>
      </c>
      <c r="G27" s="38">
        <v>1</v>
      </c>
      <c r="H27" s="38">
        <v>1</v>
      </c>
      <c r="I27" s="38">
        <v>1</v>
      </c>
      <c r="J27" s="38">
        <v>1</v>
      </c>
      <c r="K27" s="38">
        <v>1</v>
      </c>
      <c r="L27" s="38">
        <v>1</v>
      </c>
      <c r="M27" s="38">
        <v>1</v>
      </c>
      <c r="N27" s="38">
        <v>1</v>
      </c>
      <c r="O27" s="38">
        <v>1</v>
      </c>
      <c r="P27" s="38">
        <v>1</v>
      </c>
      <c r="Q27" s="38">
        <v>1</v>
      </c>
      <c r="R27" s="38">
        <v>1</v>
      </c>
      <c r="S27" s="38">
        <v>1</v>
      </c>
      <c r="T27" s="38">
        <v>1</v>
      </c>
      <c r="U27" s="38">
        <v>1</v>
      </c>
      <c r="V27" s="38">
        <v>1</v>
      </c>
      <c r="W27" s="38">
        <v>1</v>
      </c>
      <c r="X27" s="38">
        <v>1</v>
      </c>
      <c r="Y27" s="38">
        <v>1</v>
      </c>
      <c r="AC27" s="38">
        <v>1</v>
      </c>
      <c r="AD27" s="38">
        <v>0</v>
      </c>
      <c r="AE27" s="38">
        <v>1</v>
      </c>
      <c r="AF27" s="38">
        <v>1</v>
      </c>
      <c r="AG27" s="38">
        <v>0</v>
      </c>
      <c r="AH27" s="38">
        <v>1</v>
      </c>
      <c r="AI27" s="38">
        <v>1</v>
      </c>
      <c r="AJ27" s="38">
        <v>1</v>
      </c>
      <c r="AL27" s="38">
        <v>1</v>
      </c>
      <c r="AM27" s="38">
        <v>1</v>
      </c>
      <c r="AN27" s="38">
        <v>1</v>
      </c>
      <c r="AO27" s="38">
        <v>1</v>
      </c>
      <c r="AP27" s="38">
        <v>0</v>
      </c>
      <c r="AQ27" s="38">
        <v>1</v>
      </c>
      <c r="AR27" s="38">
        <v>1</v>
      </c>
      <c r="AS27" s="38">
        <v>1</v>
      </c>
      <c r="AT27" s="38">
        <v>1</v>
      </c>
      <c r="AU27" s="38">
        <v>1</v>
      </c>
      <c r="AV27" s="38">
        <v>1</v>
      </c>
      <c r="AW27" s="38">
        <v>0</v>
      </c>
      <c r="AX27" s="38">
        <v>1</v>
      </c>
      <c r="AY27" s="38">
        <v>1</v>
      </c>
      <c r="AZ27" s="38">
        <v>1</v>
      </c>
      <c r="BA27" s="38">
        <v>1</v>
      </c>
      <c r="BB27" s="38">
        <v>1</v>
      </c>
      <c r="BC27" s="38">
        <v>1</v>
      </c>
      <c r="BD27" s="38">
        <v>1</v>
      </c>
      <c r="BE27" s="38">
        <v>1</v>
      </c>
      <c r="BF27" s="38">
        <v>1</v>
      </c>
      <c r="BG27" s="38">
        <v>1</v>
      </c>
      <c r="BH27" s="38">
        <v>0</v>
      </c>
      <c r="BI27" s="38">
        <v>1</v>
      </c>
      <c r="BK27" s="38">
        <v>1</v>
      </c>
      <c r="BL27" s="38">
        <v>1</v>
      </c>
      <c r="BM27" s="38">
        <v>1</v>
      </c>
      <c r="BN27" s="38">
        <v>1</v>
      </c>
      <c r="BO27" s="38">
        <v>1</v>
      </c>
      <c r="BP27" s="38">
        <v>1</v>
      </c>
      <c r="BS27" s="38">
        <v>1</v>
      </c>
      <c r="BT27" s="38">
        <v>1</v>
      </c>
      <c r="BU27" s="38">
        <v>1</v>
      </c>
      <c r="BV27" s="38">
        <v>1</v>
      </c>
      <c r="BW27" s="38">
        <v>1</v>
      </c>
      <c r="BX27" s="38">
        <v>1</v>
      </c>
      <c r="BY27" s="38">
        <v>1</v>
      </c>
      <c r="BZ27" s="38">
        <v>1</v>
      </c>
      <c r="CA27" s="38">
        <v>1</v>
      </c>
      <c r="CB27" s="38">
        <v>1</v>
      </c>
      <c r="CC27" s="38">
        <v>1</v>
      </c>
      <c r="CD27" s="38">
        <v>1</v>
      </c>
      <c r="CE27" s="38">
        <v>1</v>
      </c>
      <c r="CF27" s="38">
        <v>1</v>
      </c>
      <c r="CG27" s="38">
        <v>1</v>
      </c>
      <c r="CH27" s="38">
        <v>1</v>
      </c>
      <c r="CN27" s="38">
        <v>1</v>
      </c>
      <c r="CO27" s="38">
        <v>1</v>
      </c>
      <c r="CP27" s="38">
        <v>1</v>
      </c>
      <c r="CQ27" s="38">
        <v>1</v>
      </c>
      <c r="CR27" s="38">
        <v>1</v>
      </c>
      <c r="CS27" s="38">
        <v>1</v>
      </c>
      <c r="CT27" s="38">
        <v>1</v>
      </c>
      <c r="CU27" s="38">
        <v>1</v>
      </c>
      <c r="CV27" s="38">
        <v>1</v>
      </c>
      <c r="CW27" s="38">
        <v>1</v>
      </c>
      <c r="CX27" s="38">
        <v>1</v>
      </c>
      <c r="CY27" s="38">
        <v>1</v>
      </c>
      <c r="DA27" s="38">
        <v>1</v>
      </c>
      <c r="DB27" s="38">
        <v>0</v>
      </c>
      <c r="DC27" s="38">
        <v>0</v>
      </c>
      <c r="DD27" s="38">
        <v>1</v>
      </c>
      <c r="DE27" s="38">
        <v>0</v>
      </c>
      <c r="DF27" s="38">
        <v>1</v>
      </c>
      <c r="DG27" s="38">
        <v>1</v>
      </c>
      <c r="DH27" s="38">
        <v>1</v>
      </c>
      <c r="DI27" s="38">
        <v>1</v>
      </c>
      <c r="DJ27" s="38">
        <v>1</v>
      </c>
      <c r="DK27" s="38">
        <v>1</v>
      </c>
      <c r="DL27" s="38">
        <v>1</v>
      </c>
      <c r="DM27" s="38">
        <v>1</v>
      </c>
      <c r="DN27" s="38">
        <v>1</v>
      </c>
      <c r="DT27" s="38">
        <v>0</v>
      </c>
      <c r="DU27" s="38">
        <v>1</v>
      </c>
      <c r="DV27" s="38">
        <v>0</v>
      </c>
      <c r="DW27" s="38">
        <v>1</v>
      </c>
      <c r="DX27" s="38">
        <v>1</v>
      </c>
      <c r="DY27" s="38">
        <v>0</v>
      </c>
      <c r="DZ27" s="38">
        <v>1</v>
      </c>
      <c r="EA27" s="38">
        <v>1</v>
      </c>
      <c r="EB27" s="38">
        <v>1</v>
      </c>
      <c r="EC27" s="38">
        <v>1</v>
      </c>
      <c r="EE27" s="38">
        <v>1</v>
      </c>
      <c r="EF27" s="38">
        <v>1</v>
      </c>
      <c r="EG27" s="38">
        <v>1</v>
      </c>
      <c r="EH27" s="38">
        <v>1</v>
      </c>
      <c r="EI27" s="38">
        <v>1</v>
      </c>
      <c r="EJ27" s="38">
        <v>1</v>
      </c>
      <c r="EK27" s="38">
        <v>1</v>
      </c>
      <c r="EL27" s="38">
        <v>1</v>
      </c>
      <c r="EM27" s="38">
        <v>1</v>
      </c>
      <c r="EN27" s="38">
        <v>1</v>
      </c>
      <c r="EO27" s="38">
        <v>1</v>
      </c>
      <c r="EP27" s="38">
        <v>1</v>
      </c>
      <c r="EQ27" s="38">
        <v>1</v>
      </c>
      <c r="ER27" s="38">
        <v>1</v>
      </c>
      <c r="ES27" s="38">
        <v>1</v>
      </c>
      <c r="ET27" s="38">
        <v>1</v>
      </c>
      <c r="EU27" s="38">
        <v>1</v>
      </c>
      <c r="EV27" s="38">
        <v>1</v>
      </c>
      <c r="EW27" s="38">
        <v>1</v>
      </c>
      <c r="EX27" s="38">
        <v>1</v>
      </c>
      <c r="EY27" s="38">
        <v>0</v>
      </c>
      <c r="EZ27" s="38">
        <v>1</v>
      </c>
      <c r="FA27" s="38">
        <v>1</v>
      </c>
      <c r="FB27" s="38">
        <v>1</v>
      </c>
      <c r="FC27" s="38">
        <v>0</v>
      </c>
      <c r="FD27" s="38">
        <v>1</v>
      </c>
      <c r="FE27" s="38">
        <v>1</v>
      </c>
      <c r="FF27" s="38">
        <v>1</v>
      </c>
      <c r="FG27" s="38">
        <v>1</v>
      </c>
      <c r="FH27" s="38">
        <v>1</v>
      </c>
      <c r="FI27" s="38">
        <v>1</v>
      </c>
      <c r="FJ27" s="38">
        <v>1</v>
      </c>
      <c r="FK27" s="38">
        <v>1</v>
      </c>
      <c r="FL27" s="38">
        <v>1</v>
      </c>
      <c r="FN27" s="38">
        <v>1</v>
      </c>
      <c r="FO27" s="38">
        <v>1</v>
      </c>
      <c r="GI27" s="38">
        <v>1</v>
      </c>
      <c r="GJ27" s="38">
        <v>1</v>
      </c>
      <c r="GK27" s="38">
        <v>1</v>
      </c>
      <c r="GL27" s="38">
        <v>1</v>
      </c>
      <c r="GM27" s="38">
        <v>1</v>
      </c>
      <c r="GN27" s="38">
        <v>1</v>
      </c>
      <c r="GO27" s="38">
        <v>1</v>
      </c>
      <c r="GP27" s="38">
        <v>1</v>
      </c>
      <c r="GQ27" s="38">
        <v>0</v>
      </c>
      <c r="GR27" s="38">
        <v>1</v>
      </c>
      <c r="GS27" s="38">
        <v>1</v>
      </c>
      <c r="GT27" s="38">
        <v>1</v>
      </c>
      <c r="GU27" s="38">
        <v>1</v>
      </c>
      <c r="GV27" s="38">
        <v>1</v>
      </c>
      <c r="GW27" s="38">
        <v>1</v>
      </c>
      <c r="GX27" s="38">
        <v>1</v>
      </c>
      <c r="GY27" s="38">
        <v>1</v>
      </c>
      <c r="GZ27" s="38">
        <v>1</v>
      </c>
      <c r="HA27" s="38">
        <v>1</v>
      </c>
      <c r="HB27" s="38">
        <v>1</v>
      </c>
      <c r="HC27" s="38">
        <v>1</v>
      </c>
      <c r="HD27" s="38">
        <v>1</v>
      </c>
      <c r="HE27" s="38">
        <v>1</v>
      </c>
      <c r="HF27" s="38">
        <v>1</v>
      </c>
      <c r="HG27" s="38">
        <v>1</v>
      </c>
      <c r="HH27" s="38">
        <v>1</v>
      </c>
      <c r="HI27" s="38">
        <v>1</v>
      </c>
      <c r="HJ27" s="38">
        <v>1</v>
      </c>
      <c r="HK27" s="38">
        <v>1</v>
      </c>
      <c r="HL27" s="38">
        <v>1</v>
      </c>
      <c r="HM27" s="38">
        <v>1</v>
      </c>
      <c r="HN27" s="38">
        <v>1</v>
      </c>
      <c r="HP27" s="38">
        <v>1</v>
      </c>
      <c r="HQ27" s="38">
        <v>0</v>
      </c>
      <c r="HS27" s="38">
        <v>1</v>
      </c>
      <c r="HT27" s="38">
        <v>1</v>
      </c>
      <c r="IB27" s="38">
        <v>1</v>
      </c>
      <c r="IC27" s="38">
        <v>0</v>
      </c>
      <c r="ID27" s="38">
        <v>0</v>
      </c>
      <c r="IE27" s="38">
        <v>1</v>
      </c>
      <c r="IF27" s="38">
        <v>1</v>
      </c>
      <c r="IG27" s="38">
        <v>1</v>
      </c>
      <c r="IH27" s="38">
        <v>1</v>
      </c>
      <c r="II27" s="38">
        <v>1</v>
      </c>
      <c r="IJ27" s="38">
        <v>1</v>
      </c>
      <c r="IK27" s="38">
        <v>1</v>
      </c>
      <c r="IL27" s="38">
        <v>1</v>
      </c>
      <c r="IM27" s="38">
        <v>1</v>
      </c>
      <c r="IN27" s="38">
        <v>1</v>
      </c>
      <c r="IO27" s="38">
        <v>1</v>
      </c>
      <c r="IP27" s="38">
        <v>1</v>
      </c>
      <c r="IQ27" s="38">
        <v>1</v>
      </c>
      <c r="IS27" s="30"/>
      <c r="IU27" s="38"/>
      <c r="IV27" s="41"/>
      <c r="IW27" s="41"/>
      <c r="IZ27" s="42"/>
      <c r="JA27" s="42"/>
    </row>
    <row r="28" spans="1:262" s="3" customFormat="1" ht="33.950000000000003" customHeight="1">
      <c r="A28" s="30" t="s">
        <v>44</v>
      </c>
      <c r="B28" s="38"/>
      <c r="C28" s="38"/>
      <c r="D28" s="38"/>
      <c r="E28" s="38"/>
      <c r="F28" s="47" t="s">
        <v>45</v>
      </c>
      <c r="G28" s="47"/>
      <c r="H28" s="47" t="s">
        <v>45</v>
      </c>
      <c r="I28" s="47"/>
      <c r="J28" s="53">
        <f t="shared" ref="J28" si="490">J27-K27</f>
        <v>0</v>
      </c>
      <c r="K28" s="53"/>
      <c r="L28" s="47" t="s">
        <v>45</v>
      </c>
      <c r="M28" s="47"/>
      <c r="N28" s="53">
        <f t="shared" ref="N28" si="491">N27-O27</f>
        <v>0</v>
      </c>
      <c r="O28" s="53"/>
      <c r="P28" s="47" t="s">
        <v>45</v>
      </c>
      <c r="Q28" s="47"/>
      <c r="R28" s="61">
        <f t="shared" ref="R28" si="492">R27-S27</f>
        <v>0</v>
      </c>
      <c r="S28" s="61"/>
      <c r="T28" s="47" t="s">
        <v>45</v>
      </c>
      <c r="U28" s="47"/>
      <c r="V28" s="53">
        <f t="shared" ref="V28" si="493">V27-W27</f>
        <v>0</v>
      </c>
      <c r="W28" s="53"/>
      <c r="X28" s="47" t="s">
        <v>45</v>
      </c>
      <c r="Y28" s="47"/>
      <c r="Z28" s="56">
        <v>1</v>
      </c>
      <c r="AA28" s="50"/>
      <c r="AB28" s="51"/>
      <c r="AC28" s="47">
        <f t="shared" ref="AC28" si="494">AC27-AD27</f>
        <v>1</v>
      </c>
      <c r="AD28" s="47"/>
      <c r="AE28" s="47" t="s">
        <v>45</v>
      </c>
      <c r="AF28" s="47"/>
      <c r="AG28" s="47">
        <f t="shared" ref="AG28" si="495">AG27-AH27</f>
        <v>-1</v>
      </c>
      <c r="AH28" s="47"/>
      <c r="AI28" s="47" t="s">
        <v>45</v>
      </c>
      <c r="AJ28" s="47"/>
      <c r="AK28" s="52">
        <f>3/5</f>
        <v>0.6</v>
      </c>
      <c r="AL28" s="47" t="s">
        <v>45</v>
      </c>
      <c r="AM28" s="47"/>
      <c r="AN28" s="47" t="s">
        <v>45</v>
      </c>
      <c r="AO28" s="47"/>
      <c r="AP28" s="47">
        <f t="shared" ref="AP28" si="496">AP27-AQ27</f>
        <v>-1</v>
      </c>
      <c r="AQ28" s="47"/>
      <c r="AR28" s="48">
        <f t="shared" ref="AR28" si="497">AR27-AS27</f>
        <v>0</v>
      </c>
      <c r="AS28" s="48"/>
      <c r="AT28" s="47" t="s">
        <v>45</v>
      </c>
      <c r="AU28" s="47"/>
      <c r="AV28" s="46">
        <f t="shared" ref="AV28" si="498">AV27-AW27</f>
        <v>1</v>
      </c>
      <c r="AW28" s="46"/>
      <c r="AX28" s="48">
        <f t="shared" ref="AX28" si="499">AX27-AY27</f>
        <v>0</v>
      </c>
      <c r="AY28" s="48"/>
      <c r="AZ28" s="47" t="s">
        <v>45</v>
      </c>
      <c r="BA28" s="47"/>
      <c r="BB28" s="47" t="s">
        <v>45</v>
      </c>
      <c r="BC28" s="47"/>
      <c r="BD28" s="47" t="s">
        <v>45</v>
      </c>
      <c r="BE28" s="47"/>
      <c r="BF28" s="47" t="s">
        <v>45</v>
      </c>
      <c r="BG28" s="47"/>
      <c r="BH28" s="47">
        <f t="shared" ref="BH28" si="500">BH27-BI27</f>
        <v>-1</v>
      </c>
      <c r="BI28" s="47"/>
      <c r="BJ28" s="54">
        <f>9/12</f>
        <v>0.75</v>
      </c>
      <c r="BK28" s="47" t="s">
        <v>45</v>
      </c>
      <c r="BL28" s="47"/>
      <c r="BM28" s="47" t="s">
        <v>45</v>
      </c>
      <c r="BN28" s="47"/>
      <c r="BO28" s="47" t="s">
        <v>45</v>
      </c>
      <c r="BP28" s="47"/>
      <c r="BQ28" s="47"/>
      <c r="BR28" s="47"/>
      <c r="BS28" s="47" t="s">
        <v>45</v>
      </c>
      <c r="BT28" s="47"/>
      <c r="BU28" s="47" t="s">
        <v>45</v>
      </c>
      <c r="BV28" s="47"/>
      <c r="BW28" s="47" t="s">
        <v>45</v>
      </c>
      <c r="BX28" s="47"/>
      <c r="BY28" s="53">
        <f t="shared" ref="BY28" si="501">BY27-BZ27</f>
        <v>0</v>
      </c>
      <c r="BZ28" s="53"/>
      <c r="CA28" s="53">
        <f t="shared" ref="CA28" si="502">CA27-CB27</f>
        <v>0</v>
      </c>
      <c r="CB28" s="53"/>
      <c r="CC28" s="53">
        <f t="shared" ref="CC28" si="503">CC27-CD27</f>
        <v>0</v>
      </c>
      <c r="CD28" s="53"/>
      <c r="CE28" s="47" t="s">
        <v>45</v>
      </c>
      <c r="CF28" s="47"/>
      <c r="CG28" s="47" t="s">
        <v>45</v>
      </c>
      <c r="CH28" s="47"/>
      <c r="CI28" s="52">
        <v>1</v>
      </c>
      <c r="CJ28" s="53"/>
      <c r="CK28" s="53"/>
      <c r="CL28" s="47"/>
      <c r="CM28" s="47"/>
      <c r="CN28" s="47" t="s">
        <v>45</v>
      </c>
      <c r="CO28" s="47"/>
      <c r="CP28" s="47" t="s">
        <v>45</v>
      </c>
      <c r="CQ28" s="47"/>
      <c r="CR28" s="53">
        <f t="shared" ref="CR28" si="504">CR27-CS27</f>
        <v>0</v>
      </c>
      <c r="CS28" s="53"/>
      <c r="CT28" s="53">
        <f t="shared" ref="CT28" si="505">CT27-CU27</f>
        <v>0</v>
      </c>
      <c r="CU28" s="53"/>
      <c r="CV28" s="53">
        <f t="shared" ref="CV28" si="506">CV27-CW27</f>
        <v>0</v>
      </c>
      <c r="CW28" s="53"/>
      <c r="CX28" s="47" t="s">
        <v>45</v>
      </c>
      <c r="CY28" s="47"/>
      <c r="CZ28" s="52">
        <v>1</v>
      </c>
      <c r="DA28" s="47">
        <f t="shared" ref="DA28" si="507">DA27-DB27</f>
        <v>1</v>
      </c>
      <c r="DB28" s="47"/>
      <c r="DC28" s="47">
        <f t="shared" ref="DC28" si="508">DC27-DD27</f>
        <v>-1</v>
      </c>
      <c r="DD28" s="47"/>
      <c r="DE28" s="47">
        <f t="shared" ref="DE28" si="509">DE27-DF27</f>
        <v>-1</v>
      </c>
      <c r="DF28" s="47"/>
      <c r="DG28" s="47" t="s">
        <v>45</v>
      </c>
      <c r="DH28" s="47"/>
      <c r="DI28" s="48">
        <f t="shared" ref="DI28" si="510">DI27-DJ27</f>
        <v>0</v>
      </c>
      <c r="DJ28" s="48"/>
      <c r="DK28" s="47" t="s">
        <v>45</v>
      </c>
      <c r="DL28" s="47"/>
      <c r="DM28" s="47" t="s">
        <v>45</v>
      </c>
      <c r="DN28" s="47"/>
      <c r="DO28" s="47"/>
      <c r="DP28" s="47"/>
      <c r="DQ28" s="47"/>
      <c r="DR28" s="47"/>
      <c r="DS28" s="52">
        <f>6/9</f>
        <v>0.66666666666666663</v>
      </c>
      <c r="DT28" s="47">
        <f t="shared" ref="DT28" si="511">DT27-DU27</f>
        <v>-1</v>
      </c>
      <c r="DU28" s="47"/>
      <c r="DV28" s="47">
        <f t="shared" ref="DV28" si="512">DV27-DW27</f>
        <v>-1</v>
      </c>
      <c r="DW28" s="47"/>
      <c r="DX28" s="47">
        <f t="shared" ref="DX28" si="513">DX27-DY27</f>
        <v>1</v>
      </c>
      <c r="DY28" s="47"/>
      <c r="DZ28" s="62">
        <f t="shared" ref="DZ28" si="514">DZ27-EA27</f>
        <v>0</v>
      </c>
      <c r="EA28" s="62"/>
      <c r="EB28" s="62">
        <f t="shared" ref="EB28" si="515">EB27-EC27</f>
        <v>0</v>
      </c>
      <c r="EC28" s="62"/>
      <c r="ED28" s="52">
        <f>3/6</f>
        <v>0.5</v>
      </c>
      <c r="EE28" s="53">
        <f t="shared" ref="EE28" si="516">EE27-EF27</f>
        <v>0</v>
      </c>
      <c r="EF28" s="53"/>
      <c r="EG28" s="53">
        <f t="shared" ref="EG28" si="517">EG27-EH27</f>
        <v>0</v>
      </c>
      <c r="EH28" s="53"/>
      <c r="EI28" s="47" t="s">
        <v>45</v>
      </c>
      <c r="EJ28" s="47"/>
      <c r="EK28" s="47" t="s">
        <v>45</v>
      </c>
      <c r="EL28" s="47"/>
      <c r="EM28" s="53">
        <f t="shared" ref="EM28" si="518">EM27-EN27</f>
        <v>0</v>
      </c>
      <c r="EN28" s="53"/>
      <c r="EO28" s="47" t="s">
        <v>45</v>
      </c>
      <c r="EP28" s="47"/>
      <c r="EQ28" s="53">
        <f t="shared" ref="EQ28" si="519">EQ27-ER27</f>
        <v>0</v>
      </c>
      <c r="ER28" s="53"/>
      <c r="ES28" s="47" t="s">
        <v>45</v>
      </c>
      <c r="ET28" s="47"/>
      <c r="EU28" s="53">
        <f t="shared" ref="EU28" si="520">EU27-EV27</f>
        <v>0</v>
      </c>
      <c r="EV28" s="53"/>
      <c r="EW28" s="47" t="s">
        <v>45</v>
      </c>
      <c r="EX28" s="47"/>
      <c r="EY28" s="47">
        <f t="shared" ref="EY28" si="521">EY27-EZ27</f>
        <v>-1</v>
      </c>
      <c r="EZ28" s="47"/>
      <c r="FA28" s="47" t="s">
        <v>45</v>
      </c>
      <c r="FB28" s="47"/>
      <c r="FC28" s="46">
        <f t="shared" ref="FC28" si="522">FC27-FD27</f>
        <v>-1</v>
      </c>
      <c r="FD28" s="46"/>
      <c r="FE28" s="47" t="s">
        <v>45</v>
      </c>
      <c r="FF28" s="47"/>
      <c r="FG28" s="53">
        <f t="shared" ref="FG28" si="523">FG27-FH27</f>
        <v>0</v>
      </c>
      <c r="FH28" s="53"/>
      <c r="FI28" s="47" t="s">
        <v>45</v>
      </c>
      <c r="FJ28" s="47"/>
      <c r="FK28" s="53">
        <f t="shared" ref="FK28" si="524">FK27-FL27</f>
        <v>0</v>
      </c>
      <c r="FL28" s="53"/>
      <c r="FM28" s="52">
        <f>14/16</f>
        <v>0.875</v>
      </c>
      <c r="FN28" s="47" t="s">
        <v>49</v>
      </c>
      <c r="FO28" s="47"/>
      <c r="FP28" s="47" t="s">
        <v>49</v>
      </c>
      <c r="FQ28" s="47"/>
      <c r="FR28" s="47" t="s">
        <v>49</v>
      </c>
      <c r="FS28" s="47"/>
      <c r="FT28" s="47" t="s">
        <v>49</v>
      </c>
      <c r="FU28" s="47"/>
      <c r="FV28" s="47" t="s">
        <v>49</v>
      </c>
      <c r="FW28" s="47"/>
      <c r="FX28" s="47"/>
      <c r="FY28" s="47"/>
      <c r="FZ28" s="47" t="s">
        <v>49</v>
      </c>
      <c r="GA28" s="47"/>
      <c r="GB28" s="47" t="s">
        <v>49</v>
      </c>
      <c r="GC28" s="47"/>
      <c r="GD28" s="47" t="s">
        <v>49</v>
      </c>
      <c r="GE28" s="47"/>
      <c r="GF28" s="47" t="s">
        <v>49</v>
      </c>
      <c r="GG28" s="47"/>
      <c r="GH28" s="52" t="s">
        <v>49</v>
      </c>
      <c r="GI28" s="53">
        <f>GI27-GJ27</f>
        <v>0</v>
      </c>
      <c r="GJ28" s="53"/>
      <c r="GK28" s="47" t="s">
        <v>45</v>
      </c>
      <c r="GL28" s="47"/>
      <c r="GM28" s="48">
        <f>GM27-GN27</f>
        <v>0</v>
      </c>
      <c r="GN28" s="48"/>
      <c r="GO28" s="53">
        <f>GO27-GP27</f>
        <v>0</v>
      </c>
      <c r="GP28" s="53"/>
      <c r="GQ28" s="46">
        <f>GQ27-GR27</f>
        <v>-1</v>
      </c>
      <c r="GR28" s="46"/>
      <c r="GS28" s="53">
        <f>GS27-GT27</f>
        <v>0</v>
      </c>
      <c r="GT28" s="53"/>
      <c r="GU28" s="53">
        <f>GU27-GV27</f>
        <v>0</v>
      </c>
      <c r="GV28" s="53"/>
      <c r="GW28" s="53">
        <f>GW27-GX27</f>
        <v>0</v>
      </c>
      <c r="GX28" s="53"/>
      <c r="GY28" s="53">
        <f>GY27-GZ27</f>
        <v>0</v>
      </c>
      <c r="GZ28" s="53"/>
      <c r="HA28" s="47">
        <f>HA27-HB27</f>
        <v>0</v>
      </c>
      <c r="HB28" s="47"/>
      <c r="HC28" s="48">
        <f>HC27-HD27</f>
        <v>0</v>
      </c>
      <c r="HD28" s="48"/>
      <c r="HE28" s="46" t="s">
        <v>45</v>
      </c>
      <c r="HF28" s="46"/>
      <c r="HG28" s="61">
        <f>HG27-HH27</f>
        <v>0</v>
      </c>
      <c r="HH28" s="61"/>
      <c r="HI28" s="61">
        <f>HI27-HJ27</f>
        <v>0</v>
      </c>
      <c r="HJ28" s="61"/>
      <c r="HK28" s="47" t="s">
        <v>45</v>
      </c>
      <c r="HL28" s="47"/>
      <c r="HM28" s="61">
        <f>HM27-HN27</f>
        <v>0</v>
      </c>
      <c r="HN28" s="61"/>
      <c r="HO28" s="52">
        <f>15/16</f>
        <v>0.9375</v>
      </c>
      <c r="HP28" s="47">
        <v>1</v>
      </c>
      <c r="HQ28" s="47"/>
      <c r="HR28" s="52">
        <v>0</v>
      </c>
      <c r="HS28" s="53" t="s">
        <v>49</v>
      </c>
      <c r="HT28" s="53"/>
      <c r="HU28" s="47" t="s">
        <v>49</v>
      </c>
      <c r="HV28" s="47"/>
      <c r="HW28" s="47" t="s">
        <v>49</v>
      </c>
      <c r="HX28" s="47"/>
      <c r="HY28" s="47" t="s">
        <v>49</v>
      </c>
      <c r="HZ28" s="47"/>
      <c r="IA28" s="52" t="s">
        <v>49</v>
      </c>
      <c r="IB28" s="47">
        <f t="shared" ref="IB28" si="525">IB27-IC27</f>
        <v>1</v>
      </c>
      <c r="IC28" s="47"/>
      <c r="ID28" s="47">
        <f t="shared" ref="ID28" si="526">ID27-IE27</f>
        <v>-1</v>
      </c>
      <c r="IE28" s="47"/>
      <c r="IF28" s="47" t="s">
        <v>45</v>
      </c>
      <c r="IG28" s="47"/>
      <c r="IH28" s="47" t="s">
        <v>45</v>
      </c>
      <c r="II28" s="47"/>
      <c r="IJ28" s="47" t="s">
        <v>45</v>
      </c>
      <c r="IK28" s="47"/>
      <c r="IL28" s="47" t="s">
        <v>45</v>
      </c>
      <c r="IM28" s="47"/>
      <c r="IN28" s="47" t="s">
        <v>45</v>
      </c>
      <c r="IO28" s="47"/>
      <c r="IP28" s="47" t="s">
        <v>45</v>
      </c>
      <c r="IQ28" s="47"/>
      <c r="IR28" s="38">
        <f>6/8</f>
        <v>0.75</v>
      </c>
      <c r="IS28" s="30">
        <f>83/99</f>
        <v>0.83838383838383834</v>
      </c>
      <c r="IT28" s="38">
        <v>16</v>
      </c>
      <c r="IU28" s="38">
        <v>99</v>
      </c>
      <c r="IV28" s="41">
        <f>COUNTIF(F28:IQ28,"y")-2</f>
        <v>44</v>
      </c>
      <c r="IW28" s="41">
        <f>COUNTIF(F28:IQ28,0)-3</f>
        <v>32</v>
      </c>
      <c r="IX28" s="41">
        <f t="shared" si="251"/>
        <v>5</v>
      </c>
      <c r="IY28" s="41">
        <f>COUNTIF(F28:IQ28,-1)</f>
        <v>11</v>
      </c>
      <c r="IZ28" s="42">
        <f t="shared" si="252"/>
        <v>16</v>
      </c>
      <c r="JA28" s="42">
        <f t="shared" si="253"/>
        <v>76</v>
      </c>
      <c r="JB28" s="42">
        <f t="shared" si="362"/>
        <v>92</v>
      </c>
    </row>
    <row r="29" spans="1:262" ht="35.1" customHeight="1">
      <c r="A29" s="30" t="s">
        <v>67</v>
      </c>
      <c r="B29" s="43">
        <v>45302</v>
      </c>
      <c r="C29" s="44">
        <v>0.375</v>
      </c>
      <c r="D29" s="38" t="s">
        <v>35</v>
      </c>
      <c r="E29" s="38" t="s">
        <v>54</v>
      </c>
      <c r="F29" s="38">
        <v>1</v>
      </c>
      <c r="G29" s="38">
        <v>1</v>
      </c>
      <c r="H29" s="38">
        <v>1</v>
      </c>
      <c r="I29" s="38">
        <v>1</v>
      </c>
      <c r="J29" s="38">
        <v>1</v>
      </c>
      <c r="K29" s="38">
        <v>1</v>
      </c>
      <c r="L29" s="38">
        <v>0</v>
      </c>
      <c r="M29" s="38">
        <v>1</v>
      </c>
      <c r="N29" s="38">
        <v>1</v>
      </c>
      <c r="O29" s="38">
        <v>1</v>
      </c>
      <c r="P29" s="38">
        <v>1</v>
      </c>
      <c r="Q29" s="38">
        <v>1</v>
      </c>
      <c r="R29" s="38">
        <v>1</v>
      </c>
      <c r="S29" s="38">
        <v>1</v>
      </c>
      <c r="T29" s="38">
        <v>1</v>
      </c>
      <c r="U29" s="38">
        <v>1</v>
      </c>
      <c r="V29" s="38">
        <v>1</v>
      </c>
      <c r="W29" s="38">
        <v>1</v>
      </c>
      <c r="X29" s="38">
        <v>1</v>
      </c>
      <c r="Y29" s="38">
        <v>1</v>
      </c>
      <c r="AC29" s="38">
        <v>0</v>
      </c>
      <c r="AD29" s="38">
        <v>1</v>
      </c>
      <c r="AE29" s="38">
        <v>0</v>
      </c>
      <c r="AF29" s="38">
        <v>1</v>
      </c>
      <c r="AG29" s="38">
        <v>0</v>
      </c>
      <c r="AH29" s="38">
        <v>1</v>
      </c>
      <c r="AI29" s="38">
        <v>1</v>
      </c>
      <c r="AJ29" s="38">
        <v>1</v>
      </c>
      <c r="AL29" s="38">
        <v>0</v>
      </c>
      <c r="AM29" s="38">
        <v>1</v>
      </c>
      <c r="AN29" s="38">
        <v>1</v>
      </c>
      <c r="AO29" s="38">
        <v>1</v>
      </c>
      <c r="AP29" s="38">
        <v>1</v>
      </c>
      <c r="AQ29" s="38">
        <v>1</v>
      </c>
      <c r="AR29" s="38">
        <v>1</v>
      </c>
      <c r="AS29" s="38">
        <v>1</v>
      </c>
      <c r="AT29" s="38">
        <v>1</v>
      </c>
      <c r="AU29" s="38">
        <v>1</v>
      </c>
      <c r="AV29" s="38">
        <v>1</v>
      </c>
      <c r="AW29" s="38">
        <v>1</v>
      </c>
      <c r="AX29" s="38">
        <v>0</v>
      </c>
      <c r="AY29" s="38">
        <v>1</v>
      </c>
      <c r="AZ29" s="38">
        <v>1</v>
      </c>
      <c r="BA29" s="38">
        <v>1</v>
      </c>
      <c r="BB29" s="38">
        <v>1</v>
      </c>
      <c r="BC29" s="38">
        <v>1</v>
      </c>
      <c r="BD29" s="38">
        <v>1</v>
      </c>
      <c r="BE29" s="38">
        <v>1</v>
      </c>
      <c r="BF29" s="38">
        <v>0</v>
      </c>
      <c r="BG29" s="38">
        <v>1</v>
      </c>
      <c r="BH29" s="38">
        <v>1</v>
      </c>
      <c r="BI29" s="38">
        <v>1</v>
      </c>
      <c r="BK29" s="38">
        <v>0</v>
      </c>
      <c r="BL29" s="38">
        <v>1</v>
      </c>
      <c r="BM29" s="38">
        <v>1</v>
      </c>
      <c r="BN29" s="38">
        <v>1</v>
      </c>
      <c r="BO29" s="38">
        <v>1</v>
      </c>
      <c r="BP29" s="38">
        <v>1</v>
      </c>
      <c r="BS29" s="38">
        <v>1</v>
      </c>
      <c r="BT29" s="38">
        <v>1</v>
      </c>
      <c r="BU29" s="38">
        <v>1</v>
      </c>
      <c r="BV29" s="38">
        <v>1</v>
      </c>
      <c r="BW29" s="38">
        <v>1</v>
      </c>
      <c r="BX29" s="38">
        <v>1</v>
      </c>
      <c r="BY29" s="38">
        <v>1</v>
      </c>
      <c r="BZ29" s="38">
        <v>1</v>
      </c>
      <c r="CA29" s="38">
        <v>1</v>
      </c>
      <c r="CB29" s="38">
        <v>1</v>
      </c>
      <c r="CC29" s="38">
        <v>1</v>
      </c>
      <c r="CD29" s="38">
        <v>1</v>
      </c>
      <c r="CE29" s="38">
        <v>1</v>
      </c>
      <c r="CF29" s="38">
        <v>1</v>
      </c>
      <c r="CG29" s="38">
        <v>1</v>
      </c>
      <c r="CH29" s="38">
        <v>1</v>
      </c>
      <c r="CN29" s="38">
        <v>1</v>
      </c>
      <c r="CO29" s="38">
        <v>1</v>
      </c>
      <c r="CP29" s="38">
        <v>1</v>
      </c>
      <c r="CQ29" s="38">
        <v>1</v>
      </c>
      <c r="CR29" s="38">
        <v>1</v>
      </c>
      <c r="CS29" s="38">
        <v>1</v>
      </c>
      <c r="CT29" s="38">
        <v>1</v>
      </c>
      <c r="CU29" s="38">
        <v>1</v>
      </c>
      <c r="CV29" s="38">
        <v>1</v>
      </c>
      <c r="CW29" s="38">
        <v>1</v>
      </c>
      <c r="CX29" s="38">
        <v>1</v>
      </c>
      <c r="CY29" s="38">
        <v>1</v>
      </c>
      <c r="DA29" s="38">
        <v>1</v>
      </c>
      <c r="DB29" s="38">
        <v>1</v>
      </c>
      <c r="DC29" s="38">
        <v>1</v>
      </c>
      <c r="DD29" s="38">
        <v>1</v>
      </c>
      <c r="DE29" s="38">
        <v>1</v>
      </c>
      <c r="DF29" s="38">
        <v>1</v>
      </c>
      <c r="DG29" s="38">
        <v>1</v>
      </c>
      <c r="DH29" s="38">
        <v>1</v>
      </c>
      <c r="DI29" s="38">
        <v>1</v>
      </c>
      <c r="DJ29" s="38">
        <v>1</v>
      </c>
      <c r="DK29" s="38">
        <v>1</v>
      </c>
      <c r="DL29" s="38">
        <v>1</v>
      </c>
      <c r="DM29" s="38">
        <v>1</v>
      </c>
      <c r="DN29" s="38">
        <v>1</v>
      </c>
      <c r="DT29" s="38">
        <v>1</v>
      </c>
      <c r="DU29" s="38">
        <v>0</v>
      </c>
      <c r="DV29" s="38">
        <v>1</v>
      </c>
      <c r="DW29" s="38">
        <v>1</v>
      </c>
      <c r="DX29" s="38">
        <v>1</v>
      </c>
      <c r="DY29" s="38">
        <v>1</v>
      </c>
      <c r="DZ29" s="38">
        <v>1</v>
      </c>
      <c r="EA29" s="38">
        <v>1</v>
      </c>
      <c r="EB29" s="38">
        <v>1</v>
      </c>
      <c r="EC29" s="38">
        <v>1</v>
      </c>
      <c r="EE29" s="38">
        <v>0</v>
      </c>
      <c r="EF29" s="38">
        <v>1</v>
      </c>
      <c r="EG29" s="38">
        <v>1</v>
      </c>
      <c r="EH29" s="38">
        <v>1</v>
      </c>
      <c r="EI29" s="38">
        <v>1</v>
      </c>
      <c r="EJ29" s="38">
        <v>1</v>
      </c>
      <c r="EK29" s="38">
        <v>1</v>
      </c>
      <c r="EL29" s="38">
        <v>1</v>
      </c>
      <c r="EM29" s="38">
        <v>1</v>
      </c>
      <c r="EN29" s="38">
        <v>1</v>
      </c>
      <c r="EO29" s="38">
        <v>1</v>
      </c>
      <c r="EP29" s="38">
        <v>1</v>
      </c>
      <c r="EQ29" s="38">
        <v>1</v>
      </c>
      <c r="ER29" s="38">
        <v>1</v>
      </c>
      <c r="ES29" s="38">
        <v>1</v>
      </c>
      <c r="ET29" s="38">
        <v>1</v>
      </c>
      <c r="EU29" s="38">
        <v>1</v>
      </c>
      <c r="EV29" s="38">
        <v>0</v>
      </c>
      <c r="EW29" s="38">
        <v>1</v>
      </c>
      <c r="EX29" s="38">
        <v>0</v>
      </c>
      <c r="EY29" s="38">
        <v>1</v>
      </c>
      <c r="EZ29" s="38">
        <v>0</v>
      </c>
      <c r="FA29" s="38">
        <v>1</v>
      </c>
      <c r="FB29" s="38">
        <v>0</v>
      </c>
      <c r="FC29" s="38">
        <v>0</v>
      </c>
      <c r="FD29" s="38">
        <v>1</v>
      </c>
      <c r="FE29" s="38">
        <v>1</v>
      </c>
      <c r="FF29" s="38">
        <v>1</v>
      </c>
      <c r="FG29" s="38">
        <v>1</v>
      </c>
      <c r="FH29" s="38">
        <v>1</v>
      </c>
      <c r="FI29" s="38">
        <v>1</v>
      </c>
      <c r="FJ29" s="38">
        <v>1</v>
      </c>
      <c r="FK29" s="38">
        <v>0</v>
      </c>
      <c r="FL29" s="38">
        <v>1</v>
      </c>
      <c r="FN29" s="38">
        <v>1</v>
      </c>
      <c r="FO29" s="38">
        <v>1</v>
      </c>
      <c r="FP29" s="38">
        <v>1</v>
      </c>
      <c r="FQ29" s="38">
        <v>1</v>
      </c>
      <c r="FR29" s="38">
        <v>1</v>
      </c>
      <c r="FS29" s="38">
        <v>1</v>
      </c>
      <c r="FT29" s="38">
        <v>0</v>
      </c>
      <c r="FU29" s="38">
        <v>1</v>
      </c>
      <c r="FV29" s="38">
        <v>1</v>
      </c>
      <c r="FW29" s="38">
        <v>1</v>
      </c>
      <c r="FZ29" s="38">
        <v>1</v>
      </c>
      <c r="GA29" s="38">
        <v>1</v>
      </c>
      <c r="GB29" s="38">
        <v>0</v>
      </c>
      <c r="GC29" s="38">
        <v>1</v>
      </c>
      <c r="GD29" s="38">
        <v>1</v>
      </c>
      <c r="GE29" s="38">
        <v>1</v>
      </c>
      <c r="GF29" s="38">
        <v>0</v>
      </c>
      <c r="GG29" s="38">
        <v>1</v>
      </c>
      <c r="GI29" s="38">
        <v>1</v>
      </c>
      <c r="GJ29" s="38">
        <v>1</v>
      </c>
      <c r="GK29" s="38">
        <v>1</v>
      </c>
      <c r="GL29" s="38">
        <v>1</v>
      </c>
      <c r="GM29" s="38">
        <v>0</v>
      </c>
      <c r="GN29" s="38">
        <v>1</v>
      </c>
      <c r="GO29" s="38">
        <v>0</v>
      </c>
      <c r="GP29" s="38">
        <v>1</v>
      </c>
      <c r="GQ29" s="38">
        <v>0</v>
      </c>
      <c r="GR29" s="38">
        <v>1</v>
      </c>
      <c r="GS29" s="38">
        <v>1</v>
      </c>
      <c r="GT29" s="38">
        <v>1</v>
      </c>
      <c r="GU29" s="38">
        <v>1</v>
      </c>
      <c r="GV29" s="38">
        <v>1</v>
      </c>
      <c r="GW29" s="38">
        <v>0</v>
      </c>
      <c r="GX29" s="38">
        <v>1</v>
      </c>
      <c r="GY29" s="38">
        <v>1</v>
      </c>
      <c r="GZ29" s="38">
        <v>1</v>
      </c>
      <c r="HA29" s="38">
        <v>1</v>
      </c>
      <c r="HB29" s="38">
        <v>1</v>
      </c>
      <c r="HC29" s="38">
        <v>0</v>
      </c>
      <c r="HD29" s="38">
        <v>1</v>
      </c>
      <c r="HE29" s="38">
        <v>1</v>
      </c>
      <c r="HF29" s="38">
        <v>1</v>
      </c>
      <c r="HG29" s="38">
        <v>1</v>
      </c>
      <c r="HH29" s="38">
        <v>1</v>
      </c>
      <c r="HI29" s="38">
        <v>0</v>
      </c>
      <c r="HJ29" s="38">
        <v>1</v>
      </c>
      <c r="HK29" s="38">
        <v>1</v>
      </c>
      <c r="HL29" s="38">
        <v>1</v>
      </c>
      <c r="HM29" s="38">
        <v>1</v>
      </c>
      <c r="HN29" s="38">
        <v>1</v>
      </c>
      <c r="HP29" s="38">
        <v>1</v>
      </c>
      <c r="HQ29" s="38">
        <v>1</v>
      </c>
      <c r="HS29" s="38">
        <v>1</v>
      </c>
      <c r="HT29" s="38">
        <v>1</v>
      </c>
      <c r="IB29" s="38">
        <v>1</v>
      </c>
      <c r="IC29" s="38">
        <v>1</v>
      </c>
      <c r="ID29" s="38">
        <v>0</v>
      </c>
      <c r="IE29" s="38">
        <v>1</v>
      </c>
      <c r="IF29" s="38">
        <v>1</v>
      </c>
      <c r="IG29" s="38">
        <v>1</v>
      </c>
      <c r="IH29" s="38">
        <v>0</v>
      </c>
      <c r="II29" s="38">
        <v>1</v>
      </c>
      <c r="IJ29" s="38">
        <v>0</v>
      </c>
      <c r="IK29" s="38">
        <v>1</v>
      </c>
      <c r="IL29" s="38">
        <v>1</v>
      </c>
      <c r="IM29" s="38">
        <v>1</v>
      </c>
      <c r="IN29" s="38">
        <v>1</v>
      </c>
      <c r="IO29" s="38">
        <v>1</v>
      </c>
      <c r="IP29" s="38">
        <v>1</v>
      </c>
      <c r="IQ29" s="38">
        <v>1</v>
      </c>
      <c r="IS29" s="30"/>
      <c r="IU29" s="38"/>
      <c r="IV29" s="41"/>
      <c r="IW29" s="41"/>
      <c r="IZ29" s="42"/>
      <c r="JA29" s="42"/>
    </row>
    <row r="30" spans="1:262" s="3" customFormat="1" ht="33.950000000000003" customHeight="1">
      <c r="A30" s="30" t="s">
        <v>44</v>
      </c>
      <c r="B30" s="38"/>
      <c r="C30" s="38"/>
      <c r="D30" s="38"/>
      <c r="E30" s="38"/>
      <c r="F30" s="46" t="s">
        <v>45</v>
      </c>
      <c r="G30" s="46"/>
      <c r="H30" s="47" t="s">
        <v>45</v>
      </c>
      <c r="I30" s="47"/>
      <c r="J30" s="48">
        <v>0</v>
      </c>
      <c r="K30" s="48"/>
      <c r="L30" s="47">
        <f t="shared" ref="L30" si="527">L29-M29</f>
        <v>-1</v>
      </c>
      <c r="M30" s="47"/>
      <c r="N30" s="47" t="s">
        <v>45</v>
      </c>
      <c r="O30" s="47"/>
      <c r="P30" s="47" t="s">
        <v>45</v>
      </c>
      <c r="Q30" s="47"/>
      <c r="R30" s="47" t="s">
        <v>45</v>
      </c>
      <c r="S30" s="47"/>
      <c r="T30" s="47" t="s">
        <v>45</v>
      </c>
      <c r="U30" s="47"/>
      <c r="V30" s="47" t="s">
        <v>45</v>
      </c>
      <c r="W30" s="47"/>
      <c r="X30" s="47" t="s">
        <v>45</v>
      </c>
      <c r="Y30" s="47"/>
      <c r="Z30" s="56">
        <f>9/10</f>
        <v>0.9</v>
      </c>
      <c r="AA30" s="50"/>
      <c r="AB30" s="51"/>
      <c r="AC30" s="47">
        <f t="shared" ref="AC30" si="528">AC29-AD29</f>
        <v>-1</v>
      </c>
      <c r="AD30" s="47"/>
      <c r="AE30" s="47">
        <f t="shared" ref="AE30" si="529">AE29-AF29</f>
        <v>-1</v>
      </c>
      <c r="AF30" s="47"/>
      <c r="AG30" s="47">
        <f t="shared" ref="AG30" si="530">AG29-AH29</f>
        <v>-1</v>
      </c>
      <c r="AH30" s="47"/>
      <c r="AI30" s="47" t="s">
        <v>45</v>
      </c>
      <c r="AJ30" s="47"/>
      <c r="AK30" s="52">
        <f>2/5</f>
        <v>0.4</v>
      </c>
      <c r="AL30" s="47">
        <f t="shared" ref="AL30" si="531">AL29-AM29</f>
        <v>-1</v>
      </c>
      <c r="AM30" s="47"/>
      <c r="AN30" s="47" t="s">
        <v>45</v>
      </c>
      <c r="AO30" s="47"/>
      <c r="AP30" s="47" t="s">
        <v>45</v>
      </c>
      <c r="AQ30" s="47"/>
      <c r="AR30" s="47" t="s">
        <v>45</v>
      </c>
      <c r="AS30" s="47"/>
      <c r="AT30" s="47" t="s">
        <v>45</v>
      </c>
      <c r="AU30" s="47"/>
      <c r="AV30" s="47" t="s">
        <v>45</v>
      </c>
      <c r="AW30" s="47"/>
      <c r="AX30" s="47">
        <f t="shared" ref="AX30" si="532">AX29-AY29</f>
        <v>-1</v>
      </c>
      <c r="AY30" s="47"/>
      <c r="AZ30" s="47" t="s">
        <v>45</v>
      </c>
      <c r="BA30" s="47"/>
      <c r="BB30" s="47" t="s">
        <v>45</v>
      </c>
      <c r="BC30" s="47"/>
      <c r="BD30" s="53">
        <f t="shared" ref="BD30" si="533">BD29-BE29</f>
        <v>0</v>
      </c>
      <c r="BE30" s="53"/>
      <c r="BF30" s="47">
        <f t="shared" ref="BF30" si="534">BF29-BG29</f>
        <v>-1</v>
      </c>
      <c r="BG30" s="47"/>
      <c r="BH30" s="47" t="s">
        <v>45</v>
      </c>
      <c r="BI30" s="47"/>
      <c r="BJ30" s="54">
        <f>9/12</f>
        <v>0.75</v>
      </c>
      <c r="BK30" s="47">
        <f t="shared" ref="BK30" si="535">BK29-BL29</f>
        <v>-1</v>
      </c>
      <c r="BL30" s="47"/>
      <c r="BM30" s="47" t="s">
        <v>45</v>
      </c>
      <c r="BN30" s="47"/>
      <c r="BO30" s="47" t="s">
        <v>45</v>
      </c>
      <c r="BP30" s="47"/>
      <c r="BQ30" s="47"/>
      <c r="BR30" s="47"/>
      <c r="BS30" s="47" t="s">
        <v>45</v>
      </c>
      <c r="BT30" s="47"/>
      <c r="BU30" s="47" t="s">
        <v>45</v>
      </c>
      <c r="BV30" s="47"/>
      <c r="BW30" s="47" t="s">
        <v>45</v>
      </c>
      <c r="BX30" s="47"/>
      <c r="BY30" s="47" t="s">
        <v>45</v>
      </c>
      <c r="BZ30" s="47"/>
      <c r="CA30" s="47" t="s">
        <v>45</v>
      </c>
      <c r="CB30" s="47"/>
      <c r="CC30" s="48">
        <f t="shared" ref="CC30" si="536">CC29-CD29</f>
        <v>0</v>
      </c>
      <c r="CD30" s="48"/>
      <c r="CE30" s="47" t="s">
        <v>45</v>
      </c>
      <c r="CF30" s="47"/>
      <c r="CG30" s="47" t="s">
        <v>45</v>
      </c>
      <c r="CH30" s="47"/>
      <c r="CI30" s="52">
        <f>11/12</f>
        <v>0.91666666666666663</v>
      </c>
      <c r="CJ30" s="47"/>
      <c r="CK30" s="47"/>
      <c r="CL30" s="47"/>
      <c r="CM30" s="47"/>
      <c r="CN30" s="47" t="s">
        <v>45</v>
      </c>
      <c r="CO30" s="47"/>
      <c r="CP30" s="47" t="s">
        <v>45</v>
      </c>
      <c r="CQ30" s="47"/>
      <c r="CR30" s="47" t="s">
        <v>45</v>
      </c>
      <c r="CS30" s="47"/>
      <c r="CT30" s="53">
        <f t="shared" ref="CT30" si="537">CT29-CU29</f>
        <v>0</v>
      </c>
      <c r="CU30" s="53"/>
      <c r="CV30" s="47" t="s">
        <v>45</v>
      </c>
      <c r="CW30" s="47"/>
      <c r="CX30" s="47" t="s">
        <v>45</v>
      </c>
      <c r="CY30" s="47"/>
      <c r="CZ30" s="52">
        <f>7/8</f>
        <v>0.875</v>
      </c>
      <c r="DA30" s="47" t="s">
        <v>45</v>
      </c>
      <c r="DB30" s="47"/>
      <c r="DC30" s="53">
        <v>0</v>
      </c>
      <c r="DD30" s="53"/>
      <c r="DE30" s="47" t="s">
        <v>45</v>
      </c>
      <c r="DF30" s="47"/>
      <c r="DG30" s="47" t="s">
        <v>45</v>
      </c>
      <c r="DH30" s="47"/>
      <c r="DI30" s="53">
        <f t="shared" ref="DI30" si="538">DI29-DJ29</f>
        <v>0</v>
      </c>
      <c r="DJ30" s="53"/>
      <c r="DK30" s="47" t="s">
        <v>45</v>
      </c>
      <c r="DL30" s="47"/>
      <c r="DM30" s="47" t="s">
        <v>45</v>
      </c>
      <c r="DN30" s="47"/>
      <c r="DO30" s="47"/>
      <c r="DP30" s="47"/>
      <c r="DQ30" s="47"/>
      <c r="DR30" s="47"/>
      <c r="DS30" s="52">
        <f>7/9</f>
        <v>0.77777777777777779</v>
      </c>
      <c r="DT30" s="47">
        <f t="shared" ref="DT30" si="539">DT29-DU29</f>
        <v>1</v>
      </c>
      <c r="DU30" s="47"/>
      <c r="DV30" s="48">
        <f t="shared" ref="DV30" si="540">DV29-DW29</f>
        <v>0</v>
      </c>
      <c r="DW30" s="48"/>
      <c r="DX30" s="47" t="s">
        <v>45</v>
      </c>
      <c r="DY30" s="47"/>
      <c r="DZ30" s="53">
        <f t="shared" ref="DZ30" si="541">DZ29-EA29</f>
        <v>0</v>
      </c>
      <c r="EA30" s="53"/>
      <c r="EB30" s="53">
        <f t="shared" ref="EB30" si="542">EB29-EC29</f>
        <v>0</v>
      </c>
      <c r="EC30" s="53"/>
      <c r="ED30" s="52">
        <f>4/5</f>
        <v>0.8</v>
      </c>
      <c r="EE30" s="47">
        <f t="shared" ref="EE30" si="543">EE29-EF29</f>
        <v>-1</v>
      </c>
      <c r="EF30" s="47"/>
      <c r="EG30" s="48">
        <f t="shared" ref="EG30" si="544">EG29-EH29</f>
        <v>0</v>
      </c>
      <c r="EH30" s="48"/>
      <c r="EI30" s="47" t="s">
        <v>45</v>
      </c>
      <c r="EJ30" s="47"/>
      <c r="EK30" s="47" t="s">
        <v>45</v>
      </c>
      <c r="EL30" s="47"/>
      <c r="EM30" s="53">
        <f t="shared" ref="EM30" si="545">EM29-EN29</f>
        <v>0</v>
      </c>
      <c r="EN30" s="53"/>
      <c r="EO30" s="47" t="s">
        <v>45</v>
      </c>
      <c r="EP30" s="47"/>
      <c r="EQ30" s="47" t="s">
        <v>45</v>
      </c>
      <c r="ER30" s="47"/>
      <c r="ES30" s="47" t="s">
        <v>45</v>
      </c>
      <c r="ET30" s="47"/>
      <c r="EU30" s="47">
        <f t="shared" ref="EU30" si="546">EU29-EV29</f>
        <v>1</v>
      </c>
      <c r="EV30" s="47"/>
      <c r="EW30" s="47">
        <f t="shared" ref="EW30" si="547">EW29-EX29</f>
        <v>1</v>
      </c>
      <c r="EX30" s="47"/>
      <c r="EY30" s="47">
        <f t="shared" ref="EY30" si="548">EY29-EZ29</f>
        <v>1</v>
      </c>
      <c r="EZ30" s="47"/>
      <c r="FA30" s="47">
        <f t="shared" ref="FA30" si="549">FA29-FB29</f>
        <v>1</v>
      </c>
      <c r="FB30" s="47"/>
      <c r="FC30" s="47">
        <f t="shared" ref="FC30" si="550">FC29-FD29</f>
        <v>-1</v>
      </c>
      <c r="FD30" s="47"/>
      <c r="FE30" s="47" t="s">
        <v>45</v>
      </c>
      <c r="FF30" s="47"/>
      <c r="FG30" s="47" t="s">
        <v>45</v>
      </c>
      <c r="FH30" s="47"/>
      <c r="FI30" s="47" t="s">
        <v>45</v>
      </c>
      <c r="FJ30" s="47"/>
      <c r="FK30" s="47">
        <f t="shared" ref="FK30" si="551">FK29-FL29</f>
        <v>-1</v>
      </c>
      <c r="FL30" s="47"/>
      <c r="FM30" s="52">
        <f>11/16</f>
        <v>0.6875</v>
      </c>
      <c r="FN30" s="47" t="s">
        <v>45</v>
      </c>
      <c r="FO30" s="47"/>
      <c r="FP30" s="47" t="s">
        <v>45</v>
      </c>
      <c r="FQ30" s="47"/>
      <c r="FR30" s="53">
        <f t="shared" ref="FR30" si="552">FR29-FS29</f>
        <v>0</v>
      </c>
      <c r="FS30" s="53"/>
      <c r="FT30" s="47">
        <f t="shared" ref="FT30" si="553">FT29-FU29</f>
        <v>-1</v>
      </c>
      <c r="FU30" s="47"/>
      <c r="FV30" s="53">
        <f t="shared" ref="FV30" si="554">FV29-FW29</f>
        <v>0</v>
      </c>
      <c r="FW30" s="53"/>
      <c r="FX30" s="47"/>
      <c r="FY30" s="47"/>
      <c r="FZ30" s="53">
        <f t="shared" ref="FZ30" si="555">FZ29-GA29</f>
        <v>0</v>
      </c>
      <c r="GA30" s="53"/>
      <c r="GB30" s="47">
        <f t="shared" ref="GB30" si="556">GB29-GC29</f>
        <v>-1</v>
      </c>
      <c r="GC30" s="47"/>
      <c r="GD30" s="47" t="s">
        <v>45</v>
      </c>
      <c r="GE30" s="47"/>
      <c r="GF30" s="47">
        <f t="shared" ref="GF30" si="557">GF29-GG29</f>
        <v>-1</v>
      </c>
      <c r="GG30" s="47"/>
      <c r="GH30" s="52">
        <f>7/10</f>
        <v>0.7</v>
      </c>
      <c r="GI30" s="47" t="s">
        <v>45</v>
      </c>
      <c r="GJ30" s="47"/>
      <c r="GK30" s="47" t="s">
        <v>45</v>
      </c>
      <c r="GL30" s="47"/>
      <c r="GM30" s="47">
        <f t="shared" ref="GM30" si="558">GM29-GN29</f>
        <v>-1</v>
      </c>
      <c r="GN30" s="47"/>
      <c r="GO30" s="47">
        <f t="shared" ref="GO30" si="559">GO29-GP29</f>
        <v>-1</v>
      </c>
      <c r="GP30" s="47"/>
      <c r="GQ30" s="47">
        <f t="shared" ref="GQ30" si="560">GQ29-GR29</f>
        <v>-1</v>
      </c>
      <c r="GR30" s="47"/>
      <c r="GS30" s="47" t="s">
        <v>45</v>
      </c>
      <c r="GT30" s="47"/>
      <c r="GU30" s="47" t="s">
        <v>45</v>
      </c>
      <c r="GV30" s="47"/>
      <c r="GW30" s="47">
        <f t="shared" ref="GW30" si="561">GW29-GX29</f>
        <v>-1</v>
      </c>
      <c r="GX30" s="47"/>
      <c r="GY30" s="47" t="s">
        <v>45</v>
      </c>
      <c r="GZ30" s="47"/>
      <c r="HA30" s="47" t="s">
        <v>45</v>
      </c>
      <c r="HB30" s="47"/>
      <c r="HC30" s="47">
        <f t="shared" ref="HC30" si="562">HC29-HD29</f>
        <v>-1</v>
      </c>
      <c r="HD30" s="47"/>
      <c r="HE30" s="61">
        <f t="shared" ref="HE30" si="563">HE29-HF29</f>
        <v>0</v>
      </c>
      <c r="HF30" s="61"/>
      <c r="HG30" s="47" t="s">
        <v>45</v>
      </c>
      <c r="HH30" s="47"/>
      <c r="HI30" s="47">
        <f t="shared" ref="HI30" si="564">HI29-HJ29</f>
        <v>-1</v>
      </c>
      <c r="HJ30" s="47"/>
      <c r="HK30" s="47" t="s">
        <v>45</v>
      </c>
      <c r="HL30" s="47"/>
      <c r="HM30" s="60">
        <f t="shared" ref="HM30" si="565">HM29-HN29</f>
        <v>0</v>
      </c>
      <c r="HN30" s="60"/>
      <c r="HO30" s="52">
        <f>10/16</f>
        <v>0.625</v>
      </c>
      <c r="HP30" s="47" t="s">
        <v>45</v>
      </c>
      <c r="HQ30" s="47"/>
      <c r="HR30" s="52">
        <v>1</v>
      </c>
      <c r="HS30" s="53" t="s">
        <v>49</v>
      </c>
      <c r="HT30" s="53"/>
      <c r="HU30" s="47" t="s">
        <v>49</v>
      </c>
      <c r="HV30" s="47"/>
      <c r="HW30" s="47" t="s">
        <v>49</v>
      </c>
      <c r="HX30" s="47"/>
      <c r="HY30" s="47" t="s">
        <v>49</v>
      </c>
      <c r="HZ30" s="47"/>
      <c r="IA30" s="52" t="s">
        <v>49</v>
      </c>
      <c r="IB30" s="48">
        <f t="shared" ref="IB30" si="566">IB29-IC29</f>
        <v>0</v>
      </c>
      <c r="IC30" s="48"/>
      <c r="ID30" s="47">
        <f t="shared" ref="ID30" si="567">ID29-IE29</f>
        <v>-1</v>
      </c>
      <c r="IE30" s="47"/>
      <c r="IF30" s="47" t="s">
        <v>45</v>
      </c>
      <c r="IG30" s="47"/>
      <c r="IH30" s="47">
        <f t="shared" ref="IH30" si="568">IH29-II29</f>
        <v>-1</v>
      </c>
      <c r="II30" s="47"/>
      <c r="IJ30" s="47">
        <f t="shared" ref="IJ30" si="569">IJ29-IK29</f>
        <v>-1</v>
      </c>
      <c r="IK30" s="47"/>
      <c r="IL30" s="53">
        <f t="shared" ref="IL30" si="570">IL29-IM29</f>
        <v>0</v>
      </c>
      <c r="IM30" s="53"/>
      <c r="IN30" s="53">
        <f t="shared" ref="IN30" si="571">IN29-IO29</f>
        <v>0</v>
      </c>
      <c r="IO30" s="53"/>
      <c r="IP30" s="47" t="s">
        <v>45</v>
      </c>
      <c r="IQ30" s="47"/>
      <c r="IR30" s="38">
        <f>5/8</f>
        <v>0.625</v>
      </c>
      <c r="IS30" s="30">
        <f>81/113</f>
        <v>0.7168141592920354</v>
      </c>
      <c r="IT30" s="38">
        <v>31</v>
      </c>
      <c r="IU30" s="38">
        <v>113</v>
      </c>
      <c r="IV30" s="59">
        <f>COUNTIF(F30:IQ30,"y")-1</f>
        <v>58</v>
      </c>
      <c r="IW30" s="41">
        <f>COUNTIF(F30:IQ30,0)</f>
        <v>19</v>
      </c>
      <c r="IX30" s="41">
        <f t="shared" si="251"/>
        <v>8</v>
      </c>
      <c r="IY30" s="41">
        <f>COUNTIF(F30:IQ30,-1)</f>
        <v>23</v>
      </c>
      <c r="IZ30" s="42">
        <f t="shared" si="252"/>
        <v>31</v>
      </c>
      <c r="JA30" s="42">
        <f t="shared" si="253"/>
        <v>77</v>
      </c>
      <c r="JB30" s="42">
        <f t="shared" si="362"/>
        <v>108</v>
      </c>
    </row>
    <row r="31" spans="1:262" ht="30.95" customHeight="1">
      <c r="A31" s="30" t="s">
        <v>68</v>
      </c>
      <c r="B31" s="43">
        <v>45302</v>
      </c>
      <c r="C31" s="44">
        <v>0.66666666666666663</v>
      </c>
      <c r="D31" s="38" t="s">
        <v>35</v>
      </c>
      <c r="E31" s="38">
        <v>25</v>
      </c>
      <c r="F31" s="38">
        <v>1</v>
      </c>
      <c r="G31" s="38">
        <v>1</v>
      </c>
      <c r="H31" s="38">
        <v>1</v>
      </c>
      <c r="I31" s="38">
        <v>1</v>
      </c>
      <c r="J31" s="38">
        <v>1</v>
      </c>
      <c r="K31" s="38">
        <v>1</v>
      </c>
      <c r="L31" s="38">
        <v>1</v>
      </c>
      <c r="M31" s="38">
        <v>1</v>
      </c>
      <c r="N31" s="38">
        <v>1</v>
      </c>
      <c r="O31" s="38">
        <v>1</v>
      </c>
      <c r="P31" s="38">
        <v>1</v>
      </c>
      <c r="Q31" s="38">
        <v>1</v>
      </c>
      <c r="R31" s="38">
        <v>1</v>
      </c>
      <c r="S31" s="38">
        <v>1</v>
      </c>
      <c r="T31" s="38">
        <v>1</v>
      </c>
      <c r="U31" s="38">
        <v>1</v>
      </c>
      <c r="V31" s="38">
        <v>1</v>
      </c>
      <c r="W31" s="38">
        <v>1</v>
      </c>
      <c r="X31" s="38">
        <v>1</v>
      </c>
      <c r="Y31" s="38">
        <v>1</v>
      </c>
      <c r="AC31" s="38">
        <v>1</v>
      </c>
      <c r="AD31" s="38">
        <v>1</v>
      </c>
      <c r="AE31" s="38">
        <v>1</v>
      </c>
      <c r="AF31" s="38">
        <v>1</v>
      </c>
      <c r="AG31" s="38">
        <v>1</v>
      </c>
      <c r="AH31" s="38">
        <v>1</v>
      </c>
      <c r="AI31" s="38">
        <v>1</v>
      </c>
      <c r="AJ31" s="38">
        <v>1</v>
      </c>
      <c r="AL31" s="38">
        <v>1</v>
      </c>
      <c r="AM31" s="38">
        <v>1</v>
      </c>
      <c r="AN31" s="38">
        <v>1</v>
      </c>
      <c r="AO31" s="38">
        <v>1</v>
      </c>
      <c r="AP31" s="38">
        <v>0</v>
      </c>
      <c r="AQ31" s="38">
        <v>1</v>
      </c>
      <c r="AR31" s="38">
        <v>1</v>
      </c>
      <c r="AS31" s="38">
        <v>1</v>
      </c>
      <c r="AT31" s="38">
        <v>1</v>
      </c>
      <c r="AU31" s="38">
        <v>1</v>
      </c>
      <c r="AV31" s="38">
        <v>1</v>
      </c>
      <c r="AW31" s="38">
        <v>1</v>
      </c>
      <c r="AX31" s="38">
        <v>1</v>
      </c>
      <c r="AY31" s="38">
        <v>1</v>
      </c>
      <c r="AZ31" s="38">
        <v>1</v>
      </c>
      <c r="BA31" s="38">
        <v>1</v>
      </c>
      <c r="BB31" s="38">
        <v>1</v>
      </c>
      <c r="BC31" s="38">
        <v>1</v>
      </c>
      <c r="BD31" s="38">
        <v>1</v>
      </c>
      <c r="BE31" s="38">
        <v>1</v>
      </c>
      <c r="BF31" s="38">
        <v>1</v>
      </c>
      <c r="BG31" s="38">
        <v>1</v>
      </c>
      <c r="BH31" s="38">
        <v>1</v>
      </c>
      <c r="BI31" s="38">
        <v>1</v>
      </c>
      <c r="BK31" s="38">
        <v>1</v>
      </c>
      <c r="BL31" s="38">
        <v>1</v>
      </c>
      <c r="BM31" s="38">
        <v>1</v>
      </c>
      <c r="BN31" s="38">
        <v>1</v>
      </c>
      <c r="BO31" s="38">
        <v>1</v>
      </c>
      <c r="BP31" s="38">
        <v>1</v>
      </c>
      <c r="BS31" s="38">
        <v>0</v>
      </c>
      <c r="BT31" s="38">
        <v>1</v>
      </c>
      <c r="BU31" s="38">
        <v>1</v>
      </c>
      <c r="BV31" s="38">
        <v>1</v>
      </c>
      <c r="BW31" s="38">
        <v>1</v>
      </c>
      <c r="BX31" s="38">
        <v>1</v>
      </c>
      <c r="BY31" s="38">
        <v>1</v>
      </c>
      <c r="BZ31" s="38">
        <v>1</v>
      </c>
      <c r="CA31" s="38">
        <v>1</v>
      </c>
      <c r="CB31" s="38">
        <v>1</v>
      </c>
      <c r="CC31" s="38">
        <v>1</v>
      </c>
      <c r="CD31" s="38">
        <v>1</v>
      </c>
      <c r="CE31" s="38">
        <v>1</v>
      </c>
      <c r="CF31" s="38">
        <v>1</v>
      </c>
      <c r="CG31" s="38">
        <v>1</v>
      </c>
      <c r="CH31" s="38">
        <v>1</v>
      </c>
      <c r="CN31" s="38">
        <v>1</v>
      </c>
      <c r="CO31" s="38">
        <v>1</v>
      </c>
      <c r="CP31" s="38">
        <v>1</v>
      </c>
      <c r="CQ31" s="38">
        <v>1</v>
      </c>
      <c r="CR31" s="38">
        <v>0</v>
      </c>
      <c r="CS31" s="38">
        <v>1</v>
      </c>
      <c r="CT31" s="38">
        <v>1</v>
      </c>
      <c r="CU31" s="38">
        <v>1</v>
      </c>
      <c r="CV31" s="38">
        <v>1</v>
      </c>
      <c r="CW31" s="38">
        <v>1</v>
      </c>
      <c r="CX31" s="38">
        <v>1</v>
      </c>
      <c r="CY31" s="38">
        <v>1</v>
      </c>
      <c r="DA31" s="38">
        <v>1</v>
      </c>
      <c r="DB31" s="38">
        <v>1</v>
      </c>
      <c r="DC31" s="38">
        <v>1</v>
      </c>
      <c r="DD31" s="38">
        <v>1</v>
      </c>
      <c r="DE31" s="38">
        <v>1</v>
      </c>
      <c r="DF31" s="38">
        <v>1</v>
      </c>
      <c r="DG31" s="38">
        <v>1</v>
      </c>
      <c r="DH31" s="38">
        <v>1</v>
      </c>
      <c r="DI31" s="38">
        <v>1</v>
      </c>
      <c r="DJ31" s="38">
        <v>1</v>
      </c>
      <c r="DK31" s="38">
        <v>1</v>
      </c>
      <c r="DL31" s="38">
        <v>1</v>
      </c>
      <c r="DM31" s="38">
        <v>1</v>
      </c>
      <c r="DN31" s="38">
        <v>1</v>
      </c>
      <c r="DT31" s="38">
        <v>1</v>
      </c>
      <c r="DU31" s="38">
        <v>1</v>
      </c>
      <c r="DV31" s="38">
        <v>0</v>
      </c>
      <c r="DW31" s="38">
        <v>1</v>
      </c>
      <c r="DX31" s="38">
        <v>1</v>
      </c>
      <c r="DY31" s="38">
        <v>1</v>
      </c>
      <c r="DZ31" s="38">
        <v>1</v>
      </c>
      <c r="EA31" s="38">
        <v>1</v>
      </c>
      <c r="EB31" s="38">
        <v>1</v>
      </c>
      <c r="EC31" s="38">
        <v>1</v>
      </c>
      <c r="EE31" s="38">
        <v>0</v>
      </c>
      <c r="EF31" s="38">
        <v>1</v>
      </c>
      <c r="EG31" s="38">
        <v>1</v>
      </c>
      <c r="EH31" s="38">
        <v>1</v>
      </c>
      <c r="EI31" s="38">
        <v>1</v>
      </c>
      <c r="EJ31" s="38">
        <v>1</v>
      </c>
      <c r="EK31" s="38">
        <v>1</v>
      </c>
      <c r="EL31" s="38">
        <v>1</v>
      </c>
      <c r="EM31" s="38">
        <v>1</v>
      </c>
      <c r="EN31" s="38">
        <v>1</v>
      </c>
      <c r="EO31" s="38">
        <v>1</v>
      </c>
      <c r="EP31" s="38">
        <v>1</v>
      </c>
      <c r="EQ31" s="38">
        <v>0</v>
      </c>
      <c r="ER31" s="38">
        <v>1</v>
      </c>
      <c r="ES31" s="38">
        <v>1</v>
      </c>
      <c r="ET31" s="38">
        <v>1</v>
      </c>
      <c r="EU31" s="38">
        <v>1</v>
      </c>
      <c r="EV31" s="38">
        <v>0</v>
      </c>
      <c r="EW31" s="38">
        <v>1</v>
      </c>
      <c r="EX31" s="38">
        <v>1</v>
      </c>
      <c r="EY31" s="38">
        <v>1</v>
      </c>
      <c r="EZ31" s="38">
        <v>0</v>
      </c>
      <c r="FA31" s="38">
        <v>1</v>
      </c>
      <c r="FB31" s="38">
        <v>1</v>
      </c>
      <c r="FC31" s="38">
        <v>0</v>
      </c>
      <c r="FD31" s="38">
        <v>1</v>
      </c>
      <c r="FE31" s="38">
        <v>1</v>
      </c>
      <c r="FF31" s="38">
        <v>0</v>
      </c>
      <c r="FG31" s="38">
        <v>1</v>
      </c>
      <c r="FH31" s="38">
        <v>1</v>
      </c>
      <c r="FI31" s="38">
        <v>1</v>
      </c>
      <c r="FJ31" s="38">
        <v>1</v>
      </c>
      <c r="FK31" s="38">
        <v>1</v>
      </c>
      <c r="FL31" s="38">
        <v>1</v>
      </c>
      <c r="FN31" s="38">
        <v>1</v>
      </c>
      <c r="FO31" s="38">
        <v>1</v>
      </c>
      <c r="FP31" s="38">
        <v>1</v>
      </c>
      <c r="FQ31" s="38">
        <v>1</v>
      </c>
      <c r="FR31" s="38">
        <v>1</v>
      </c>
      <c r="FS31" s="38">
        <v>1</v>
      </c>
      <c r="FT31" s="38">
        <v>1</v>
      </c>
      <c r="FU31" s="38">
        <v>1</v>
      </c>
      <c r="FV31" s="38">
        <v>1</v>
      </c>
      <c r="FW31" s="38">
        <v>1</v>
      </c>
      <c r="FZ31" s="38">
        <v>1</v>
      </c>
      <c r="GA31" s="38">
        <v>1</v>
      </c>
      <c r="GB31" s="38">
        <v>1</v>
      </c>
      <c r="GC31" s="38">
        <v>1</v>
      </c>
      <c r="GD31" s="38">
        <v>1</v>
      </c>
      <c r="GE31" s="38">
        <v>1</v>
      </c>
      <c r="GF31" s="38">
        <v>1</v>
      </c>
      <c r="GG31" s="38">
        <v>1</v>
      </c>
      <c r="GI31" s="38">
        <v>1</v>
      </c>
      <c r="GJ31" s="38">
        <v>1</v>
      </c>
      <c r="GK31" s="38">
        <v>1</v>
      </c>
      <c r="GL31" s="38">
        <v>1</v>
      </c>
      <c r="GM31" s="38">
        <v>1</v>
      </c>
      <c r="GN31" s="38">
        <v>1</v>
      </c>
      <c r="GO31" s="38">
        <v>1</v>
      </c>
      <c r="GP31" s="38">
        <v>1</v>
      </c>
      <c r="GQ31" s="38">
        <v>1</v>
      </c>
      <c r="GR31" s="38">
        <v>1</v>
      </c>
      <c r="GS31" s="38">
        <v>1</v>
      </c>
      <c r="GT31" s="38">
        <v>1</v>
      </c>
      <c r="GU31" s="38">
        <v>1</v>
      </c>
      <c r="GV31" s="38">
        <v>0</v>
      </c>
      <c r="GW31" s="38">
        <v>1</v>
      </c>
      <c r="GX31" s="38">
        <v>0</v>
      </c>
      <c r="GY31" s="38">
        <v>1</v>
      </c>
      <c r="GZ31" s="38">
        <v>1</v>
      </c>
      <c r="HA31" s="38">
        <v>1</v>
      </c>
      <c r="HB31" s="38">
        <v>1</v>
      </c>
      <c r="HC31" s="38">
        <v>1</v>
      </c>
      <c r="HD31" s="38">
        <v>1</v>
      </c>
      <c r="HE31" s="38">
        <v>1</v>
      </c>
      <c r="HF31" s="38">
        <v>1</v>
      </c>
      <c r="HG31" s="38">
        <v>1</v>
      </c>
      <c r="HH31" s="38">
        <v>1</v>
      </c>
      <c r="HI31" s="38">
        <v>1</v>
      </c>
      <c r="HJ31" s="38">
        <v>1</v>
      </c>
      <c r="HK31" s="38">
        <v>1</v>
      </c>
      <c r="HL31" s="38">
        <v>1</v>
      </c>
      <c r="HM31" s="38">
        <v>1</v>
      </c>
      <c r="HN31" s="38">
        <v>1</v>
      </c>
      <c r="HP31" s="38">
        <v>1</v>
      </c>
      <c r="HQ31" s="38">
        <v>1</v>
      </c>
      <c r="HS31" s="38">
        <v>1</v>
      </c>
      <c r="HT31" s="38">
        <v>1</v>
      </c>
      <c r="IB31" s="38">
        <v>1</v>
      </c>
      <c r="IC31" s="38">
        <v>0</v>
      </c>
      <c r="ID31" s="38">
        <v>1</v>
      </c>
      <c r="IE31" s="38">
        <v>1</v>
      </c>
      <c r="IF31" s="38">
        <v>1</v>
      </c>
      <c r="IG31" s="38">
        <v>1</v>
      </c>
      <c r="IH31" s="38">
        <v>1</v>
      </c>
      <c r="II31" s="38">
        <v>1</v>
      </c>
      <c r="IJ31" s="38">
        <v>1</v>
      </c>
      <c r="IK31" s="38">
        <v>1</v>
      </c>
      <c r="IL31" s="38">
        <v>1</v>
      </c>
      <c r="IM31" s="38">
        <v>1</v>
      </c>
      <c r="IN31" s="38">
        <v>1</v>
      </c>
      <c r="IO31" s="38">
        <v>1</v>
      </c>
      <c r="IP31" s="38">
        <v>1</v>
      </c>
      <c r="IQ31" s="38">
        <v>1</v>
      </c>
      <c r="IS31" s="30"/>
      <c r="IU31" s="38"/>
      <c r="IV31" s="41"/>
      <c r="IW31" s="41"/>
      <c r="IZ31" s="42"/>
      <c r="JA31" s="42"/>
    </row>
    <row r="32" spans="1:262" s="3" customFormat="1" ht="33.950000000000003" customHeight="1">
      <c r="A32" s="30" t="s">
        <v>44</v>
      </c>
      <c r="B32" s="38"/>
      <c r="C32" s="38"/>
      <c r="D32" s="38"/>
      <c r="E32" s="38"/>
      <c r="F32" s="47" t="s">
        <v>45</v>
      </c>
      <c r="G32" s="47"/>
      <c r="H32" s="47" t="s">
        <v>45</v>
      </c>
      <c r="I32" s="47"/>
      <c r="J32" s="58">
        <f t="shared" ref="J32" si="572">J31-K31</f>
        <v>0</v>
      </c>
      <c r="K32" s="58"/>
      <c r="L32" s="47" t="s">
        <v>45</v>
      </c>
      <c r="M32" s="47"/>
      <c r="N32" s="53">
        <f t="shared" ref="N32" si="573">N31-O31</f>
        <v>0</v>
      </c>
      <c r="O32" s="53"/>
      <c r="P32" s="47" t="s">
        <v>45</v>
      </c>
      <c r="Q32" s="47"/>
      <c r="R32" s="58">
        <f t="shared" ref="R32" si="574">R31-S31</f>
        <v>0</v>
      </c>
      <c r="S32" s="58"/>
      <c r="T32" s="47" t="s">
        <v>45</v>
      </c>
      <c r="U32" s="47"/>
      <c r="V32" s="48">
        <f t="shared" ref="V32" si="575">V31-W31</f>
        <v>0</v>
      </c>
      <c r="W32" s="48"/>
      <c r="X32" s="47" t="s">
        <v>45</v>
      </c>
      <c r="Y32" s="47"/>
      <c r="Z32" s="56">
        <v>1</v>
      </c>
      <c r="AA32" s="50"/>
      <c r="AB32" s="51"/>
      <c r="AC32" s="47" t="s">
        <v>45</v>
      </c>
      <c r="AD32" s="47"/>
      <c r="AE32" s="47" t="s">
        <v>45</v>
      </c>
      <c r="AF32" s="47"/>
      <c r="AG32" s="47" t="s">
        <v>45</v>
      </c>
      <c r="AH32" s="47"/>
      <c r="AI32" s="47" t="s">
        <v>45</v>
      </c>
      <c r="AJ32" s="47"/>
      <c r="AK32" s="52">
        <v>1</v>
      </c>
      <c r="AL32" s="47" t="s">
        <v>45</v>
      </c>
      <c r="AM32" s="47"/>
      <c r="AN32" s="47" t="s">
        <v>45</v>
      </c>
      <c r="AO32" s="47"/>
      <c r="AP32" s="47">
        <f t="shared" ref="AP32" si="576">AP31-AQ31</f>
        <v>-1</v>
      </c>
      <c r="AQ32" s="47"/>
      <c r="AR32" s="47" t="s">
        <v>45</v>
      </c>
      <c r="AS32" s="47"/>
      <c r="AT32" s="47" t="s">
        <v>45</v>
      </c>
      <c r="AU32" s="47"/>
      <c r="AV32" s="47" t="s">
        <v>45</v>
      </c>
      <c r="AW32" s="47"/>
      <c r="AX32" s="53">
        <f t="shared" ref="AX32" si="577">AX31-AY31</f>
        <v>0</v>
      </c>
      <c r="AY32" s="53"/>
      <c r="AZ32" s="53">
        <f t="shared" ref="AZ32" si="578">AZ31-BA31</f>
        <v>0</v>
      </c>
      <c r="BA32" s="53"/>
      <c r="BB32" s="47" t="s">
        <v>45</v>
      </c>
      <c r="BC32" s="47"/>
      <c r="BD32" s="53">
        <f t="shared" ref="BD32" si="579">BD31-BE31</f>
        <v>0</v>
      </c>
      <c r="BE32" s="53"/>
      <c r="BF32" s="53">
        <f t="shared" ref="BF32" si="580">BF31-BG31</f>
        <v>0</v>
      </c>
      <c r="BG32" s="53"/>
      <c r="BH32" s="47" t="s">
        <v>45</v>
      </c>
      <c r="BI32" s="47"/>
      <c r="BJ32" s="54">
        <f>11/12</f>
        <v>0.91666666666666663</v>
      </c>
      <c r="BK32" s="47" t="s">
        <v>45</v>
      </c>
      <c r="BL32" s="47"/>
      <c r="BM32" s="47" t="s">
        <v>45</v>
      </c>
      <c r="BN32" s="47"/>
      <c r="BO32" s="47" t="s">
        <v>45</v>
      </c>
      <c r="BP32" s="47"/>
      <c r="BQ32" s="47"/>
      <c r="BR32" s="47"/>
      <c r="BS32" s="47">
        <f t="shared" ref="BS32" si="581">BS31-BT31</f>
        <v>-1</v>
      </c>
      <c r="BT32" s="47"/>
      <c r="BU32" s="47" t="s">
        <v>45</v>
      </c>
      <c r="BV32" s="47"/>
      <c r="BW32" s="47" t="s">
        <v>45</v>
      </c>
      <c r="BX32" s="47"/>
      <c r="BY32" s="47" t="s">
        <v>45</v>
      </c>
      <c r="BZ32" s="47"/>
      <c r="CA32" s="47" t="s">
        <v>45</v>
      </c>
      <c r="CB32" s="47"/>
      <c r="CC32" s="47" t="s">
        <v>45</v>
      </c>
      <c r="CD32" s="47"/>
      <c r="CE32" s="47" t="s">
        <v>45</v>
      </c>
      <c r="CF32" s="47"/>
      <c r="CG32" s="47" t="s">
        <v>45</v>
      </c>
      <c r="CH32" s="47"/>
      <c r="CI32" s="52">
        <f>11/12</f>
        <v>0.91666666666666663</v>
      </c>
      <c r="CJ32" s="47"/>
      <c r="CK32" s="47"/>
      <c r="CL32" s="47"/>
      <c r="CM32" s="47"/>
      <c r="CN32" s="47" t="s">
        <v>45</v>
      </c>
      <c r="CO32" s="47"/>
      <c r="CP32" s="47" t="s">
        <v>45</v>
      </c>
      <c r="CQ32" s="47"/>
      <c r="CR32" s="47">
        <f t="shared" ref="CR32" si="582">CR31-CS31</f>
        <v>-1</v>
      </c>
      <c r="CS32" s="47"/>
      <c r="CT32" s="53">
        <f t="shared" ref="CT32" si="583">CT31-CU31</f>
        <v>0</v>
      </c>
      <c r="CU32" s="53"/>
      <c r="CV32" s="53">
        <f t="shared" ref="CV32" si="584">CV31-CW31</f>
        <v>0</v>
      </c>
      <c r="CW32" s="53"/>
      <c r="CX32" s="47" t="s">
        <v>45</v>
      </c>
      <c r="CY32" s="47"/>
      <c r="CZ32" s="52">
        <f>7/8</f>
        <v>0.875</v>
      </c>
      <c r="DA32" s="53">
        <f t="shared" ref="DA32" si="585">DA31-DB31</f>
        <v>0</v>
      </c>
      <c r="DB32" s="53"/>
      <c r="DC32" s="53">
        <v>0</v>
      </c>
      <c r="DD32" s="53"/>
      <c r="DE32" s="47" t="s">
        <v>45</v>
      </c>
      <c r="DF32" s="47"/>
      <c r="DG32" s="47" t="s">
        <v>45</v>
      </c>
      <c r="DH32" s="47"/>
      <c r="DI32" s="53">
        <f t="shared" ref="DI32" si="586">DI31-DJ31</f>
        <v>0</v>
      </c>
      <c r="DJ32" s="53"/>
      <c r="DK32" s="47" t="s">
        <v>45</v>
      </c>
      <c r="DL32" s="47"/>
      <c r="DM32" s="47" t="s">
        <v>45</v>
      </c>
      <c r="DN32" s="47"/>
      <c r="DO32" s="47"/>
      <c r="DP32" s="47"/>
      <c r="DQ32" s="47"/>
      <c r="DR32" s="47"/>
      <c r="DS32" s="52">
        <f>7/9</f>
        <v>0.77777777777777779</v>
      </c>
      <c r="DT32" s="47" t="s">
        <v>45</v>
      </c>
      <c r="DU32" s="47"/>
      <c r="DV32" s="47">
        <f t="shared" ref="DV32" si="587">DV31-DW31</f>
        <v>-1</v>
      </c>
      <c r="DW32" s="47"/>
      <c r="DX32" s="47" t="s">
        <v>45</v>
      </c>
      <c r="DY32" s="47"/>
      <c r="DZ32" s="47" t="s">
        <v>45</v>
      </c>
      <c r="EA32" s="47"/>
      <c r="EB32" s="47" t="s">
        <v>45</v>
      </c>
      <c r="EC32" s="47"/>
      <c r="ED32" s="52">
        <f>3/5</f>
        <v>0.6</v>
      </c>
      <c r="EE32" s="47">
        <f t="shared" ref="EE32" si="588">EE31-EF31</f>
        <v>-1</v>
      </c>
      <c r="EF32" s="47"/>
      <c r="EG32" s="58">
        <f t="shared" ref="EG32" si="589">EG31-EH31</f>
        <v>0</v>
      </c>
      <c r="EH32" s="58"/>
      <c r="EI32" s="47" t="s">
        <v>45</v>
      </c>
      <c r="EJ32" s="47"/>
      <c r="EK32" s="47" t="s">
        <v>45</v>
      </c>
      <c r="EL32" s="47"/>
      <c r="EM32" s="58">
        <f t="shared" ref="EM32" si="590">EM31-EN31</f>
        <v>0</v>
      </c>
      <c r="EN32" s="58"/>
      <c r="EO32" s="47" t="s">
        <v>45</v>
      </c>
      <c r="EP32" s="47"/>
      <c r="EQ32" s="47">
        <v>-1</v>
      </c>
      <c r="ER32" s="47"/>
      <c r="ES32" s="47" t="s">
        <v>45</v>
      </c>
      <c r="ET32" s="47"/>
      <c r="EU32" s="47">
        <f t="shared" ref="EU32" si="591">EU31-EV31</f>
        <v>1</v>
      </c>
      <c r="EV32" s="47"/>
      <c r="EW32" s="47" t="s">
        <v>45</v>
      </c>
      <c r="EX32" s="47"/>
      <c r="EY32" s="47">
        <f t="shared" ref="EY32" si="592">EY31-EZ31</f>
        <v>1</v>
      </c>
      <c r="EZ32" s="47"/>
      <c r="FA32" s="47" t="s">
        <v>45</v>
      </c>
      <c r="FB32" s="47"/>
      <c r="FC32" s="47">
        <f t="shared" ref="FC32" si="593">FC31-FD31</f>
        <v>-1</v>
      </c>
      <c r="FD32" s="47"/>
      <c r="FE32" s="47">
        <f t="shared" ref="FE32" si="594">FE31-FF31</f>
        <v>1</v>
      </c>
      <c r="FF32" s="47"/>
      <c r="FG32" s="47" t="s">
        <v>45</v>
      </c>
      <c r="FH32" s="47"/>
      <c r="FI32" s="47" t="s">
        <v>45</v>
      </c>
      <c r="FJ32" s="47"/>
      <c r="FK32" s="47" t="s">
        <v>45</v>
      </c>
      <c r="FL32" s="47"/>
      <c r="FM32" s="52">
        <f>10/16</f>
        <v>0.625</v>
      </c>
      <c r="FN32" s="47" t="s">
        <v>45</v>
      </c>
      <c r="FO32" s="47"/>
      <c r="FP32" s="53">
        <f t="shared" ref="FP32" si="595">FP31-FQ31</f>
        <v>0</v>
      </c>
      <c r="FQ32" s="53"/>
      <c r="FR32" s="47" t="s">
        <v>45</v>
      </c>
      <c r="FS32" s="47"/>
      <c r="FT32" s="47" t="s">
        <v>45</v>
      </c>
      <c r="FU32" s="47"/>
      <c r="FV32" s="53">
        <f t="shared" ref="FV32" si="596">FV31-FW31</f>
        <v>0</v>
      </c>
      <c r="FW32" s="53"/>
      <c r="FX32" s="47"/>
      <c r="FY32" s="47"/>
      <c r="FZ32" s="53">
        <f t="shared" ref="FZ32" si="597">FZ31-GA31</f>
        <v>0</v>
      </c>
      <c r="GA32" s="53"/>
      <c r="GB32" s="47" t="s">
        <v>45</v>
      </c>
      <c r="GC32" s="47"/>
      <c r="GD32" s="47" t="s">
        <v>45</v>
      </c>
      <c r="GE32" s="47"/>
      <c r="GF32" s="53">
        <f t="shared" ref="GF32" si="598">GF31-GG31</f>
        <v>0</v>
      </c>
      <c r="GG32" s="53"/>
      <c r="GH32" s="52">
        <v>1</v>
      </c>
      <c r="GI32" s="53">
        <f t="shared" ref="GI32" si="599">GI31-GJ31</f>
        <v>0</v>
      </c>
      <c r="GJ32" s="53"/>
      <c r="GK32" s="47" t="s">
        <v>45</v>
      </c>
      <c r="GL32" s="47"/>
      <c r="GM32" s="47" t="s">
        <v>45</v>
      </c>
      <c r="GN32" s="47"/>
      <c r="GO32" s="53">
        <f t="shared" ref="GO32" si="600">GO31-GP31</f>
        <v>0</v>
      </c>
      <c r="GP32" s="53"/>
      <c r="GQ32" s="53">
        <f t="shared" ref="GQ32" si="601">GQ31-GR31</f>
        <v>0</v>
      </c>
      <c r="GR32" s="53"/>
      <c r="GS32" s="53">
        <f t="shared" ref="GS32" si="602">GS31-GT31</f>
        <v>0</v>
      </c>
      <c r="GT32" s="53"/>
      <c r="GU32" s="47">
        <f t="shared" ref="GU32" si="603">GU31-GV31</f>
        <v>1</v>
      </c>
      <c r="GV32" s="47"/>
      <c r="GW32" s="47">
        <f t="shared" ref="GW32" si="604">GW31-GX31</f>
        <v>1</v>
      </c>
      <c r="GX32" s="47"/>
      <c r="GY32" s="47" t="s">
        <v>45</v>
      </c>
      <c r="GZ32" s="47"/>
      <c r="HA32" s="53">
        <f t="shared" ref="HA32" si="605">HA31-HB31</f>
        <v>0</v>
      </c>
      <c r="HB32" s="53"/>
      <c r="HC32" s="53">
        <f t="shared" ref="HC32" si="606">HC31-HD31</f>
        <v>0</v>
      </c>
      <c r="HD32" s="53"/>
      <c r="HE32" s="53">
        <f t="shared" ref="HE32" si="607">HE31-HF31</f>
        <v>0</v>
      </c>
      <c r="HF32" s="53"/>
      <c r="HG32" s="53">
        <f t="shared" ref="HG32" si="608">HG31-HH31</f>
        <v>0</v>
      </c>
      <c r="HH32" s="53"/>
      <c r="HI32" s="53">
        <f t="shared" ref="HI32" si="609">HI31-HJ31</f>
        <v>0</v>
      </c>
      <c r="HJ32" s="53"/>
      <c r="HK32" s="47" t="s">
        <v>45</v>
      </c>
      <c r="HL32" s="47"/>
      <c r="HM32" s="53">
        <f t="shared" ref="HM32" si="610">HM31-HN31</f>
        <v>0</v>
      </c>
      <c r="HN32" s="53"/>
      <c r="HO32" s="52">
        <f>14/16</f>
        <v>0.875</v>
      </c>
      <c r="HP32" s="47" t="s">
        <v>45</v>
      </c>
      <c r="HQ32" s="47"/>
      <c r="HR32" s="52">
        <v>1</v>
      </c>
      <c r="HS32" s="53" t="s">
        <v>49</v>
      </c>
      <c r="HT32" s="53"/>
      <c r="HU32" s="47" t="s">
        <v>49</v>
      </c>
      <c r="HV32" s="47"/>
      <c r="HW32" s="47" t="s">
        <v>49</v>
      </c>
      <c r="HX32" s="47"/>
      <c r="HY32" s="47" t="s">
        <v>49</v>
      </c>
      <c r="HZ32" s="47"/>
      <c r="IA32" s="52" t="s">
        <v>49</v>
      </c>
      <c r="IB32" s="47">
        <f t="shared" ref="IB32" si="611">IB31-IC31</f>
        <v>1</v>
      </c>
      <c r="IC32" s="47"/>
      <c r="ID32" s="48">
        <f t="shared" ref="ID32" si="612">ID31-IE31</f>
        <v>0</v>
      </c>
      <c r="IE32" s="48"/>
      <c r="IF32" s="47" t="s">
        <v>45</v>
      </c>
      <c r="IG32" s="47"/>
      <c r="IH32" s="48">
        <f t="shared" ref="IH32" si="613">IH31-II31</f>
        <v>0</v>
      </c>
      <c r="II32" s="48"/>
      <c r="IJ32" s="47" t="s">
        <v>45</v>
      </c>
      <c r="IK32" s="47"/>
      <c r="IL32" s="47" t="s">
        <v>45</v>
      </c>
      <c r="IM32" s="47"/>
      <c r="IN32" s="53">
        <f t="shared" ref="IN32" si="614">IN31-IO31</f>
        <v>0</v>
      </c>
      <c r="IO32" s="53"/>
      <c r="IP32" s="53">
        <f t="shared" ref="IP32" si="615">IP31-IQ31</f>
        <v>0</v>
      </c>
      <c r="IQ32" s="53"/>
      <c r="IR32" s="38">
        <f>7/8</f>
        <v>0.875</v>
      </c>
      <c r="IS32" s="30">
        <f>98/113</f>
        <v>0.86725663716814161</v>
      </c>
      <c r="IT32" s="38">
        <v>15</v>
      </c>
      <c r="IU32" s="38">
        <v>113</v>
      </c>
      <c r="IV32" s="41">
        <f>COUNTIF(F32:IQ32,"y")-1</f>
        <v>59</v>
      </c>
      <c r="IW32" s="41">
        <f>COUNTIF(F32:IQ32,0)</f>
        <v>33</v>
      </c>
      <c r="IX32" s="41">
        <f t="shared" si="251"/>
        <v>8</v>
      </c>
      <c r="IY32" s="41">
        <f>COUNTIF(F32:IQ32,-1)</f>
        <v>7</v>
      </c>
      <c r="IZ32" s="42">
        <f t="shared" si="252"/>
        <v>15</v>
      </c>
      <c r="JA32" s="42">
        <f t="shared" si="253"/>
        <v>92</v>
      </c>
      <c r="JB32" s="42">
        <f t="shared" si="362"/>
        <v>107</v>
      </c>
    </row>
    <row r="33" spans="1:262" ht="30.95" customHeight="1">
      <c r="A33" s="30" t="s">
        <v>69</v>
      </c>
      <c r="B33" s="43">
        <v>45304</v>
      </c>
      <c r="C33" s="44">
        <v>0.54166666666666663</v>
      </c>
      <c r="D33" s="57" t="s">
        <v>70</v>
      </c>
      <c r="E33" s="38">
        <v>20</v>
      </c>
      <c r="F33" s="38">
        <v>1</v>
      </c>
      <c r="G33" s="38">
        <v>1</v>
      </c>
      <c r="H33" s="38">
        <v>1</v>
      </c>
      <c r="I33" s="38">
        <v>1</v>
      </c>
      <c r="J33" s="38">
        <v>1</v>
      </c>
      <c r="K33" s="38">
        <v>1</v>
      </c>
      <c r="L33" s="38">
        <v>1</v>
      </c>
      <c r="M33" s="38">
        <v>1</v>
      </c>
      <c r="N33" s="38">
        <v>1</v>
      </c>
      <c r="O33" s="38">
        <v>1</v>
      </c>
      <c r="P33" s="38">
        <v>1</v>
      </c>
      <c r="Q33" s="38">
        <v>1</v>
      </c>
      <c r="R33" s="38">
        <v>1</v>
      </c>
      <c r="S33" s="38">
        <v>1</v>
      </c>
      <c r="T33" s="38">
        <v>1</v>
      </c>
      <c r="U33" s="38">
        <v>1</v>
      </c>
      <c r="V33" s="38">
        <v>1</v>
      </c>
      <c r="W33" s="38">
        <v>1</v>
      </c>
      <c r="X33" s="38">
        <v>1</v>
      </c>
      <c r="Y33" s="38">
        <v>1</v>
      </c>
      <c r="AC33" s="38">
        <v>1</v>
      </c>
      <c r="AD33" s="38">
        <v>0</v>
      </c>
      <c r="AE33" s="38">
        <v>0</v>
      </c>
      <c r="AF33" s="38">
        <v>1</v>
      </c>
      <c r="AG33" s="38">
        <v>1</v>
      </c>
      <c r="AH33" s="38">
        <v>0</v>
      </c>
      <c r="AI33" s="38">
        <v>1</v>
      </c>
      <c r="AJ33" s="38">
        <v>1</v>
      </c>
      <c r="AL33" s="38">
        <v>0</v>
      </c>
      <c r="AM33" s="38">
        <v>1</v>
      </c>
      <c r="AN33" s="38">
        <v>1</v>
      </c>
      <c r="AO33" s="38">
        <v>1</v>
      </c>
      <c r="AP33" s="38">
        <v>0</v>
      </c>
      <c r="AQ33" s="38">
        <v>1</v>
      </c>
      <c r="AR33" s="38">
        <v>1</v>
      </c>
      <c r="AS33" s="38">
        <v>1</v>
      </c>
      <c r="AT33" s="38">
        <v>1</v>
      </c>
      <c r="AU33" s="38">
        <v>1</v>
      </c>
      <c r="AV33" s="38">
        <v>1</v>
      </c>
      <c r="AW33" s="38">
        <v>1</v>
      </c>
      <c r="AX33" s="38">
        <v>1</v>
      </c>
      <c r="AY33" s="38">
        <v>1</v>
      </c>
      <c r="AZ33" s="38">
        <v>1</v>
      </c>
      <c r="BA33" s="38">
        <v>0</v>
      </c>
      <c r="BB33" s="38">
        <v>1</v>
      </c>
      <c r="BC33" s="38">
        <v>1</v>
      </c>
      <c r="BD33" s="38">
        <v>1</v>
      </c>
      <c r="BE33" s="38">
        <v>1</v>
      </c>
      <c r="BF33" s="38">
        <v>1</v>
      </c>
      <c r="BG33" s="38">
        <v>1</v>
      </c>
      <c r="BH33" s="38">
        <v>1</v>
      </c>
      <c r="BI33" s="38">
        <v>1</v>
      </c>
      <c r="BK33" s="38">
        <v>0</v>
      </c>
      <c r="BL33" s="38">
        <v>1</v>
      </c>
      <c r="BM33" s="38">
        <v>1</v>
      </c>
      <c r="BN33" s="38">
        <v>1</v>
      </c>
      <c r="BO33" s="38">
        <v>1</v>
      </c>
      <c r="BP33" s="38">
        <v>1</v>
      </c>
      <c r="BS33" s="38">
        <v>1</v>
      </c>
      <c r="BT33" s="38">
        <v>1</v>
      </c>
      <c r="BU33" s="38">
        <v>1</v>
      </c>
      <c r="BV33" s="38">
        <v>0</v>
      </c>
      <c r="BW33" s="38">
        <v>1</v>
      </c>
      <c r="BX33" s="38">
        <v>1</v>
      </c>
      <c r="BY33" s="38">
        <v>0</v>
      </c>
      <c r="BZ33" s="38">
        <v>1</v>
      </c>
      <c r="CA33" s="38">
        <v>1</v>
      </c>
      <c r="CB33" s="38">
        <v>1</v>
      </c>
      <c r="CC33" s="38">
        <v>1</v>
      </c>
      <c r="CD33" s="38">
        <v>1</v>
      </c>
      <c r="CE33" s="38">
        <v>1</v>
      </c>
      <c r="CF33" s="38">
        <v>1</v>
      </c>
      <c r="CG33" s="38">
        <v>1</v>
      </c>
      <c r="CH33" s="38">
        <v>1</v>
      </c>
      <c r="CN33" s="38">
        <v>1</v>
      </c>
      <c r="CO33" s="38">
        <v>1</v>
      </c>
      <c r="CP33" s="38">
        <v>1</v>
      </c>
      <c r="CQ33" s="38">
        <v>1</v>
      </c>
      <c r="CR33" s="38">
        <v>0</v>
      </c>
      <c r="CS33" s="38">
        <v>1</v>
      </c>
      <c r="CT33" s="38">
        <v>1</v>
      </c>
      <c r="CU33" s="38">
        <v>1</v>
      </c>
      <c r="CV33" s="38">
        <v>1</v>
      </c>
      <c r="CW33" s="38">
        <v>1</v>
      </c>
      <c r="CX33" s="38">
        <v>1</v>
      </c>
      <c r="CY33" s="38">
        <v>1</v>
      </c>
      <c r="DA33" s="38">
        <v>1</v>
      </c>
      <c r="DB33" s="38">
        <v>1</v>
      </c>
      <c r="DC33" s="38">
        <v>1</v>
      </c>
      <c r="DD33" s="38">
        <v>0</v>
      </c>
      <c r="DE33" s="38">
        <v>1</v>
      </c>
      <c r="DF33" s="38">
        <v>1</v>
      </c>
      <c r="DG33" s="38">
        <v>1</v>
      </c>
      <c r="DH33" s="38">
        <v>1</v>
      </c>
      <c r="DI33" s="38">
        <v>1</v>
      </c>
      <c r="DJ33" s="38">
        <v>0</v>
      </c>
      <c r="DK33" s="38">
        <v>1</v>
      </c>
      <c r="DL33" s="38">
        <v>1</v>
      </c>
      <c r="DM33" s="38">
        <v>1</v>
      </c>
      <c r="DN33" s="38">
        <v>1</v>
      </c>
      <c r="DT33" s="38">
        <v>0</v>
      </c>
      <c r="DU33" s="38">
        <v>1</v>
      </c>
      <c r="DV33" s="38">
        <v>0</v>
      </c>
      <c r="DW33" s="38">
        <v>1</v>
      </c>
      <c r="DX33" s="38">
        <v>1</v>
      </c>
      <c r="DY33" s="38">
        <v>1</v>
      </c>
      <c r="DZ33" s="38">
        <v>1</v>
      </c>
      <c r="EA33" s="38">
        <v>0</v>
      </c>
      <c r="EB33" s="38">
        <v>1</v>
      </c>
      <c r="EC33" s="38">
        <v>1</v>
      </c>
      <c r="EE33" s="38">
        <v>1</v>
      </c>
      <c r="EF33" s="38">
        <v>1</v>
      </c>
      <c r="EG33" s="38">
        <v>1</v>
      </c>
      <c r="EH33" s="38">
        <v>1</v>
      </c>
      <c r="EI33" s="38">
        <v>1</v>
      </c>
      <c r="EJ33" s="38">
        <v>1</v>
      </c>
      <c r="EK33" s="38">
        <v>1</v>
      </c>
      <c r="EL33" s="38">
        <v>1</v>
      </c>
      <c r="EM33" s="38">
        <v>1</v>
      </c>
      <c r="EN33" s="38">
        <v>0</v>
      </c>
      <c r="EO33" s="38">
        <v>1</v>
      </c>
      <c r="EP33" s="38">
        <v>1</v>
      </c>
      <c r="EQ33" s="38">
        <v>0</v>
      </c>
      <c r="ER33" s="38">
        <v>1</v>
      </c>
      <c r="ES33" s="38">
        <v>1</v>
      </c>
      <c r="ET33" s="38">
        <v>1</v>
      </c>
      <c r="EU33" s="38">
        <v>0</v>
      </c>
      <c r="EV33" s="38">
        <v>1</v>
      </c>
      <c r="EW33" s="38">
        <v>1</v>
      </c>
      <c r="EX33" s="38">
        <v>1</v>
      </c>
      <c r="EY33" s="38">
        <v>1</v>
      </c>
      <c r="EZ33" s="38">
        <v>0</v>
      </c>
      <c r="FA33" s="38">
        <v>1</v>
      </c>
      <c r="FB33" s="38">
        <v>1</v>
      </c>
      <c r="FC33" s="38">
        <v>0</v>
      </c>
      <c r="FD33" s="38">
        <v>1</v>
      </c>
      <c r="FE33" s="38">
        <v>1</v>
      </c>
      <c r="FF33" s="38">
        <v>1</v>
      </c>
      <c r="FG33" s="38">
        <v>1</v>
      </c>
      <c r="FH33" s="38">
        <v>1</v>
      </c>
      <c r="FI33" s="38">
        <v>1</v>
      </c>
      <c r="FJ33" s="38">
        <v>1</v>
      </c>
      <c r="FK33" s="38">
        <v>0</v>
      </c>
      <c r="FL33" s="38">
        <v>1</v>
      </c>
      <c r="FN33" s="38">
        <v>1</v>
      </c>
      <c r="FO33" s="38">
        <v>1</v>
      </c>
      <c r="FP33" s="38">
        <v>1</v>
      </c>
      <c r="FQ33" s="38">
        <v>1</v>
      </c>
      <c r="FR33" s="38">
        <v>1</v>
      </c>
      <c r="FS33" s="38">
        <v>1</v>
      </c>
      <c r="FT33" s="38">
        <v>1</v>
      </c>
      <c r="FU33" s="38">
        <v>1</v>
      </c>
      <c r="FV33" s="38">
        <v>1</v>
      </c>
      <c r="FW33" s="38">
        <v>1</v>
      </c>
      <c r="FZ33" s="38">
        <v>1</v>
      </c>
      <c r="GA33" s="38">
        <v>1</v>
      </c>
      <c r="GB33" s="38">
        <v>1</v>
      </c>
      <c r="GC33" s="38">
        <v>1</v>
      </c>
      <c r="GD33" s="38">
        <v>1</v>
      </c>
      <c r="GE33" s="38">
        <v>1</v>
      </c>
      <c r="GF33" s="38">
        <v>1</v>
      </c>
      <c r="GG33" s="38">
        <v>1</v>
      </c>
      <c r="GI33" s="38">
        <v>1</v>
      </c>
      <c r="GJ33" s="38">
        <v>1</v>
      </c>
      <c r="GK33" s="38">
        <v>1</v>
      </c>
      <c r="GL33" s="38">
        <v>1</v>
      </c>
      <c r="GM33" s="38">
        <v>1</v>
      </c>
      <c r="GN33" s="38">
        <v>1</v>
      </c>
      <c r="GO33" s="38">
        <v>1</v>
      </c>
      <c r="GP33" s="38">
        <v>1</v>
      </c>
      <c r="GQ33" s="38">
        <v>1</v>
      </c>
      <c r="GR33" s="38">
        <v>1</v>
      </c>
      <c r="GS33" s="38">
        <v>1</v>
      </c>
      <c r="GT33" s="38">
        <v>1</v>
      </c>
      <c r="GU33" s="38">
        <v>1</v>
      </c>
      <c r="GV33" s="38">
        <v>1</v>
      </c>
      <c r="GW33" s="38">
        <v>1</v>
      </c>
      <c r="GX33" s="38">
        <v>1</v>
      </c>
      <c r="GY33" s="38">
        <v>1</v>
      </c>
      <c r="GZ33" s="38">
        <v>1</v>
      </c>
      <c r="HA33" s="38">
        <v>1</v>
      </c>
      <c r="HB33" s="38">
        <v>1</v>
      </c>
      <c r="HC33" s="38">
        <v>1</v>
      </c>
      <c r="HD33" s="38">
        <v>1</v>
      </c>
      <c r="HE33" s="38">
        <v>1</v>
      </c>
      <c r="HF33" s="38">
        <v>1</v>
      </c>
      <c r="HG33" s="38">
        <v>1</v>
      </c>
      <c r="HH33" s="38">
        <v>1</v>
      </c>
      <c r="HI33" s="38">
        <v>1</v>
      </c>
      <c r="HJ33" s="38">
        <v>1</v>
      </c>
      <c r="HK33" s="38">
        <v>1</v>
      </c>
      <c r="HL33" s="38">
        <v>1</v>
      </c>
      <c r="HM33" s="38">
        <v>1</v>
      </c>
      <c r="HN33" s="38">
        <v>1</v>
      </c>
      <c r="HP33" s="38">
        <v>1</v>
      </c>
      <c r="HQ33" s="38">
        <v>1</v>
      </c>
      <c r="HS33" s="38">
        <v>1</v>
      </c>
      <c r="HT33" s="38">
        <v>1</v>
      </c>
      <c r="IB33" s="38">
        <v>1</v>
      </c>
      <c r="IC33" s="38">
        <v>0</v>
      </c>
      <c r="ID33" s="38">
        <v>1</v>
      </c>
      <c r="IE33" s="38">
        <v>1</v>
      </c>
      <c r="IF33" s="38">
        <v>1</v>
      </c>
      <c r="IG33" s="38">
        <v>1</v>
      </c>
      <c r="IH33" s="38">
        <v>1</v>
      </c>
      <c r="II33" s="38">
        <v>1</v>
      </c>
      <c r="IJ33" s="38">
        <v>0</v>
      </c>
      <c r="IK33" s="38">
        <v>1</v>
      </c>
      <c r="IL33" s="38">
        <v>0</v>
      </c>
      <c r="IM33" s="38">
        <v>1</v>
      </c>
      <c r="IN33" s="38">
        <v>0</v>
      </c>
      <c r="IO33" s="38">
        <v>1</v>
      </c>
      <c r="IP33" s="38">
        <v>0</v>
      </c>
      <c r="IQ33" s="38">
        <v>1</v>
      </c>
      <c r="IS33" s="30"/>
      <c r="IU33" s="38"/>
      <c r="IV33" s="41"/>
      <c r="IW33" s="41"/>
      <c r="IZ33" s="42"/>
      <c r="JA33" s="42"/>
    </row>
    <row r="34" spans="1:262" s="3" customFormat="1" ht="33.950000000000003" customHeight="1">
      <c r="A34" s="30" t="s">
        <v>44</v>
      </c>
      <c r="B34" s="38"/>
      <c r="C34" s="38"/>
      <c r="D34" s="38"/>
      <c r="E34" s="38"/>
      <c r="F34" s="47" t="s">
        <v>45</v>
      </c>
      <c r="G34" s="47"/>
      <c r="H34" s="47" t="s">
        <v>45</v>
      </c>
      <c r="I34" s="47"/>
      <c r="J34" s="61">
        <f t="shared" ref="J34" si="616">J33-K33</f>
        <v>0</v>
      </c>
      <c r="K34" s="61"/>
      <c r="L34" s="47" t="s">
        <v>45</v>
      </c>
      <c r="M34" s="47"/>
      <c r="N34" s="58">
        <f t="shared" ref="N34" si="617">N33-O33</f>
        <v>0</v>
      </c>
      <c r="O34" s="58"/>
      <c r="P34" s="47" t="s">
        <v>45</v>
      </c>
      <c r="Q34" s="47"/>
      <c r="R34" s="58">
        <f t="shared" ref="R34" si="618">R33-S33</f>
        <v>0</v>
      </c>
      <c r="S34" s="58"/>
      <c r="T34" s="47" t="s">
        <v>45</v>
      </c>
      <c r="U34" s="47"/>
      <c r="V34" s="58">
        <f t="shared" ref="V34" si="619">V33-W33</f>
        <v>0</v>
      </c>
      <c r="W34" s="58"/>
      <c r="X34" s="47" t="s">
        <v>45</v>
      </c>
      <c r="Y34" s="47"/>
      <c r="Z34" s="56">
        <v>1</v>
      </c>
      <c r="AA34" s="50"/>
      <c r="AB34" s="51"/>
      <c r="AC34" s="47">
        <f t="shared" ref="AC34" si="620">AC33-AD33</f>
        <v>1</v>
      </c>
      <c r="AD34" s="47"/>
      <c r="AE34" s="47">
        <f t="shared" ref="AE34" si="621">AE33-AF33</f>
        <v>-1</v>
      </c>
      <c r="AF34" s="47"/>
      <c r="AG34" s="47">
        <f t="shared" ref="AG34" si="622">AG33-AH33</f>
        <v>1</v>
      </c>
      <c r="AH34" s="47"/>
      <c r="AI34" s="47" t="s">
        <v>45</v>
      </c>
      <c r="AJ34" s="47"/>
      <c r="AK34" s="52">
        <f>2/5</f>
        <v>0.4</v>
      </c>
      <c r="AL34" s="47">
        <f t="shared" ref="AL34" si="623">AL33-AM33</f>
        <v>-1</v>
      </c>
      <c r="AM34" s="47"/>
      <c r="AN34" s="47" t="s">
        <v>45</v>
      </c>
      <c r="AO34" s="47"/>
      <c r="AP34" s="47">
        <f t="shared" ref="AP34" si="624">AP33-AQ33</f>
        <v>-1</v>
      </c>
      <c r="AQ34" s="47"/>
      <c r="AR34" s="47" t="s">
        <v>45</v>
      </c>
      <c r="AS34" s="47"/>
      <c r="AT34" s="47" t="s">
        <v>45</v>
      </c>
      <c r="AU34" s="47"/>
      <c r="AV34" s="47" t="s">
        <v>45</v>
      </c>
      <c r="AW34" s="47"/>
      <c r="AX34" s="53">
        <f t="shared" ref="AX34" si="625">AX33-AY33</f>
        <v>0</v>
      </c>
      <c r="AY34" s="53"/>
      <c r="AZ34" s="47">
        <f t="shared" ref="AZ34" si="626">AZ33-BA33</f>
        <v>1</v>
      </c>
      <c r="BA34" s="47"/>
      <c r="BB34" s="47" t="s">
        <v>45</v>
      </c>
      <c r="BC34" s="47"/>
      <c r="BD34" s="53">
        <f t="shared" ref="BD34" si="627">BD33-BE33</f>
        <v>0</v>
      </c>
      <c r="BE34" s="53"/>
      <c r="BF34" s="53">
        <f t="shared" ref="BF34" si="628">BF33-BG33</f>
        <v>0</v>
      </c>
      <c r="BG34" s="53"/>
      <c r="BH34" s="47" t="s">
        <v>45</v>
      </c>
      <c r="BI34" s="47"/>
      <c r="BJ34" s="54">
        <f>9/12</f>
        <v>0.75</v>
      </c>
      <c r="BK34" s="47">
        <f t="shared" ref="BK34" si="629">BK33-BL33</f>
        <v>-1</v>
      </c>
      <c r="BL34" s="47"/>
      <c r="BM34" s="47" t="s">
        <v>45</v>
      </c>
      <c r="BN34" s="47"/>
      <c r="BO34" s="47" t="s">
        <v>45</v>
      </c>
      <c r="BP34" s="47"/>
      <c r="BQ34" s="47"/>
      <c r="BR34" s="47"/>
      <c r="BS34" s="47" t="s">
        <v>45</v>
      </c>
      <c r="BT34" s="47"/>
      <c r="BU34" s="47">
        <f t="shared" ref="BU34" si="630">BU33-BV33</f>
        <v>1</v>
      </c>
      <c r="BV34" s="47"/>
      <c r="BW34" s="47" t="s">
        <v>45</v>
      </c>
      <c r="BX34" s="47"/>
      <c r="BY34" s="47">
        <f t="shared" ref="BY34" si="631">BY33-BZ33</f>
        <v>-1</v>
      </c>
      <c r="BZ34" s="47"/>
      <c r="CA34" s="47" t="s">
        <v>45</v>
      </c>
      <c r="CB34" s="47"/>
      <c r="CC34" s="48">
        <f t="shared" ref="CC34" si="632">CC33-CD33</f>
        <v>0</v>
      </c>
      <c r="CD34" s="48"/>
      <c r="CE34" s="47" t="s">
        <v>45</v>
      </c>
      <c r="CF34" s="47"/>
      <c r="CG34" s="47" t="s">
        <v>45</v>
      </c>
      <c r="CH34" s="47"/>
      <c r="CI34" s="52">
        <f>9/12</f>
        <v>0.75</v>
      </c>
      <c r="CJ34" s="47"/>
      <c r="CK34" s="47"/>
      <c r="CL34" s="47"/>
      <c r="CM34" s="47"/>
      <c r="CN34" s="47" t="s">
        <v>45</v>
      </c>
      <c r="CO34" s="47"/>
      <c r="CP34" s="47" t="s">
        <v>45</v>
      </c>
      <c r="CQ34" s="47"/>
      <c r="CR34" s="47">
        <f t="shared" ref="CR34" si="633">CR33-CS33</f>
        <v>-1</v>
      </c>
      <c r="CS34" s="47"/>
      <c r="CT34" s="47" t="s">
        <v>45</v>
      </c>
      <c r="CU34" s="47"/>
      <c r="CV34" s="53">
        <f t="shared" ref="CV34" si="634">CV33-CW33</f>
        <v>0</v>
      </c>
      <c r="CW34" s="53"/>
      <c r="CX34" s="47" t="s">
        <v>45</v>
      </c>
      <c r="CY34" s="47"/>
      <c r="CZ34" s="52">
        <f>6/8</f>
        <v>0.75</v>
      </c>
      <c r="DA34" s="53">
        <f t="shared" ref="DA34" si="635">DA33-DB33</f>
        <v>0</v>
      </c>
      <c r="DB34" s="53"/>
      <c r="DC34" s="47">
        <f t="shared" ref="DC34" si="636">DC33-DD33</f>
        <v>1</v>
      </c>
      <c r="DD34" s="47"/>
      <c r="DE34" s="47" t="s">
        <v>45</v>
      </c>
      <c r="DF34" s="47"/>
      <c r="DG34" s="47" t="s">
        <v>45</v>
      </c>
      <c r="DH34" s="47"/>
      <c r="DI34" s="47">
        <f t="shared" ref="DI34" si="637">DI33-DJ33</f>
        <v>1</v>
      </c>
      <c r="DJ34" s="47"/>
      <c r="DK34" s="47" t="s">
        <v>45</v>
      </c>
      <c r="DL34" s="47"/>
      <c r="DM34" s="47" t="s">
        <v>45</v>
      </c>
      <c r="DN34" s="47"/>
      <c r="DO34" s="47"/>
      <c r="DP34" s="47"/>
      <c r="DQ34" s="47"/>
      <c r="DR34" s="47"/>
      <c r="DS34" s="52">
        <f>7/9</f>
        <v>0.77777777777777779</v>
      </c>
      <c r="DT34" s="47">
        <f t="shared" ref="DT34" si="638">DT33-DU33</f>
        <v>-1</v>
      </c>
      <c r="DU34" s="47"/>
      <c r="DV34" s="47">
        <f t="shared" ref="DV34" si="639">DV33-DW33</f>
        <v>-1</v>
      </c>
      <c r="DW34" s="47"/>
      <c r="DX34" s="47" t="s">
        <v>45</v>
      </c>
      <c r="DY34" s="47"/>
      <c r="DZ34" s="47">
        <f t="shared" ref="DZ34" si="640">DZ33-EA33</f>
        <v>1</v>
      </c>
      <c r="EA34" s="47"/>
      <c r="EB34" s="53">
        <f t="shared" ref="EB34" si="641">EB33-EC33</f>
        <v>0</v>
      </c>
      <c r="EC34" s="53"/>
      <c r="ED34" s="52">
        <v>0.5</v>
      </c>
      <c r="EE34" s="47" t="s">
        <v>45</v>
      </c>
      <c r="EF34" s="47"/>
      <c r="EG34" s="53">
        <f t="shared" ref="EG34" si="642">EG33-EH33</f>
        <v>0</v>
      </c>
      <c r="EH34" s="53"/>
      <c r="EI34" s="47" t="s">
        <v>45</v>
      </c>
      <c r="EJ34" s="47"/>
      <c r="EK34" s="47" t="s">
        <v>45</v>
      </c>
      <c r="EL34" s="47"/>
      <c r="EM34" s="47">
        <v>1</v>
      </c>
      <c r="EN34" s="47"/>
      <c r="EO34" s="47" t="s">
        <v>45</v>
      </c>
      <c r="EP34" s="47"/>
      <c r="EQ34" s="47">
        <f t="shared" ref="EQ34" si="643">EQ33-ER33</f>
        <v>-1</v>
      </c>
      <c r="ER34" s="47"/>
      <c r="ES34" s="47" t="s">
        <v>45</v>
      </c>
      <c r="ET34" s="47"/>
      <c r="EU34" s="47">
        <f t="shared" ref="EU34" si="644">EU33-EV33</f>
        <v>-1</v>
      </c>
      <c r="EV34" s="47"/>
      <c r="EW34" s="47" t="s">
        <v>45</v>
      </c>
      <c r="EX34" s="47"/>
      <c r="EY34" s="47">
        <f t="shared" ref="EY34" si="645">EY33-EZ33</f>
        <v>1</v>
      </c>
      <c r="EZ34" s="47"/>
      <c r="FA34" s="47" t="s">
        <v>45</v>
      </c>
      <c r="FB34" s="47"/>
      <c r="FC34" s="47">
        <f t="shared" ref="FC34" si="646">FC33-FD33</f>
        <v>-1</v>
      </c>
      <c r="FD34" s="47"/>
      <c r="FE34" s="47" t="s">
        <v>45</v>
      </c>
      <c r="FF34" s="47"/>
      <c r="FG34" s="53">
        <f t="shared" ref="FG34" si="647">FG33-FH33</f>
        <v>0</v>
      </c>
      <c r="FH34" s="53"/>
      <c r="FI34" s="47" t="s">
        <v>45</v>
      </c>
      <c r="FJ34" s="47"/>
      <c r="FK34" s="47">
        <f t="shared" ref="FK34" si="648">FK33-FL33</f>
        <v>-1</v>
      </c>
      <c r="FL34" s="47"/>
      <c r="FM34" s="52">
        <f>11/16</f>
        <v>0.6875</v>
      </c>
      <c r="FN34" s="47" t="s">
        <v>49</v>
      </c>
      <c r="FO34" s="47"/>
      <c r="FP34" s="47" t="s">
        <v>49</v>
      </c>
      <c r="FQ34" s="47"/>
      <c r="FR34" s="47" t="s">
        <v>49</v>
      </c>
      <c r="FS34" s="47"/>
      <c r="FT34" s="47" t="s">
        <v>49</v>
      </c>
      <c r="FU34" s="47"/>
      <c r="FV34" s="47" t="s">
        <v>49</v>
      </c>
      <c r="FW34" s="47"/>
      <c r="FX34" s="47"/>
      <c r="FY34" s="47"/>
      <c r="FZ34" s="47" t="s">
        <v>49</v>
      </c>
      <c r="GA34" s="47"/>
      <c r="GB34" s="47" t="s">
        <v>49</v>
      </c>
      <c r="GC34" s="47"/>
      <c r="GD34" s="47" t="s">
        <v>49</v>
      </c>
      <c r="GE34" s="47"/>
      <c r="GF34" s="47" t="s">
        <v>49</v>
      </c>
      <c r="GG34" s="47"/>
      <c r="GH34" s="52" t="s">
        <v>49</v>
      </c>
      <c r="GI34" s="53">
        <f t="shared" ref="GI34" si="649">GI33-GJ33</f>
        <v>0</v>
      </c>
      <c r="GJ34" s="53"/>
      <c r="GK34" s="47" t="s">
        <v>45</v>
      </c>
      <c r="GL34" s="47"/>
      <c r="GM34" s="47" t="s">
        <v>45</v>
      </c>
      <c r="GN34" s="47"/>
      <c r="GO34" s="47" t="s">
        <v>45</v>
      </c>
      <c r="GP34" s="47"/>
      <c r="GQ34" s="53">
        <f t="shared" ref="GQ34" si="650">GQ33-GR33</f>
        <v>0</v>
      </c>
      <c r="GR34" s="53"/>
      <c r="GS34" s="53">
        <f t="shared" ref="GS34" si="651">GS33-GT33</f>
        <v>0</v>
      </c>
      <c r="GT34" s="53"/>
      <c r="GU34" s="47" t="s">
        <v>45</v>
      </c>
      <c r="GV34" s="47"/>
      <c r="GW34" s="47" t="s">
        <v>45</v>
      </c>
      <c r="GX34" s="47"/>
      <c r="GY34" s="53">
        <f t="shared" ref="GY34" si="652">GY33-GZ33</f>
        <v>0</v>
      </c>
      <c r="GZ34" s="53"/>
      <c r="HA34" s="53">
        <f t="shared" ref="HA34" si="653">HA33-HB33</f>
        <v>0</v>
      </c>
      <c r="HB34" s="53"/>
      <c r="HC34" s="53">
        <f t="shared" ref="HC34" si="654">HC33-HD33</f>
        <v>0</v>
      </c>
      <c r="HD34" s="53"/>
      <c r="HE34" s="47" t="s">
        <v>45</v>
      </c>
      <c r="HF34" s="47"/>
      <c r="HG34" s="58">
        <f t="shared" ref="HG34" si="655">HG33-HH33</f>
        <v>0</v>
      </c>
      <c r="HH34" s="58"/>
      <c r="HI34" s="58">
        <f t="shared" ref="HI34" si="656">HI33-HJ33</f>
        <v>0</v>
      </c>
      <c r="HJ34" s="58"/>
      <c r="HK34" s="46" t="s">
        <v>45</v>
      </c>
      <c r="HL34" s="46"/>
      <c r="HM34" s="47" t="s">
        <v>45</v>
      </c>
      <c r="HN34" s="47"/>
      <c r="HO34" s="52">
        <v>1</v>
      </c>
      <c r="HP34" s="47" t="s">
        <v>45</v>
      </c>
      <c r="HQ34" s="47"/>
      <c r="HR34" s="52">
        <v>1</v>
      </c>
      <c r="HS34" s="53" t="s">
        <v>49</v>
      </c>
      <c r="HT34" s="53"/>
      <c r="HU34" s="47" t="s">
        <v>49</v>
      </c>
      <c r="HV34" s="47"/>
      <c r="HW34" s="47" t="s">
        <v>49</v>
      </c>
      <c r="HX34" s="47"/>
      <c r="HY34" s="47" t="s">
        <v>49</v>
      </c>
      <c r="HZ34" s="47"/>
      <c r="IA34" s="52" t="s">
        <v>49</v>
      </c>
      <c r="IB34" s="47">
        <f t="shared" ref="IB34" si="657">IB33-IC33</f>
        <v>1</v>
      </c>
      <c r="IC34" s="47"/>
      <c r="ID34" s="53">
        <f t="shared" ref="ID34" si="658">ID33-IE33</f>
        <v>0</v>
      </c>
      <c r="IE34" s="53"/>
      <c r="IF34" s="53">
        <f t="shared" ref="IF34" si="659">IF33-IG33</f>
        <v>0</v>
      </c>
      <c r="IG34" s="53"/>
      <c r="IH34" s="47" t="s">
        <v>45</v>
      </c>
      <c r="II34" s="47"/>
      <c r="IJ34" s="47">
        <f t="shared" ref="IJ34" si="660">IJ33-IK33</f>
        <v>-1</v>
      </c>
      <c r="IK34" s="47"/>
      <c r="IL34" s="47">
        <f t="shared" ref="IL34" si="661">IL33-IM33</f>
        <v>-1</v>
      </c>
      <c r="IM34" s="47"/>
      <c r="IN34" s="47">
        <f t="shared" ref="IN34" si="662">IN33-IO33</f>
        <v>-1</v>
      </c>
      <c r="IO34" s="47"/>
      <c r="IP34" s="47">
        <f t="shared" ref="IP34" si="663">IP33-IQ33</f>
        <v>-1</v>
      </c>
      <c r="IQ34" s="47"/>
      <c r="IR34" s="38">
        <f>2/8</f>
        <v>0.25</v>
      </c>
      <c r="IS34" s="30">
        <f>71/103</f>
        <v>0.68932038834951459</v>
      </c>
      <c r="IT34" s="38">
        <v>28</v>
      </c>
      <c r="IU34" s="38">
        <v>103</v>
      </c>
      <c r="IV34" s="41">
        <f>COUNTIF(F34:IQ34,"y")</f>
        <v>48</v>
      </c>
      <c r="IW34" s="41">
        <f>COUNTIF(F34:IQ34,0)-1</f>
        <v>22</v>
      </c>
      <c r="IX34" s="41">
        <f t="shared" si="251"/>
        <v>12</v>
      </c>
      <c r="IY34" s="41">
        <f>COUNTIF(F34:IQ34,-1)</f>
        <v>16</v>
      </c>
      <c r="IZ34" s="42">
        <f t="shared" si="252"/>
        <v>28</v>
      </c>
      <c r="JA34" s="42">
        <f t="shared" si="253"/>
        <v>70</v>
      </c>
      <c r="JB34" s="42">
        <f t="shared" si="362"/>
        <v>98</v>
      </c>
    </row>
    <row r="35" spans="1:262" ht="35.1" customHeight="1">
      <c r="A35" s="30" t="s">
        <v>71</v>
      </c>
      <c r="B35" s="43">
        <v>45304</v>
      </c>
      <c r="C35" s="44">
        <v>0.625</v>
      </c>
      <c r="D35" s="38" t="s">
        <v>35</v>
      </c>
      <c r="E35" s="38">
        <v>24</v>
      </c>
      <c r="F35" s="38">
        <v>1</v>
      </c>
      <c r="G35" s="38">
        <v>1</v>
      </c>
      <c r="H35" s="38">
        <v>1</v>
      </c>
      <c r="I35" s="38">
        <v>1</v>
      </c>
      <c r="J35" s="38">
        <v>1</v>
      </c>
      <c r="K35" s="38">
        <v>1</v>
      </c>
      <c r="L35" s="38">
        <v>1</v>
      </c>
      <c r="M35" s="38">
        <v>1</v>
      </c>
      <c r="N35" s="38">
        <v>1</v>
      </c>
      <c r="O35" s="38">
        <v>1</v>
      </c>
      <c r="P35" s="38">
        <v>1</v>
      </c>
      <c r="Q35" s="38">
        <v>1</v>
      </c>
      <c r="R35" s="38">
        <v>1</v>
      </c>
      <c r="S35" s="38">
        <v>1</v>
      </c>
      <c r="T35" s="38">
        <v>1</v>
      </c>
      <c r="U35" s="38">
        <v>1</v>
      </c>
      <c r="V35" s="38">
        <v>1</v>
      </c>
      <c r="W35" s="38">
        <v>1</v>
      </c>
      <c r="X35" s="38">
        <v>1</v>
      </c>
      <c r="Y35" s="38">
        <v>1</v>
      </c>
      <c r="AC35" s="38">
        <v>1</v>
      </c>
      <c r="AD35" s="38">
        <v>1</v>
      </c>
      <c r="AE35" s="38">
        <v>1</v>
      </c>
      <c r="AF35" s="38">
        <v>1</v>
      </c>
      <c r="AG35" s="38">
        <v>1</v>
      </c>
      <c r="AH35" s="38">
        <v>1</v>
      </c>
      <c r="AI35" s="38">
        <v>1</v>
      </c>
      <c r="AJ35" s="38">
        <v>1</v>
      </c>
      <c r="AL35" s="38">
        <v>1</v>
      </c>
      <c r="AM35" s="38">
        <v>1</v>
      </c>
      <c r="AN35" s="38">
        <v>1</v>
      </c>
      <c r="AO35" s="38">
        <v>1</v>
      </c>
      <c r="AP35" s="38">
        <v>1</v>
      </c>
      <c r="AQ35" s="38">
        <v>1</v>
      </c>
      <c r="AR35" s="38">
        <v>1</v>
      </c>
      <c r="AS35" s="38">
        <v>1</v>
      </c>
      <c r="AT35" s="38">
        <v>1</v>
      </c>
      <c r="AU35" s="38">
        <v>1</v>
      </c>
      <c r="AV35" s="38">
        <v>1</v>
      </c>
      <c r="AW35" s="38">
        <v>1</v>
      </c>
      <c r="AX35" s="38">
        <v>1</v>
      </c>
      <c r="AY35" s="38">
        <v>1</v>
      </c>
      <c r="AZ35" s="38">
        <v>1</v>
      </c>
      <c r="BA35" s="38">
        <v>1</v>
      </c>
      <c r="BB35" s="38">
        <v>1</v>
      </c>
      <c r="BC35" s="38">
        <v>1</v>
      </c>
      <c r="BD35" s="38">
        <v>1</v>
      </c>
      <c r="BE35" s="38">
        <v>1</v>
      </c>
      <c r="BF35" s="38">
        <v>1</v>
      </c>
      <c r="BG35" s="38">
        <v>1</v>
      </c>
      <c r="BH35" s="38">
        <v>1</v>
      </c>
      <c r="BI35" s="38">
        <v>1</v>
      </c>
      <c r="BK35" s="38">
        <v>0</v>
      </c>
      <c r="BL35" s="38">
        <v>1</v>
      </c>
      <c r="BM35" s="38">
        <v>1</v>
      </c>
      <c r="BN35" s="38">
        <v>1</v>
      </c>
      <c r="BO35" s="38">
        <v>0</v>
      </c>
      <c r="BP35" s="38">
        <v>1</v>
      </c>
      <c r="BS35" s="38">
        <v>1</v>
      </c>
      <c r="BT35" s="38">
        <v>1</v>
      </c>
      <c r="BU35" s="38">
        <v>0</v>
      </c>
      <c r="BV35" s="38">
        <v>1</v>
      </c>
      <c r="BW35" s="38">
        <v>1</v>
      </c>
      <c r="BX35" s="38">
        <v>1</v>
      </c>
      <c r="BY35" s="38">
        <v>1</v>
      </c>
      <c r="BZ35" s="38">
        <v>1</v>
      </c>
      <c r="CA35" s="38">
        <v>1</v>
      </c>
      <c r="CB35" s="38">
        <v>1</v>
      </c>
      <c r="CC35" s="38">
        <v>1</v>
      </c>
      <c r="CD35" s="38">
        <v>1</v>
      </c>
      <c r="CE35" s="38">
        <v>1</v>
      </c>
      <c r="CF35" s="38">
        <v>1</v>
      </c>
      <c r="CG35" s="38">
        <v>1</v>
      </c>
      <c r="CH35" s="38">
        <v>1</v>
      </c>
      <c r="CN35" s="38">
        <v>1</v>
      </c>
      <c r="CO35" s="38">
        <v>1</v>
      </c>
      <c r="CP35" s="38">
        <v>1</v>
      </c>
      <c r="CQ35" s="38">
        <v>1</v>
      </c>
      <c r="CR35" s="38">
        <v>1</v>
      </c>
      <c r="CS35" s="38">
        <v>1</v>
      </c>
      <c r="CT35" s="38">
        <v>1</v>
      </c>
      <c r="CU35" s="38">
        <v>1</v>
      </c>
      <c r="CV35" s="38">
        <v>1</v>
      </c>
      <c r="CW35" s="38">
        <v>1</v>
      </c>
      <c r="CX35" s="38">
        <v>1</v>
      </c>
      <c r="CY35" s="38">
        <v>1</v>
      </c>
      <c r="DA35" s="38">
        <v>1</v>
      </c>
      <c r="DB35" s="38">
        <v>1</v>
      </c>
      <c r="DC35" s="38">
        <v>1</v>
      </c>
      <c r="DD35" s="38">
        <v>1</v>
      </c>
      <c r="DE35" s="38">
        <v>1</v>
      </c>
      <c r="DF35" s="38">
        <v>1</v>
      </c>
      <c r="DG35" s="38">
        <v>1</v>
      </c>
      <c r="DH35" s="38">
        <v>1</v>
      </c>
      <c r="DI35" s="38">
        <v>1</v>
      </c>
      <c r="DJ35" s="38">
        <v>1</v>
      </c>
      <c r="DK35" s="38">
        <v>1</v>
      </c>
      <c r="DL35" s="38">
        <v>1</v>
      </c>
      <c r="DM35" s="38">
        <v>1</v>
      </c>
      <c r="DN35" s="38">
        <v>1</v>
      </c>
      <c r="DT35" s="38">
        <v>0</v>
      </c>
      <c r="DU35" s="38">
        <v>1</v>
      </c>
      <c r="DV35" s="38">
        <v>1</v>
      </c>
      <c r="DW35" s="38">
        <v>1</v>
      </c>
      <c r="DX35" s="38">
        <v>1</v>
      </c>
      <c r="DY35" s="38">
        <v>1</v>
      </c>
      <c r="DZ35" s="38">
        <v>1</v>
      </c>
      <c r="EA35" s="38">
        <v>1</v>
      </c>
      <c r="EB35" s="38">
        <v>1</v>
      </c>
      <c r="EC35" s="38">
        <v>1</v>
      </c>
      <c r="EE35" s="38">
        <v>1</v>
      </c>
      <c r="EF35" s="38">
        <v>0</v>
      </c>
      <c r="EG35" s="38">
        <v>1</v>
      </c>
      <c r="EH35" s="38">
        <v>1</v>
      </c>
      <c r="EI35" s="38">
        <v>1</v>
      </c>
      <c r="EJ35" s="38">
        <v>1</v>
      </c>
      <c r="EK35" s="38">
        <v>1</v>
      </c>
      <c r="EL35" s="38">
        <v>1</v>
      </c>
      <c r="EM35" s="38">
        <v>1</v>
      </c>
      <c r="EN35" s="38">
        <v>0</v>
      </c>
      <c r="EO35" s="38">
        <v>1</v>
      </c>
      <c r="EP35" s="38">
        <v>1</v>
      </c>
      <c r="EQ35" s="38">
        <v>1</v>
      </c>
      <c r="ER35" s="38">
        <v>1</v>
      </c>
      <c r="ES35" s="38">
        <v>0</v>
      </c>
      <c r="ET35" s="38">
        <v>1</v>
      </c>
      <c r="EU35" s="38">
        <v>1</v>
      </c>
      <c r="EV35" s="38">
        <v>0</v>
      </c>
      <c r="EW35" s="38">
        <v>1</v>
      </c>
      <c r="EX35" s="38">
        <v>1</v>
      </c>
      <c r="EY35" s="38">
        <v>1</v>
      </c>
      <c r="EZ35" s="38">
        <v>0</v>
      </c>
      <c r="FA35" s="38">
        <v>1</v>
      </c>
      <c r="FB35" s="38">
        <v>1</v>
      </c>
      <c r="FC35" s="38">
        <v>1</v>
      </c>
      <c r="FD35" s="38">
        <v>1</v>
      </c>
      <c r="FE35" s="38">
        <v>0</v>
      </c>
      <c r="FF35" s="38">
        <v>1</v>
      </c>
      <c r="FG35" s="38">
        <v>1</v>
      </c>
      <c r="FH35" s="38">
        <v>1</v>
      </c>
      <c r="FI35" s="38">
        <v>0</v>
      </c>
      <c r="FJ35" s="38">
        <v>1</v>
      </c>
      <c r="FK35" s="38">
        <v>0</v>
      </c>
      <c r="FL35" s="38">
        <v>1</v>
      </c>
      <c r="FN35" s="38">
        <v>1</v>
      </c>
      <c r="FO35" s="38">
        <v>1</v>
      </c>
      <c r="GI35" s="38">
        <v>1</v>
      </c>
      <c r="GJ35" s="38">
        <v>1</v>
      </c>
      <c r="GK35" s="38">
        <v>1</v>
      </c>
      <c r="GL35" s="38">
        <v>1</v>
      </c>
      <c r="GM35" s="38">
        <v>0</v>
      </c>
      <c r="GN35" s="38">
        <v>1</v>
      </c>
      <c r="GO35" s="38">
        <v>1</v>
      </c>
      <c r="GP35" s="38">
        <v>1</v>
      </c>
      <c r="GQ35" s="38">
        <v>1</v>
      </c>
      <c r="GR35" s="38">
        <v>1</v>
      </c>
      <c r="GS35" s="38">
        <v>1</v>
      </c>
      <c r="GT35" s="38">
        <v>1</v>
      </c>
      <c r="GU35" s="38">
        <v>1</v>
      </c>
      <c r="GV35" s="38">
        <v>1</v>
      </c>
      <c r="GW35" s="38">
        <v>1</v>
      </c>
      <c r="GX35" s="38">
        <v>1</v>
      </c>
      <c r="GY35" s="38">
        <v>1</v>
      </c>
      <c r="GZ35" s="38">
        <v>1</v>
      </c>
      <c r="HA35" s="38">
        <v>1</v>
      </c>
      <c r="HB35" s="38">
        <v>1</v>
      </c>
      <c r="HC35" s="38">
        <v>1</v>
      </c>
      <c r="HD35" s="38">
        <v>1</v>
      </c>
      <c r="HE35" s="38">
        <v>1</v>
      </c>
      <c r="HF35" s="38">
        <v>1</v>
      </c>
      <c r="HG35" s="38">
        <v>1</v>
      </c>
      <c r="HH35" s="38">
        <v>1</v>
      </c>
      <c r="HI35" s="38">
        <v>1</v>
      </c>
      <c r="HJ35" s="38">
        <v>1</v>
      </c>
      <c r="HK35" s="38">
        <v>1</v>
      </c>
      <c r="HL35" s="38">
        <v>1</v>
      </c>
      <c r="HM35" s="38">
        <v>1</v>
      </c>
      <c r="HN35" s="38">
        <v>1</v>
      </c>
      <c r="HP35" s="38">
        <v>1</v>
      </c>
      <c r="HQ35" s="38">
        <v>1</v>
      </c>
      <c r="HS35" s="38">
        <v>1</v>
      </c>
      <c r="HT35" s="38">
        <v>1</v>
      </c>
      <c r="IB35" s="38">
        <v>1</v>
      </c>
      <c r="IC35" s="38">
        <v>1</v>
      </c>
      <c r="ID35" s="38">
        <v>1</v>
      </c>
      <c r="IE35" s="38">
        <v>1</v>
      </c>
      <c r="IF35" s="38">
        <v>1</v>
      </c>
      <c r="IG35" s="38">
        <v>1</v>
      </c>
      <c r="IH35" s="38">
        <v>1</v>
      </c>
      <c r="II35" s="38">
        <v>1</v>
      </c>
      <c r="IJ35" s="38">
        <v>1</v>
      </c>
      <c r="IK35" s="38">
        <v>1</v>
      </c>
      <c r="IL35" s="38">
        <v>1</v>
      </c>
      <c r="IM35" s="38">
        <v>1</v>
      </c>
      <c r="IN35" s="38">
        <v>1</v>
      </c>
      <c r="IO35" s="38">
        <v>1</v>
      </c>
      <c r="IP35" s="38">
        <v>1</v>
      </c>
      <c r="IQ35" s="38">
        <v>1</v>
      </c>
      <c r="IS35" s="30"/>
      <c r="IU35" s="38"/>
      <c r="IV35" s="41"/>
      <c r="IW35" s="41"/>
      <c r="IZ35" s="42"/>
      <c r="JA35" s="42"/>
    </row>
    <row r="36" spans="1:262" s="3" customFormat="1" ht="33.950000000000003" customHeight="1">
      <c r="A36" s="30" t="s">
        <v>44</v>
      </c>
      <c r="B36" s="38"/>
      <c r="C36" s="38"/>
      <c r="D36" s="38"/>
      <c r="E36" s="38"/>
      <c r="F36" s="47" t="s">
        <v>45</v>
      </c>
      <c r="G36" s="47"/>
      <c r="H36" s="47" t="s">
        <v>45</v>
      </c>
      <c r="I36" s="47"/>
      <c r="J36" s="48">
        <f t="shared" ref="J36" si="664">J35-K35</f>
        <v>0</v>
      </c>
      <c r="K36" s="48"/>
      <c r="L36" s="47" t="s">
        <v>45</v>
      </c>
      <c r="M36" s="47"/>
      <c r="N36" s="48">
        <f t="shared" ref="N36" si="665">N35-O35</f>
        <v>0</v>
      </c>
      <c r="O36" s="48"/>
      <c r="P36" s="47" t="s">
        <v>45</v>
      </c>
      <c r="Q36" s="47"/>
      <c r="R36" s="48">
        <f t="shared" ref="R36" si="666">R35-S35</f>
        <v>0</v>
      </c>
      <c r="S36" s="48"/>
      <c r="T36" s="47" t="s">
        <v>45</v>
      </c>
      <c r="U36" s="47"/>
      <c r="V36" s="48">
        <f t="shared" ref="V36" si="667">V35-W35</f>
        <v>0</v>
      </c>
      <c r="W36" s="48"/>
      <c r="X36" s="47" t="s">
        <v>45</v>
      </c>
      <c r="Y36" s="47"/>
      <c r="Z36" s="56">
        <v>1</v>
      </c>
      <c r="AA36" s="50"/>
      <c r="AB36" s="51"/>
      <c r="AC36" s="47" t="s">
        <v>45</v>
      </c>
      <c r="AD36" s="47"/>
      <c r="AE36" s="47" t="s">
        <v>45</v>
      </c>
      <c r="AF36" s="47"/>
      <c r="AG36" s="47" t="s">
        <v>45</v>
      </c>
      <c r="AH36" s="47"/>
      <c r="AI36" s="47" t="s">
        <v>45</v>
      </c>
      <c r="AJ36" s="47"/>
      <c r="AK36" s="52">
        <f>4/5</f>
        <v>0.8</v>
      </c>
      <c r="AL36" s="47" t="s">
        <v>45</v>
      </c>
      <c r="AM36" s="47"/>
      <c r="AN36" s="47" t="s">
        <v>45</v>
      </c>
      <c r="AO36" s="47"/>
      <c r="AP36" s="48">
        <f t="shared" ref="AP36" si="668">AP35-AQ35</f>
        <v>0</v>
      </c>
      <c r="AQ36" s="48"/>
      <c r="AR36" s="47" t="s">
        <v>45</v>
      </c>
      <c r="AS36" s="47"/>
      <c r="AT36" s="47" t="s">
        <v>45</v>
      </c>
      <c r="AU36" s="47"/>
      <c r="AV36" s="47" t="s">
        <v>45</v>
      </c>
      <c r="AW36" s="47"/>
      <c r="AX36" s="48">
        <f t="shared" ref="AX36" si="669">AX35-AY35</f>
        <v>0</v>
      </c>
      <c r="AY36" s="48"/>
      <c r="AZ36" s="48">
        <f t="shared" ref="AZ36" si="670">AZ35-BA35</f>
        <v>0</v>
      </c>
      <c r="BA36" s="48"/>
      <c r="BB36" s="47" t="s">
        <v>45</v>
      </c>
      <c r="BC36" s="47"/>
      <c r="BD36" s="48">
        <f t="shared" ref="BD36" si="671">BD35-BE35</f>
        <v>0</v>
      </c>
      <c r="BE36" s="48"/>
      <c r="BF36" s="48">
        <f t="shared" ref="BF36" si="672">BF35-BG35</f>
        <v>0</v>
      </c>
      <c r="BG36" s="48"/>
      <c r="BH36" s="47" t="s">
        <v>45</v>
      </c>
      <c r="BI36" s="47"/>
      <c r="BJ36" s="54">
        <v>1</v>
      </c>
      <c r="BK36" s="47">
        <f t="shared" ref="BK36" si="673">BK35-BL35</f>
        <v>-1</v>
      </c>
      <c r="BL36" s="47"/>
      <c r="BM36" s="47" t="s">
        <v>45</v>
      </c>
      <c r="BN36" s="47"/>
      <c r="BO36" s="47">
        <f t="shared" ref="BO36" si="674">BO35-BP35</f>
        <v>-1</v>
      </c>
      <c r="BP36" s="47"/>
      <c r="BQ36" s="47"/>
      <c r="BR36" s="47"/>
      <c r="BS36" s="47" t="s">
        <v>45</v>
      </c>
      <c r="BT36" s="47"/>
      <c r="BU36" s="47">
        <f t="shared" ref="BU36" si="675">BU35-BV35</f>
        <v>-1</v>
      </c>
      <c r="BV36" s="47"/>
      <c r="BW36" s="47" t="s">
        <v>45</v>
      </c>
      <c r="BX36" s="47"/>
      <c r="BY36" s="48">
        <f t="shared" ref="BY36" si="676">BY35-BZ35</f>
        <v>0</v>
      </c>
      <c r="BZ36" s="48"/>
      <c r="CA36" s="48">
        <f t="shared" ref="CA36" si="677">CA35-CB35</f>
        <v>0</v>
      </c>
      <c r="CB36" s="48"/>
      <c r="CC36" s="48">
        <f t="shared" ref="CC36" si="678">CC35-CD35</f>
        <v>0</v>
      </c>
      <c r="CD36" s="48"/>
      <c r="CE36" s="47" t="s">
        <v>45</v>
      </c>
      <c r="CF36" s="47"/>
      <c r="CG36" s="47" t="s">
        <v>45</v>
      </c>
      <c r="CH36" s="47"/>
      <c r="CI36" s="52">
        <f>9/12</f>
        <v>0.75</v>
      </c>
      <c r="CJ36" s="47"/>
      <c r="CK36" s="47"/>
      <c r="CL36" s="47"/>
      <c r="CM36" s="47"/>
      <c r="CN36" s="47" t="s">
        <v>45</v>
      </c>
      <c r="CO36" s="47"/>
      <c r="CP36" s="47" t="s">
        <v>45</v>
      </c>
      <c r="CQ36" s="47"/>
      <c r="CR36" s="48">
        <f t="shared" ref="CR36" si="679">CR35-CS35</f>
        <v>0</v>
      </c>
      <c r="CS36" s="48"/>
      <c r="CT36" s="48">
        <f t="shared" ref="CT36" si="680">CT35-CU35</f>
        <v>0</v>
      </c>
      <c r="CU36" s="48"/>
      <c r="CV36" s="48">
        <f t="shared" ref="CV36" si="681">CV35-CW35</f>
        <v>0</v>
      </c>
      <c r="CW36" s="48"/>
      <c r="CX36" s="47" t="s">
        <v>45</v>
      </c>
      <c r="CY36" s="47"/>
      <c r="CZ36" s="52">
        <f>5/8</f>
        <v>0.625</v>
      </c>
      <c r="DA36" s="47" t="s">
        <v>45</v>
      </c>
      <c r="DB36" s="47"/>
      <c r="DC36" s="53">
        <f t="shared" ref="DC36" si="682">DC35-DD35</f>
        <v>0</v>
      </c>
      <c r="DD36" s="53"/>
      <c r="DE36" s="47" t="s">
        <v>45</v>
      </c>
      <c r="DF36" s="47"/>
      <c r="DG36" s="47" t="s">
        <v>45</v>
      </c>
      <c r="DH36" s="47"/>
      <c r="DI36" s="47" t="s">
        <v>45</v>
      </c>
      <c r="DJ36" s="47"/>
      <c r="DK36" s="47" t="s">
        <v>45</v>
      </c>
      <c r="DL36" s="47"/>
      <c r="DM36" s="47" t="s">
        <v>45</v>
      </c>
      <c r="DN36" s="47"/>
      <c r="DO36" s="47"/>
      <c r="DP36" s="47"/>
      <c r="DQ36" s="47"/>
      <c r="DR36" s="47"/>
      <c r="DS36" s="52">
        <v>1</v>
      </c>
      <c r="DT36" s="47">
        <f t="shared" ref="DT36" si="683">DT35-DU35</f>
        <v>-1</v>
      </c>
      <c r="DU36" s="47"/>
      <c r="DV36" s="53">
        <f t="shared" ref="DV36" si="684">DV35-DW35</f>
        <v>0</v>
      </c>
      <c r="DW36" s="53"/>
      <c r="DX36" s="47" t="s">
        <v>45</v>
      </c>
      <c r="DY36" s="47"/>
      <c r="DZ36" s="53">
        <f t="shared" ref="DZ36" si="685">DZ35-EA35</f>
        <v>0</v>
      </c>
      <c r="EA36" s="53"/>
      <c r="EB36" s="53">
        <f t="shared" ref="EB36" si="686">EB35-EC35</f>
        <v>0</v>
      </c>
      <c r="EC36" s="53"/>
      <c r="ED36" s="52">
        <f>5/6</f>
        <v>0.83333333333333337</v>
      </c>
      <c r="EE36" s="47">
        <f t="shared" ref="EE36" si="687">EE35-EF35</f>
        <v>1</v>
      </c>
      <c r="EF36" s="47"/>
      <c r="EG36" s="58">
        <f t="shared" ref="EG36" si="688">EG35-EH35</f>
        <v>0</v>
      </c>
      <c r="EH36" s="58"/>
      <c r="EI36" s="47" t="s">
        <v>45</v>
      </c>
      <c r="EJ36" s="47"/>
      <c r="EK36" s="47" t="s">
        <v>45</v>
      </c>
      <c r="EL36" s="47"/>
      <c r="EM36" s="47">
        <f t="shared" ref="EM36" si="689">EM35-EN35</f>
        <v>1</v>
      </c>
      <c r="EN36" s="47"/>
      <c r="EO36" s="47" t="s">
        <v>45</v>
      </c>
      <c r="EP36" s="47"/>
      <c r="EQ36" s="53">
        <f t="shared" ref="EQ36" si="690">EQ35-ER35</f>
        <v>0</v>
      </c>
      <c r="ER36" s="53"/>
      <c r="ES36" s="47">
        <f t="shared" ref="ES36" si="691">ES35-ET35</f>
        <v>-1</v>
      </c>
      <c r="ET36" s="47"/>
      <c r="EU36" s="47">
        <f t="shared" ref="EU36" si="692">EU35-EV35</f>
        <v>1</v>
      </c>
      <c r="EV36" s="47"/>
      <c r="EW36" s="47" t="s">
        <v>45</v>
      </c>
      <c r="EX36" s="47"/>
      <c r="EY36" s="47">
        <f t="shared" ref="EY36" si="693">EY35-EZ35</f>
        <v>1</v>
      </c>
      <c r="EZ36" s="47"/>
      <c r="FA36" s="47" t="s">
        <v>45</v>
      </c>
      <c r="FB36" s="47"/>
      <c r="FC36" s="53">
        <f t="shared" ref="FC36" si="694">FC35-FD35</f>
        <v>0</v>
      </c>
      <c r="FD36" s="53"/>
      <c r="FE36" s="47">
        <f t="shared" ref="FE36" si="695">FE35-FF35</f>
        <v>-1</v>
      </c>
      <c r="FF36" s="47"/>
      <c r="FG36" s="58">
        <f t="shared" ref="FG36" si="696">FG35-FH35</f>
        <v>0</v>
      </c>
      <c r="FH36" s="58"/>
      <c r="FI36" s="47">
        <f t="shared" ref="FI36" si="697">FI35-FJ35</f>
        <v>-1</v>
      </c>
      <c r="FJ36" s="47"/>
      <c r="FK36" s="47">
        <f t="shared" ref="FK36" si="698">FK35-FL35</f>
        <v>-1</v>
      </c>
      <c r="FL36" s="47"/>
      <c r="FM36" s="52">
        <f>8/16</f>
        <v>0.5</v>
      </c>
      <c r="FN36" s="47" t="s">
        <v>49</v>
      </c>
      <c r="FO36" s="47"/>
      <c r="FP36" s="47" t="s">
        <v>49</v>
      </c>
      <c r="FQ36" s="47"/>
      <c r="FR36" s="47" t="s">
        <v>49</v>
      </c>
      <c r="FS36" s="47"/>
      <c r="FT36" s="47" t="s">
        <v>49</v>
      </c>
      <c r="FU36" s="47"/>
      <c r="FV36" s="47" t="s">
        <v>49</v>
      </c>
      <c r="FW36" s="47"/>
      <c r="FX36" s="47"/>
      <c r="FY36" s="47"/>
      <c r="FZ36" s="47" t="s">
        <v>49</v>
      </c>
      <c r="GA36" s="47"/>
      <c r="GB36" s="47" t="s">
        <v>49</v>
      </c>
      <c r="GC36" s="47"/>
      <c r="GD36" s="47" t="s">
        <v>49</v>
      </c>
      <c r="GE36" s="47"/>
      <c r="GF36" s="47" t="s">
        <v>49</v>
      </c>
      <c r="GG36" s="47"/>
      <c r="GH36" s="52" t="s">
        <v>49</v>
      </c>
      <c r="GI36" s="47" t="s">
        <v>45</v>
      </c>
      <c r="GJ36" s="47"/>
      <c r="GK36" s="48">
        <f t="shared" ref="GK36" si="699">GK35-GL35</f>
        <v>0</v>
      </c>
      <c r="GL36" s="48"/>
      <c r="GM36" s="47">
        <f t="shared" ref="GM36" si="700">GM35-GN35</f>
        <v>-1</v>
      </c>
      <c r="GN36" s="47"/>
      <c r="GO36" s="48">
        <f t="shared" ref="GO36" si="701">GO35-GP35</f>
        <v>0</v>
      </c>
      <c r="GP36" s="48"/>
      <c r="GQ36" s="48">
        <f t="shared" ref="GQ36" si="702">GQ35-GR35</f>
        <v>0</v>
      </c>
      <c r="GR36" s="48"/>
      <c r="GS36" s="48">
        <f t="shared" ref="GS36" si="703">GS35-GT35</f>
        <v>0</v>
      </c>
      <c r="GT36" s="48"/>
      <c r="GU36" s="48">
        <f t="shared" ref="GU36" si="704">GU35-GV35</f>
        <v>0</v>
      </c>
      <c r="GV36" s="48"/>
      <c r="GW36" s="48">
        <f t="shared" ref="GW36" si="705">GW35-GX35</f>
        <v>0</v>
      </c>
      <c r="GX36" s="48"/>
      <c r="GY36" s="48">
        <f t="shared" ref="GY36" si="706">GY35-GZ35</f>
        <v>0</v>
      </c>
      <c r="GZ36" s="48"/>
      <c r="HA36" s="47">
        <f t="shared" ref="HA36" si="707">HA35-HB35</f>
        <v>0</v>
      </c>
      <c r="HB36" s="47"/>
      <c r="HC36" s="48">
        <f t="shared" ref="HC36" si="708">HC35-HD35</f>
        <v>0</v>
      </c>
      <c r="HD36" s="48"/>
      <c r="HE36" s="48">
        <f t="shared" ref="HE36" si="709">HE35-HF35</f>
        <v>0</v>
      </c>
      <c r="HF36" s="48"/>
      <c r="HG36" s="48">
        <f t="shared" ref="HG36" si="710">HG35-HH35</f>
        <v>0</v>
      </c>
      <c r="HH36" s="48"/>
      <c r="HI36" s="48">
        <f t="shared" ref="HI36" si="711">HI35-HJ35</f>
        <v>0</v>
      </c>
      <c r="HJ36" s="48"/>
      <c r="HK36" s="47" t="s">
        <v>45</v>
      </c>
      <c r="HL36" s="47"/>
      <c r="HM36" s="53">
        <f t="shared" ref="HM36" si="712">HM35-HN35</f>
        <v>0</v>
      </c>
      <c r="HN36" s="53"/>
      <c r="HO36" s="52">
        <f>15/16</f>
        <v>0.9375</v>
      </c>
      <c r="HP36" s="47" t="s">
        <v>45</v>
      </c>
      <c r="HQ36" s="47"/>
      <c r="HR36" s="52">
        <v>1</v>
      </c>
      <c r="HS36" s="53" t="s">
        <v>49</v>
      </c>
      <c r="HT36" s="53"/>
      <c r="HU36" s="47" t="s">
        <v>49</v>
      </c>
      <c r="HV36" s="47"/>
      <c r="HW36" s="47" t="s">
        <v>49</v>
      </c>
      <c r="HX36" s="47"/>
      <c r="HY36" s="47" t="s">
        <v>49</v>
      </c>
      <c r="HZ36" s="47"/>
      <c r="IA36" s="52" t="s">
        <v>49</v>
      </c>
      <c r="IB36" s="48">
        <f t="shared" ref="IB36" si="713">IB35-IC35</f>
        <v>0</v>
      </c>
      <c r="IC36" s="48"/>
      <c r="ID36" s="48">
        <f t="shared" ref="ID36" si="714">ID35-IE35</f>
        <v>0</v>
      </c>
      <c r="IE36" s="48"/>
      <c r="IF36" s="48">
        <f t="shared" ref="IF36" si="715">IF35-IG35</f>
        <v>0</v>
      </c>
      <c r="IG36" s="48"/>
      <c r="IH36" s="47" t="s">
        <v>45</v>
      </c>
      <c r="II36" s="47"/>
      <c r="IJ36" s="48">
        <f t="shared" ref="IJ36" si="716">IJ35-IK35</f>
        <v>0</v>
      </c>
      <c r="IK36" s="48"/>
      <c r="IL36" s="47" t="s">
        <v>45</v>
      </c>
      <c r="IM36" s="47"/>
      <c r="IN36" s="48">
        <f t="shared" ref="IN36" si="717">IN35-IO35</f>
        <v>0</v>
      </c>
      <c r="IO36" s="48"/>
      <c r="IP36" s="48">
        <f t="shared" ref="IP36" si="718">IP35-IQ35</f>
        <v>0</v>
      </c>
      <c r="IQ36" s="48"/>
      <c r="IR36" s="38">
        <v>1</v>
      </c>
      <c r="IS36" s="30">
        <f>87/103</f>
        <v>0.84466019417475724</v>
      </c>
      <c r="IT36" s="38">
        <v>16</v>
      </c>
      <c r="IU36" s="38">
        <v>103</v>
      </c>
      <c r="IV36" s="41">
        <f>COUNTIF(F36:IQ36,"y")-1</f>
        <v>41</v>
      </c>
      <c r="IW36" s="41">
        <f>COUNTIF(F36:IQ36,0)</f>
        <v>42</v>
      </c>
      <c r="IX36" s="41">
        <f t="shared" si="251"/>
        <v>7</v>
      </c>
      <c r="IY36" s="41">
        <f>COUNTIF(F36:IQ36,-1)</f>
        <v>9</v>
      </c>
      <c r="IZ36" s="42">
        <f t="shared" si="252"/>
        <v>16</v>
      </c>
      <c r="JA36" s="42">
        <f t="shared" si="253"/>
        <v>83</v>
      </c>
      <c r="JB36" s="42">
        <f t="shared" si="362"/>
        <v>99</v>
      </c>
    </row>
    <row r="37" spans="1:262" ht="35.1" customHeight="1">
      <c r="A37" s="30" t="s">
        <v>72</v>
      </c>
      <c r="B37" s="43">
        <v>45335</v>
      </c>
      <c r="C37" s="44">
        <v>0.47916666666666669</v>
      </c>
      <c r="D37" s="38" t="s">
        <v>62</v>
      </c>
      <c r="E37" s="38">
        <v>22</v>
      </c>
      <c r="F37" s="38">
        <v>1</v>
      </c>
      <c r="G37" s="38">
        <v>1</v>
      </c>
      <c r="H37" s="38">
        <v>1</v>
      </c>
      <c r="I37" s="38">
        <v>1</v>
      </c>
      <c r="J37" s="38">
        <v>1</v>
      </c>
      <c r="K37" s="38">
        <v>1</v>
      </c>
      <c r="L37" s="38">
        <v>1</v>
      </c>
      <c r="M37" s="38">
        <v>1</v>
      </c>
      <c r="N37" s="38">
        <v>1</v>
      </c>
      <c r="O37" s="38">
        <v>1</v>
      </c>
      <c r="P37" s="38">
        <v>1</v>
      </c>
      <c r="Q37" s="38">
        <v>1</v>
      </c>
      <c r="R37" s="38">
        <v>1</v>
      </c>
      <c r="S37" s="38">
        <v>1</v>
      </c>
      <c r="T37" s="38">
        <v>1</v>
      </c>
      <c r="U37" s="38">
        <v>1</v>
      </c>
      <c r="V37" s="38">
        <v>0</v>
      </c>
      <c r="W37" s="38">
        <v>1</v>
      </c>
      <c r="X37" s="38">
        <v>1</v>
      </c>
      <c r="Y37" s="38">
        <v>1</v>
      </c>
      <c r="AC37" s="38">
        <v>0</v>
      </c>
      <c r="AD37" s="38">
        <v>1</v>
      </c>
      <c r="AE37" s="38">
        <v>1</v>
      </c>
      <c r="AF37" s="38">
        <v>0</v>
      </c>
      <c r="AG37" s="38">
        <v>1</v>
      </c>
      <c r="AH37" s="38">
        <v>0</v>
      </c>
      <c r="AI37" s="38">
        <v>1</v>
      </c>
      <c r="AJ37" s="38">
        <v>1</v>
      </c>
      <c r="AL37" s="38">
        <v>0</v>
      </c>
      <c r="AM37" s="38">
        <v>1</v>
      </c>
      <c r="AN37" s="38">
        <v>1</v>
      </c>
      <c r="AO37" s="38">
        <v>1</v>
      </c>
      <c r="AP37" s="38">
        <v>1</v>
      </c>
      <c r="AQ37" s="38">
        <v>1</v>
      </c>
      <c r="AR37" s="38">
        <v>1</v>
      </c>
      <c r="AS37" s="38">
        <v>1</v>
      </c>
      <c r="AT37" s="38">
        <v>1</v>
      </c>
      <c r="AU37" s="38">
        <v>1</v>
      </c>
      <c r="AV37" s="38">
        <v>1</v>
      </c>
      <c r="AW37" s="38">
        <v>1</v>
      </c>
      <c r="AX37" s="38">
        <v>1</v>
      </c>
      <c r="AY37" s="38">
        <v>1</v>
      </c>
      <c r="AZ37" s="38">
        <v>0</v>
      </c>
      <c r="BA37" s="38">
        <v>1</v>
      </c>
      <c r="BB37" s="38">
        <v>1</v>
      </c>
      <c r="BC37" s="38">
        <v>1</v>
      </c>
      <c r="BD37" s="38">
        <v>1</v>
      </c>
      <c r="BE37" s="38">
        <v>1</v>
      </c>
      <c r="BF37" s="38">
        <v>1</v>
      </c>
      <c r="BG37" s="38">
        <v>1</v>
      </c>
      <c r="BH37" s="38">
        <v>1</v>
      </c>
      <c r="BI37" s="38">
        <v>1</v>
      </c>
      <c r="BK37" s="38">
        <v>1</v>
      </c>
      <c r="BL37" s="38">
        <v>1</v>
      </c>
      <c r="BM37" s="38">
        <v>1</v>
      </c>
      <c r="BN37" s="38">
        <v>1</v>
      </c>
      <c r="BO37" s="38">
        <v>1</v>
      </c>
      <c r="BP37" s="38">
        <v>1</v>
      </c>
      <c r="BS37" s="38">
        <v>1</v>
      </c>
      <c r="BT37" s="38">
        <v>1</v>
      </c>
      <c r="BU37" s="38">
        <v>1</v>
      </c>
      <c r="BV37" s="38">
        <v>1</v>
      </c>
      <c r="BW37" s="38">
        <v>1</v>
      </c>
      <c r="BX37" s="38">
        <v>1</v>
      </c>
      <c r="BY37" s="38">
        <v>1</v>
      </c>
      <c r="BZ37" s="38">
        <v>1</v>
      </c>
      <c r="CA37" s="38">
        <v>1</v>
      </c>
      <c r="CB37" s="38">
        <v>1</v>
      </c>
      <c r="CC37" s="38">
        <v>1</v>
      </c>
      <c r="CD37" s="38">
        <v>1</v>
      </c>
      <c r="CE37" s="38">
        <v>1</v>
      </c>
      <c r="CF37" s="38">
        <v>1</v>
      </c>
      <c r="CG37" s="38">
        <v>1</v>
      </c>
      <c r="CH37" s="38">
        <v>1</v>
      </c>
      <c r="CN37" s="38">
        <v>0</v>
      </c>
      <c r="CO37" s="38">
        <v>1</v>
      </c>
      <c r="CP37" s="38">
        <v>1</v>
      </c>
      <c r="CQ37" s="38">
        <v>1</v>
      </c>
      <c r="CR37" s="38">
        <v>1</v>
      </c>
      <c r="CS37" s="38">
        <v>1</v>
      </c>
      <c r="CT37" s="38">
        <v>1</v>
      </c>
      <c r="CU37" s="38">
        <v>1</v>
      </c>
      <c r="CV37" s="38">
        <v>1</v>
      </c>
      <c r="CW37" s="38">
        <v>1</v>
      </c>
      <c r="CX37" s="38">
        <v>1</v>
      </c>
      <c r="CY37" s="38">
        <v>1</v>
      </c>
      <c r="DA37" s="38">
        <v>1</v>
      </c>
      <c r="DB37" s="38">
        <v>1</v>
      </c>
      <c r="DC37" s="38">
        <v>1</v>
      </c>
      <c r="DD37" s="38">
        <v>1</v>
      </c>
      <c r="DE37" s="38">
        <v>0</v>
      </c>
      <c r="DF37" s="38">
        <v>1</v>
      </c>
      <c r="DG37" s="38">
        <v>1</v>
      </c>
      <c r="DH37" s="38">
        <v>1</v>
      </c>
      <c r="DI37" s="38">
        <v>1</v>
      </c>
      <c r="DJ37" s="38">
        <v>1</v>
      </c>
      <c r="DK37" s="38">
        <v>1</v>
      </c>
      <c r="DL37" s="38">
        <v>1</v>
      </c>
      <c r="DM37" s="38">
        <v>1</v>
      </c>
      <c r="DN37" s="38">
        <v>1</v>
      </c>
      <c r="DT37" s="38">
        <v>0</v>
      </c>
      <c r="DU37" s="38">
        <v>1</v>
      </c>
      <c r="DV37" s="38">
        <v>1</v>
      </c>
      <c r="DW37" s="38">
        <v>1</v>
      </c>
      <c r="DX37" s="38">
        <v>1</v>
      </c>
      <c r="DY37" s="38">
        <v>1</v>
      </c>
      <c r="DZ37" s="38">
        <v>1</v>
      </c>
      <c r="EA37" s="38">
        <v>1</v>
      </c>
      <c r="EB37" s="38">
        <v>1</v>
      </c>
      <c r="EC37" s="38">
        <v>1</v>
      </c>
      <c r="EE37" s="38">
        <v>1</v>
      </c>
      <c r="EF37" s="38">
        <v>1</v>
      </c>
      <c r="EG37" s="38">
        <v>1</v>
      </c>
      <c r="EH37" s="38">
        <v>1</v>
      </c>
      <c r="EI37" s="38">
        <v>1</v>
      </c>
      <c r="EJ37" s="38">
        <v>1</v>
      </c>
      <c r="EK37" s="38">
        <v>1</v>
      </c>
      <c r="EL37" s="38">
        <v>1</v>
      </c>
      <c r="EM37" s="38">
        <v>0</v>
      </c>
      <c r="EN37" s="38">
        <v>1</v>
      </c>
      <c r="EO37" s="38">
        <v>1</v>
      </c>
      <c r="EP37" s="38">
        <v>1</v>
      </c>
      <c r="EQ37" s="38">
        <v>1</v>
      </c>
      <c r="ER37" s="38">
        <v>1</v>
      </c>
      <c r="ES37" s="38">
        <v>0</v>
      </c>
      <c r="ET37" s="38">
        <v>1</v>
      </c>
      <c r="EU37" s="38">
        <v>1</v>
      </c>
      <c r="EV37" s="38">
        <v>1</v>
      </c>
      <c r="EW37" s="38">
        <v>0</v>
      </c>
      <c r="EX37" s="38">
        <v>1</v>
      </c>
      <c r="EY37" s="38">
        <v>1</v>
      </c>
      <c r="EZ37" s="38">
        <v>1</v>
      </c>
      <c r="FA37" s="38">
        <v>1</v>
      </c>
      <c r="FB37" s="38">
        <v>1</v>
      </c>
      <c r="FC37" s="38">
        <v>1</v>
      </c>
      <c r="FD37" s="38">
        <v>1</v>
      </c>
      <c r="FE37" s="38">
        <v>1</v>
      </c>
      <c r="FF37" s="38">
        <v>1</v>
      </c>
      <c r="FG37" s="38">
        <v>0</v>
      </c>
      <c r="FH37" s="38">
        <v>1</v>
      </c>
      <c r="FI37" s="38">
        <v>1</v>
      </c>
      <c r="FJ37" s="38">
        <v>1</v>
      </c>
      <c r="FK37" s="38">
        <v>0</v>
      </c>
      <c r="FL37" s="38">
        <v>1</v>
      </c>
      <c r="FN37" s="38">
        <v>1</v>
      </c>
      <c r="FO37" s="38">
        <v>1</v>
      </c>
      <c r="GI37" s="38">
        <v>1</v>
      </c>
      <c r="GJ37" s="38">
        <v>1</v>
      </c>
      <c r="GK37" s="38">
        <v>1</v>
      </c>
      <c r="GL37" s="38">
        <v>1</v>
      </c>
      <c r="GM37" s="38">
        <v>1</v>
      </c>
      <c r="GN37" s="38">
        <v>1</v>
      </c>
      <c r="GO37" s="38">
        <v>1</v>
      </c>
      <c r="GP37" s="38">
        <v>1</v>
      </c>
      <c r="GQ37" s="38">
        <v>0</v>
      </c>
      <c r="GR37" s="38">
        <v>1</v>
      </c>
      <c r="GS37" s="38">
        <v>1</v>
      </c>
      <c r="GT37" s="38">
        <v>1</v>
      </c>
      <c r="GU37" s="38">
        <v>0</v>
      </c>
      <c r="GV37" s="38">
        <v>1</v>
      </c>
      <c r="GW37" s="38">
        <v>1</v>
      </c>
      <c r="GX37" s="38">
        <v>1</v>
      </c>
      <c r="GY37" s="38">
        <v>1</v>
      </c>
      <c r="GZ37" s="38">
        <v>1</v>
      </c>
      <c r="HA37" s="38">
        <v>1</v>
      </c>
      <c r="HB37" s="38">
        <v>1</v>
      </c>
      <c r="HC37" s="38">
        <v>1</v>
      </c>
      <c r="HD37" s="38">
        <v>1</v>
      </c>
      <c r="HE37" s="38">
        <v>1</v>
      </c>
      <c r="HF37" s="38">
        <v>1</v>
      </c>
      <c r="HG37" s="38">
        <v>1</v>
      </c>
      <c r="HH37" s="38">
        <v>1</v>
      </c>
      <c r="HI37" s="38">
        <v>1</v>
      </c>
      <c r="HJ37" s="38">
        <v>1</v>
      </c>
      <c r="HK37" s="38">
        <v>1</v>
      </c>
      <c r="HL37" s="38">
        <v>1</v>
      </c>
      <c r="HM37" s="38">
        <v>1</v>
      </c>
      <c r="HN37" s="38">
        <v>1</v>
      </c>
      <c r="HP37" s="38">
        <v>1</v>
      </c>
      <c r="HQ37" s="38">
        <v>1</v>
      </c>
      <c r="HS37" s="38">
        <v>1</v>
      </c>
      <c r="HT37" s="38">
        <v>1</v>
      </c>
      <c r="IB37" s="38">
        <v>1</v>
      </c>
      <c r="IC37" s="38">
        <v>1</v>
      </c>
      <c r="ID37" s="38">
        <v>1</v>
      </c>
      <c r="IE37" s="38">
        <v>1</v>
      </c>
      <c r="IF37" s="38">
        <v>1</v>
      </c>
      <c r="IG37" s="38">
        <v>1</v>
      </c>
      <c r="IH37" s="38">
        <v>1</v>
      </c>
      <c r="II37" s="38">
        <v>1</v>
      </c>
      <c r="IJ37" s="38">
        <v>1</v>
      </c>
      <c r="IK37" s="38">
        <v>1</v>
      </c>
      <c r="IL37" s="38">
        <v>1</v>
      </c>
      <c r="IM37" s="38">
        <v>1</v>
      </c>
      <c r="IN37" s="38">
        <v>1</v>
      </c>
      <c r="IO37" s="38">
        <v>1</v>
      </c>
      <c r="IP37" s="38">
        <v>1</v>
      </c>
      <c r="IQ37" s="38">
        <v>1</v>
      </c>
      <c r="IS37" s="30"/>
      <c r="IU37" s="38"/>
      <c r="IV37" s="41"/>
      <c r="IW37" s="41"/>
      <c r="IZ37" s="42"/>
      <c r="JA37" s="42"/>
    </row>
    <row r="38" spans="1:262" s="3" customFormat="1" ht="33.950000000000003" customHeight="1">
      <c r="A38" s="30" t="s">
        <v>44</v>
      </c>
      <c r="B38" s="38"/>
      <c r="C38" s="38"/>
      <c r="D38" s="38"/>
      <c r="E38" s="38"/>
      <c r="F38" s="47" t="s">
        <v>45</v>
      </c>
      <c r="G38" s="47"/>
      <c r="H38" s="47" t="s">
        <v>45</v>
      </c>
      <c r="I38" s="47"/>
      <c r="J38" s="48">
        <f t="shared" ref="J38" si="719">J37-K37</f>
        <v>0</v>
      </c>
      <c r="K38" s="48"/>
      <c r="L38" s="47" t="s">
        <v>45</v>
      </c>
      <c r="M38" s="47"/>
      <c r="N38" s="48">
        <f t="shared" ref="N38" si="720">N37-O37</f>
        <v>0</v>
      </c>
      <c r="O38" s="48"/>
      <c r="P38" s="47" t="s">
        <v>45</v>
      </c>
      <c r="Q38" s="47"/>
      <c r="R38" s="48">
        <f t="shared" ref="R38" si="721">R37-S37</f>
        <v>0</v>
      </c>
      <c r="S38" s="48"/>
      <c r="T38" s="47" t="s">
        <v>45</v>
      </c>
      <c r="U38" s="47"/>
      <c r="V38" s="47">
        <f t="shared" ref="V38" si="722">V37-W37</f>
        <v>-1</v>
      </c>
      <c r="W38" s="47"/>
      <c r="X38" s="47" t="s">
        <v>45</v>
      </c>
      <c r="Y38" s="47"/>
      <c r="Z38" s="56">
        <v>0.9</v>
      </c>
      <c r="AA38" s="50"/>
      <c r="AB38" s="51"/>
      <c r="AC38" s="47">
        <f t="shared" ref="AC38" si="723">AC37-AD37</f>
        <v>-1</v>
      </c>
      <c r="AD38" s="47"/>
      <c r="AE38" s="47">
        <f t="shared" ref="AE38" si="724">AE37-AF37</f>
        <v>1</v>
      </c>
      <c r="AF38" s="47"/>
      <c r="AG38" s="47">
        <f t="shared" ref="AG38" si="725">AG37-AH37</f>
        <v>1</v>
      </c>
      <c r="AH38" s="47"/>
      <c r="AI38" s="47" t="s">
        <v>45</v>
      </c>
      <c r="AJ38" s="47"/>
      <c r="AK38" s="52">
        <f>2/5</f>
        <v>0.4</v>
      </c>
      <c r="AL38" s="47">
        <f t="shared" ref="AL38" si="726">AL37-AM37</f>
        <v>-1</v>
      </c>
      <c r="AM38" s="47"/>
      <c r="AN38" s="47" t="s">
        <v>45</v>
      </c>
      <c r="AO38" s="47"/>
      <c r="AP38" s="53">
        <f t="shared" ref="AP38" si="727">AP37-AQ37</f>
        <v>0</v>
      </c>
      <c r="AQ38" s="53"/>
      <c r="AR38" s="53">
        <f t="shared" ref="AR38" si="728">AR37-AS37</f>
        <v>0</v>
      </c>
      <c r="AS38" s="53"/>
      <c r="AT38" s="47" t="s">
        <v>45</v>
      </c>
      <c r="AU38" s="47"/>
      <c r="AV38" s="47" t="s">
        <v>45</v>
      </c>
      <c r="AW38" s="47"/>
      <c r="AX38" s="47" t="s">
        <v>45</v>
      </c>
      <c r="AY38" s="47"/>
      <c r="AZ38" s="47">
        <f t="shared" ref="AZ38" si="729">AZ37-BA37</f>
        <v>-1</v>
      </c>
      <c r="BA38" s="47"/>
      <c r="BB38" s="47" t="s">
        <v>45</v>
      </c>
      <c r="BC38" s="47"/>
      <c r="BD38" s="53">
        <f t="shared" ref="BD38" si="730">BD37-BE37</f>
        <v>0</v>
      </c>
      <c r="BE38" s="53"/>
      <c r="BF38" s="53">
        <f t="shared" ref="BF38" si="731">BF37-BG37</f>
        <v>0</v>
      </c>
      <c r="BG38" s="53"/>
      <c r="BH38" s="47" t="s">
        <v>45</v>
      </c>
      <c r="BI38" s="47"/>
      <c r="BJ38" s="54">
        <f>10/12</f>
        <v>0.83333333333333337</v>
      </c>
      <c r="BK38" s="47" t="s">
        <v>45</v>
      </c>
      <c r="BL38" s="47"/>
      <c r="BM38" s="47" t="s">
        <v>45</v>
      </c>
      <c r="BN38" s="47"/>
      <c r="BO38" s="47" t="s">
        <v>45</v>
      </c>
      <c r="BP38" s="47"/>
      <c r="BQ38" s="47"/>
      <c r="BR38" s="47"/>
      <c r="BS38" s="47" t="s">
        <v>45</v>
      </c>
      <c r="BT38" s="47"/>
      <c r="BU38" s="47" t="s">
        <v>45</v>
      </c>
      <c r="BV38" s="47"/>
      <c r="BW38" s="47" t="s">
        <v>45</v>
      </c>
      <c r="BX38" s="47"/>
      <c r="BY38" s="53">
        <f t="shared" ref="BY38" si="732">BY37-BZ37</f>
        <v>0</v>
      </c>
      <c r="BZ38" s="53"/>
      <c r="CA38" s="53">
        <f t="shared" ref="CA38" si="733">CA37-CB37</f>
        <v>0</v>
      </c>
      <c r="CB38" s="53"/>
      <c r="CC38" s="53">
        <f t="shared" ref="CC38" si="734">CC37-CD37</f>
        <v>0</v>
      </c>
      <c r="CD38" s="53"/>
      <c r="CE38" s="47" t="s">
        <v>45</v>
      </c>
      <c r="CF38" s="47"/>
      <c r="CG38" s="47" t="s">
        <v>45</v>
      </c>
      <c r="CH38" s="47"/>
      <c r="CI38" s="52">
        <v>1</v>
      </c>
      <c r="CJ38" s="47"/>
      <c r="CK38" s="47"/>
      <c r="CL38" s="47"/>
      <c r="CM38" s="47"/>
      <c r="CN38" s="47">
        <f t="shared" ref="CN38" si="735">CN37-CO37</f>
        <v>-1</v>
      </c>
      <c r="CO38" s="47"/>
      <c r="CP38" s="47" t="s">
        <v>45</v>
      </c>
      <c r="CQ38" s="47"/>
      <c r="CR38" s="48">
        <f t="shared" ref="CR38" si="736">CR37-CS37</f>
        <v>0</v>
      </c>
      <c r="CS38" s="48"/>
      <c r="CT38" s="48">
        <f t="shared" ref="CT38" si="737">CT37-CU37</f>
        <v>0</v>
      </c>
      <c r="CU38" s="48"/>
      <c r="CV38" s="48">
        <f t="shared" ref="CV38" si="738">CV37-CW37</f>
        <v>0</v>
      </c>
      <c r="CW38" s="48"/>
      <c r="CX38" s="47" t="s">
        <v>45</v>
      </c>
      <c r="CY38" s="47"/>
      <c r="CZ38" s="52">
        <f>5/8</f>
        <v>0.625</v>
      </c>
      <c r="DA38" s="47" t="s">
        <v>45</v>
      </c>
      <c r="DB38" s="47"/>
      <c r="DC38" s="53">
        <f t="shared" ref="DC38" si="739">DC37-DD37</f>
        <v>0</v>
      </c>
      <c r="DD38" s="53"/>
      <c r="DE38" s="47">
        <f t="shared" ref="DE38" si="740">DE37-DF37</f>
        <v>-1</v>
      </c>
      <c r="DF38" s="47"/>
      <c r="DG38" s="47" t="s">
        <v>45</v>
      </c>
      <c r="DH38" s="47"/>
      <c r="DI38" s="53">
        <f t="shared" ref="DI38" si="741">DI37-DJ37</f>
        <v>0</v>
      </c>
      <c r="DJ38" s="53"/>
      <c r="DK38" s="47" t="s">
        <v>45</v>
      </c>
      <c r="DL38" s="47"/>
      <c r="DM38" s="47" t="s">
        <v>45</v>
      </c>
      <c r="DN38" s="47"/>
      <c r="DO38" s="47"/>
      <c r="DP38" s="47"/>
      <c r="DQ38" s="47"/>
      <c r="DR38" s="47"/>
      <c r="DS38" s="52">
        <f>8/9</f>
        <v>0.88888888888888884</v>
      </c>
      <c r="DT38" s="47">
        <f t="shared" ref="DT38" si="742">DT37-DU37</f>
        <v>-1</v>
      </c>
      <c r="DU38" s="47"/>
      <c r="DV38" s="48">
        <f t="shared" ref="DV38" si="743">DV37-DW37</f>
        <v>0</v>
      </c>
      <c r="DW38" s="48"/>
      <c r="DX38" s="47" t="s">
        <v>45</v>
      </c>
      <c r="DY38" s="47"/>
      <c r="DZ38" s="47" t="s">
        <v>45</v>
      </c>
      <c r="EA38" s="47"/>
      <c r="EB38" s="53">
        <f t="shared" ref="EB38" si="744">EB37-EC37</f>
        <v>0</v>
      </c>
      <c r="EC38" s="53"/>
      <c r="ED38" s="52">
        <f>5/6</f>
        <v>0.83333333333333337</v>
      </c>
      <c r="EE38" s="53">
        <f t="shared" ref="EE38" si="745">EE37-EF37</f>
        <v>0</v>
      </c>
      <c r="EF38" s="53"/>
      <c r="EG38" s="53">
        <f t="shared" ref="EG38" si="746">EG37-EH37</f>
        <v>0</v>
      </c>
      <c r="EH38" s="53"/>
      <c r="EI38" s="47" t="s">
        <v>45</v>
      </c>
      <c r="EJ38" s="47"/>
      <c r="EK38" s="47" t="s">
        <v>45</v>
      </c>
      <c r="EL38" s="47"/>
      <c r="EM38" s="47">
        <f t="shared" ref="EM38" si="747">EM37-EN37</f>
        <v>-1</v>
      </c>
      <c r="EN38" s="47"/>
      <c r="EO38" s="47" t="s">
        <v>45</v>
      </c>
      <c r="EP38" s="47"/>
      <c r="EQ38" s="47" t="s">
        <v>45</v>
      </c>
      <c r="ER38" s="47"/>
      <c r="ES38" s="47">
        <f t="shared" ref="ES38" si="748">ES37-ET37</f>
        <v>-1</v>
      </c>
      <c r="ET38" s="47"/>
      <c r="EU38" s="47" t="s">
        <v>45</v>
      </c>
      <c r="EV38" s="47"/>
      <c r="EW38" s="47">
        <f t="shared" ref="EW38" si="749">EW37-EX37</f>
        <v>-1</v>
      </c>
      <c r="EX38" s="47"/>
      <c r="EY38" s="47" t="s">
        <v>45</v>
      </c>
      <c r="EZ38" s="47"/>
      <c r="FA38" s="47" t="s">
        <v>45</v>
      </c>
      <c r="FB38" s="47"/>
      <c r="FC38" s="47" t="s">
        <v>45</v>
      </c>
      <c r="FD38" s="47"/>
      <c r="FE38" s="47" t="s">
        <v>45</v>
      </c>
      <c r="FF38" s="47"/>
      <c r="FG38" s="47">
        <f t="shared" ref="FG38" si="750">FG37-FH37</f>
        <v>-1</v>
      </c>
      <c r="FH38" s="47"/>
      <c r="FI38" s="47" t="s">
        <v>45</v>
      </c>
      <c r="FJ38" s="47"/>
      <c r="FK38" s="47">
        <f t="shared" ref="FK38" si="751">FK37-FL37</f>
        <v>-1</v>
      </c>
      <c r="FL38" s="47"/>
      <c r="FM38" s="52">
        <f>11/16</f>
        <v>0.6875</v>
      </c>
      <c r="FN38" s="47" t="s">
        <v>49</v>
      </c>
      <c r="FO38" s="47"/>
      <c r="FP38" s="47" t="s">
        <v>49</v>
      </c>
      <c r="FQ38" s="47"/>
      <c r="FR38" s="47" t="s">
        <v>49</v>
      </c>
      <c r="FS38" s="47"/>
      <c r="FT38" s="47" t="s">
        <v>49</v>
      </c>
      <c r="FU38" s="47"/>
      <c r="FV38" s="47" t="s">
        <v>49</v>
      </c>
      <c r="FW38" s="47"/>
      <c r="FX38" s="47"/>
      <c r="FY38" s="47"/>
      <c r="FZ38" s="47" t="s">
        <v>49</v>
      </c>
      <c r="GA38" s="47"/>
      <c r="GB38" s="47" t="s">
        <v>49</v>
      </c>
      <c r="GC38" s="47"/>
      <c r="GD38" s="47" t="s">
        <v>49</v>
      </c>
      <c r="GE38" s="47"/>
      <c r="GF38" s="47" t="s">
        <v>49</v>
      </c>
      <c r="GG38" s="47"/>
      <c r="GH38" s="52" t="s">
        <v>49</v>
      </c>
      <c r="GI38" s="47" t="s">
        <v>45</v>
      </c>
      <c r="GJ38" s="47"/>
      <c r="GK38" s="53">
        <f t="shared" ref="GK38" si="752">GK37-GL37</f>
        <v>0</v>
      </c>
      <c r="GL38" s="53"/>
      <c r="GM38" s="47" t="s">
        <v>45</v>
      </c>
      <c r="GN38" s="47"/>
      <c r="GO38" s="47" t="s">
        <v>45</v>
      </c>
      <c r="GP38" s="47"/>
      <c r="GQ38" s="47">
        <f t="shared" ref="GQ38" si="753">GQ37-GR37</f>
        <v>-1</v>
      </c>
      <c r="GR38" s="47"/>
      <c r="GS38" s="47" t="s">
        <v>45</v>
      </c>
      <c r="GT38" s="47"/>
      <c r="GU38" s="47">
        <f t="shared" ref="GU38" si="754">GU37-GV37</f>
        <v>-1</v>
      </c>
      <c r="GV38" s="47"/>
      <c r="GW38" s="47" t="s">
        <v>45</v>
      </c>
      <c r="GX38" s="47"/>
      <c r="GY38" s="47" t="s">
        <v>45</v>
      </c>
      <c r="GZ38" s="47"/>
      <c r="HA38" s="47" t="s">
        <v>45</v>
      </c>
      <c r="HB38" s="47"/>
      <c r="HC38" s="53">
        <f t="shared" ref="HC38" si="755">HC37-HD37</f>
        <v>0</v>
      </c>
      <c r="HD38" s="53"/>
      <c r="HE38" s="47" t="s">
        <v>45</v>
      </c>
      <c r="HF38" s="47"/>
      <c r="HG38" s="53">
        <f t="shared" ref="HG38" si="756">HG37-HH37</f>
        <v>0</v>
      </c>
      <c r="HH38" s="53"/>
      <c r="HI38" s="53">
        <f t="shared" ref="HI38" si="757">HI37-HJ37</f>
        <v>0</v>
      </c>
      <c r="HJ38" s="53"/>
      <c r="HK38" s="47" t="s">
        <v>45</v>
      </c>
      <c r="HL38" s="47"/>
      <c r="HM38" s="53">
        <f t="shared" ref="HM38" si="758">HM37-HN37</f>
        <v>0</v>
      </c>
      <c r="HN38" s="53"/>
      <c r="HO38" s="52">
        <f>14/16</f>
        <v>0.875</v>
      </c>
      <c r="HP38" s="47" t="s">
        <v>45</v>
      </c>
      <c r="HQ38" s="47"/>
      <c r="HR38" s="52">
        <v>1</v>
      </c>
      <c r="HS38" s="53" t="s">
        <v>49</v>
      </c>
      <c r="HT38" s="53"/>
      <c r="HU38" s="47" t="s">
        <v>49</v>
      </c>
      <c r="HV38" s="47"/>
      <c r="HW38" s="47" t="s">
        <v>49</v>
      </c>
      <c r="HX38" s="47"/>
      <c r="HY38" s="47" t="s">
        <v>49</v>
      </c>
      <c r="HZ38" s="47"/>
      <c r="IA38" s="52" t="s">
        <v>49</v>
      </c>
      <c r="IB38" s="53">
        <f t="shared" ref="IB38" si="759">IB37-IC37</f>
        <v>0</v>
      </c>
      <c r="IC38" s="53"/>
      <c r="ID38" s="53">
        <f t="shared" ref="ID38" si="760">ID37-IE37</f>
        <v>0</v>
      </c>
      <c r="IE38" s="53"/>
      <c r="IF38" s="53">
        <f t="shared" ref="IF38" si="761">IF37-IG37</f>
        <v>0</v>
      </c>
      <c r="IG38" s="53"/>
      <c r="IH38" s="47" t="s">
        <v>45</v>
      </c>
      <c r="II38" s="47"/>
      <c r="IJ38" s="53">
        <f t="shared" ref="IJ38" si="762">IJ37-IK37</f>
        <v>0</v>
      </c>
      <c r="IK38" s="53"/>
      <c r="IL38" s="47" t="s">
        <v>45</v>
      </c>
      <c r="IM38" s="47"/>
      <c r="IN38" s="48">
        <f t="shared" ref="IN38" si="763">IN37-IO37</f>
        <v>0</v>
      </c>
      <c r="IO38" s="48"/>
      <c r="IP38" s="48">
        <f t="shared" ref="IP38" si="764">IP37-IQ37</f>
        <v>0</v>
      </c>
      <c r="IQ38" s="48"/>
      <c r="IR38" s="38">
        <v>1</v>
      </c>
      <c r="IS38" s="30">
        <f>85/103</f>
        <v>0.82524271844660191</v>
      </c>
      <c r="IT38" s="38">
        <v>18</v>
      </c>
      <c r="IU38" s="38">
        <v>103</v>
      </c>
      <c r="IV38" s="41">
        <f>COUNTIF(F38:IQ38,"y")</f>
        <v>51</v>
      </c>
      <c r="IW38" s="41">
        <f>COUNTIF(F38:IQ38,0)-1</f>
        <v>29</v>
      </c>
      <c r="IX38" s="41">
        <f t="shared" si="251"/>
        <v>4</v>
      </c>
      <c r="IY38" s="41">
        <f>COUNTIF(F38:IQ38,-1)</f>
        <v>14</v>
      </c>
      <c r="IZ38" s="42">
        <f t="shared" si="252"/>
        <v>18</v>
      </c>
      <c r="JA38" s="42">
        <f t="shared" si="253"/>
        <v>80</v>
      </c>
      <c r="JB38" s="42">
        <f t="shared" si="362"/>
        <v>98</v>
      </c>
    </row>
    <row r="39" spans="1:262" ht="36" customHeight="1">
      <c r="A39" s="30" t="s">
        <v>73</v>
      </c>
      <c r="B39" s="43">
        <v>45306</v>
      </c>
      <c r="C39" s="44">
        <v>0.59375</v>
      </c>
      <c r="D39" s="38" t="s">
        <v>62</v>
      </c>
      <c r="E39" s="38">
        <v>20</v>
      </c>
      <c r="F39" s="38">
        <v>1</v>
      </c>
      <c r="G39" s="38">
        <v>1</v>
      </c>
      <c r="H39" s="38">
        <v>1</v>
      </c>
      <c r="I39" s="38">
        <v>1</v>
      </c>
      <c r="J39" s="38">
        <v>1</v>
      </c>
      <c r="K39" s="38">
        <v>1</v>
      </c>
      <c r="L39" s="38">
        <v>1</v>
      </c>
      <c r="M39" s="38">
        <v>1</v>
      </c>
      <c r="N39" s="38">
        <v>1</v>
      </c>
      <c r="O39" s="38">
        <v>1</v>
      </c>
      <c r="P39" s="38">
        <v>1</v>
      </c>
      <c r="Q39" s="38">
        <v>1</v>
      </c>
      <c r="R39" s="38">
        <v>1</v>
      </c>
      <c r="S39" s="38">
        <v>1</v>
      </c>
      <c r="T39" s="38">
        <v>1</v>
      </c>
      <c r="U39" s="38">
        <v>1</v>
      </c>
      <c r="V39" s="38">
        <v>1</v>
      </c>
      <c r="W39" s="38">
        <v>1</v>
      </c>
      <c r="X39" s="38">
        <v>1</v>
      </c>
      <c r="Y39" s="38">
        <v>1</v>
      </c>
      <c r="AC39" s="38">
        <v>1</v>
      </c>
      <c r="AD39" s="38">
        <v>0</v>
      </c>
      <c r="AE39" s="38">
        <v>1</v>
      </c>
      <c r="AF39" s="38">
        <v>1</v>
      </c>
      <c r="AG39" s="38">
        <v>1</v>
      </c>
      <c r="AH39" s="38">
        <v>1</v>
      </c>
      <c r="AI39" s="38">
        <v>1</v>
      </c>
      <c r="AJ39" s="38">
        <v>1</v>
      </c>
      <c r="AL39" s="38">
        <v>1</v>
      </c>
      <c r="AM39" s="38">
        <v>1</v>
      </c>
      <c r="AN39" s="38">
        <v>1</v>
      </c>
      <c r="AO39" s="38">
        <v>1</v>
      </c>
      <c r="AP39" s="38">
        <v>1</v>
      </c>
      <c r="AQ39" s="38">
        <v>1</v>
      </c>
      <c r="AR39" s="38">
        <v>1</v>
      </c>
      <c r="AS39" s="38">
        <v>0</v>
      </c>
      <c r="AT39" s="38">
        <v>1</v>
      </c>
      <c r="AU39" s="38">
        <v>1</v>
      </c>
      <c r="AV39" s="38">
        <v>1</v>
      </c>
      <c r="AW39" s="38">
        <v>1</v>
      </c>
      <c r="AX39" s="38">
        <v>1</v>
      </c>
      <c r="AY39" s="38">
        <v>1</v>
      </c>
      <c r="AZ39" s="38">
        <v>1</v>
      </c>
      <c r="BA39" s="38">
        <v>1</v>
      </c>
      <c r="BB39" s="38">
        <v>1</v>
      </c>
      <c r="BC39" s="38">
        <v>1</v>
      </c>
      <c r="BD39" s="38">
        <v>1</v>
      </c>
      <c r="BE39" s="38">
        <v>1</v>
      </c>
      <c r="BF39" s="38">
        <v>1</v>
      </c>
      <c r="BG39" s="38">
        <v>1</v>
      </c>
      <c r="BH39" s="38">
        <v>1</v>
      </c>
      <c r="BI39" s="38">
        <v>1</v>
      </c>
      <c r="BK39" s="38">
        <v>1</v>
      </c>
      <c r="BL39" s="38">
        <v>1</v>
      </c>
      <c r="BM39" s="38">
        <v>1</v>
      </c>
      <c r="BN39" s="38">
        <v>1</v>
      </c>
      <c r="BO39" s="38">
        <v>1</v>
      </c>
      <c r="BP39" s="38">
        <v>1</v>
      </c>
      <c r="BS39" s="38">
        <v>1</v>
      </c>
      <c r="BT39" s="38">
        <v>1</v>
      </c>
      <c r="BU39" s="38">
        <v>1</v>
      </c>
      <c r="BV39" s="38">
        <v>1</v>
      </c>
      <c r="BW39" s="38">
        <v>1</v>
      </c>
      <c r="BX39" s="38">
        <v>1</v>
      </c>
      <c r="BY39" s="38">
        <v>1</v>
      </c>
      <c r="BZ39" s="38">
        <v>1</v>
      </c>
      <c r="CA39" s="38">
        <v>1</v>
      </c>
      <c r="CB39" s="38">
        <v>1</v>
      </c>
      <c r="CC39" s="38">
        <v>1</v>
      </c>
      <c r="CD39" s="38">
        <v>1</v>
      </c>
      <c r="CE39" s="38">
        <v>1</v>
      </c>
      <c r="CF39" s="38">
        <v>1</v>
      </c>
      <c r="CG39" s="38">
        <v>1</v>
      </c>
      <c r="CH39" s="38">
        <v>1</v>
      </c>
      <c r="CN39" s="38">
        <v>1</v>
      </c>
      <c r="CO39" s="38">
        <v>1</v>
      </c>
      <c r="CP39" s="38">
        <v>1</v>
      </c>
      <c r="CQ39" s="38">
        <v>1</v>
      </c>
      <c r="CR39" s="38">
        <v>1</v>
      </c>
      <c r="CS39" s="38">
        <v>1</v>
      </c>
      <c r="CT39" s="38">
        <v>1</v>
      </c>
      <c r="CU39" s="38">
        <v>1</v>
      </c>
      <c r="CV39" s="38">
        <v>1</v>
      </c>
      <c r="CW39" s="38">
        <v>1</v>
      </c>
      <c r="CX39" s="38">
        <v>1</v>
      </c>
      <c r="CY39" s="38">
        <v>1</v>
      </c>
      <c r="DA39" s="38">
        <v>1</v>
      </c>
      <c r="DB39" s="38">
        <v>1</v>
      </c>
      <c r="DC39" s="38">
        <v>1</v>
      </c>
      <c r="DD39" s="38">
        <v>1</v>
      </c>
      <c r="DE39" s="38">
        <v>1</v>
      </c>
      <c r="DF39" s="38">
        <v>1</v>
      </c>
      <c r="DG39" s="38">
        <v>1</v>
      </c>
      <c r="DH39" s="38">
        <v>1</v>
      </c>
      <c r="DI39" s="38">
        <v>1</v>
      </c>
      <c r="DJ39" s="38">
        <v>1</v>
      </c>
      <c r="DK39" s="38">
        <v>1</v>
      </c>
      <c r="DL39" s="38">
        <v>1</v>
      </c>
      <c r="DM39" s="38">
        <v>1</v>
      </c>
      <c r="DN39" s="38">
        <v>1</v>
      </c>
      <c r="DT39" s="38">
        <v>0</v>
      </c>
      <c r="DU39" s="38">
        <v>1</v>
      </c>
      <c r="DV39" s="38">
        <v>1</v>
      </c>
      <c r="DW39" s="38">
        <v>1</v>
      </c>
      <c r="DX39" s="38">
        <v>1</v>
      </c>
      <c r="DY39" s="38">
        <v>1</v>
      </c>
      <c r="DZ39" s="38">
        <v>0</v>
      </c>
      <c r="EA39" s="38">
        <v>1</v>
      </c>
      <c r="EB39" s="38">
        <v>1</v>
      </c>
      <c r="EC39" s="38">
        <v>1</v>
      </c>
      <c r="EE39" s="38">
        <v>1</v>
      </c>
      <c r="EF39" s="38">
        <v>1</v>
      </c>
      <c r="EG39" s="38">
        <v>1</v>
      </c>
      <c r="EH39" s="38">
        <v>1</v>
      </c>
      <c r="EI39" s="38">
        <v>1</v>
      </c>
      <c r="EJ39" s="38">
        <v>1</v>
      </c>
      <c r="EK39" s="38">
        <v>1</v>
      </c>
      <c r="EL39" s="38">
        <v>1</v>
      </c>
      <c r="EM39" s="38">
        <v>1</v>
      </c>
      <c r="EN39" s="38">
        <v>1</v>
      </c>
      <c r="EO39" s="38">
        <v>1</v>
      </c>
      <c r="EP39" s="38">
        <v>1</v>
      </c>
      <c r="EQ39" s="38">
        <v>1</v>
      </c>
      <c r="ER39" s="38">
        <v>1</v>
      </c>
      <c r="ES39" s="38">
        <v>1</v>
      </c>
      <c r="ET39" s="38">
        <v>1</v>
      </c>
      <c r="EU39" s="38">
        <v>1</v>
      </c>
      <c r="EV39" s="38">
        <v>1</v>
      </c>
      <c r="EW39" s="38">
        <v>1</v>
      </c>
      <c r="EX39" s="38">
        <v>1</v>
      </c>
      <c r="EY39" s="38">
        <v>1</v>
      </c>
      <c r="EZ39" s="38">
        <v>1</v>
      </c>
      <c r="FA39" s="38">
        <v>1</v>
      </c>
      <c r="FB39" s="38">
        <v>1</v>
      </c>
      <c r="FC39" s="38">
        <v>1</v>
      </c>
      <c r="FD39" s="38">
        <v>1</v>
      </c>
      <c r="FE39" s="38">
        <v>0</v>
      </c>
      <c r="FF39" s="38">
        <v>1</v>
      </c>
      <c r="FG39" s="38">
        <v>1</v>
      </c>
      <c r="FH39" s="38">
        <v>1</v>
      </c>
      <c r="FI39" s="38">
        <v>1</v>
      </c>
      <c r="FJ39" s="38">
        <v>1</v>
      </c>
      <c r="FK39" s="38">
        <v>0</v>
      </c>
      <c r="FL39" s="38">
        <v>1</v>
      </c>
      <c r="FN39" s="38">
        <v>1</v>
      </c>
      <c r="FO39" s="38">
        <v>1</v>
      </c>
      <c r="GI39" s="38">
        <v>0</v>
      </c>
      <c r="GJ39" s="38">
        <v>1</v>
      </c>
      <c r="GK39" s="38">
        <v>1</v>
      </c>
      <c r="GL39" s="38">
        <v>1</v>
      </c>
      <c r="GM39" s="38">
        <v>1</v>
      </c>
      <c r="GN39" s="38">
        <v>1</v>
      </c>
      <c r="GO39" s="38">
        <v>1</v>
      </c>
      <c r="GP39" s="38">
        <v>1</v>
      </c>
      <c r="GQ39" s="38">
        <v>1</v>
      </c>
      <c r="GR39" s="38">
        <v>1</v>
      </c>
      <c r="GS39" s="38">
        <v>1</v>
      </c>
      <c r="GT39" s="38">
        <v>1</v>
      </c>
      <c r="GU39" s="38">
        <v>1</v>
      </c>
      <c r="GV39" s="38">
        <v>1</v>
      </c>
      <c r="GW39" s="38">
        <v>1</v>
      </c>
      <c r="GX39" s="38">
        <v>1</v>
      </c>
      <c r="GY39" s="38">
        <v>1</v>
      </c>
      <c r="GZ39" s="38">
        <v>1</v>
      </c>
      <c r="HA39" s="38">
        <v>1</v>
      </c>
      <c r="HB39" s="38">
        <v>1</v>
      </c>
      <c r="HC39" s="38">
        <v>1</v>
      </c>
      <c r="HD39" s="38">
        <v>1</v>
      </c>
      <c r="HE39" s="38">
        <v>1</v>
      </c>
      <c r="HF39" s="38">
        <v>1</v>
      </c>
      <c r="HG39" s="38">
        <v>1</v>
      </c>
      <c r="HH39" s="38">
        <v>1</v>
      </c>
      <c r="HI39" s="38">
        <v>1</v>
      </c>
      <c r="HJ39" s="38">
        <v>1</v>
      </c>
      <c r="HK39" s="38">
        <v>1</v>
      </c>
      <c r="HL39" s="38">
        <v>1</v>
      </c>
      <c r="HM39" s="38">
        <v>1</v>
      </c>
      <c r="HN39" s="38">
        <v>1</v>
      </c>
      <c r="HP39" s="38">
        <v>1</v>
      </c>
      <c r="HQ39" s="38">
        <v>1</v>
      </c>
      <c r="IB39" s="38">
        <v>1</v>
      </c>
      <c r="IC39" s="38">
        <v>0</v>
      </c>
      <c r="ID39" s="38">
        <v>0</v>
      </c>
      <c r="IE39" s="38">
        <v>1</v>
      </c>
      <c r="IF39" s="38">
        <v>1</v>
      </c>
      <c r="IG39" s="38">
        <v>1</v>
      </c>
      <c r="IH39" s="38">
        <v>1</v>
      </c>
      <c r="II39" s="38">
        <v>1</v>
      </c>
      <c r="IJ39" s="38">
        <v>1</v>
      </c>
      <c r="IK39" s="38">
        <v>1</v>
      </c>
      <c r="IL39" s="38">
        <v>1</v>
      </c>
      <c r="IM39" s="38">
        <v>1</v>
      </c>
      <c r="IN39" s="38">
        <v>1</v>
      </c>
      <c r="IO39" s="38">
        <v>1</v>
      </c>
      <c r="IP39" s="38">
        <v>0</v>
      </c>
      <c r="IQ39" s="38">
        <v>1</v>
      </c>
      <c r="IS39" s="30"/>
      <c r="IU39" s="38"/>
      <c r="IV39" s="41"/>
      <c r="IW39" s="41"/>
      <c r="IZ39" s="42"/>
      <c r="JA39" s="42"/>
    </row>
    <row r="40" spans="1:262" s="3" customFormat="1" ht="33.950000000000003" customHeight="1">
      <c r="A40" s="30" t="s">
        <v>44</v>
      </c>
      <c r="B40" s="38"/>
      <c r="C40" s="38"/>
      <c r="D40" s="38"/>
      <c r="E40" s="38"/>
      <c r="F40" s="47" t="s">
        <v>45</v>
      </c>
      <c r="G40" s="47"/>
      <c r="H40" s="47" t="s">
        <v>45</v>
      </c>
      <c r="I40" s="47"/>
      <c r="J40" s="61">
        <f t="shared" ref="J40" si="765">J39-K39</f>
        <v>0</v>
      </c>
      <c r="K40" s="61"/>
      <c r="L40" s="47" t="s">
        <v>45</v>
      </c>
      <c r="M40" s="47"/>
      <c r="N40" s="61">
        <f t="shared" ref="N40" si="766">N39-O39</f>
        <v>0</v>
      </c>
      <c r="O40" s="61"/>
      <c r="P40" s="47" t="s">
        <v>45</v>
      </c>
      <c r="Q40" s="47"/>
      <c r="R40" s="53">
        <f t="shared" ref="R40" si="767">R39-S39</f>
        <v>0</v>
      </c>
      <c r="S40" s="53"/>
      <c r="T40" s="47" t="s">
        <v>45</v>
      </c>
      <c r="U40" s="47"/>
      <c r="V40" s="61">
        <f t="shared" ref="V40" si="768">V39-W39</f>
        <v>0</v>
      </c>
      <c r="W40" s="61"/>
      <c r="X40" s="61">
        <f t="shared" ref="X40" si="769">X39-Y39</f>
        <v>0</v>
      </c>
      <c r="Y40" s="61"/>
      <c r="Z40" s="56">
        <v>1</v>
      </c>
      <c r="AA40" s="50"/>
      <c r="AB40" s="51"/>
      <c r="AC40" s="47">
        <f t="shared" ref="AC40" si="770">AC39-AD39</f>
        <v>1</v>
      </c>
      <c r="AD40" s="47"/>
      <c r="AE40" s="47" t="s">
        <v>45</v>
      </c>
      <c r="AF40" s="47"/>
      <c r="AG40" s="47" t="s">
        <v>45</v>
      </c>
      <c r="AH40" s="47"/>
      <c r="AI40" s="47" t="s">
        <v>45</v>
      </c>
      <c r="AJ40" s="47"/>
      <c r="AK40" s="52">
        <f>4/5</f>
        <v>0.8</v>
      </c>
      <c r="AL40" s="47" t="s">
        <v>45</v>
      </c>
      <c r="AM40" s="47"/>
      <c r="AN40" s="47" t="s">
        <v>45</v>
      </c>
      <c r="AO40" s="47"/>
      <c r="AP40" s="47" t="s">
        <v>45</v>
      </c>
      <c r="AQ40" s="47"/>
      <c r="AR40" s="47">
        <f t="shared" ref="AR40" si="771">AR39-AS39</f>
        <v>1</v>
      </c>
      <c r="AS40" s="47"/>
      <c r="AT40" s="47" t="s">
        <v>45</v>
      </c>
      <c r="AU40" s="47"/>
      <c r="AV40" s="47" t="s">
        <v>45</v>
      </c>
      <c r="AW40" s="47"/>
      <c r="AX40" s="53">
        <f t="shared" ref="AX40" si="772">AX39-AY39</f>
        <v>0</v>
      </c>
      <c r="AY40" s="53"/>
      <c r="AZ40" s="47" t="s">
        <v>45</v>
      </c>
      <c r="BA40" s="47"/>
      <c r="BB40" s="47" t="s">
        <v>45</v>
      </c>
      <c r="BC40" s="47"/>
      <c r="BD40" s="53">
        <f t="shared" ref="BD40" si="773">BD39-BE39</f>
        <v>0</v>
      </c>
      <c r="BE40" s="53"/>
      <c r="BF40" s="53">
        <f t="shared" ref="BF40" si="774">BF39-BG39</f>
        <v>0</v>
      </c>
      <c r="BG40" s="53"/>
      <c r="BH40" s="47" t="s">
        <v>45</v>
      </c>
      <c r="BI40" s="47"/>
      <c r="BJ40" s="54">
        <f>11/12</f>
        <v>0.91666666666666663</v>
      </c>
      <c r="BK40" s="47" t="s">
        <v>45</v>
      </c>
      <c r="BL40" s="47"/>
      <c r="BM40" s="47" t="s">
        <v>45</v>
      </c>
      <c r="BN40" s="47"/>
      <c r="BO40" s="47" t="s">
        <v>45</v>
      </c>
      <c r="BP40" s="47"/>
      <c r="BQ40" s="47"/>
      <c r="BR40" s="47"/>
      <c r="BS40" s="47" t="s">
        <v>45</v>
      </c>
      <c r="BT40" s="47"/>
      <c r="BU40" s="47" t="s">
        <v>45</v>
      </c>
      <c r="BV40" s="47"/>
      <c r="BW40" s="47" t="s">
        <v>45</v>
      </c>
      <c r="BX40" s="47"/>
      <c r="BY40" s="53">
        <f t="shared" ref="BY40" si="775">BY39-BZ39</f>
        <v>0</v>
      </c>
      <c r="BZ40" s="53"/>
      <c r="CA40" s="53">
        <f t="shared" ref="CA40" si="776">CA39-CB39</f>
        <v>0</v>
      </c>
      <c r="CB40" s="53"/>
      <c r="CC40" s="53">
        <f t="shared" ref="CC40" si="777">CC39-CD39</f>
        <v>0</v>
      </c>
      <c r="CD40" s="53"/>
      <c r="CE40" s="47" t="s">
        <v>45</v>
      </c>
      <c r="CF40" s="47"/>
      <c r="CG40" s="47" t="s">
        <v>45</v>
      </c>
      <c r="CH40" s="47"/>
      <c r="CI40" s="52">
        <f>9/10</f>
        <v>0.9</v>
      </c>
      <c r="CJ40" s="58"/>
      <c r="CK40" s="58"/>
      <c r="CL40" s="47"/>
      <c r="CM40" s="47"/>
      <c r="CN40" s="47" t="s">
        <v>45</v>
      </c>
      <c r="CO40" s="47"/>
      <c r="CP40" s="47" t="s">
        <v>45</v>
      </c>
      <c r="CQ40" s="47"/>
      <c r="CR40" s="53">
        <f t="shared" ref="CR40" si="778">CR39-CS39</f>
        <v>0</v>
      </c>
      <c r="CS40" s="53"/>
      <c r="CT40" s="53">
        <f t="shared" ref="CT40" si="779">CT39-CU39</f>
        <v>0</v>
      </c>
      <c r="CU40" s="53"/>
      <c r="CV40" s="53">
        <f t="shared" ref="CV40" si="780">CV39-CW39</f>
        <v>0</v>
      </c>
      <c r="CW40" s="53"/>
      <c r="CX40" s="47" t="s">
        <v>45</v>
      </c>
      <c r="CY40" s="47"/>
      <c r="CZ40" s="52">
        <f>7/7</f>
        <v>1</v>
      </c>
      <c r="DA40" s="47" t="s">
        <v>45</v>
      </c>
      <c r="DB40" s="47"/>
      <c r="DC40" s="53">
        <f t="shared" ref="DC40" si="781">DC39-DD39</f>
        <v>0</v>
      </c>
      <c r="DD40" s="53"/>
      <c r="DE40" s="47" t="s">
        <v>45</v>
      </c>
      <c r="DF40" s="47"/>
      <c r="DG40" s="47" t="s">
        <v>45</v>
      </c>
      <c r="DH40" s="47"/>
      <c r="DI40" s="53">
        <f t="shared" ref="DI40" si="782">DI39-DJ39</f>
        <v>0</v>
      </c>
      <c r="DJ40" s="53"/>
      <c r="DK40" s="47" t="s">
        <v>45</v>
      </c>
      <c r="DL40" s="47"/>
      <c r="DM40" s="47" t="s">
        <v>45</v>
      </c>
      <c r="DN40" s="47"/>
      <c r="DO40" s="47"/>
      <c r="DP40" s="47"/>
      <c r="DQ40" s="47"/>
      <c r="DR40" s="47"/>
      <c r="DS40" s="52">
        <f>7/9</f>
        <v>0.77777777777777779</v>
      </c>
      <c r="DT40" s="47">
        <f t="shared" ref="DT40" si="783">DT39-DU39</f>
        <v>-1</v>
      </c>
      <c r="DU40" s="47"/>
      <c r="DV40" s="53">
        <f t="shared" ref="DV40" si="784">DV39-DW39</f>
        <v>0</v>
      </c>
      <c r="DW40" s="53"/>
      <c r="DX40" s="47" t="s">
        <v>45</v>
      </c>
      <c r="DY40" s="47"/>
      <c r="DZ40" s="47">
        <f t="shared" ref="DZ40" si="785">DZ39-EA39</f>
        <v>-1</v>
      </c>
      <c r="EA40" s="47"/>
      <c r="EB40" s="53">
        <f t="shared" ref="EB40" si="786">EB39-EC39</f>
        <v>0</v>
      </c>
      <c r="EC40" s="53"/>
      <c r="ED40" s="52">
        <f>4/6</f>
        <v>0.66666666666666663</v>
      </c>
      <c r="EE40" s="47" t="s">
        <v>45</v>
      </c>
      <c r="EF40" s="47"/>
      <c r="EG40" s="58">
        <v>0</v>
      </c>
      <c r="EH40" s="58"/>
      <c r="EI40" s="47" t="s">
        <v>45</v>
      </c>
      <c r="EJ40" s="47"/>
      <c r="EK40" s="47" t="s">
        <v>45</v>
      </c>
      <c r="EL40" s="47"/>
      <c r="EM40" s="53">
        <f t="shared" ref="EM40" si="787">EM39-EN39</f>
        <v>0</v>
      </c>
      <c r="EN40" s="53"/>
      <c r="EO40" s="47" t="s">
        <v>45</v>
      </c>
      <c r="EP40" s="47"/>
      <c r="EQ40" s="48">
        <f t="shared" ref="EQ40" si="788">EQ39-ER39</f>
        <v>0</v>
      </c>
      <c r="ER40" s="48"/>
      <c r="ES40" s="47" t="s">
        <v>45</v>
      </c>
      <c r="ET40" s="47"/>
      <c r="EU40" s="58">
        <f t="shared" ref="EU40" si="789">EU39-EV39</f>
        <v>0</v>
      </c>
      <c r="EV40" s="58"/>
      <c r="EW40" s="47" t="s">
        <v>45</v>
      </c>
      <c r="EX40" s="47"/>
      <c r="EY40" s="58">
        <f t="shared" ref="EY40" si="790">EY39-EZ39</f>
        <v>0</v>
      </c>
      <c r="EZ40" s="58"/>
      <c r="FA40" s="47" t="s">
        <v>45</v>
      </c>
      <c r="FB40" s="47"/>
      <c r="FC40" s="48">
        <f t="shared" ref="FC40" si="791">FC39-FD39</f>
        <v>0</v>
      </c>
      <c r="FD40" s="48"/>
      <c r="FE40" s="47">
        <f t="shared" ref="FE40" si="792">FE39-FF39</f>
        <v>-1</v>
      </c>
      <c r="FF40" s="47"/>
      <c r="FG40" s="58">
        <f t="shared" ref="FG40" si="793">FG39-FH39</f>
        <v>0</v>
      </c>
      <c r="FH40" s="58"/>
      <c r="FI40" s="47" t="s">
        <v>45</v>
      </c>
      <c r="FJ40" s="47"/>
      <c r="FK40" s="47">
        <f t="shared" ref="FK40" si="794">FK39-FL39</f>
        <v>-1</v>
      </c>
      <c r="FL40" s="47"/>
      <c r="FM40" s="52">
        <f>14/16</f>
        <v>0.875</v>
      </c>
      <c r="FN40" s="47" t="s">
        <v>49</v>
      </c>
      <c r="FO40" s="47"/>
      <c r="FP40" s="47" t="s">
        <v>49</v>
      </c>
      <c r="FQ40" s="47"/>
      <c r="FR40" s="47" t="s">
        <v>49</v>
      </c>
      <c r="FS40" s="47"/>
      <c r="FT40" s="47" t="s">
        <v>49</v>
      </c>
      <c r="FU40" s="47"/>
      <c r="FV40" s="47" t="s">
        <v>49</v>
      </c>
      <c r="FW40" s="47"/>
      <c r="FX40" s="47"/>
      <c r="FY40" s="47"/>
      <c r="FZ40" s="47" t="s">
        <v>49</v>
      </c>
      <c r="GA40" s="47"/>
      <c r="GB40" s="47" t="s">
        <v>49</v>
      </c>
      <c r="GC40" s="47"/>
      <c r="GD40" s="47" t="s">
        <v>49</v>
      </c>
      <c r="GE40" s="47"/>
      <c r="GF40" s="47" t="s">
        <v>49</v>
      </c>
      <c r="GG40" s="47"/>
      <c r="GH40" s="52" t="s">
        <v>49</v>
      </c>
      <c r="GI40" s="47">
        <f t="shared" ref="GI40" si="795">GI39-GJ39</f>
        <v>-1</v>
      </c>
      <c r="GJ40" s="47"/>
      <c r="GK40" s="53">
        <f t="shared" ref="GK40" si="796">GK39-GL39</f>
        <v>0</v>
      </c>
      <c r="GL40" s="53"/>
      <c r="GM40" s="47" t="s">
        <v>45</v>
      </c>
      <c r="GN40" s="47"/>
      <c r="GO40" s="53">
        <f t="shared" ref="GO40" si="797">GO39-GP39</f>
        <v>0</v>
      </c>
      <c r="GP40" s="53"/>
      <c r="GQ40" s="53">
        <f t="shared" ref="GQ40" si="798">GQ39-GR39</f>
        <v>0</v>
      </c>
      <c r="GR40" s="53"/>
      <c r="GS40" s="53">
        <f t="shared" ref="GS40" si="799">GS39-GT39</f>
        <v>0</v>
      </c>
      <c r="GT40" s="53"/>
      <c r="GU40" s="53">
        <f t="shared" ref="GU40" si="800">GU39-GV39</f>
        <v>0</v>
      </c>
      <c r="GV40" s="53"/>
      <c r="GW40" s="53">
        <f t="shared" ref="GW40" si="801">GW39-GX39</f>
        <v>0</v>
      </c>
      <c r="GX40" s="53"/>
      <c r="GY40" s="53">
        <f t="shared" ref="GY40" si="802">GY39-GZ39</f>
        <v>0</v>
      </c>
      <c r="GZ40" s="53"/>
      <c r="HA40" s="47" t="s">
        <v>45</v>
      </c>
      <c r="HB40" s="47"/>
      <c r="HC40" s="48">
        <f t="shared" ref="HC40" si="803">HC39-HD39</f>
        <v>0</v>
      </c>
      <c r="HD40" s="48"/>
      <c r="HE40" s="47" t="s">
        <v>45</v>
      </c>
      <c r="HF40" s="47"/>
      <c r="HG40" s="53">
        <f t="shared" ref="HG40" si="804">HG39-HH39</f>
        <v>0</v>
      </c>
      <c r="HH40" s="53"/>
      <c r="HI40" s="58">
        <f t="shared" ref="HI40" si="805">HI39-HJ39</f>
        <v>0</v>
      </c>
      <c r="HJ40" s="58"/>
      <c r="HK40" s="47" t="s">
        <v>45</v>
      </c>
      <c r="HL40" s="47"/>
      <c r="HM40" s="61">
        <f t="shared" ref="HM40" si="806">HM39-HN39</f>
        <v>0</v>
      </c>
      <c r="HN40" s="61"/>
      <c r="HO40" s="52">
        <f>15/16</f>
        <v>0.9375</v>
      </c>
      <c r="HP40" s="47" t="s">
        <v>45</v>
      </c>
      <c r="HQ40" s="47"/>
      <c r="HR40" s="52">
        <v>1</v>
      </c>
      <c r="HS40" s="53" t="s">
        <v>49</v>
      </c>
      <c r="HT40" s="53"/>
      <c r="HU40" s="47" t="s">
        <v>49</v>
      </c>
      <c r="HV40" s="47"/>
      <c r="HW40" s="47" t="s">
        <v>49</v>
      </c>
      <c r="HX40" s="47"/>
      <c r="HY40" s="47" t="s">
        <v>49</v>
      </c>
      <c r="HZ40" s="47"/>
      <c r="IA40" s="52" t="s">
        <v>49</v>
      </c>
      <c r="IB40" s="47">
        <f t="shared" ref="IB40" si="807">IB39-IC39</f>
        <v>1</v>
      </c>
      <c r="IC40" s="47"/>
      <c r="ID40" s="47">
        <f t="shared" ref="ID40" si="808">ID39-IE39</f>
        <v>-1</v>
      </c>
      <c r="IE40" s="47"/>
      <c r="IF40" s="53">
        <f t="shared" ref="IF40" si="809">IF39-IG39</f>
        <v>0</v>
      </c>
      <c r="IG40" s="53"/>
      <c r="IH40" s="47" t="s">
        <v>45</v>
      </c>
      <c r="II40" s="47"/>
      <c r="IJ40" s="48">
        <f t="shared" ref="IJ40" si="810">IJ39-IK39</f>
        <v>0</v>
      </c>
      <c r="IK40" s="48"/>
      <c r="IL40" s="47" t="s">
        <v>45</v>
      </c>
      <c r="IM40" s="47"/>
      <c r="IN40" s="53">
        <f t="shared" ref="IN40" si="811">IN39-IO39</f>
        <v>0</v>
      </c>
      <c r="IO40" s="53"/>
      <c r="IP40" s="47">
        <f t="shared" ref="IP40" si="812">IP39-IQ39</f>
        <v>-1</v>
      </c>
      <c r="IQ40" s="47"/>
      <c r="IR40" s="38">
        <f>5/8</f>
        <v>0.625</v>
      </c>
      <c r="IS40" s="30">
        <f>89/103</f>
        <v>0.86407766990291257</v>
      </c>
      <c r="IT40" s="38">
        <v>14</v>
      </c>
      <c r="IU40" s="38">
        <v>103</v>
      </c>
      <c r="IV40" s="41">
        <f>COUNTIF(F40:IQ40,"y")-1</f>
        <v>47</v>
      </c>
      <c r="IW40" s="41">
        <f>COUNTIF(F40:IQ40,0)</f>
        <v>39</v>
      </c>
      <c r="IX40" s="41">
        <f t="shared" si="251"/>
        <v>7</v>
      </c>
      <c r="IY40" s="41">
        <f>COUNTIF(F40:IQ40,-1)</f>
        <v>7</v>
      </c>
      <c r="IZ40" s="42">
        <f t="shared" si="252"/>
        <v>14</v>
      </c>
      <c r="JA40" s="42">
        <f t="shared" si="253"/>
        <v>86</v>
      </c>
      <c r="JB40" s="42">
        <f t="shared" si="362"/>
        <v>100</v>
      </c>
    </row>
    <row r="41" spans="1:262" ht="32.1" customHeight="1">
      <c r="A41" s="30" t="s">
        <v>74</v>
      </c>
      <c r="B41" s="43">
        <v>45306</v>
      </c>
      <c r="C41" s="44">
        <v>0.52083333333333337</v>
      </c>
      <c r="D41" s="38" t="s">
        <v>75</v>
      </c>
      <c r="E41" s="38">
        <v>20</v>
      </c>
      <c r="F41" s="38">
        <v>1</v>
      </c>
      <c r="G41" s="38">
        <v>1</v>
      </c>
      <c r="H41" s="38">
        <v>1</v>
      </c>
      <c r="I41" s="38">
        <v>1</v>
      </c>
      <c r="J41" s="38">
        <v>1</v>
      </c>
      <c r="K41" s="38">
        <v>1</v>
      </c>
      <c r="L41" s="38">
        <v>1</v>
      </c>
      <c r="M41" s="38">
        <v>1</v>
      </c>
      <c r="N41" s="38">
        <v>1</v>
      </c>
      <c r="O41" s="38">
        <v>1</v>
      </c>
      <c r="P41" s="38">
        <v>1</v>
      </c>
      <c r="Q41" s="38">
        <v>1</v>
      </c>
      <c r="R41" s="38">
        <v>1</v>
      </c>
      <c r="S41" s="38">
        <v>1</v>
      </c>
      <c r="T41" s="38">
        <v>1</v>
      </c>
      <c r="U41" s="38">
        <v>1</v>
      </c>
      <c r="V41" s="38">
        <v>1</v>
      </c>
      <c r="W41" s="38">
        <v>1</v>
      </c>
      <c r="X41" s="38">
        <v>1</v>
      </c>
      <c r="Y41" s="38">
        <v>1</v>
      </c>
      <c r="AC41" s="38">
        <v>1</v>
      </c>
      <c r="AD41" s="38">
        <v>1</v>
      </c>
      <c r="AE41" s="38">
        <v>1</v>
      </c>
      <c r="AF41" s="38">
        <v>1</v>
      </c>
      <c r="AG41" s="38">
        <v>1</v>
      </c>
      <c r="AH41" s="38">
        <v>0</v>
      </c>
      <c r="AI41" s="38">
        <v>1</v>
      </c>
      <c r="AJ41" s="38">
        <v>1</v>
      </c>
      <c r="AL41" s="38">
        <v>1</v>
      </c>
      <c r="AM41" s="38">
        <v>1</v>
      </c>
      <c r="AN41" s="38">
        <v>1</v>
      </c>
      <c r="AO41" s="38">
        <v>1</v>
      </c>
      <c r="AP41" s="38">
        <v>1</v>
      </c>
      <c r="AQ41" s="38">
        <v>0</v>
      </c>
      <c r="AR41" s="38">
        <v>1</v>
      </c>
      <c r="AS41" s="38">
        <v>1</v>
      </c>
      <c r="AT41" s="38">
        <v>1</v>
      </c>
      <c r="AU41" s="38">
        <v>1</v>
      </c>
      <c r="AV41" s="38">
        <v>1</v>
      </c>
      <c r="AW41" s="38">
        <v>0</v>
      </c>
      <c r="AX41" s="38">
        <v>1</v>
      </c>
      <c r="AY41" s="38">
        <v>1</v>
      </c>
      <c r="AZ41" s="38">
        <v>1</v>
      </c>
      <c r="BA41" s="38">
        <v>1</v>
      </c>
      <c r="BB41" s="38">
        <v>1</v>
      </c>
      <c r="BC41" s="38">
        <v>1</v>
      </c>
      <c r="BD41" s="38">
        <v>1</v>
      </c>
      <c r="BE41" s="38">
        <v>1</v>
      </c>
      <c r="BF41" s="38">
        <v>1</v>
      </c>
      <c r="BG41" s="38">
        <v>1</v>
      </c>
      <c r="BH41" s="38">
        <v>1</v>
      </c>
      <c r="BI41" s="38">
        <v>1</v>
      </c>
      <c r="BK41" s="38">
        <v>1</v>
      </c>
      <c r="BL41" s="38">
        <v>1</v>
      </c>
      <c r="BM41" s="38">
        <v>1</v>
      </c>
      <c r="BN41" s="38">
        <v>1</v>
      </c>
      <c r="BO41" s="38">
        <v>1</v>
      </c>
      <c r="BP41" s="38">
        <v>1</v>
      </c>
      <c r="BS41" s="38">
        <v>1</v>
      </c>
      <c r="BT41" s="38">
        <v>1</v>
      </c>
      <c r="BU41" s="38">
        <v>1</v>
      </c>
      <c r="BV41" s="38">
        <v>1</v>
      </c>
      <c r="BW41" s="38">
        <v>1</v>
      </c>
      <c r="BX41" s="38">
        <v>1</v>
      </c>
      <c r="BY41" s="38">
        <v>1</v>
      </c>
      <c r="BZ41" s="38">
        <v>1</v>
      </c>
      <c r="CA41" s="38">
        <v>1</v>
      </c>
      <c r="CB41" s="38">
        <v>1</v>
      </c>
      <c r="CC41" s="38">
        <v>1</v>
      </c>
      <c r="CD41" s="38">
        <v>1</v>
      </c>
      <c r="CE41" s="38">
        <v>1</v>
      </c>
      <c r="CF41" s="38">
        <v>1</v>
      </c>
      <c r="CG41" s="38">
        <v>1</v>
      </c>
      <c r="CH41" s="38">
        <v>1</v>
      </c>
      <c r="CN41" s="38">
        <v>1</v>
      </c>
      <c r="CO41" s="38">
        <v>1</v>
      </c>
      <c r="CP41" s="38">
        <v>1</v>
      </c>
      <c r="CQ41" s="38">
        <v>1</v>
      </c>
      <c r="CR41" s="38">
        <v>1</v>
      </c>
      <c r="CS41" s="38">
        <v>1</v>
      </c>
      <c r="CT41" s="38">
        <v>1</v>
      </c>
      <c r="CU41" s="38">
        <v>1</v>
      </c>
      <c r="CV41" s="38">
        <v>1</v>
      </c>
      <c r="CW41" s="38">
        <v>1</v>
      </c>
      <c r="CX41" s="38">
        <v>1</v>
      </c>
      <c r="CY41" s="38">
        <v>1</v>
      </c>
      <c r="DA41" s="38">
        <v>1</v>
      </c>
      <c r="DB41" s="38">
        <v>1</v>
      </c>
      <c r="DC41" s="38">
        <v>1</v>
      </c>
      <c r="DD41" s="38">
        <v>1</v>
      </c>
      <c r="DE41" s="38">
        <v>1</v>
      </c>
      <c r="DF41" s="38">
        <v>1</v>
      </c>
      <c r="DG41" s="38">
        <v>1</v>
      </c>
      <c r="DH41" s="38">
        <v>1</v>
      </c>
      <c r="DI41" s="38">
        <v>1</v>
      </c>
      <c r="DJ41" s="38">
        <v>1</v>
      </c>
      <c r="DK41" s="38">
        <v>1</v>
      </c>
      <c r="DL41" s="38">
        <v>1</v>
      </c>
      <c r="DM41" s="38">
        <v>1</v>
      </c>
      <c r="DN41" s="38">
        <v>1</v>
      </c>
      <c r="DT41" s="38">
        <v>0</v>
      </c>
      <c r="DU41" s="38">
        <v>1</v>
      </c>
      <c r="DV41" s="38">
        <v>1</v>
      </c>
      <c r="DW41" s="38">
        <v>1</v>
      </c>
      <c r="DX41" s="38">
        <v>0</v>
      </c>
      <c r="DY41" s="38">
        <v>1</v>
      </c>
      <c r="DZ41" s="38">
        <v>0</v>
      </c>
      <c r="EA41" s="38">
        <v>1</v>
      </c>
      <c r="EB41" s="38">
        <v>1</v>
      </c>
      <c r="EC41" s="38">
        <v>1</v>
      </c>
      <c r="EE41" s="38">
        <v>1</v>
      </c>
      <c r="EF41" s="38">
        <v>1</v>
      </c>
      <c r="EG41" s="38">
        <v>1</v>
      </c>
      <c r="EH41" s="38">
        <v>1</v>
      </c>
      <c r="EI41" s="38">
        <v>1</v>
      </c>
      <c r="EJ41" s="38">
        <v>1</v>
      </c>
      <c r="EK41" s="38">
        <v>1</v>
      </c>
      <c r="EL41" s="38">
        <v>1</v>
      </c>
      <c r="EM41" s="38">
        <v>0</v>
      </c>
      <c r="EN41" s="38">
        <v>1</v>
      </c>
      <c r="EO41" s="38">
        <v>1</v>
      </c>
      <c r="EP41" s="38">
        <v>1</v>
      </c>
      <c r="EQ41" s="38">
        <v>1</v>
      </c>
      <c r="ER41" s="38">
        <v>1</v>
      </c>
      <c r="ES41" s="38">
        <v>1</v>
      </c>
      <c r="ET41" s="38">
        <v>1</v>
      </c>
      <c r="EU41" s="38">
        <v>1</v>
      </c>
      <c r="EV41" s="38">
        <v>1</v>
      </c>
      <c r="EW41" s="38">
        <v>1</v>
      </c>
      <c r="EX41" s="38">
        <v>1</v>
      </c>
      <c r="EY41" s="38">
        <v>1</v>
      </c>
      <c r="EZ41" s="38">
        <v>1</v>
      </c>
      <c r="FA41" s="38">
        <v>1</v>
      </c>
      <c r="FB41" s="38">
        <v>1</v>
      </c>
      <c r="FC41" s="38">
        <v>1</v>
      </c>
      <c r="FD41" s="38">
        <v>1</v>
      </c>
      <c r="FE41" s="38">
        <v>1</v>
      </c>
      <c r="FF41" s="38">
        <v>1</v>
      </c>
      <c r="FG41" s="38">
        <v>1</v>
      </c>
      <c r="FH41" s="38">
        <v>1</v>
      </c>
      <c r="FI41" s="38">
        <v>1</v>
      </c>
      <c r="FJ41" s="38">
        <v>1</v>
      </c>
      <c r="FK41" s="38">
        <v>1</v>
      </c>
      <c r="FL41" s="38">
        <v>1</v>
      </c>
      <c r="GI41" s="38">
        <v>1</v>
      </c>
      <c r="GJ41" s="38">
        <v>1</v>
      </c>
      <c r="GK41" s="38">
        <v>1</v>
      </c>
      <c r="GL41" s="38">
        <v>1</v>
      </c>
      <c r="GM41" s="38">
        <v>1</v>
      </c>
      <c r="GN41" s="38">
        <v>1</v>
      </c>
      <c r="GO41" s="38">
        <v>1</v>
      </c>
      <c r="GP41" s="38">
        <v>1</v>
      </c>
      <c r="GQ41" s="38">
        <v>1</v>
      </c>
      <c r="GR41" s="38">
        <v>1</v>
      </c>
      <c r="GS41" s="38">
        <v>1</v>
      </c>
      <c r="GT41" s="38">
        <v>1</v>
      </c>
      <c r="GU41" s="38">
        <v>1</v>
      </c>
      <c r="GV41" s="38">
        <v>1</v>
      </c>
      <c r="GW41" s="38">
        <v>1</v>
      </c>
      <c r="GX41" s="38">
        <v>1</v>
      </c>
      <c r="GY41" s="38">
        <v>1</v>
      </c>
      <c r="GZ41" s="38">
        <v>1</v>
      </c>
      <c r="HA41" s="38">
        <v>1</v>
      </c>
      <c r="HB41" s="38">
        <v>1</v>
      </c>
      <c r="HC41" s="38">
        <v>1</v>
      </c>
      <c r="HD41" s="38">
        <v>1</v>
      </c>
      <c r="HE41" s="38">
        <v>1</v>
      </c>
      <c r="HF41" s="38">
        <v>1</v>
      </c>
      <c r="HG41" s="38">
        <v>1</v>
      </c>
      <c r="HH41" s="38">
        <v>1</v>
      </c>
      <c r="HI41" s="38">
        <v>1</v>
      </c>
      <c r="HJ41" s="38">
        <v>1</v>
      </c>
      <c r="HK41" s="38">
        <v>1</v>
      </c>
      <c r="HL41" s="38">
        <v>1</v>
      </c>
      <c r="HM41" s="38">
        <v>1</v>
      </c>
      <c r="HN41" s="38">
        <v>1</v>
      </c>
      <c r="HP41" s="38">
        <v>1</v>
      </c>
      <c r="HQ41" s="38">
        <v>1</v>
      </c>
      <c r="IB41" s="38">
        <v>1</v>
      </c>
      <c r="IC41" s="38">
        <v>1</v>
      </c>
      <c r="ID41" s="38">
        <v>1</v>
      </c>
      <c r="IE41" s="38">
        <v>0</v>
      </c>
      <c r="IF41" s="38">
        <v>1</v>
      </c>
      <c r="IG41" s="38">
        <v>0</v>
      </c>
      <c r="IH41" s="38">
        <v>1</v>
      </c>
      <c r="II41" s="38">
        <v>1</v>
      </c>
      <c r="IJ41" s="38">
        <v>1</v>
      </c>
      <c r="IK41" s="38">
        <v>1</v>
      </c>
      <c r="IL41" s="38">
        <v>1</v>
      </c>
      <c r="IM41" s="38">
        <v>1</v>
      </c>
      <c r="IN41" s="38">
        <v>1</v>
      </c>
      <c r="IO41" s="38">
        <v>1</v>
      </c>
      <c r="IP41" s="38">
        <v>1</v>
      </c>
      <c r="IQ41" s="38">
        <v>1</v>
      </c>
      <c r="IS41" s="30"/>
      <c r="IU41" s="38"/>
      <c r="IV41" s="41"/>
      <c r="IW41" s="41"/>
      <c r="IZ41" s="42"/>
      <c r="JA41" s="42"/>
    </row>
    <row r="42" spans="1:262" s="3" customFormat="1" ht="33.950000000000003" customHeight="1">
      <c r="A42" s="30" t="s">
        <v>44</v>
      </c>
      <c r="B42" s="38"/>
      <c r="C42" s="38"/>
      <c r="D42" s="38"/>
      <c r="E42" s="38"/>
      <c r="F42" s="47" t="s">
        <v>45</v>
      </c>
      <c r="G42" s="47"/>
      <c r="H42" s="47" t="s">
        <v>45</v>
      </c>
      <c r="I42" s="47"/>
      <c r="J42" s="53">
        <f t="shared" ref="J42" si="813">J41-K41</f>
        <v>0</v>
      </c>
      <c r="K42" s="53"/>
      <c r="L42" s="47" t="s">
        <v>45</v>
      </c>
      <c r="M42" s="47"/>
      <c r="N42" s="53">
        <v>0</v>
      </c>
      <c r="O42" s="53"/>
      <c r="P42" s="46" t="s">
        <v>45</v>
      </c>
      <c r="Q42" s="46"/>
      <c r="R42" s="48">
        <f t="shared" ref="R42" si="814">R41-S41</f>
        <v>0</v>
      </c>
      <c r="S42" s="48"/>
      <c r="T42" s="47" t="s">
        <v>45</v>
      </c>
      <c r="U42" s="47"/>
      <c r="V42" s="53">
        <f t="shared" ref="V42" si="815">V41-W41</f>
        <v>0</v>
      </c>
      <c r="W42" s="53"/>
      <c r="X42" s="47" t="s">
        <v>45</v>
      </c>
      <c r="Y42" s="47"/>
      <c r="Z42" s="56">
        <v>1</v>
      </c>
      <c r="AA42" s="50"/>
      <c r="AB42" s="51"/>
      <c r="AC42" s="47" t="s">
        <v>45</v>
      </c>
      <c r="AD42" s="47"/>
      <c r="AE42" s="47" t="s">
        <v>45</v>
      </c>
      <c r="AF42" s="47"/>
      <c r="AG42" s="47">
        <f t="shared" ref="AG42" si="816">AG41-AH41</f>
        <v>1</v>
      </c>
      <c r="AH42" s="47"/>
      <c r="AI42" s="47" t="s">
        <v>45</v>
      </c>
      <c r="AJ42" s="47"/>
      <c r="AK42" s="52">
        <f>3/5</f>
        <v>0.6</v>
      </c>
      <c r="AL42" s="47" t="s">
        <v>45</v>
      </c>
      <c r="AM42" s="47"/>
      <c r="AN42" s="47" t="s">
        <v>45</v>
      </c>
      <c r="AO42" s="47"/>
      <c r="AP42" s="47">
        <f t="shared" ref="AP42" si="817">AP41-AQ41</f>
        <v>1</v>
      </c>
      <c r="AQ42" s="47"/>
      <c r="AR42" s="47" t="s">
        <v>45</v>
      </c>
      <c r="AS42" s="47"/>
      <c r="AT42" s="47" t="s">
        <v>45</v>
      </c>
      <c r="AU42" s="47"/>
      <c r="AV42" s="47">
        <f t="shared" ref="AV42" si="818">AV41-AW41</f>
        <v>1</v>
      </c>
      <c r="AW42" s="47"/>
      <c r="AX42" s="53">
        <f t="shared" ref="AX42" si="819">AX41-AY41</f>
        <v>0</v>
      </c>
      <c r="AY42" s="53"/>
      <c r="AZ42" s="47" t="s">
        <v>45</v>
      </c>
      <c r="BA42" s="47"/>
      <c r="BB42" s="47" t="s">
        <v>45</v>
      </c>
      <c r="BC42" s="47"/>
      <c r="BD42" s="53">
        <f t="shared" ref="BD42" si="820">BD41-BE41</f>
        <v>0</v>
      </c>
      <c r="BE42" s="53"/>
      <c r="BF42" s="53">
        <f t="shared" ref="BF42" si="821">BF41-BG41</f>
        <v>0</v>
      </c>
      <c r="BG42" s="53"/>
      <c r="BH42" s="47" t="s">
        <v>45</v>
      </c>
      <c r="BI42" s="47"/>
      <c r="BJ42" s="54">
        <f>10/12</f>
        <v>0.83333333333333337</v>
      </c>
      <c r="BK42" s="47" t="s">
        <v>45</v>
      </c>
      <c r="BL42" s="47"/>
      <c r="BM42" s="47" t="s">
        <v>45</v>
      </c>
      <c r="BN42" s="47"/>
      <c r="BO42" s="47" t="s">
        <v>45</v>
      </c>
      <c r="BP42" s="47"/>
      <c r="BQ42" s="47"/>
      <c r="BR42" s="47"/>
      <c r="BS42" s="47" t="s">
        <v>45</v>
      </c>
      <c r="BT42" s="47"/>
      <c r="BU42" s="47" t="s">
        <v>45</v>
      </c>
      <c r="BV42" s="47"/>
      <c r="BW42" s="47" t="s">
        <v>45</v>
      </c>
      <c r="BX42" s="47"/>
      <c r="BY42" s="53">
        <f t="shared" ref="BY42" si="822">BY41-BZ41</f>
        <v>0</v>
      </c>
      <c r="BZ42" s="53"/>
      <c r="CA42" s="53">
        <f t="shared" ref="CA42" si="823">CA41-CB41</f>
        <v>0</v>
      </c>
      <c r="CB42" s="53"/>
      <c r="CC42" s="53">
        <f t="shared" ref="CC42" si="824">CC41-CD41</f>
        <v>0</v>
      </c>
      <c r="CD42" s="53"/>
      <c r="CE42" s="47" t="s">
        <v>45</v>
      </c>
      <c r="CF42" s="47"/>
      <c r="CG42" s="47" t="s">
        <v>45</v>
      </c>
      <c r="CH42" s="47"/>
      <c r="CI42" s="52">
        <f>9/10</f>
        <v>0.9</v>
      </c>
      <c r="CJ42" s="47"/>
      <c r="CK42" s="47"/>
      <c r="CL42" s="47"/>
      <c r="CM42" s="47"/>
      <c r="CN42" s="48">
        <f t="shared" ref="CN42" si="825">CN41-CO41</f>
        <v>0</v>
      </c>
      <c r="CO42" s="48"/>
      <c r="CP42" s="47" t="s">
        <v>45</v>
      </c>
      <c r="CQ42" s="47"/>
      <c r="CR42" s="48">
        <f t="shared" ref="CR42" si="826">CR41-CS41</f>
        <v>0</v>
      </c>
      <c r="CS42" s="48"/>
      <c r="CT42" s="48">
        <f t="shared" ref="CT42" si="827">CT41-CU41</f>
        <v>0</v>
      </c>
      <c r="CU42" s="48"/>
      <c r="CV42" s="48">
        <f t="shared" ref="CV42" si="828">CV41-CW41</f>
        <v>0</v>
      </c>
      <c r="CW42" s="48"/>
      <c r="CX42" s="47" t="s">
        <v>45</v>
      </c>
      <c r="CY42" s="47"/>
      <c r="CZ42" s="52">
        <f>6/7</f>
        <v>0.8571428571428571</v>
      </c>
      <c r="DA42" s="47" t="s">
        <v>45</v>
      </c>
      <c r="DB42" s="47"/>
      <c r="DC42" s="53">
        <f t="shared" ref="DC42" si="829">DC41-DD41</f>
        <v>0</v>
      </c>
      <c r="DD42" s="53"/>
      <c r="DE42" s="47" t="s">
        <v>45</v>
      </c>
      <c r="DF42" s="47"/>
      <c r="DG42" s="47" t="s">
        <v>45</v>
      </c>
      <c r="DH42" s="47"/>
      <c r="DI42" s="48">
        <f t="shared" ref="DI42" si="830">DI41-DJ41</f>
        <v>0</v>
      </c>
      <c r="DJ42" s="48"/>
      <c r="DK42" s="47" t="s">
        <v>45</v>
      </c>
      <c r="DL42" s="47"/>
      <c r="DM42" s="47" t="s">
        <v>45</v>
      </c>
      <c r="DN42" s="47"/>
      <c r="DO42" s="47"/>
      <c r="DP42" s="47"/>
      <c r="DQ42" s="47"/>
      <c r="DR42" s="47"/>
      <c r="DS42" s="52">
        <v>1</v>
      </c>
      <c r="DT42" s="48">
        <f t="shared" ref="DT42" si="831">DT41-DU41</f>
        <v>-1</v>
      </c>
      <c r="DU42" s="48"/>
      <c r="DV42" s="47" t="s">
        <v>45</v>
      </c>
      <c r="DW42" s="47"/>
      <c r="DX42" s="47">
        <f t="shared" ref="DX42" si="832">DX41-DY41</f>
        <v>-1</v>
      </c>
      <c r="DY42" s="47"/>
      <c r="DZ42" s="47">
        <f t="shared" ref="DZ42" si="833">DZ41-EA41</f>
        <v>-1</v>
      </c>
      <c r="EA42" s="47"/>
      <c r="EB42" s="53">
        <f t="shared" ref="EB42" si="834">EB41-EC41</f>
        <v>0</v>
      </c>
      <c r="EC42" s="53"/>
      <c r="ED42" s="52">
        <f>3/6</f>
        <v>0.5</v>
      </c>
      <c r="EE42" s="53">
        <f t="shared" ref="EE42" si="835">EE41-EF41</f>
        <v>0</v>
      </c>
      <c r="EF42" s="53"/>
      <c r="EG42" s="47" t="s">
        <v>45</v>
      </c>
      <c r="EH42" s="47"/>
      <c r="EI42" s="47" t="s">
        <v>45</v>
      </c>
      <c r="EJ42" s="47"/>
      <c r="EK42" s="47" t="s">
        <v>45</v>
      </c>
      <c r="EL42" s="47"/>
      <c r="EM42" s="47">
        <f t="shared" ref="EM42" si="836">EM41-EN41</f>
        <v>-1</v>
      </c>
      <c r="EN42" s="47"/>
      <c r="EO42" s="47" t="s">
        <v>45</v>
      </c>
      <c r="EP42" s="47"/>
      <c r="EQ42" s="53">
        <f t="shared" ref="EQ42" si="837">EQ41-ER41</f>
        <v>0</v>
      </c>
      <c r="ER42" s="53"/>
      <c r="ES42" s="47" t="s">
        <v>45</v>
      </c>
      <c r="ET42" s="47"/>
      <c r="EU42" s="53">
        <f t="shared" ref="EU42" si="838">EU41-EV41</f>
        <v>0</v>
      </c>
      <c r="EV42" s="53"/>
      <c r="EW42" s="47" t="s">
        <v>45</v>
      </c>
      <c r="EX42" s="47"/>
      <c r="EY42" s="53">
        <f t="shared" ref="EY42" si="839">EY41-EZ41</f>
        <v>0</v>
      </c>
      <c r="EZ42" s="53"/>
      <c r="FA42" s="47" t="s">
        <v>45</v>
      </c>
      <c r="FB42" s="47"/>
      <c r="FC42" s="53">
        <f t="shared" ref="FC42" si="840">FC41-FD41</f>
        <v>0</v>
      </c>
      <c r="FD42" s="53"/>
      <c r="FE42" s="47" t="s">
        <v>45</v>
      </c>
      <c r="FF42" s="47"/>
      <c r="FG42" s="53">
        <f t="shared" ref="FG42" si="841">FG41-FH41</f>
        <v>0</v>
      </c>
      <c r="FH42" s="53"/>
      <c r="FI42" s="47" t="s">
        <v>45</v>
      </c>
      <c r="FJ42" s="47"/>
      <c r="FK42" s="47" t="s">
        <v>45</v>
      </c>
      <c r="FL42" s="47"/>
      <c r="FM42" s="52">
        <f>15/16</f>
        <v>0.9375</v>
      </c>
      <c r="FN42" s="47" t="s">
        <v>49</v>
      </c>
      <c r="FO42" s="47"/>
      <c r="FP42" s="47" t="s">
        <v>49</v>
      </c>
      <c r="FQ42" s="47"/>
      <c r="FR42" s="47" t="s">
        <v>49</v>
      </c>
      <c r="FS42" s="47"/>
      <c r="FT42" s="47" t="s">
        <v>49</v>
      </c>
      <c r="FU42" s="47"/>
      <c r="FV42" s="47" t="s">
        <v>49</v>
      </c>
      <c r="FW42" s="47"/>
      <c r="FX42" s="47"/>
      <c r="FY42" s="47"/>
      <c r="FZ42" s="47" t="s">
        <v>49</v>
      </c>
      <c r="GA42" s="47"/>
      <c r="GB42" s="47" t="s">
        <v>49</v>
      </c>
      <c r="GC42" s="47"/>
      <c r="GD42" s="47" t="s">
        <v>49</v>
      </c>
      <c r="GE42" s="47"/>
      <c r="GF42" s="47" t="s">
        <v>49</v>
      </c>
      <c r="GG42" s="47"/>
      <c r="GH42" s="52" t="s">
        <v>49</v>
      </c>
      <c r="GI42" s="47" t="s">
        <v>45</v>
      </c>
      <c r="GJ42" s="47"/>
      <c r="GK42" s="48">
        <f t="shared" ref="GK42" si="842">GK41-GL41</f>
        <v>0</v>
      </c>
      <c r="GL42" s="48"/>
      <c r="GM42" s="48">
        <f t="shared" ref="GM42" si="843">GM41-GN41</f>
        <v>0</v>
      </c>
      <c r="GN42" s="48"/>
      <c r="GO42" s="48">
        <f t="shared" ref="GO42" si="844">GO41-GP41</f>
        <v>0</v>
      </c>
      <c r="GP42" s="48"/>
      <c r="GQ42" s="47" t="s">
        <v>45</v>
      </c>
      <c r="GR42" s="47"/>
      <c r="GS42" s="58">
        <f t="shared" ref="GS42" si="845">GS41-GT41</f>
        <v>0</v>
      </c>
      <c r="GT42" s="58"/>
      <c r="GU42" s="58">
        <f t="shared" ref="GU42" si="846">GU41-GV41</f>
        <v>0</v>
      </c>
      <c r="GV42" s="58"/>
      <c r="GW42" s="58">
        <f t="shared" ref="GW42" si="847">GW41-GX41</f>
        <v>0</v>
      </c>
      <c r="GX42" s="58"/>
      <c r="GY42" s="47" t="s">
        <v>45</v>
      </c>
      <c r="GZ42" s="47"/>
      <c r="HA42" s="47" t="s">
        <v>45</v>
      </c>
      <c r="HB42" s="47"/>
      <c r="HC42" s="53">
        <f t="shared" ref="HC42" si="848">HC41-HD41</f>
        <v>0</v>
      </c>
      <c r="HD42" s="53"/>
      <c r="HE42" s="47" t="s">
        <v>45</v>
      </c>
      <c r="HF42" s="47"/>
      <c r="HG42" s="53">
        <f t="shared" ref="HG42" si="849">HG41-HH41</f>
        <v>0</v>
      </c>
      <c r="HH42" s="53"/>
      <c r="HI42" s="53">
        <f t="shared" ref="HI42" si="850">HI41-HJ41</f>
        <v>0</v>
      </c>
      <c r="HJ42" s="53"/>
      <c r="HK42" s="47" t="s">
        <v>45</v>
      </c>
      <c r="HL42" s="47"/>
      <c r="HM42" s="60">
        <f t="shared" ref="HM42" si="851">HM41-HN41</f>
        <v>0</v>
      </c>
      <c r="HN42" s="60"/>
      <c r="HO42" s="52">
        <v>1</v>
      </c>
      <c r="HP42" s="47" t="s">
        <v>45</v>
      </c>
      <c r="HQ42" s="47"/>
      <c r="HR42" s="52"/>
      <c r="HS42" s="53" t="s">
        <v>49</v>
      </c>
      <c r="HT42" s="53"/>
      <c r="HU42" s="47" t="s">
        <v>49</v>
      </c>
      <c r="HV42" s="47"/>
      <c r="HW42" s="47" t="s">
        <v>49</v>
      </c>
      <c r="HX42" s="47"/>
      <c r="HY42" s="47" t="s">
        <v>49</v>
      </c>
      <c r="HZ42" s="47"/>
      <c r="IA42" s="52" t="s">
        <v>49</v>
      </c>
      <c r="IB42" s="48">
        <f t="shared" ref="IB42" si="852">IB41-IC41</f>
        <v>0</v>
      </c>
      <c r="IC42" s="48"/>
      <c r="ID42" s="47">
        <f t="shared" ref="ID42" si="853">ID41-IE41</f>
        <v>1</v>
      </c>
      <c r="IE42" s="47"/>
      <c r="IF42" s="47">
        <f t="shared" ref="IF42" si="854">IF41-IG41</f>
        <v>1</v>
      </c>
      <c r="IG42" s="47"/>
      <c r="IH42" s="47" t="s">
        <v>45</v>
      </c>
      <c r="II42" s="47"/>
      <c r="IJ42" s="53">
        <f t="shared" ref="IJ42" si="855">IJ41-IK41</f>
        <v>0</v>
      </c>
      <c r="IK42" s="53"/>
      <c r="IL42" s="58">
        <f t="shared" ref="IL42" si="856">IL41-IM41</f>
        <v>0</v>
      </c>
      <c r="IM42" s="58"/>
      <c r="IN42" s="47" t="s">
        <v>45</v>
      </c>
      <c r="IO42" s="47"/>
      <c r="IP42" s="47" t="s">
        <v>45</v>
      </c>
      <c r="IQ42" s="47"/>
      <c r="IR42" s="38">
        <f>6/8</f>
        <v>0.75</v>
      </c>
      <c r="IS42" s="30">
        <f>91/103</f>
        <v>0.88349514563106801</v>
      </c>
      <c r="IT42" s="38">
        <v>12</v>
      </c>
      <c r="IU42" s="38">
        <v>103</v>
      </c>
      <c r="IV42" s="41">
        <f>COUNTIF(F42:IQ42,"y")</f>
        <v>52</v>
      </c>
      <c r="IW42" s="41">
        <f>COUNTIF(F42:IQ42,0)-1</f>
        <v>35</v>
      </c>
      <c r="IX42" s="41">
        <f t="shared" si="251"/>
        <v>8</v>
      </c>
      <c r="IY42" s="41">
        <f>COUNTIF(F42:IQ42,-1)</f>
        <v>4</v>
      </c>
      <c r="IZ42" s="42">
        <f t="shared" si="252"/>
        <v>12</v>
      </c>
      <c r="JA42" s="42">
        <f t="shared" si="253"/>
        <v>87</v>
      </c>
      <c r="JB42" s="42">
        <f t="shared" si="362"/>
        <v>99</v>
      </c>
    </row>
    <row r="43" spans="1:262" ht="32.1" customHeight="1">
      <c r="A43" s="30" t="s">
        <v>76</v>
      </c>
      <c r="B43" s="43">
        <v>45307</v>
      </c>
      <c r="C43" s="44">
        <v>0.625</v>
      </c>
      <c r="D43" s="38" t="s">
        <v>35</v>
      </c>
      <c r="E43" s="38">
        <v>21</v>
      </c>
      <c r="F43" s="38">
        <v>1</v>
      </c>
      <c r="G43" s="38">
        <v>1</v>
      </c>
      <c r="H43" s="38">
        <v>1</v>
      </c>
      <c r="I43" s="38">
        <v>1</v>
      </c>
      <c r="J43" s="38">
        <v>1</v>
      </c>
      <c r="K43" s="38">
        <v>1</v>
      </c>
      <c r="L43" s="38">
        <v>1</v>
      </c>
      <c r="M43" s="38">
        <v>1</v>
      </c>
      <c r="N43" s="38">
        <v>1</v>
      </c>
      <c r="O43" s="38">
        <v>1</v>
      </c>
      <c r="P43" s="38">
        <v>1</v>
      </c>
      <c r="Q43" s="38">
        <v>1</v>
      </c>
      <c r="R43" s="38">
        <v>1</v>
      </c>
      <c r="S43" s="38">
        <v>1</v>
      </c>
      <c r="T43" s="38">
        <v>1</v>
      </c>
      <c r="U43" s="38">
        <v>1</v>
      </c>
      <c r="V43" s="38">
        <v>1</v>
      </c>
      <c r="W43" s="38">
        <v>1</v>
      </c>
      <c r="X43" s="38">
        <v>1</v>
      </c>
      <c r="Y43" s="38">
        <v>1</v>
      </c>
      <c r="AC43" s="38">
        <v>1</v>
      </c>
      <c r="AD43" s="38">
        <v>1</v>
      </c>
      <c r="AE43" s="38">
        <v>1</v>
      </c>
      <c r="AF43" s="38">
        <v>1</v>
      </c>
      <c r="AG43" s="38">
        <v>1</v>
      </c>
      <c r="AH43" s="38">
        <v>1</v>
      </c>
      <c r="AI43" s="38">
        <v>1</v>
      </c>
      <c r="AJ43" s="38">
        <v>1</v>
      </c>
      <c r="AL43" s="38">
        <v>1</v>
      </c>
      <c r="AM43" s="38">
        <v>1</v>
      </c>
      <c r="AN43" s="38">
        <v>1</v>
      </c>
      <c r="AO43" s="38">
        <v>1</v>
      </c>
      <c r="AP43" s="38">
        <v>1</v>
      </c>
      <c r="AQ43" s="38">
        <v>1</v>
      </c>
      <c r="AR43" s="38">
        <v>1</v>
      </c>
      <c r="AS43" s="38">
        <v>1</v>
      </c>
      <c r="AT43" s="38">
        <v>1</v>
      </c>
      <c r="AU43" s="38">
        <v>1</v>
      </c>
      <c r="AV43" s="38">
        <v>1</v>
      </c>
      <c r="AW43" s="38">
        <v>1</v>
      </c>
      <c r="AX43" s="38">
        <v>1</v>
      </c>
      <c r="AY43" s="38">
        <v>1</v>
      </c>
      <c r="AZ43" s="38">
        <v>1</v>
      </c>
      <c r="BA43" s="38">
        <v>1</v>
      </c>
      <c r="BB43" s="38">
        <v>1</v>
      </c>
      <c r="BC43" s="38">
        <v>1</v>
      </c>
      <c r="BD43" s="38">
        <v>1</v>
      </c>
      <c r="BE43" s="38">
        <v>1</v>
      </c>
      <c r="BF43" s="38">
        <v>1</v>
      </c>
      <c r="BG43" s="38">
        <v>1</v>
      </c>
      <c r="BH43" s="38">
        <v>1</v>
      </c>
      <c r="BI43" s="38">
        <v>1</v>
      </c>
      <c r="BK43" s="38">
        <v>1</v>
      </c>
      <c r="BL43" s="38">
        <v>1</v>
      </c>
      <c r="BM43" s="38">
        <v>1</v>
      </c>
      <c r="BN43" s="38">
        <v>1</v>
      </c>
      <c r="BO43" s="38">
        <v>1</v>
      </c>
      <c r="BP43" s="38">
        <v>1</v>
      </c>
      <c r="BS43" s="38">
        <v>1</v>
      </c>
      <c r="BT43" s="38">
        <v>1</v>
      </c>
      <c r="BU43" s="38">
        <v>1</v>
      </c>
      <c r="BV43" s="38">
        <v>1</v>
      </c>
      <c r="BW43" s="38">
        <v>1</v>
      </c>
      <c r="BX43" s="38">
        <v>1</v>
      </c>
      <c r="BY43" s="38">
        <v>1</v>
      </c>
      <c r="BZ43" s="38">
        <v>1</v>
      </c>
      <c r="CA43" s="38">
        <v>1</v>
      </c>
      <c r="CB43" s="38">
        <v>1</v>
      </c>
      <c r="CC43" s="38">
        <v>1</v>
      </c>
      <c r="CD43" s="38">
        <v>1</v>
      </c>
      <c r="CE43" s="38">
        <v>1</v>
      </c>
      <c r="CF43" s="38">
        <v>1</v>
      </c>
      <c r="CG43" s="38">
        <v>1</v>
      </c>
      <c r="CH43" s="38">
        <v>1</v>
      </c>
      <c r="CN43" s="38">
        <v>1</v>
      </c>
      <c r="CO43" s="38">
        <v>1</v>
      </c>
      <c r="CP43" s="38">
        <v>1</v>
      </c>
      <c r="CQ43" s="38">
        <v>1</v>
      </c>
      <c r="CR43" s="38">
        <v>1</v>
      </c>
      <c r="CS43" s="38">
        <v>1</v>
      </c>
      <c r="CT43" s="38">
        <v>1</v>
      </c>
      <c r="CU43" s="38">
        <v>1</v>
      </c>
      <c r="CV43" s="38">
        <v>1</v>
      </c>
      <c r="CW43" s="38">
        <v>1</v>
      </c>
      <c r="CX43" s="38">
        <v>1</v>
      </c>
      <c r="CY43" s="38">
        <v>1</v>
      </c>
      <c r="DA43" s="38">
        <v>1</v>
      </c>
      <c r="DB43" s="38">
        <v>1</v>
      </c>
      <c r="DC43" s="38">
        <v>1</v>
      </c>
      <c r="DD43" s="38">
        <v>1</v>
      </c>
      <c r="DE43" s="38">
        <v>1</v>
      </c>
      <c r="DF43" s="38">
        <v>1</v>
      </c>
      <c r="DG43" s="38">
        <v>1</v>
      </c>
      <c r="DH43" s="38">
        <v>1</v>
      </c>
      <c r="DI43" s="38">
        <v>1</v>
      </c>
      <c r="DJ43" s="38">
        <v>1</v>
      </c>
      <c r="DK43" s="38">
        <v>1</v>
      </c>
      <c r="DL43" s="38">
        <v>1</v>
      </c>
      <c r="DM43" s="38">
        <v>1</v>
      </c>
      <c r="DN43" s="38">
        <v>1</v>
      </c>
      <c r="DT43" s="38">
        <v>1</v>
      </c>
      <c r="DU43" s="38">
        <v>1</v>
      </c>
      <c r="DV43" s="38">
        <v>1</v>
      </c>
      <c r="DW43" s="38">
        <v>1</v>
      </c>
      <c r="DX43" s="38">
        <v>1</v>
      </c>
      <c r="DY43" s="38">
        <v>1</v>
      </c>
      <c r="DZ43" s="38">
        <v>1</v>
      </c>
      <c r="EA43" s="38">
        <v>1</v>
      </c>
      <c r="EB43" s="38">
        <v>1</v>
      </c>
      <c r="EC43" s="38">
        <v>1</v>
      </c>
      <c r="EE43" s="38">
        <v>1</v>
      </c>
      <c r="EF43" s="38">
        <v>1</v>
      </c>
      <c r="EG43" s="38">
        <v>1</v>
      </c>
      <c r="EH43" s="38">
        <v>1</v>
      </c>
      <c r="EI43" s="38">
        <v>1</v>
      </c>
      <c r="EJ43" s="38">
        <v>1</v>
      </c>
      <c r="EK43" s="38">
        <v>1</v>
      </c>
      <c r="EL43" s="38">
        <v>1</v>
      </c>
      <c r="EM43" s="38">
        <v>1</v>
      </c>
      <c r="EN43" s="38">
        <v>1</v>
      </c>
      <c r="EO43" s="38">
        <v>1</v>
      </c>
      <c r="EP43" s="38">
        <v>1</v>
      </c>
      <c r="EQ43" s="38">
        <v>1</v>
      </c>
      <c r="ER43" s="38">
        <v>1</v>
      </c>
      <c r="ES43" s="38">
        <v>1</v>
      </c>
      <c r="ET43" s="38">
        <v>1</v>
      </c>
      <c r="EU43" s="38">
        <v>1</v>
      </c>
      <c r="EV43" s="38">
        <v>1</v>
      </c>
      <c r="EW43" s="38">
        <v>1</v>
      </c>
      <c r="EX43" s="38">
        <v>1</v>
      </c>
      <c r="EY43" s="38">
        <v>1</v>
      </c>
      <c r="EZ43" s="38">
        <v>1</v>
      </c>
      <c r="FA43" s="38">
        <v>1</v>
      </c>
      <c r="FB43" s="38">
        <v>1</v>
      </c>
      <c r="FC43" s="38">
        <v>1</v>
      </c>
      <c r="FD43" s="38">
        <v>1</v>
      </c>
      <c r="FE43" s="38">
        <v>1</v>
      </c>
      <c r="FF43" s="38">
        <v>1</v>
      </c>
      <c r="FG43" s="38">
        <v>1</v>
      </c>
      <c r="FH43" s="38">
        <v>1</v>
      </c>
      <c r="FI43" s="38">
        <v>1</v>
      </c>
      <c r="FJ43" s="38">
        <v>1</v>
      </c>
      <c r="FK43" s="38">
        <v>1</v>
      </c>
      <c r="FL43" s="38">
        <v>1</v>
      </c>
      <c r="GI43" s="38">
        <v>1</v>
      </c>
      <c r="GJ43" s="38">
        <v>1</v>
      </c>
      <c r="GK43" s="38">
        <v>1</v>
      </c>
      <c r="GL43" s="38">
        <v>1</v>
      </c>
      <c r="GM43" s="38">
        <v>1</v>
      </c>
      <c r="GN43" s="38">
        <v>1</v>
      </c>
      <c r="GO43" s="38">
        <v>1</v>
      </c>
      <c r="GP43" s="38">
        <v>1</v>
      </c>
      <c r="GQ43" s="38">
        <v>1</v>
      </c>
      <c r="GR43" s="38">
        <v>1</v>
      </c>
      <c r="GS43" s="38">
        <v>1</v>
      </c>
      <c r="GT43" s="38">
        <v>1</v>
      </c>
      <c r="GU43" s="38">
        <v>1</v>
      </c>
      <c r="GV43" s="38">
        <v>1</v>
      </c>
      <c r="GW43" s="38">
        <v>1</v>
      </c>
      <c r="GX43" s="38">
        <v>1</v>
      </c>
      <c r="GY43" s="38">
        <v>1</v>
      </c>
      <c r="GZ43" s="38">
        <v>1</v>
      </c>
      <c r="HA43" s="38">
        <v>1</v>
      </c>
      <c r="HB43" s="38">
        <v>1</v>
      </c>
      <c r="HC43" s="38">
        <v>1</v>
      </c>
      <c r="HD43" s="38">
        <v>1</v>
      </c>
      <c r="HE43" s="38">
        <v>1</v>
      </c>
      <c r="HF43" s="38">
        <v>1</v>
      </c>
      <c r="HG43" s="38">
        <v>1</v>
      </c>
      <c r="HH43" s="38">
        <v>1</v>
      </c>
      <c r="HI43" s="38">
        <v>1</v>
      </c>
      <c r="HJ43" s="38">
        <v>1</v>
      </c>
      <c r="HK43" s="38">
        <v>1</v>
      </c>
      <c r="HL43" s="38">
        <v>1</v>
      </c>
      <c r="HM43" s="38">
        <v>1</v>
      </c>
      <c r="HN43" s="38">
        <v>1</v>
      </c>
      <c r="HP43" s="38">
        <v>1</v>
      </c>
      <c r="HQ43" s="38">
        <v>1</v>
      </c>
      <c r="IB43" s="38">
        <v>1</v>
      </c>
      <c r="IC43" s="38">
        <v>1</v>
      </c>
      <c r="ID43" s="38">
        <v>1</v>
      </c>
      <c r="IE43" s="38">
        <v>1</v>
      </c>
      <c r="IF43" s="38">
        <v>1</v>
      </c>
      <c r="IG43" s="38">
        <v>1</v>
      </c>
      <c r="IH43" s="38">
        <v>1</v>
      </c>
      <c r="II43" s="38">
        <v>1</v>
      </c>
      <c r="IJ43" s="38">
        <v>1</v>
      </c>
      <c r="IK43" s="38">
        <v>1</v>
      </c>
      <c r="IL43" s="38">
        <v>1</v>
      </c>
      <c r="IM43" s="38">
        <v>1</v>
      </c>
      <c r="IN43" s="38">
        <v>1</v>
      </c>
      <c r="IO43" s="38">
        <v>1</v>
      </c>
      <c r="IP43" s="38">
        <v>1</v>
      </c>
      <c r="IQ43" s="38">
        <v>1</v>
      </c>
      <c r="IS43" s="30"/>
      <c r="IU43" s="38"/>
      <c r="IV43" s="41"/>
      <c r="IW43" s="41"/>
      <c r="IZ43" s="42"/>
      <c r="JA43" s="42"/>
    </row>
    <row r="44" spans="1:262" s="3" customFormat="1" ht="33.950000000000003" customHeight="1">
      <c r="A44" s="30" t="s">
        <v>44</v>
      </c>
      <c r="B44" s="38"/>
      <c r="C44" s="38"/>
      <c r="D44" s="38"/>
      <c r="E44" s="38"/>
      <c r="F44" s="47" t="s">
        <v>45</v>
      </c>
      <c r="G44" s="47"/>
      <c r="H44" s="47" t="s">
        <v>45</v>
      </c>
      <c r="I44" s="47"/>
      <c r="J44" s="53">
        <f t="shared" ref="J44" si="857">J43-K43</f>
        <v>0</v>
      </c>
      <c r="K44" s="53"/>
      <c r="L44" s="47" t="s">
        <v>45</v>
      </c>
      <c r="M44" s="47"/>
      <c r="N44" s="53">
        <f t="shared" ref="N44" si="858">N43-O43</f>
        <v>0</v>
      </c>
      <c r="O44" s="53"/>
      <c r="P44" s="47" t="s">
        <v>45</v>
      </c>
      <c r="Q44" s="47"/>
      <c r="R44" s="53">
        <f t="shared" ref="R44" si="859">R43-S43</f>
        <v>0</v>
      </c>
      <c r="S44" s="53"/>
      <c r="T44" s="47" t="s">
        <v>45</v>
      </c>
      <c r="U44" s="47"/>
      <c r="V44" s="48">
        <f t="shared" ref="V44" si="860">V43-W43</f>
        <v>0</v>
      </c>
      <c r="W44" s="48"/>
      <c r="X44" s="47" t="s">
        <v>45</v>
      </c>
      <c r="Y44" s="47"/>
      <c r="Z44" s="56">
        <v>1</v>
      </c>
      <c r="AA44" s="50"/>
      <c r="AB44" s="51"/>
      <c r="AC44" s="47" t="s">
        <v>45</v>
      </c>
      <c r="AD44" s="47"/>
      <c r="AE44" s="47" t="s">
        <v>45</v>
      </c>
      <c r="AF44" s="47"/>
      <c r="AG44" s="47" t="s">
        <v>45</v>
      </c>
      <c r="AH44" s="47"/>
      <c r="AI44" s="47" t="s">
        <v>45</v>
      </c>
      <c r="AJ44" s="47"/>
      <c r="AK44" s="52">
        <v>1</v>
      </c>
      <c r="AL44" s="47" t="s">
        <v>45</v>
      </c>
      <c r="AM44" s="47"/>
      <c r="AN44" s="47" t="s">
        <v>45</v>
      </c>
      <c r="AO44" s="47"/>
      <c r="AP44" s="47" t="s">
        <v>45</v>
      </c>
      <c r="AQ44" s="47"/>
      <c r="AR44" s="47" t="s">
        <v>45</v>
      </c>
      <c r="AS44" s="47"/>
      <c r="AT44" s="47" t="s">
        <v>45</v>
      </c>
      <c r="AU44" s="47"/>
      <c r="AV44" s="47" t="s">
        <v>45</v>
      </c>
      <c r="AW44" s="47"/>
      <c r="AX44" s="53">
        <f t="shared" ref="AX44" si="861">AX43-AY43</f>
        <v>0</v>
      </c>
      <c r="AY44" s="53"/>
      <c r="AZ44" s="47" t="s">
        <v>45</v>
      </c>
      <c r="BA44" s="47"/>
      <c r="BB44" s="47" t="s">
        <v>45</v>
      </c>
      <c r="BC44" s="47"/>
      <c r="BD44" s="53">
        <f t="shared" ref="BD44" si="862">BD43-BE43</f>
        <v>0</v>
      </c>
      <c r="BE44" s="53"/>
      <c r="BF44" s="53">
        <f t="shared" ref="BF44" si="863">BF43-BG43</f>
        <v>0</v>
      </c>
      <c r="BG44" s="53"/>
      <c r="BH44" s="47" t="s">
        <v>45</v>
      </c>
      <c r="BI44" s="47"/>
      <c r="BJ44" s="54">
        <v>1</v>
      </c>
      <c r="BK44" s="47" t="s">
        <v>45</v>
      </c>
      <c r="BL44" s="47"/>
      <c r="BM44" s="47" t="s">
        <v>45</v>
      </c>
      <c r="BN44" s="47"/>
      <c r="BO44" s="47" t="s">
        <v>45</v>
      </c>
      <c r="BP44" s="47"/>
      <c r="BQ44" s="47"/>
      <c r="BR44" s="47"/>
      <c r="BS44" s="47" t="s">
        <v>45</v>
      </c>
      <c r="BT44" s="47"/>
      <c r="BU44" s="47" t="s">
        <v>45</v>
      </c>
      <c r="BV44" s="47"/>
      <c r="BW44" s="47" t="s">
        <v>45</v>
      </c>
      <c r="BX44" s="47"/>
      <c r="BY44" s="53">
        <f t="shared" ref="BY44" si="864">BY43-BZ43</f>
        <v>0</v>
      </c>
      <c r="BZ44" s="53"/>
      <c r="CA44" s="53">
        <f t="shared" ref="CA44" si="865">CA43-CB43</f>
        <v>0</v>
      </c>
      <c r="CB44" s="53"/>
      <c r="CC44" s="53">
        <f t="shared" ref="CC44" si="866">CC43-CD43</f>
        <v>0</v>
      </c>
      <c r="CD44" s="53"/>
      <c r="CE44" s="47" t="s">
        <v>45</v>
      </c>
      <c r="CF44" s="47"/>
      <c r="CG44" s="47" t="s">
        <v>45</v>
      </c>
      <c r="CH44" s="47"/>
      <c r="CI44" s="52">
        <v>1</v>
      </c>
      <c r="CJ44" s="53"/>
      <c r="CK44" s="53"/>
      <c r="CL44" s="53"/>
      <c r="CM44" s="53"/>
      <c r="CN44" s="47" t="s">
        <v>45</v>
      </c>
      <c r="CO44" s="47"/>
      <c r="CP44" s="47" t="s">
        <v>45</v>
      </c>
      <c r="CQ44" s="47"/>
      <c r="CR44" s="48">
        <f t="shared" ref="CR44" si="867">CR43-CS43</f>
        <v>0</v>
      </c>
      <c r="CS44" s="48"/>
      <c r="CT44" s="53">
        <f t="shared" ref="CT44" si="868">CT43-CU43</f>
        <v>0</v>
      </c>
      <c r="CU44" s="53"/>
      <c r="CV44" s="48">
        <f t="shared" ref="CV44" si="869">CV43-CW43</f>
        <v>0</v>
      </c>
      <c r="CW44" s="48"/>
      <c r="CX44" s="47" t="s">
        <v>45</v>
      </c>
      <c r="CY44" s="47"/>
      <c r="CZ44" s="52">
        <v>1</v>
      </c>
      <c r="DA44" s="47" t="s">
        <v>45</v>
      </c>
      <c r="DB44" s="47"/>
      <c r="DC44" s="48">
        <f t="shared" ref="DC44" si="870">DC43-DD43</f>
        <v>0</v>
      </c>
      <c r="DD44" s="48"/>
      <c r="DE44" s="47" t="s">
        <v>45</v>
      </c>
      <c r="DF44" s="47"/>
      <c r="DG44" s="47" t="s">
        <v>45</v>
      </c>
      <c r="DH44" s="47"/>
      <c r="DI44" s="53">
        <v>0</v>
      </c>
      <c r="DJ44" s="53"/>
      <c r="DK44" s="47" t="s">
        <v>45</v>
      </c>
      <c r="DL44" s="47"/>
      <c r="DM44" s="47" t="s">
        <v>45</v>
      </c>
      <c r="DN44" s="47"/>
      <c r="DO44" s="53"/>
      <c r="DP44" s="53"/>
      <c r="DQ44" s="47"/>
      <c r="DR44" s="47"/>
      <c r="DS44" s="52">
        <v>1</v>
      </c>
      <c r="DT44" s="53">
        <f t="shared" ref="DT44" si="871">DT43-DU43</f>
        <v>0</v>
      </c>
      <c r="DU44" s="53"/>
      <c r="DV44" s="53">
        <f t="shared" ref="DV44" si="872">DV43-DW43</f>
        <v>0</v>
      </c>
      <c r="DW44" s="53"/>
      <c r="DX44" s="47">
        <f t="shared" ref="DX44" si="873">DX43-DY43</f>
        <v>0</v>
      </c>
      <c r="DY44" s="47"/>
      <c r="DZ44" s="53">
        <f t="shared" ref="DZ44" si="874">DZ43-EA43</f>
        <v>0</v>
      </c>
      <c r="EA44" s="53"/>
      <c r="EB44" s="53">
        <f t="shared" ref="EB44" si="875">EB43-EC43</f>
        <v>0</v>
      </c>
      <c r="EC44" s="53"/>
      <c r="ED44" s="52">
        <v>1</v>
      </c>
      <c r="EE44" s="47" t="s">
        <v>45</v>
      </c>
      <c r="EF44" s="47"/>
      <c r="EG44" s="47" t="s">
        <v>45</v>
      </c>
      <c r="EH44" s="47"/>
      <c r="EI44" s="53">
        <f t="shared" ref="EI44" si="876">EI43-EJ43</f>
        <v>0</v>
      </c>
      <c r="EJ44" s="53"/>
      <c r="EK44" s="47" t="s">
        <v>45</v>
      </c>
      <c r="EL44" s="47"/>
      <c r="EM44" s="47" t="s">
        <v>45</v>
      </c>
      <c r="EN44" s="47"/>
      <c r="EO44" s="47" t="s">
        <v>45</v>
      </c>
      <c r="EP44" s="47"/>
      <c r="EQ44" s="48">
        <f t="shared" ref="EQ44" si="877">EQ43-ER43</f>
        <v>0</v>
      </c>
      <c r="ER44" s="48"/>
      <c r="ES44" s="47" t="s">
        <v>45</v>
      </c>
      <c r="ET44" s="47"/>
      <c r="EU44" s="58">
        <f t="shared" ref="EU44" si="878">EU43-EV43</f>
        <v>0</v>
      </c>
      <c r="EV44" s="58"/>
      <c r="EW44" s="47" t="s">
        <v>45</v>
      </c>
      <c r="EX44" s="47"/>
      <c r="EY44" s="53">
        <f t="shared" ref="EY44" si="879">EY43-EZ43</f>
        <v>0</v>
      </c>
      <c r="EZ44" s="53"/>
      <c r="FA44" s="47" t="s">
        <v>45</v>
      </c>
      <c r="FB44" s="47"/>
      <c r="FC44" s="47" t="s">
        <v>45</v>
      </c>
      <c r="FD44" s="47"/>
      <c r="FE44" s="53">
        <f t="shared" ref="FE44" si="880">FE43-FF43</f>
        <v>0</v>
      </c>
      <c r="FF44" s="53"/>
      <c r="FG44" s="58">
        <f t="shared" ref="FG44" si="881">FG43-FH43</f>
        <v>0</v>
      </c>
      <c r="FH44" s="58"/>
      <c r="FI44" s="58">
        <f t="shared" ref="FI44" si="882">FI43-FJ43</f>
        <v>0</v>
      </c>
      <c r="FJ44" s="58"/>
      <c r="FK44" s="58">
        <f t="shared" ref="FK44" si="883">FK43-FL43</f>
        <v>0</v>
      </c>
      <c r="FL44" s="58"/>
      <c r="FM44" s="52">
        <v>1</v>
      </c>
      <c r="FN44" s="47" t="s">
        <v>49</v>
      </c>
      <c r="FO44" s="47"/>
      <c r="FP44" s="47" t="s">
        <v>49</v>
      </c>
      <c r="FQ44" s="47"/>
      <c r="FR44" s="47" t="s">
        <v>49</v>
      </c>
      <c r="FS44" s="47"/>
      <c r="FT44" s="47" t="s">
        <v>49</v>
      </c>
      <c r="FU44" s="47"/>
      <c r="FV44" s="47" t="s">
        <v>49</v>
      </c>
      <c r="FW44" s="47"/>
      <c r="FX44" s="47"/>
      <c r="FY44" s="47"/>
      <c r="FZ44" s="47" t="s">
        <v>49</v>
      </c>
      <c r="GA44" s="47"/>
      <c r="GB44" s="47" t="s">
        <v>49</v>
      </c>
      <c r="GC44" s="47"/>
      <c r="GD44" s="47" t="s">
        <v>49</v>
      </c>
      <c r="GE44" s="47"/>
      <c r="GF44" s="47" t="s">
        <v>49</v>
      </c>
      <c r="GG44" s="47"/>
      <c r="GH44" s="52" t="s">
        <v>49</v>
      </c>
      <c r="GI44" s="47" t="s">
        <v>45</v>
      </c>
      <c r="GJ44" s="47"/>
      <c r="GK44" s="48">
        <f t="shared" ref="GK44" si="884">GK43-GL43</f>
        <v>0</v>
      </c>
      <c r="GL44" s="48"/>
      <c r="GM44" s="46" t="s">
        <v>45</v>
      </c>
      <c r="GN44" s="46"/>
      <c r="GO44" s="48">
        <f t="shared" ref="GO44" si="885">GO43-GP43</f>
        <v>0</v>
      </c>
      <c r="GP44" s="48"/>
      <c r="GQ44" s="48">
        <f t="shared" ref="GQ44" si="886">GQ43-GR43</f>
        <v>0</v>
      </c>
      <c r="GR44" s="48"/>
      <c r="GS44" s="48">
        <f t="shared" ref="GS44" si="887">GS43-GT43</f>
        <v>0</v>
      </c>
      <c r="GT44" s="48"/>
      <c r="GU44" s="47" t="s">
        <v>45</v>
      </c>
      <c r="GV44" s="47"/>
      <c r="GW44" s="53">
        <f t="shared" ref="GW44" si="888">GW43-GX43</f>
        <v>0</v>
      </c>
      <c r="GX44" s="53"/>
      <c r="GY44" s="53">
        <f t="shared" ref="GY44" si="889">GY43-GZ43</f>
        <v>0</v>
      </c>
      <c r="GZ44" s="53"/>
      <c r="HA44" s="47" t="s">
        <v>45</v>
      </c>
      <c r="HB44" s="47"/>
      <c r="HC44" s="53">
        <f t="shared" ref="HC44" si="890">HC43-HD43</f>
        <v>0</v>
      </c>
      <c r="HD44" s="53"/>
      <c r="HE44" s="47" t="s">
        <v>45</v>
      </c>
      <c r="HF44" s="47"/>
      <c r="HG44" s="53">
        <f t="shared" ref="HG44" si="891">HG43-HH43</f>
        <v>0</v>
      </c>
      <c r="HH44" s="53"/>
      <c r="HI44" s="47" t="s">
        <v>45</v>
      </c>
      <c r="HJ44" s="47"/>
      <c r="HK44" s="53">
        <f t="shared" ref="HK44" si="892">HK43-HL43</f>
        <v>0</v>
      </c>
      <c r="HL44" s="53"/>
      <c r="HM44" s="53">
        <f t="shared" ref="HM44" si="893">HM43-HN43</f>
        <v>0</v>
      </c>
      <c r="HN44" s="53"/>
      <c r="HO44" s="52">
        <v>1</v>
      </c>
      <c r="HP44" s="47" t="s">
        <v>45</v>
      </c>
      <c r="HQ44" s="47"/>
      <c r="HR44" s="52">
        <v>1</v>
      </c>
      <c r="HS44" s="53" t="s">
        <v>49</v>
      </c>
      <c r="HT44" s="53"/>
      <c r="HU44" s="47" t="s">
        <v>49</v>
      </c>
      <c r="HV44" s="47"/>
      <c r="HW44" s="47" t="s">
        <v>49</v>
      </c>
      <c r="HX44" s="47"/>
      <c r="HY44" s="47" t="s">
        <v>49</v>
      </c>
      <c r="HZ44" s="47"/>
      <c r="IA44" s="52" t="s">
        <v>49</v>
      </c>
      <c r="IB44" s="47">
        <f t="shared" ref="IB44" si="894">IB43-IC43</f>
        <v>0</v>
      </c>
      <c r="IC44" s="47"/>
      <c r="ID44" s="47">
        <f t="shared" ref="ID44" si="895">ID43-IE43</f>
        <v>0</v>
      </c>
      <c r="IE44" s="47"/>
      <c r="IF44" s="53">
        <f t="shared" ref="IF44" si="896">IF43-IG43</f>
        <v>0</v>
      </c>
      <c r="IG44" s="53"/>
      <c r="IH44" s="47">
        <f t="shared" ref="IH44" si="897">IH43-II43</f>
        <v>0</v>
      </c>
      <c r="II44" s="47"/>
      <c r="IJ44" s="48">
        <f t="shared" ref="IJ44" si="898">IJ43-IK43</f>
        <v>0</v>
      </c>
      <c r="IK44" s="48"/>
      <c r="IL44" s="48">
        <f t="shared" ref="IL44" si="899">IL43-IM43</f>
        <v>0</v>
      </c>
      <c r="IM44" s="48"/>
      <c r="IN44" s="47">
        <f t="shared" ref="IN44" si="900">IN43-IO43</f>
        <v>0</v>
      </c>
      <c r="IO44" s="47"/>
      <c r="IP44" s="47">
        <f t="shared" ref="IP44" si="901">IP43-IQ43</f>
        <v>0</v>
      </c>
      <c r="IQ44" s="47"/>
      <c r="IR44" s="38">
        <v>1</v>
      </c>
      <c r="IS44" s="30">
        <f>103/103</f>
        <v>1</v>
      </c>
      <c r="IT44" s="38">
        <v>0</v>
      </c>
      <c r="IU44" s="38">
        <v>103</v>
      </c>
      <c r="IV44" s="41">
        <f>COUNTIF(F44:IQ44,"y")-1</f>
        <v>50</v>
      </c>
      <c r="IW44" s="41">
        <f>COUNTIF(F44:IQ44,0)</f>
        <v>46</v>
      </c>
      <c r="IX44" s="41">
        <f t="shared" si="251"/>
        <v>0</v>
      </c>
      <c r="IY44" s="41">
        <f>COUNTIF(F44:IQ44,-1)</f>
        <v>0</v>
      </c>
      <c r="IZ44" s="42">
        <f t="shared" si="252"/>
        <v>0</v>
      </c>
      <c r="JA44" s="42">
        <f t="shared" si="253"/>
        <v>96</v>
      </c>
      <c r="JB44" s="42">
        <f t="shared" si="362"/>
        <v>96</v>
      </c>
    </row>
    <row r="45" spans="1:262" s="3" customFormat="1" ht="33.950000000000003" customHeight="1">
      <c r="A45" s="30" t="s">
        <v>77</v>
      </c>
      <c r="B45" s="38"/>
      <c r="C45" s="38"/>
      <c r="D45" s="38"/>
      <c r="E45" s="38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6">
        <f>AVERAGE(Z6,Z8,Z10,Z12,Z14,Z16,Z18,Z20,Z22,Z24,Z26,Z28,Z30,Z32,Z34,Z36,Z38,Z40,Z42,Z44)</f>
        <v>0.97894736842105268</v>
      </c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6">
        <f>AVERAGE(AK6,AK8,AK10,AK12,AK14,AK16,AK18,AK20,AK22,AK24,AK26,AK28,AK30,AK32,AK34,AK36,AK38,AK40,AK42,AK44)</f>
        <v>0.58000000000000007</v>
      </c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6">
        <f>AVERAGE(BJ6,BJ8,BJ10,BJ12,BJ14,BJ16,BJ18,BJ20,BJ22,BJ24,BJ26,BJ28,BJ30,BJ32,BJ34,BJ36,BJ38,BJ40,BJ42,BJ44)</f>
        <v>0.87254901960784303</v>
      </c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6">
        <f>AVERAGE(CI6,CI8,CI10,CI12,CI14,CI16,CI18,CI20,CI22,CI24,CI26,CI28,CI30,CI32,CI34,CI36,CI38,CI40,CI42,CI44)</f>
        <v>0.87333333333333329</v>
      </c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6">
        <f>AVERAGE(CZ6,CZ8,CZ10,CZ12,CZ14,CZ16,CZ18,CZ20,CZ22,CZ24,CZ26,CZ28,CZ30,CZ32,CZ34,CZ36,CZ38,CZ40,CZ42,CZ44)</f>
        <v>0.84910714285714284</v>
      </c>
      <c r="DA45" s="52"/>
      <c r="DB45" s="52"/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6">
        <f>AVERAGE(DS6,DS8,DS10,DS12,DS14,DS16,DS18,DS20,DS22,DS24,DS26,DS28,DS30,DS32,DS34,DS36,DS38,DS40,DS42,DS44)</f>
        <v>0.81666666666666676</v>
      </c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6">
        <f>AVERAGE(ED6,ED8,ED10,ED12,ED14,ED16,ED18,ED20,ED22,ED24,ED26,ED28,ED30,ED32,ED34,ED36,ED38,ED40,ED42,ED44)</f>
        <v>0.77000000000000013</v>
      </c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  <c r="FM45" s="52"/>
      <c r="FN45" s="52"/>
      <c r="FO45" s="56">
        <f>AVERAGE(FM6,FM8,FM10,FM12,FM14,FM16,FM18,FM20,FM22,FM24,FM26,FM28,FM30,FM32,FM34,FM36,FM38,FM40,FM42,FM44)</f>
        <v>0.79210526315789465</v>
      </c>
      <c r="FP45" s="52"/>
      <c r="FQ45" s="52"/>
      <c r="FR45" s="52"/>
      <c r="FS45" s="52"/>
      <c r="FT45" s="52"/>
      <c r="FU45" s="52"/>
      <c r="FV45" s="52"/>
      <c r="FW45" s="52"/>
      <c r="FX45" s="52"/>
      <c r="FY45" s="52"/>
      <c r="FZ45" s="52"/>
      <c r="GA45" s="52"/>
      <c r="GB45" s="52"/>
      <c r="GC45" s="52"/>
      <c r="GD45" s="52"/>
      <c r="GE45" s="52"/>
      <c r="GF45" s="52"/>
      <c r="GG45" s="52"/>
      <c r="GH45" s="52"/>
      <c r="GI45" s="52"/>
      <c r="GJ45" s="56">
        <f>AVERAGE(GH6,GH8,GH10,GH12,GH14,GH16,GH18,GH20,GH22,GH24,GH26,GH28,GH30,GH32,GH34,GH36,GH38,GH40,GH42,GH44)</f>
        <v>0.78888888888888886</v>
      </c>
      <c r="GK45" s="52"/>
      <c r="GL45" s="52"/>
      <c r="GM45" s="52"/>
      <c r="GN45" s="52"/>
      <c r="GO45" s="52"/>
      <c r="GP45" s="52"/>
      <c r="GQ45" s="52"/>
      <c r="GR45" s="52"/>
      <c r="GS45" s="52"/>
      <c r="GT45" s="52"/>
      <c r="GU45" s="52"/>
      <c r="GV45" s="52"/>
      <c r="GW45" s="52"/>
      <c r="GX45" s="52"/>
      <c r="GY45" s="52"/>
      <c r="GZ45" s="52"/>
      <c r="HA45" s="52"/>
      <c r="HB45" s="52"/>
      <c r="HC45" s="52"/>
      <c r="HD45" s="52"/>
      <c r="HE45" s="52"/>
      <c r="HF45" s="52"/>
      <c r="HG45" s="52"/>
      <c r="HH45" s="52"/>
      <c r="HI45" s="52"/>
      <c r="HJ45" s="52"/>
      <c r="HK45" s="52"/>
      <c r="HL45" s="52"/>
      <c r="HM45" s="52"/>
      <c r="HN45" s="52"/>
      <c r="HO45" s="52"/>
      <c r="HP45" s="52"/>
      <c r="HQ45" s="56">
        <f>AVERAGE(HO6,HO8,HO10,HO12,HO14,HO16,HO18,HO20,HO22,HO24,HO26,HO28,HO30,HO32,HO34,HO36,HO38,HO40,HO42,HO44)</f>
        <v>0.92812499999999998</v>
      </c>
      <c r="HR45" s="52"/>
      <c r="HS45" s="52"/>
      <c r="HT45" s="56">
        <f>AVERAGE(HR6,HR8,HR10,HR12,HR14,HR16,HR18,HR20,HR22,HR24,HR26,HR28,HR30,HR32,HR34,HR36,HR38,HR40,HR42,HR44)</f>
        <v>0.94117647058823528</v>
      </c>
      <c r="HU45" s="52"/>
      <c r="HV45" s="52"/>
      <c r="HW45" s="52"/>
      <c r="HX45" s="52"/>
      <c r="HY45" s="52"/>
      <c r="HZ45" s="52"/>
      <c r="IA45" s="52"/>
      <c r="IB45" s="52"/>
      <c r="IC45" s="56">
        <f>AVERAGE(IA6,IA8,IA10,IA12,IA14,IA16,IA18,IA20,IA22,IA24,IA26,IA28,IA30,IA32,IA34,IA36,IA38,IA40,IA42,IA44)</f>
        <v>0.875</v>
      </c>
      <c r="ID45" s="52"/>
      <c r="IE45" s="52"/>
      <c r="IF45" s="52"/>
      <c r="IG45" s="52"/>
      <c r="IH45" s="52"/>
      <c r="II45" s="52"/>
      <c r="IJ45" s="52"/>
      <c r="IK45" s="52"/>
      <c r="IL45" s="52"/>
      <c r="IM45" s="52"/>
      <c r="IN45" s="52"/>
      <c r="IO45" s="52"/>
      <c r="IP45" s="52"/>
      <c r="IQ45" s="52"/>
      <c r="IR45" s="52"/>
      <c r="IS45" s="52"/>
      <c r="IT45" s="56">
        <f>AVERAGE(IR6,IR8,IR10,IR12,IR14,IR16,IR18,IR20,IR22,IR24,IR26,IR28,IR30,IR32,IR34,IR36,IR38,IR40,IR42,IR44)</f>
        <v>0.8125</v>
      </c>
      <c r="IU45" s="30">
        <f>AVERAGE(IS6,IS8,IS10,IS12,IS14,IS16,IS18,IS20,IS22,IS24,IS26,IS28,IS30,IS32,IS34,IS36,IS38,IS40,IS42,IS44)</f>
        <v>0.84376135753400905</v>
      </c>
      <c r="IV45" s="38">
        <f>SUM(IT6:IT44)</f>
        <v>328</v>
      </c>
      <c r="IW45" s="38"/>
      <c r="IX45" s="41"/>
      <c r="IY45" s="41"/>
      <c r="IZ45" s="41"/>
      <c r="JA45" s="41"/>
      <c r="JB45" s="42"/>
    </row>
    <row r="46" spans="1:262" s="3" customFormat="1" ht="17.100000000000001" customHeight="1">
      <c r="A46" s="42"/>
      <c r="B46" s="38"/>
      <c r="C46" s="38"/>
      <c r="D46" s="38"/>
      <c r="E46" s="38"/>
      <c r="F46" s="47" t="s">
        <v>21</v>
      </c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56"/>
      <c r="AA46" s="42"/>
      <c r="AB46" s="42" t="s">
        <v>21</v>
      </c>
      <c r="AC46" s="47"/>
      <c r="AD46" s="47"/>
      <c r="AE46" s="47"/>
      <c r="AF46" s="47"/>
      <c r="AG46" s="47"/>
      <c r="AH46" s="47"/>
      <c r="AI46" s="47"/>
      <c r="AJ46" s="47"/>
      <c r="AK46" s="52"/>
      <c r="AL46" s="63"/>
      <c r="AM46" s="56"/>
      <c r="AN46" s="42"/>
      <c r="AO46" s="42" t="s">
        <v>21</v>
      </c>
      <c r="AP46" s="47"/>
      <c r="AQ46" s="47"/>
      <c r="AR46" s="47"/>
      <c r="AS46" s="47"/>
      <c r="AT46" s="47"/>
      <c r="AU46" s="47"/>
      <c r="AV46" s="47"/>
      <c r="AW46" s="47"/>
      <c r="AX46" s="52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54"/>
      <c r="BK46" s="56"/>
      <c r="BL46" s="42"/>
      <c r="BM46" s="42" t="s">
        <v>21</v>
      </c>
      <c r="BN46" s="47"/>
      <c r="BO46" s="47"/>
      <c r="BP46" s="47"/>
      <c r="BQ46" s="47"/>
      <c r="BR46" s="47"/>
      <c r="BS46" s="47"/>
      <c r="BT46" s="47"/>
      <c r="BU46" s="47"/>
      <c r="BV46" s="52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52"/>
      <c r="CJ46" s="56"/>
      <c r="CK46" s="42"/>
      <c r="CL46" s="42" t="s">
        <v>21</v>
      </c>
      <c r="CM46" s="47"/>
      <c r="CN46" s="47"/>
      <c r="CO46" s="47"/>
      <c r="CP46" s="47"/>
      <c r="CQ46" s="47"/>
      <c r="CR46" s="47"/>
      <c r="CS46" s="47"/>
      <c r="CT46" s="47"/>
      <c r="CU46" s="52"/>
      <c r="CV46" s="47"/>
      <c r="CW46" s="47"/>
      <c r="CX46" s="47"/>
      <c r="CY46" s="47"/>
      <c r="CZ46" s="52"/>
      <c r="DA46" s="56"/>
      <c r="DB46" s="42"/>
      <c r="DC46" s="42" t="s">
        <v>21</v>
      </c>
      <c r="DD46" s="47"/>
      <c r="DE46" s="47"/>
      <c r="DF46" s="47"/>
      <c r="DG46" s="47"/>
      <c r="DH46" s="47"/>
      <c r="DI46" s="47"/>
      <c r="DJ46" s="47"/>
      <c r="DK46" s="47"/>
      <c r="DL46" s="52"/>
      <c r="DM46" s="52"/>
      <c r="DN46" s="52"/>
      <c r="DO46" s="52"/>
      <c r="DP46" s="52"/>
      <c r="DQ46" s="52"/>
      <c r="DR46" s="52"/>
      <c r="DS46" s="52"/>
      <c r="DT46" s="56"/>
      <c r="DU46" s="42"/>
      <c r="DV46" s="42" t="s">
        <v>21</v>
      </c>
      <c r="DW46" s="47"/>
      <c r="DX46" s="47"/>
      <c r="DY46" s="47"/>
      <c r="DZ46" s="47"/>
      <c r="EA46" s="47"/>
      <c r="EB46" s="47"/>
      <c r="EC46" s="47"/>
      <c r="ED46" s="47"/>
      <c r="EE46" s="52"/>
      <c r="EF46" s="52"/>
      <c r="EG46" s="56"/>
      <c r="EH46" s="42"/>
      <c r="EI46" s="42" t="s">
        <v>21</v>
      </c>
      <c r="EJ46" s="47"/>
      <c r="EK46" s="47"/>
      <c r="EL46" s="47"/>
      <c r="EM46" s="47"/>
      <c r="EN46" s="47"/>
      <c r="EO46" s="47"/>
      <c r="EP46" s="47"/>
      <c r="EQ46" s="47"/>
      <c r="ER46" s="52"/>
      <c r="ES46" s="47"/>
      <c r="ET46" s="47"/>
      <c r="EU46" s="47"/>
      <c r="EV46" s="47"/>
      <c r="EW46" s="47"/>
      <c r="EX46" s="47"/>
      <c r="EY46" s="47"/>
      <c r="EZ46" s="47"/>
      <c r="FA46" s="47"/>
      <c r="FB46" s="47"/>
      <c r="FC46" s="47"/>
      <c r="FD46" s="47"/>
      <c r="FE46" s="47"/>
      <c r="FF46" s="47"/>
      <c r="FG46" s="47"/>
      <c r="FH46" s="47"/>
      <c r="FI46" s="47"/>
      <c r="FJ46" s="47"/>
      <c r="FK46" s="47"/>
      <c r="FL46" s="47"/>
      <c r="FM46" s="47"/>
      <c r="FN46" s="47"/>
      <c r="FO46" s="52"/>
      <c r="FP46" s="56"/>
      <c r="FQ46" s="42"/>
      <c r="FR46" s="42" t="s">
        <v>21</v>
      </c>
      <c r="FS46" s="47"/>
      <c r="FT46" s="47"/>
      <c r="FU46" s="47"/>
      <c r="FV46" s="47"/>
      <c r="FW46" s="47"/>
      <c r="FX46" s="47"/>
      <c r="FY46" s="47"/>
      <c r="FZ46" s="47"/>
      <c r="GA46" s="52"/>
      <c r="GB46" s="47"/>
      <c r="GC46" s="47"/>
      <c r="GD46" s="47"/>
      <c r="GE46" s="47"/>
      <c r="GF46" s="47"/>
      <c r="GG46" s="47"/>
      <c r="GH46" s="47"/>
      <c r="GI46" s="47"/>
      <c r="GJ46" s="52"/>
      <c r="GK46" s="56"/>
      <c r="GL46" s="42"/>
      <c r="GM46" s="42" t="s">
        <v>21</v>
      </c>
      <c r="GN46" s="47"/>
      <c r="GO46" s="47"/>
      <c r="GP46" s="47"/>
      <c r="GQ46" s="47"/>
      <c r="GR46" s="47"/>
      <c r="GS46" s="47"/>
      <c r="GT46" s="47"/>
      <c r="GU46" s="47"/>
      <c r="GV46" s="52"/>
      <c r="GW46" s="47"/>
      <c r="GX46" s="47"/>
      <c r="GY46" s="47"/>
      <c r="GZ46" s="47"/>
      <c r="HA46" s="47"/>
      <c r="HB46" s="47"/>
      <c r="HC46" s="47"/>
      <c r="HD46" s="47"/>
      <c r="HE46" s="47"/>
      <c r="HF46" s="47"/>
      <c r="HG46" s="47"/>
      <c r="HH46" s="47"/>
      <c r="HI46" s="56"/>
      <c r="HJ46" s="42"/>
      <c r="HK46" s="42" t="s">
        <v>21</v>
      </c>
      <c r="HL46" s="47"/>
      <c r="HM46" s="47"/>
      <c r="HN46" s="47"/>
      <c r="HO46" s="47"/>
      <c r="HP46" s="47"/>
      <c r="HQ46" s="47"/>
      <c r="HR46" s="47"/>
      <c r="HS46" s="47"/>
      <c r="HT46" s="52"/>
      <c r="HU46" s="50"/>
      <c r="HV46" s="51"/>
      <c r="HW46" s="50"/>
      <c r="HX46" s="51"/>
      <c r="HY46" s="50"/>
      <c r="HZ46" s="51"/>
      <c r="IA46" s="50"/>
      <c r="IB46" s="51"/>
      <c r="IC46" s="52"/>
      <c r="ID46" s="56"/>
      <c r="IE46" s="42"/>
      <c r="IF46" s="42" t="s">
        <v>21</v>
      </c>
      <c r="IG46" s="47"/>
      <c r="IH46" s="47"/>
      <c r="II46" s="47"/>
      <c r="IJ46" s="47"/>
      <c r="IK46" s="47"/>
      <c r="IL46" s="47"/>
      <c r="IM46" s="47"/>
      <c r="IN46" s="47"/>
      <c r="IO46" s="52"/>
      <c r="IP46" s="47"/>
      <c r="IQ46" s="47"/>
      <c r="IR46" s="47"/>
      <c r="IS46" s="47"/>
      <c r="IT46" s="38"/>
      <c r="IU46" s="30"/>
      <c r="IV46" s="38"/>
      <c r="IW46" s="38"/>
      <c r="IX46" s="38"/>
      <c r="IY46" s="38"/>
      <c r="IZ46" s="41" t="s">
        <v>78</v>
      </c>
      <c r="JA46" s="41"/>
      <c r="JB46" s="42"/>
    </row>
    <row r="47" spans="1:262" s="3" customFormat="1">
      <c r="A47" s="30" t="s">
        <v>79</v>
      </c>
      <c r="B47" s="38"/>
      <c r="C47" s="38"/>
      <c r="D47" s="38"/>
      <c r="E47" s="38"/>
      <c r="F47" s="50" t="s">
        <v>40</v>
      </c>
      <c r="G47" s="51"/>
      <c r="H47" s="50" t="s">
        <v>41</v>
      </c>
      <c r="I47" s="51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6"/>
      <c r="AA47" s="64"/>
      <c r="AB47" s="65"/>
      <c r="AC47" s="52" t="s">
        <v>40</v>
      </c>
      <c r="AD47" s="52" t="s">
        <v>41</v>
      </c>
      <c r="AE47" s="52"/>
      <c r="AF47" s="52"/>
      <c r="AG47" s="52"/>
      <c r="AH47" s="52"/>
      <c r="AI47" s="52"/>
      <c r="AJ47" s="52"/>
      <c r="AK47" s="52"/>
      <c r="AL47" s="52"/>
      <c r="AM47" s="56"/>
      <c r="AN47" s="64"/>
      <c r="AO47" s="65"/>
      <c r="AP47" s="52" t="s">
        <v>40</v>
      </c>
      <c r="AQ47" s="52" t="s">
        <v>41</v>
      </c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4"/>
      <c r="BK47" s="56"/>
      <c r="BL47" s="64"/>
      <c r="BM47" s="65"/>
      <c r="BN47" s="52" t="s">
        <v>40</v>
      </c>
      <c r="BO47" s="52" t="s">
        <v>41</v>
      </c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6"/>
      <c r="CK47" s="64"/>
      <c r="CL47" s="65"/>
      <c r="CM47" s="52" t="s">
        <v>40</v>
      </c>
      <c r="CN47" s="52" t="s">
        <v>41</v>
      </c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6"/>
      <c r="DB47" s="64"/>
      <c r="DC47" s="65"/>
      <c r="DD47" s="52" t="s">
        <v>40</v>
      </c>
      <c r="DE47" s="52" t="s">
        <v>41</v>
      </c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6"/>
      <c r="DU47" s="64"/>
      <c r="DV47" s="65"/>
      <c r="DW47" s="52" t="s">
        <v>40</v>
      </c>
      <c r="DX47" s="52" t="s">
        <v>41</v>
      </c>
      <c r="DY47" s="52"/>
      <c r="DZ47" s="52"/>
      <c r="EA47" s="52"/>
      <c r="EB47" s="52"/>
      <c r="EC47" s="52"/>
      <c r="ED47" s="52"/>
      <c r="EE47" s="52"/>
      <c r="EF47" s="52"/>
      <c r="EG47" s="56"/>
      <c r="EH47" s="64"/>
      <c r="EI47" s="65"/>
      <c r="EJ47" s="52" t="s">
        <v>40</v>
      </c>
      <c r="EK47" s="52" t="s">
        <v>41</v>
      </c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  <c r="FB47" s="52"/>
      <c r="FC47" s="52"/>
      <c r="FD47" s="52"/>
      <c r="FE47" s="52"/>
      <c r="FF47" s="52"/>
      <c r="FG47" s="52"/>
      <c r="FH47" s="52"/>
      <c r="FI47" s="52"/>
      <c r="FJ47" s="52"/>
      <c r="FK47" s="52"/>
      <c r="FL47" s="52"/>
      <c r="FM47" s="52"/>
      <c r="FN47" s="52"/>
      <c r="FO47" s="52"/>
      <c r="FP47" s="56"/>
      <c r="FQ47" s="64"/>
      <c r="FR47" s="65"/>
      <c r="FS47" s="52" t="s">
        <v>40</v>
      </c>
      <c r="FT47" s="52" t="s">
        <v>41</v>
      </c>
      <c r="FU47" s="52"/>
      <c r="FV47" s="52"/>
      <c r="FW47" s="52"/>
      <c r="FX47" s="52"/>
      <c r="FY47" s="52"/>
      <c r="FZ47" s="52"/>
      <c r="GA47" s="52"/>
      <c r="GB47" s="52"/>
      <c r="GC47" s="52"/>
      <c r="GD47" s="52"/>
      <c r="GE47" s="52"/>
      <c r="GF47" s="52"/>
      <c r="GG47" s="52"/>
      <c r="GH47" s="52"/>
      <c r="GI47" s="52"/>
      <c r="GJ47" s="52"/>
      <c r="GK47" s="56"/>
      <c r="GL47" s="64"/>
      <c r="GM47" s="65"/>
      <c r="GN47" s="52" t="s">
        <v>40</v>
      </c>
      <c r="GO47" s="52" t="s">
        <v>41</v>
      </c>
      <c r="GP47" s="52"/>
      <c r="GQ47" s="52"/>
      <c r="GR47" s="52"/>
      <c r="GS47" s="52"/>
      <c r="GT47" s="52"/>
      <c r="GU47" s="52"/>
      <c r="GV47" s="52"/>
      <c r="GW47" s="52"/>
      <c r="GX47" s="52"/>
      <c r="GY47" s="52"/>
      <c r="GZ47" s="52"/>
      <c r="HA47" s="52"/>
      <c r="HB47" s="52"/>
      <c r="HC47" s="52"/>
      <c r="HD47" s="52"/>
      <c r="HE47" s="52"/>
      <c r="HF47" s="52"/>
      <c r="HG47" s="52"/>
      <c r="HH47" s="52"/>
      <c r="HI47" s="56"/>
      <c r="HJ47" s="64"/>
      <c r="HK47" s="65"/>
      <c r="HL47" s="52" t="s">
        <v>40</v>
      </c>
      <c r="HM47" s="52" t="s">
        <v>41</v>
      </c>
      <c r="HN47" s="52"/>
      <c r="HO47" s="52"/>
      <c r="HP47" s="52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6"/>
      <c r="IE47" s="64"/>
      <c r="IF47" s="65"/>
      <c r="IG47" s="52" t="s">
        <v>40</v>
      </c>
      <c r="IH47" s="52" t="s">
        <v>41</v>
      </c>
      <c r="II47" s="52"/>
      <c r="IJ47" s="52"/>
      <c r="IK47" s="52"/>
      <c r="IL47" s="52"/>
      <c r="IM47" s="52"/>
      <c r="IN47" s="52"/>
      <c r="IO47" s="52"/>
      <c r="IP47" s="52"/>
      <c r="IQ47" s="52"/>
      <c r="IR47" s="52"/>
      <c r="IS47" s="52"/>
      <c r="IT47" s="38"/>
      <c r="IU47" s="30"/>
      <c r="IV47" s="38"/>
      <c r="IW47" s="38"/>
      <c r="IX47" s="38"/>
      <c r="IY47" s="38"/>
      <c r="IZ47" s="41" t="s">
        <v>40</v>
      </c>
      <c r="JA47" s="41" t="s">
        <v>41</v>
      </c>
      <c r="JB47" s="42"/>
    </row>
    <row r="48" spans="1:262" s="3" customFormat="1">
      <c r="A48" s="38"/>
      <c r="B48" s="38"/>
      <c r="C48" s="38"/>
      <c r="D48" s="38" t="s">
        <v>20</v>
      </c>
      <c r="E48" s="38" t="s">
        <v>40</v>
      </c>
      <c r="F48" s="50">
        <f>COUNTIF(F6:Y44,"y")</f>
        <v>125</v>
      </c>
      <c r="G48" s="51"/>
      <c r="H48" s="50">
        <v>2</v>
      </c>
      <c r="I48" s="51"/>
      <c r="J48" s="50">
        <f>F48+H48</f>
        <v>127</v>
      </c>
      <c r="K48" s="51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9" t="s">
        <v>20</v>
      </c>
      <c r="AA48" s="50" t="s">
        <v>40</v>
      </c>
      <c r="AB48" s="51"/>
      <c r="AC48" s="38">
        <f>COUNTIF(AA6:AJ44,"Y")</f>
        <v>45</v>
      </c>
      <c r="AD48" s="38">
        <v>21</v>
      </c>
      <c r="AE48" s="38">
        <f>AC48+AD48</f>
        <v>66</v>
      </c>
      <c r="AF48" s="38"/>
      <c r="AG48" s="38"/>
      <c r="AH48" s="38"/>
      <c r="AI48" s="38"/>
      <c r="AJ48" s="38"/>
      <c r="AK48" s="38"/>
      <c r="AL48" s="38"/>
      <c r="AM48" s="39" t="s">
        <v>20</v>
      </c>
      <c r="AN48" s="47" t="s">
        <v>40</v>
      </c>
      <c r="AO48" s="47"/>
      <c r="AP48" s="38">
        <f>COUNTIF(AL6:BI44,"Y")</f>
        <v>119</v>
      </c>
      <c r="AQ48" s="38">
        <v>11</v>
      </c>
      <c r="AR48" s="38">
        <f>AP48+AQ48</f>
        <v>130</v>
      </c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40"/>
      <c r="BK48" s="39" t="s">
        <v>20</v>
      </c>
      <c r="BL48" s="47" t="s">
        <v>40</v>
      </c>
      <c r="BM48" s="47"/>
      <c r="BN48" s="38">
        <f>COUNTIF(BK6:CH44,"Y")</f>
        <v>166</v>
      </c>
      <c r="BO48" s="38">
        <v>10</v>
      </c>
      <c r="BP48" s="38">
        <f>BN48+BO48</f>
        <v>176</v>
      </c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9" t="s">
        <v>20</v>
      </c>
      <c r="CK48" s="47" t="s">
        <v>40</v>
      </c>
      <c r="CL48" s="47"/>
      <c r="CM48" s="38">
        <f>COUNTIF(CN6:CY44,"Y")</f>
        <v>61</v>
      </c>
      <c r="CN48" s="38">
        <v>4</v>
      </c>
      <c r="CO48" s="38">
        <f>CM48+CN48</f>
        <v>65</v>
      </c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9" t="s">
        <v>20</v>
      </c>
      <c r="DB48" s="47" t="s">
        <v>40</v>
      </c>
      <c r="DC48" s="47"/>
      <c r="DD48" s="38">
        <f>COUNTIF(DA6:DN44,"Y")</f>
        <v>87</v>
      </c>
      <c r="DE48" s="38">
        <v>8</v>
      </c>
      <c r="DF48" s="38">
        <f>DD48+DE48</f>
        <v>95</v>
      </c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9" t="s">
        <v>20</v>
      </c>
      <c r="DU48" s="47" t="s">
        <v>40</v>
      </c>
      <c r="DV48" s="47"/>
      <c r="DW48" s="38">
        <f>COUNTIF(DT6:EC44,"Y")</f>
        <v>22</v>
      </c>
      <c r="DX48" s="38">
        <v>8</v>
      </c>
      <c r="DY48" s="38">
        <f>DW48+DX48</f>
        <v>30</v>
      </c>
      <c r="DZ48" s="38"/>
      <c r="EA48" s="38"/>
      <c r="EB48" s="38"/>
      <c r="EC48" s="38"/>
      <c r="ED48" s="38"/>
      <c r="EE48" s="38"/>
      <c r="EF48" s="38"/>
      <c r="EG48" s="39" t="s">
        <v>20</v>
      </c>
      <c r="EH48" s="47" t="s">
        <v>40</v>
      </c>
      <c r="EI48" s="47"/>
      <c r="EJ48" s="38">
        <f>COUNTIF(EE6:FL44,"Y")</f>
        <v>178</v>
      </c>
      <c r="EK48" s="38">
        <v>27</v>
      </c>
      <c r="EL48" s="38">
        <f>EJ48+EK48</f>
        <v>205</v>
      </c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9" t="s">
        <v>20</v>
      </c>
      <c r="FQ48" s="47" t="s">
        <v>40</v>
      </c>
      <c r="FR48" s="47"/>
      <c r="FS48" s="38">
        <f>COUNTIF(FN6:GG44,"Y")</f>
        <v>37</v>
      </c>
      <c r="FT48" s="38">
        <v>8</v>
      </c>
      <c r="FU48" s="38">
        <f>FS48+FT48</f>
        <v>45</v>
      </c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9" t="s">
        <v>20</v>
      </c>
      <c r="GL48" s="47" t="s">
        <v>40</v>
      </c>
      <c r="GM48" s="47"/>
      <c r="GN48" s="38">
        <f>COUNTIF(GI6:HN44,"Y")</f>
        <v>128</v>
      </c>
      <c r="GO48" s="38">
        <v>6</v>
      </c>
      <c r="GP48" s="38">
        <f>GN48+GO48</f>
        <v>134</v>
      </c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9" t="s">
        <v>20</v>
      </c>
      <c r="HJ48" s="47" t="s">
        <v>40</v>
      </c>
      <c r="HK48" s="47"/>
      <c r="HL48" s="38">
        <f>COUNTIF(HP6:HQ44,"Y")</f>
        <v>19</v>
      </c>
      <c r="HM48" s="38">
        <v>0</v>
      </c>
      <c r="HN48" s="38">
        <f>HL48+HM48</f>
        <v>19</v>
      </c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9" t="s">
        <v>20</v>
      </c>
      <c r="IE48" s="47" t="s">
        <v>40</v>
      </c>
      <c r="IF48" s="47"/>
      <c r="IG48" s="38">
        <f>COUNTIF(IB6:IQ44,"Y")</f>
        <v>38</v>
      </c>
      <c r="IH48" s="38">
        <v>18</v>
      </c>
      <c r="II48" s="38">
        <f>IG48+IH48</f>
        <v>56</v>
      </c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0"/>
      <c r="IV48" s="38"/>
      <c r="IW48" s="38"/>
      <c r="IX48" s="38" t="s">
        <v>80</v>
      </c>
      <c r="IY48" s="38" t="s">
        <v>40</v>
      </c>
      <c r="IZ48" s="41">
        <f>SUM(IV6:IV44)</f>
        <v>1021</v>
      </c>
      <c r="JA48" s="41">
        <f>SUM(IX6:IX44)</f>
        <v>149</v>
      </c>
      <c r="JB48" s="42">
        <f>JA48+IZ48</f>
        <v>1170</v>
      </c>
    </row>
    <row r="49" spans="1:262" s="3" customFormat="1" ht="17.100000000000001" customHeight="1">
      <c r="A49" s="30"/>
      <c r="B49" s="38"/>
      <c r="C49" s="38"/>
      <c r="D49" s="38"/>
      <c r="E49" s="38" t="s">
        <v>41</v>
      </c>
      <c r="F49" s="47">
        <f>COUNTIF(F6:Y44,-1)</f>
        <v>2</v>
      </c>
      <c r="G49" s="47"/>
      <c r="H49" s="50">
        <f>COUNTIF(F6:Y44,0)</f>
        <v>74</v>
      </c>
      <c r="I49" s="51"/>
      <c r="J49" s="47">
        <f>H49+F49</f>
        <v>76</v>
      </c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56"/>
      <c r="AA49" s="50" t="s">
        <v>41</v>
      </c>
      <c r="AB49" s="51"/>
      <c r="AC49" s="38">
        <f>COUNTIF(AA6:AJ44,-1)</f>
        <v>12</v>
      </c>
      <c r="AD49" s="38">
        <f>COUNTIF(AA6:AJ44,0)</f>
        <v>33</v>
      </c>
      <c r="AE49" s="38">
        <f>AC49+AD49</f>
        <v>45</v>
      </c>
      <c r="AF49" s="38"/>
      <c r="AG49" s="47"/>
      <c r="AH49" s="47"/>
      <c r="AI49" s="47"/>
      <c r="AJ49" s="47"/>
      <c r="AK49" s="52"/>
      <c r="AL49" s="63"/>
      <c r="AM49" s="56"/>
      <c r="AN49" s="50" t="s">
        <v>41</v>
      </c>
      <c r="AO49" s="51"/>
      <c r="AP49" s="38">
        <f>COUNTIF(AL6:BI44,-1)</f>
        <v>15</v>
      </c>
      <c r="AQ49" s="38">
        <f>COUNTIF(AL6:BI44,0)</f>
        <v>86</v>
      </c>
      <c r="AR49" s="38">
        <f>AP49+AQ49</f>
        <v>101</v>
      </c>
      <c r="AS49" s="38"/>
      <c r="AT49" s="47"/>
      <c r="AU49" s="47"/>
      <c r="AV49" s="47"/>
      <c r="AW49" s="47"/>
      <c r="AX49" s="52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54"/>
      <c r="BK49" s="56"/>
      <c r="BL49" s="50" t="s">
        <v>41</v>
      </c>
      <c r="BM49" s="51"/>
      <c r="BN49" s="38">
        <f>COUNTIF(BK6:CH44,-1)</f>
        <v>11</v>
      </c>
      <c r="BO49" s="38">
        <f>COUNTIF(BK6:CH44,0)</f>
        <v>54</v>
      </c>
      <c r="BP49" s="38">
        <f>BN49+BO49</f>
        <v>65</v>
      </c>
      <c r="BQ49" s="38"/>
      <c r="BR49" s="47"/>
      <c r="BS49" s="47"/>
      <c r="BT49" s="47"/>
      <c r="BU49" s="47"/>
      <c r="BV49" s="52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52"/>
      <c r="CJ49" s="56"/>
      <c r="CK49" s="50" t="s">
        <v>41</v>
      </c>
      <c r="CL49" s="51"/>
      <c r="CM49" s="38">
        <f>COUNTIF(CN6:CY44,-1)</f>
        <v>6</v>
      </c>
      <c r="CN49" s="38">
        <f>COUNTIF(CN6:CY44,0)</f>
        <v>58</v>
      </c>
      <c r="CO49" s="38">
        <f>CM49+CN49</f>
        <v>64</v>
      </c>
      <c r="CP49" s="38"/>
      <c r="CQ49" s="47"/>
      <c r="CR49" s="47"/>
      <c r="CS49" s="47"/>
      <c r="CT49" s="47"/>
      <c r="CU49" s="52"/>
      <c r="CV49" s="47"/>
      <c r="CW49" s="47"/>
      <c r="CX49" s="47"/>
      <c r="CY49" s="47"/>
      <c r="CZ49" s="52"/>
      <c r="DA49" s="56"/>
      <c r="DB49" s="50" t="s">
        <v>41</v>
      </c>
      <c r="DC49" s="51"/>
      <c r="DD49" s="38">
        <f>COUNTIF(DA6:DN44,-1)</f>
        <v>5</v>
      </c>
      <c r="DE49" s="38">
        <f>COUNTIF(DA6:DN44,0)</f>
        <v>53</v>
      </c>
      <c r="DF49" s="38">
        <f>DD49+DE49</f>
        <v>58</v>
      </c>
      <c r="DG49" s="38"/>
      <c r="DH49" s="47"/>
      <c r="DI49" s="47"/>
      <c r="DJ49" s="47"/>
      <c r="DK49" s="47"/>
      <c r="DL49" s="52"/>
      <c r="DM49" s="52"/>
      <c r="DN49" s="52"/>
      <c r="DO49" s="52"/>
      <c r="DP49" s="52"/>
      <c r="DQ49" s="52"/>
      <c r="DR49" s="52"/>
      <c r="DS49" s="52"/>
      <c r="DT49" s="56"/>
      <c r="DU49" s="50" t="s">
        <v>41</v>
      </c>
      <c r="DV49" s="51"/>
      <c r="DW49" s="38">
        <f>COUNTIF(DT6:EC44,-1)</f>
        <v>16</v>
      </c>
      <c r="DX49" s="38">
        <f>COUNTIF(DT6:EC44,0)</f>
        <v>77</v>
      </c>
      <c r="DY49" s="38">
        <f>DW49+DX49</f>
        <v>93</v>
      </c>
      <c r="DZ49" s="38"/>
      <c r="EA49" s="47"/>
      <c r="EB49" s="47"/>
      <c r="EC49" s="47"/>
      <c r="ED49" s="47"/>
      <c r="EE49" s="52"/>
      <c r="EF49" s="52"/>
      <c r="EG49" s="56"/>
      <c r="EH49" s="50" t="s">
        <v>41</v>
      </c>
      <c r="EI49" s="51"/>
      <c r="EJ49" s="38">
        <f>COUNTIF(EE6:FL44,-1)</f>
        <v>42</v>
      </c>
      <c r="EK49" s="38">
        <f>COUNTIF(EE6:FL44,0)</f>
        <v>162</v>
      </c>
      <c r="EL49" s="38">
        <f>EJ49+EK49</f>
        <v>204</v>
      </c>
      <c r="EM49" s="38"/>
      <c r="EN49" s="47"/>
      <c r="EO49" s="47"/>
      <c r="EP49" s="47"/>
      <c r="EQ49" s="47"/>
      <c r="ER49" s="52"/>
      <c r="ES49" s="47"/>
      <c r="ET49" s="47"/>
      <c r="EU49" s="47"/>
      <c r="EV49" s="47"/>
      <c r="EW49" s="47"/>
      <c r="EX49" s="47"/>
      <c r="EY49" s="47"/>
      <c r="EZ49" s="47"/>
      <c r="FA49" s="47"/>
      <c r="FB49" s="47"/>
      <c r="FC49" s="47"/>
      <c r="FD49" s="47"/>
      <c r="FE49" s="47"/>
      <c r="FF49" s="47"/>
      <c r="FG49" s="47"/>
      <c r="FH49" s="47"/>
      <c r="FI49" s="47"/>
      <c r="FJ49" s="47"/>
      <c r="FK49" s="47"/>
      <c r="FL49" s="47"/>
      <c r="FM49" s="47"/>
      <c r="FN49" s="47"/>
      <c r="FO49" s="52"/>
      <c r="FP49" s="56"/>
      <c r="FQ49" s="50" t="s">
        <v>41</v>
      </c>
      <c r="FR49" s="51"/>
      <c r="FS49" s="38">
        <f>COUNTIF(FN6:GG44,-1)</f>
        <v>12</v>
      </c>
      <c r="FT49" s="38">
        <f>COUNTIF(FN6:GG44,0)</f>
        <v>43</v>
      </c>
      <c r="FU49" s="38">
        <f>FS49+FT49</f>
        <v>55</v>
      </c>
      <c r="FV49" s="38"/>
      <c r="FW49" s="47"/>
      <c r="FX49" s="47"/>
      <c r="FY49" s="47"/>
      <c r="FZ49" s="47"/>
      <c r="GA49" s="52"/>
      <c r="GB49" s="47"/>
      <c r="GC49" s="47"/>
      <c r="GD49" s="47"/>
      <c r="GE49" s="47"/>
      <c r="GF49" s="47"/>
      <c r="GG49" s="47"/>
      <c r="GH49" s="47"/>
      <c r="GI49" s="47"/>
      <c r="GJ49" s="52"/>
      <c r="GK49" s="56"/>
      <c r="GL49" s="50" t="s">
        <v>41</v>
      </c>
      <c r="GM49" s="51"/>
      <c r="GN49" s="38">
        <f>COUNTIF(GI6:HN44,-1)</f>
        <v>17</v>
      </c>
      <c r="GO49" s="38">
        <f>COUNTIF(GI6:HN44,0)</f>
        <v>190</v>
      </c>
      <c r="GP49" s="38">
        <f>GN49+GO49</f>
        <v>207</v>
      </c>
      <c r="GQ49" s="38"/>
      <c r="GR49" s="47"/>
      <c r="GS49" s="47"/>
      <c r="GT49" s="47"/>
      <c r="GU49" s="47"/>
      <c r="GV49" s="52"/>
      <c r="GW49" s="47"/>
      <c r="GX49" s="47"/>
      <c r="GY49" s="47"/>
      <c r="GZ49" s="47"/>
      <c r="HA49" s="47"/>
      <c r="HB49" s="47"/>
      <c r="HC49" s="47"/>
      <c r="HD49" s="47"/>
      <c r="HE49" s="47"/>
      <c r="HF49" s="47"/>
      <c r="HG49" s="47"/>
      <c r="HH49" s="47"/>
      <c r="HI49" s="56"/>
      <c r="HJ49" s="50" t="s">
        <v>41</v>
      </c>
      <c r="HK49" s="51"/>
      <c r="HL49" s="38">
        <f>COUNTIF(HP6:HQ44,-1)</f>
        <v>0</v>
      </c>
      <c r="HM49" s="38">
        <f>COUNTIF(HP6:HQ44,0)</f>
        <v>1</v>
      </c>
      <c r="HN49" s="38">
        <f>HL49+HM49</f>
        <v>1</v>
      </c>
      <c r="HO49" s="38"/>
      <c r="HP49" s="47"/>
      <c r="HQ49" s="47"/>
      <c r="HR49" s="47"/>
      <c r="HS49" s="47"/>
      <c r="HT49" s="52"/>
      <c r="HU49" s="50"/>
      <c r="HV49" s="51"/>
      <c r="HW49" s="50"/>
      <c r="HX49" s="51"/>
      <c r="HY49" s="50"/>
      <c r="HZ49" s="51"/>
      <c r="IA49" s="50"/>
      <c r="IB49" s="51"/>
      <c r="IC49" s="52"/>
      <c r="ID49" s="56"/>
      <c r="IE49" s="50" t="s">
        <v>41</v>
      </c>
      <c r="IF49" s="51"/>
      <c r="IG49" s="38">
        <f>COUNTIF(IB6:IQ44,-1)</f>
        <v>11</v>
      </c>
      <c r="IH49" s="38">
        <f>COUNTIF(IB6:IQ44,0)</f>
        <v>119</v>
      </c>
      <c r="II49" s="38">
        <f>IG49+IH49</f>
        <v>130</v>
      </c>
      <c r="IJ49" s="38"/>
      <c r="IK49" s="47"/>
      <c r="IL49" s="47"/>
      <c r="IM49" s="47"/>
      <c r="IN49" s="47"/>
      <c r="IO49" s="52"/>
      <c r="IP49" s="47"/>
      <c r="IQ49" s="47"/>
      <c r="IR49" s="47"/>
      <c r="IS49" s="47"/>
      <c r="IT49" s="38"/>
      <c r="IU49" s="30"/>
      <c r="IV49" s="38"/>
      <c r="IW49" s="38"/>
      <c r="IX49" s="38"/>
      <c r="IY49" s="38" t="s">
        <v>41</v>
      </c>
      <c r="IZ49" s="41">
        <f>SUM(IY6:IY44)</f>
        <v>179</v>
      </c>
      <c r="JA49" s="41">
        <f>SUM(IW14:IW44)</f>
        <v>538</v>
      </c>
      <c r="JB49" s="42">
        <f>JA49+IZ49</f>
        <v>717</v>
      </c>
    </row>
    <row r="50" spans="1:262" s="3" customFormat="1">
      <c r="A50" s="42"/>
      <c r="B50" s="38"/>
      <c r="C50" s="38"/>
      <c r="D50" s="38"/>
      <c r="E50" s="38"/>
      <c r="F50" s="50">
        <f>F48+F49</f>
        <v>127</v>
      </c>
      <c r="G50" s="51"/>
      <c r="H50" s="50">
        <f>H48+H49</f>
        <v>76</v>
      </c>
      <c r="I50" s="51"/>
      <c r="J50" s="50">
        <f>J48+J49</f>
        <v>203</v>
      </c>
      <c r="K50" s="51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9"/>
      <c r="AA50" s="38"/>
      <c r="AB50" s="38"/>
      <c r="AC50" s="38">
        <f>AC48+AC49</f>
        <v>57</v>
      </c>
      <c r="AD50" s="38">
        <f>AD48+AD49</f>
        <v>54</v>
      </c>
      <c r="AE50" s="38">
        <f>AE48+AE49</f>
        <v>111</v>
      </c>
      <c r="AF50" s="38"/>
      <c r="AG50" s="38"/>
      <c r="AH50" s="38"/>
      <c r="AI50" s="38"/>
      <c r="AJ50" s="38"/>
      <c r="AK50" s="38"/>
      <c r="AL50" s="38"/>
      <c r="AM50" s="39"/>
      <c r="AN50" s="38"/>
      <c r="AO50" s="38"/>
      <c r="AP50" s="38">
        <f>AP48+AP49</f>
        <v>134</v>
      </c>
      <c r="AQ50" s="38">
        <f>AQ48+AQ49</f>
        <v>97</v>
      </c>
      <c r="AR50" s="38">
        <f>AR48+AR49</f>
        <v>231</v>
      </c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40"/>
      <c r="BK50" s="39"/>
      <c r="BL50" s="38"/>
      <c r="BM50" s="38"/>
      <c r="BN50" s="38">
        <f>BN48+BN49</f>
        <v>177</v>
      </c>
      <c r="BO50" s="38">
        <f>BO48+BO49</f>
        <v>64</v>
      </c>
      <c r="BP50" s="38">
        <f>BP48+BP49</f>
        <v>241</v>
      </c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9"/>
      <c r="CK50" s="38"/>
      <c r="CL50" s="38"/>
      <c r="CM50" s="38">
        <f>CM48+CM49</f>
        <v>67</v>
      </c>
      <c r="CN50" s="38">
        <f>CN48+CN49</f>
        <v>62</v>
      </c>
      <c r="CO50" s="38">
        <f>CO48+CO49</f>
        <v>129</v>
      </c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9"/>
      <c r="DB50" s="38"/>
      <c r="DC50" s="38"/>
      <c r="DD50" s="38">
        <f>DD48+DD49</f>
        <v>92</v>
      </c>
      <c r="DE50" s="38">
        <f>DE48+DE49</f>
        <v>61</v>
      </c>
      <c r="DF50" s="38">
        <f>DF48+DF49</f>
        <v>153</v>
      </c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9"/>
      <c r="DU50" s="38"/>
      <c r="DV50" s="38"/>
      <c r="DW50" s="38">
        <f>DW48+DW49</f>
        <v>38</v>
      </c>
      <c r="DX50" s="38">
        <f>DX48+DX49</f>
        <v>85</v>
      </c>
      <c r="DY50" s="38">
        <f>DY48+DY49</f>
        <v>123</v>
      </c>
      <c r="DZ50" s="38"/>
      <c r="EA50" s="38"/>
      <c r="EB50" s="38"/>
      <c r="EC50" s="38"/>
      <c r="ED50" s="38"/>
      <c r="EE50" s="38"/>
      <c r="EF50" s="38"/>
      <c r="EG50" s="39"/>
      <c r="EH50" s="38"/>
      <c r="EI50" s="38"/>
      <c r="EJ50" s="38">
        <f>EJ48+EJ49</f>
        <v>220</v>
      </c>
      <c r="EK50" s="38">
        <f>EK48+EK49</f>
        <v>189</v>
      </c>
      <c r="EL50" s="38">
        <f>EL48+EL49</f>
        <v>409</v>
      </c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9"/>
      <c r="FQ50" s="38"/>
      <c r="FR50" s="38"/>
      <c r="FS50" s="38">
        <f>FS48+FS49</f>
        <v>49</v>
      </c>
      <c r="FT50" s="38">
        <f>FT48+FT49</f>
        <v>51</v>
      </c>
      <c r="FU50" s="38">
        <f>FU48+FU49</f>
        <v>100</v>
      </c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9"/>
      <c r="GL50" s="38"/>
      <c r="GM50" s="38"/>
      <c r="GN50" s="38">
        <f>GN48+GN49</f>
        <v>145</v>
      </c>
      <c r="GO50" s="38">
        <f>GO48+GO49</f>
        <v>196</v>
      </c>
      <c r="GP50" s="38">
        <f>GP48+GP49</f>
        <v>341</v>
      </c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9"/>
      <c r="HJ50" s="38"/>
      <c r="HK50" s="38"/>
      <c r="HL50" s="38">
        <f>HL48+HL49</f>
        <v>19</v>
      </c>
      <c r="HM50" s="38">
        <f>HM48+HM49</f>
        <v>1</v>
      </c>
      <c r="HN50" s="38">
        <f>HN48+HN49</f>
        <v>20</v>
      </c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9"/>
      <c r="IE50" s="38"/>
      <c r="IF50" s="38"/>
      <c r="IG50" s="38">
        <f>IG48+IG49</f>
        <v>49</v>
      </c>
      <c r="IH50" s="38">
        <f>IH48+IH49</f>
        <v>137</v>
      </c>
      <c r="II50" s="38">
        <f>II48+II49</f>
        <v>186</v>
      </c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0"/>
      <c r="IV50" s="38"/>
      <c r="IW50" s="38"/>
      <c r="IX50" s="41"/>
      <c r="IY50" s="41"/>
      <c r="IZ50" s="41">
        <f>IZ48+IZ49</f>
        <v>1200</v>
      </c>
      <c r="JA50" s="41">
        <f>JA48+JA49</f>
        <v>687</v>
      </c>
      <c r="JB50" s="42">
        <f>JB48+JB49</f>
        <v>1887</v>
      </c>
    </row>
    <row r="51" spans="1:262" s="3" customFormat="1" ht="18" customHeight="1">
      <c r="A51" s="42"/>
      <c r="B51" s="38"/>
      <c r="C51" s="38"/>
      <c r="D51" s="38"/>
      <c r="E51" s="38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56"/>
      <c r="AA51" s="50"/>
      <c r="AB51" s="51"/>
      <c r="AC51" s="47"/>
      <c r="AD51" s="47"/>
      <c r="AE51" s="47"/>
      <c r="AF51" s="47"/>
      <c r="AG51" s="47"/>
      <c r="AH51" s="47"/>
      <c r="AI51" s="47"/>
      <c r="AJ51" s="47"/>
      <c r="AK51" s="52"/>
      <c r="AL51" s="38"/>
      <c r="AM51" s="56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52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54"/>
      <c r="BK51" s="56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52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52"/>
      <c r="CJ51" s="56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52"/>
      <c r="CV51" s="47"/>
      <c r="CW51" s="47"/>
      <c r="CX51" s="47"/>
      <c r="CY51" s="47"/>
      <c r="CZ51" s="52"/>
      <c r="DA51" s="56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52"/>
      <c r="DM51" s="52"/>
      <c r="DN51" s="52"/>
      <c r="DO51" s="52"/>
      <c r="DP51" s="52"/>
      <c r="DQ51" s="52"/>
      <c r="DR51" s="52"/>
      <c r="DS51" s="52"/>
      <c r="DT51" s="56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52"/>
      <c r="EF51" s="52"/>
      <c r="EG51" s="56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52"/>
      <c r="ES51" s="47"/>
      <c r="ET51" s="47"/>
      <c r="EU51" s="47"/>
      <c r="EV51" s="47"/>
      <c r="EW51" s="47"/>
      <c r="EX51" s="47"/>
      <c r="EY51" s="47"/>
      <c r="EZ51" s="47"/>
      <c r="FA51" s="47"/>
      <c r="FB51" s="47"/>
      <c r="FC51" s="47"/>
      <c r="FD51" s="47"/>
      <c r="FE51" s="47"/>
      <c r="FF51" s="47"/>
      <c r="FG51" s="47"/>
      <c r="FH51" s="47"/>
      <c r="FI51" s="47"/>
      <c r="FJ51" s="47"/>
      <c r="FK51" s="47"/>
      <c r="FL51" s="47"/>
      <c r="FM51" s="47"/>
      <c r="FN51" s="47"/>
      <c r="FO51" s="52"/>
      <c r="FP51" s="56"/>
      <c r="FQ51" s="47"/>
      <c r="FR51" s="47"/>
      <c r="FS51" s="47"/>
      <c r="FT51" s="47"/>
      <c r="FU51" s="47"/>
      <c r="FV51" s="47"/>
      <c r="FW51" s="47"/>
      <c r="FX51" s="47"/>
      <c r="FY51" s="47"/>
      <c r="FZ51" s="47"/>
      <c r="GA51" s="52"/>
      <c r="GB51" s="47"/>
      <c r="GC51" s="47"/>
      <c r="GD51" s="47"/>
      <c r="GE51" s="47"/>
      <c r="GF51" s="47"/>
      <c r="GG51" s="47"/>
      <c r="GH51" s="47"/>
      <c r="GI51" s="47"/>
      <c r="GJ51" s="52"/>
      <c r="GK51" s="56"/>
      <c r="GL51" s="47"/>
      <c r="GM51" s="47"/>
      <c r="GN51" s="47"/>
      <c r="GO51" s="47"/>
      <c r="GP51" s="47"/>
      <c r="GQ51" s="47"/>
      <c r="GR51" s="47"/>
      <c r="GS51" s="47"/>
      <c r="GT51" s="47"/>
      <c r="GU51" s="47"/>
      <c r="GV51" s="52"/>
      <c r="GW51" s="47"/>
      <c r="GX51" s="47"/>
      <c r="GY51" s="47"/>
      <c r="GZ51" s="47"/>
      <c r="HA51" s="47"/>
      <c r="HB51" s="47"/>
      <c r="HC51" s="47"/>
      <c r="HD51" s="47"/>
      <c r="HE51" s="47"/>
      <c r="HF51" s="47"/>
      <c r="HG51" s="47"/>
      <c r="HH51" s="47"/>
      <c r="HI51" s="56"/>
      <c r="HJ51" s="47"/>
      <c r="HK51" s="47"/>
      <c r="HL51" s="47"/>
      <c r="HM51" s="47"/>
      <c r="HN51" s="47"/>
      <c r="HO51" s="47"/>
      <c r="HP51" s="47"/>
      <c r="HQ51" s="47"/>
      <c r="HR51" s="47"/>
      <c r="HS51" s="47"/>
      <c r="HT51" s="52"/>
      <c r="HU51" s="50"/>
      <c r="HV51" s="51"/>
      <c r="HW51" s="50"/>
      <c r="HX51" s="51"/>
      <c r="HY51" s="50"/>
      <c r="HZ51" s="51"/>
      <c r="IA51" s="50"/>
      <c r="IB51" s="51"/>
      <c r="IC51" s="52"/>
      <c r="ID51" s="56"/>
      <c r="IE51" s="47"/>
      <c r="IF51" s="47"/>
      <c r="IG51" s="47"/>
      <c r="IH51" s="47"/>
      <c r="II51" s="47"/>
      <c r="IJ51" s="47"/>
      <c r="IK51" s="47"/>
      <c r="IL51" s="47"/>
      <c r="IM51" s="47"/>
      <c r="IN51" s="47"/>
      <c r="IO51" s="52"/>
      <c r="IP51" s="47"/>
      <c r="IQ51" s="47"/>
      <c r="IR51" s="47"/>
      <c r="IS51" s="47"/>
      <c r="IT51" s="38"/>
      <c r="IU51" s="30"/>
      <c r="IV51" s="38"/>
      <c r="IW51" s="38"/>
      <c r="IX51" s="30"/>
      <c r="IY51" s="41"/>
      <c r="IZ51" s="41"/>
      <c r="JA51" s="41"/>
      <c r="JB51" s="42"/>
    </row>
    <row r="52" spans="1:262" s="3" customFormat="1">
      <c r="A52" s="30" t="s">
        <v>81</v>
      </c>
      <c r="B52" s="38"/>
      <c r="C52" s="38"/>
      <c r="D52" s="38"/>
      <c r="E52" s="38" t="s">
        <v>82</v>
      </c>
      <c r="F52" s="50">
        <f>(F48+H49)/J50</f>
        <v>0.98029556650246308</v>
      </c>
      <c r="G52" s="51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9"/>
      <c r="AA52" s="38" t="s">
        <v>82</v>
      </c>
      <c r="AB52" s="38"/>
      <c r="AC52" s="38"/>
      <c r="AD52" s="38"/>
      <c r="AE52" s="38">
        <f>(AC48+AD49)/AE50</f>
        <v>0.70270270270270274</v>
      </c>
      <c r="AF52" s="38"/>
      <c r="AG52" s="38"/>
      <c r="AH52" s="38"/>
      <c r="AI52" s="38"/>
      <c r="AJ52" s="38"/>
      <c r="AK52" s="38"/>
      <c r="AL52" s="38"/>
      <c r="AM52" s="39"/>
      <c r="AN52" s="38" t="s">
        <v>82</v>
      </c>
      <c r="AO52" s="38"/>
      <c r="AP52" s="38"/>
      <c r="AQ52" s="38"/>
      <c r="AR52" s="38">
        <f>(AP48+AQ49)/AR50</f>
        <v>0.88744588744588748</v>
      </c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40"/>
      <c r="BK52" s="39"/>
      <c r="BL52" s="38" t="s">
        <v>82</v>
      </c>
      <c r="BM52" s="38"/>
      <c r="BN52" s="38"/>
      <c r="BO52" s="38"/>
      <c r="BP52" s="38">
        <f>(BN48+BO49)/BP50</f>
        <v>0.91286307053941906</v>
      </c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9"/>
      <c r="CK52" s="38" t="s">
        <v>82</v>
      </c>
      <c r="CL52" s="38"/>
      <c r="CM52" s="38"/>
      <c r="CN52" s="38"/>
      <c r="CO52" s="38">
        <f>(CM48+CN49)/CO50</f>
        <v>0.92248062015503873</v>
      </c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9"/>
      <c r="DB52" s="38" t="s">
        <v>82</v>
      </c>
      <c r="DC52" s="38"/>
      <c r="DD52" s="38"/>
      <c r="DE52" s="38"/>
      <c r="DF52" s="38">
        <f>(DD48+DE49)/DF50</f>
        <v>0.91503267973856206</v>
      </c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9"/>
      <c r="DU52" s="38" t="s">
        <v>82</v>
      </c>
      <c r="DV52" s="38"/>
      <c r="DW52" s="38"/>
      <c r="DX52" s="38"/>
      <c r="DY52" s="38">
        <f>(DW48+DX49)/DY50</f>
        <v>0.80487804878048785</v>
      </c>
      <c r="DZ52" s="38"/>
      <c r="EA52" s="38"/>
      <c r="EB52" s="38"/>
      <c r="EC52" s="38"/>
      <c r="ED52" s="38"/>
      <c r="EE52" s="38"/>
      <c r="EF52" s="38"/>
      <c r="EG52" s="39"/>
      <c r="EH52" s="38" t="s">
        <v>82</v>
      </c>
      <c r="EI52" s="38"/>
      <c r="EJ52" s="38"/>
      <c r="EK52" s="38"/>
      <c r="EL52" s="38">
        <f>(EJ48+EK49)/EL50</f>
        <v>0.83129584352078245</v>
      </c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9"/>
      <c r="FQ52" s="38" t="s">
        <v>82</v>
      </c>
      <c r="FR52" s="38"/>
      <c r="FS52" s="38"/>
      <c r="FT52" s="38"/>
      <c r="FU52" s="38">
        <f>(FS48+FT49)/FU50</f>
        <v>0.8</v>
      </c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9"/>
      <c r="GL52" s="38" t="s">
        <v>82</v>
      </c>
      <c r="GM52" s="38"/>
      <c r="GN52" s="38"/>
      <c r="GO52" s="38"/>
      <c r="GP52" s="38">
        <f>(GN48+GO49)/GP50</f>
        <v>0.93255131964809379</v>
      </c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9"/>
      <c r="HJ52" s="38" t="s">
        <v>82</v>
      </c>
      <c r="HK52" s="38"/>
      <c r="HL52" s="38"/>
      <c r="HM52" s="38"/>
      <c r="HN52" s="38">
        <f>(HL48+HM49)/HN50</f>
        <v>1</v>
      </c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9"/>
      <c r="IE52" s="38" t="s">
        <v>82</v>
      </c>
      <c r="IF52" s="38"/>
      <c r="IG52" s="38"/>
      <c r="IH52" s="38"/>
      <c r="II52" s="38">
        <f>(IG48+IH49)/II50</f>
        <v>0.84408602150537637</v>
      </c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0"/>
      <c r="IV52" s="38"/>
      <c r="IW52" s="38"/>
      <c r="IX52" s="41"/>
      <c r="IY52" s="41"/>
      <c r="IZ52" s="41"/>
      <c r="JA52" s="41"/>
      <c r="JB52" s="42"/>
    </row>
    <row r="53" spans="1:262" s="3" customFormat="1" ht="30.75">
      <c r="A53" s="38"/>
      <c r="B53" s="38"/>
      <c r="C53" s="38"/>
      <c r="D53" s="38"/>
      <c r="E53" s="41" t="s">
        <v>83</v>
      </c>
      <c r="F53" s="50">
        <f>(F50*J48)/J50</f>
        <v>79.453201970443345</v>
      </c>
      <c r="G53" s="51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9"/>
      <c r="AA53" s="41" t="s">
        <v>83</v>
      </c>
      <c r="AB53" s="38"/>
      <c r="AC53" s="38"/>
      <c r="AD53" s="38"/>
      <c r="AE53" s="38">
        <f>AC50*AE48/AE50</f>
        <v>33.891891891891895</v>
      </c>
      <c r="AF53" s="38"/>
      <c r="AG53" s="38"/>
      <c r="AH53" s="38"/>
      <c r="AI53" s="38"/>
      <c r="AJ53" s="38"/>
      <c r="AK53" s="38"/>
      <c r="AL53" s="38"/>
      <c r="AM53" s="39"/>
      <c r="AN53" s="41" t="s">
        <v>83</v>
      </c>
      <c r="AO53" s="38"/>
      <c r="AP53" s="38"/>
      <c r="AQ53" s="38"/>
      <c r="AR53" s="38">
        <f>AP50*AR48/AR50</f>
        <v>75.411255411255411</v>
      </c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40"/>
      <c r="BK53" s="39"/>
      <c r="BL53" s="41" t="s">
        <v>83</v>
      </c>
      <c r="BM53" s="38"/>
      <c r="BN53" s="38"/>
      <c r="BO53" s="38"/>
      <c r="BP53" s="38">
        <f>BN50*BP48/BP50</f>
        <v>129.26141078838174</v>
      </c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9"/>
      <c r="CK53" s="41" t="s">
        <v>83</v>
      </c>
      <c r="CL53" s="38"/>
      <c r="CM53" s="38"/>
      <c r="CN53" s="38"/>
      <c r="CO53" s="38">
        <f>CM50*CO48/CO50</f>
        <v>33.759689922480618</v>
      </c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9"/>
      <c r="DB53" s="41" t="s">
        <v>83</v>
      </c>
      <c r="DC53" s="38"/>
      <c r="DD53" s="38"/>
      <c r="DE53" s="38"/>
      <c r="DF53" s="38">
        <f>DD50*DF48/DF50</f>
        <v>57.124183006535951</v>
      </c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9"/>
      <c r="DU53" s="41" t="s">
        <v>83</v>
      </c>
      <c r="DV53" s="38"/>
      <c r="DW53" s="38"/>
      <c r="DX53" s="38"/>
      <c r="DY53" s="38">
        <f>DW50*DY48/DY50</f>
        <v>9.2682926829268286</v>
      </c>
      <c r="DZ53" s="38"/>
      <c r="EA53" s="38"/>
      <c r="EB53" s="38"/>
      <c r="EC53" s="38"/>
      <c r="ED53" s="38"/>
      <c r="EE53" s="38"/>
      <c r="EF53" s="38"/>
      <c r="EG53" s="39"/>
      <c r="EH53" s="41" t="s">
        <v>83</v>
      </c>
      <c r="EI53" s="38"/>
      <c r="EJ53" s="38"/>
      <c r="EK53" s="38"/>
      <c r="EL53" s="38">
        <f>EJ50*EL48/EL50</f>
        <v>110.26894865525672</v>
      </c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9"/>
      <c r="FQ53" s="41" t="s">
        <v>83</v>
      </c>
      <c r="FR53" s="38"/>
      <c r="FS53" s="38"/>
      <c r="FT53" s="38"/>
      <c r="FU53" s="38">
        <f>FS50*FU48/FU50</f>
        <v>22.05</v>
      </c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9"/>
      <c r="GL53" s="41" t="s">
        <v>83</v>
      </c>
      <c r="GM53" s="38"/>
      <c r="GN53" s="38"/>
      <c r="GO53" s="38"/>
      <c r="GP53" s="38">
        <f>GN50*GP48/GP50</f>
        <v>56.979472140762461</v>
      </c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9"/>
      <c r="HJ53" s="41" t="s">
        <v>83</v>
      </c>
      <c r="HK53" s="38"/>
      <c r="HL53" s="38"/>
      <c r="HM53" s="38"/>
      <c r="HN53" s="38">
        <f>HL50*HN48/HN50</f>
        <v>18.05</v>
      </c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9"/>
      <c r="IE53" s="41" t="s">
        <v>83</v>
      </c>
      <c r="IF53" s="38"/>
      <c r="IG53" s="38"/>
      <c r="IH53" s="38"/>
      <c r="II53" s="38">
        <f>IG50*II48/II50</f>
        <v>14.75268817204301</v>
      </c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0"/>
      <c r="IV53" s="38"/>
      <c r="IW53" s="38"/>
      <c r="IX53" s="66" t="s">
        <v>84</v>
      </c>
      <c r="IY53" s="30">
        <f>(IZ48+JA49)/JB50</f>
        <v>0.82617912029676732</v>
      </c>
      <c r="IZ53" s="41"/>
      <c r="JA53" s="41"/>
      <c r="JB53" s="42"/>
    </row>
    <row r="54" spans="1:262" s="3" customFormat="1">
      <c r="A54" s="30" t="s">
        <v>85</v>
      </c>
      <c r="B54" s="38"/>
      <c r="C54" s="38"/>
      <c r="D54" s="38"/>
      <c r="E54" s="41" t="s">
        <v>86</v>
      </c>
      <c r="F54" s="50">
        <f>H50*J49/J50</f>
        <v>28.453201970443349</v>
      </c>
      <c r="G54" s="51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9"/>
      <c r="AA54" s="41" t="s">
        <v>86</v>
      </c>
      <c r="AB54" s="38"/>
      <c r="AC54" s="38"/>
      <c r="AD54" s="38"/>
      <c r="AE54" s="38">
        <f>AD50*AE49/AE50</f>
        <v>21.891891891891891</v>
      </c>
      <c r="AF54" s="38"/>
      <c r="AG54" s="38"/>
      <c r="AH54" s="38"/>
      <c r="AI54" s="38"/>
      <c r="AJ54" s="38"/>
      <c r="AK54" s="38"/>
      <c r="AL54" s="38"/>
      <c r="AM54" s="39"/>
      <c r="AN54" s="41" t="s">
        <v>86</v>
      </c>
      <c r="AO54" s="38"/>
      <c r="AP54" s="38"/>
      <c r="AQ54" s="38"/>
      <c r="AR54" s="38">
        <f>AQ50*AR49/AR50</f>
        <v>42.411255411255411</v>
      </c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40"/>
      <c r="BK54" s="39"/>
      <c r="BL54" s="41" t="s">
        <v>86</v>
      </c>
      <c r="BM54" s="38"/>
      <c r="BN54" s="38"/>
      <c r="BO54" s="38"/>
      <c r="BP54" s="38">
        <f>BO50*BP49/BP50</f>
        <v>17.261410788381742</v>
      </c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9"/>
      <c r="CK54" s="41" t="s">
        <v>86</v>
      </c>
      <c r="CL54" s="38"/>
      <c r="CM54" s="38"/>
      <c r="CN54" s="38"/>
      <c r="CO54" s="38">
        <f>CN50*CO49/CO50</f>
        <v>30.759689922480622</v>
      </c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9"/>
      <c r="DB54" s="41" t="s">
        <v>86</v>
      </c>
      <c r="DC54" s="38"/>
      <c r="DD54" s="38"/>
      <c r="DE54" s="38"/>
      <c r="DF54" s="38">
        <f>DE50*DF49/DF50</f>
        <v>23.124183006535947</v>
      </c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9"/>
      <c r="DU54" s="41" t="s">
        <v>86</v>
      </c>
      <c r="DV54" s="38"/>
      <c r="DW54" s="38"/>
      <c r="DX54" s="38"/>
      <c r="DY54" s="38">
        <f>DX50*DY49/DY50</f>
        <v>64.268292682926827</v>
      </c>
      <c r="DZ54" s="38"/>
      <c r="EA54" s="38"/>
      <c r="EB54" s="38"/>
      <c r="EC54" s="38"/>
      <c r="ED54" s="38"/>
      <c r="EE54" s="38"/>
      <c r="EF54" s="38"/>
      <c r="EG54" s="39"/>
      <c r="EH54" s="41" t="s">
        <v>86</v>
      </c>
      <c r="EI54" s="38"/>
      <c r="EJ54" s="38"/>
      <c r="EK54" s="38"/>
      <c r="EL54" s="38">
        <f>EK50*EL49/EL50</f>
        <v>94.268948655256722</v>
      </c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9"/>
      <c r="FQ54" s="41" t="s">
        <v>86</v>
      </c>
      <c r="FR54" s="38"/>
      <c r="FS54" s="38"/>
      <c r="FT54" s="38"/>
      <c r="FU54" s="38">
        <f>FT50*FU49/FU50</f>
        <v>28.05</v>
      </c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9"/>
      <c r="GL54" s="41" t="s">
        <v>86</v>
      </c>
      <c r="GM54" s="38"/>
      <c r="GN54" s="38"/>
      <c r="GO54" s="38"/>
      <c r="GP54" s="38">
        <f>GO50*GP49/GP50</f>
        <v>118.97947214076247</v>
      </c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9"/>
      <c r="HJ54" s="41" t="s">
        <v>86</v>
      </c>
      <c r="HK54" s="38"/>
      <c r="HL54" s="38"/>
      <c r="HM54" s="38"/>
      <c r="HN54" s="38">
        <f>HM50*HN49/HN50</f>
        <v>0.05</v>
      </c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9"/>
      <c r="IE54" s="41" t="s">
        <v>86</v>
      </c>
      <c r="IF54" s="38"/>
      <c r="IG54" s="38"/>
      <c r="IH54" s="38"/>
      <c r="II54" s="38">
        <f>IH50*II49/II50</f>
        <v>95.752688172043008</v>
      </c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0"/>
      <c r="IV54" s="38"/>
      <c r="IW54" s="38"/>
      <c r="IX54" s="41"/>
      <c r="IY54" s="41"/>
      <c r="IZ54" s="41"/>
      <c r="JA54" s="41"/>
      <c r="JB54" s="42"/>
    </row>
    <row r="55" spans="1:262" s="3" customFormat="1">
      <c r="A55" s="30" t="s">
        <v>87</v>
      </c>
      <c r="B55" s="38"/>
      <c r="C55" s="38"/>
      <c r="D55" s="38"/>
      <c r="E55" s="41" t="s">
        <v>88</v>
      </c>
      <c r="F55" s="50">
        <f>(79.45+28.45)/203</f>
        <v>0.5315270935960591</v>
      </c>
      <c r="G55" s="51"/>
      <c r="H55" s="50"/>
      <c r="I55" s="67"/>
      <c r="J55" s="67"/>
      <c r="K55" s="67"/>
      <c r="L55" s="67"/>
      <c r="M55" s="67"/>
      <c r="N55" s="51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9"/>
      <c r="AA55" s="41" t="s">
        <v>89</v>
      </c>
      <c r="AB55" s="38"/>
      <c r="AC55" s="38"/>
      <c r="AD55" s="38"/>
      <c r="AE55" s="38">
        <f>(AE53+AE54)/AE50</f>
        <v>0.50255661066471879</v>
      </c>
      <c r="AF55" s="38"/>
      <c r="AG55" s="38"/>
      <c r="AH55" s="38"/>
      <c r="AI55" s="38"/>
      <c r="AJ55" s="38"/>
      <c r="AK55" s="38"/>
      <c r="AL55" s="38"/>
      <c r="AM55" s="39"/>
      <c r="AN55" s="41" t="s">
        <v>89</v>
      </c>
      <c r="AO55" s="38"/>
      <c r="AP55" s="38"/>
      <c r="AQ55" s="38"/>
      <c r="AR55" s="38">
        <f>(AR53+AR54)/AR50</f>
        <v>0.5100541594048088</v>
      </c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40"/>
      <c r="BK55" s="39"/>
      <c r="BL55" s="41" t="s">
        <v>89</v>
      </c>
      <c r="BM55" s="38"/>
      <c r="BN55" s="38"/>
      <c r="BO55" s="38"/>
      <c r="BP55" s="38">
        <f>(BP53+BP54)/BP50</f>
        <v>0.60797851276665338</v>
      </c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9"/>
      <c r="CK55" s="41" t="s">
        <v>89</v>
      </c>
      <c r="CL55" s="38"/>
      <c r="CM55" s="38"/>
      <c r="CN55" s="38"/>
      <c r="CO55" s="38">
        <f>(CO53+CO54)/CO50</f>
        <v>0.50015023135628867</v>
      </c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9"/>
      <c r="DB55" s="41" t="s">
        <v>89</v>
      </c>
      <c r="DC55" s="38"/>
      <c r="DD55" s="38"/>
      <c r="DE55" s="38"/>
      <c r="DF55" s="38">
        <f>(DF53+DF54)/DF50</f>
        <v>0.52449912426844381</v>
      </c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9"/>
      <c r="DU55" s="41" t="s">
        <v>89</v>
      </c>
      <c r="DV55" s="38"/>
      <c r="DW55" s="38"/>
      <c r="DX55" s="38"/>
      <c r="DY55" s="38">
        <f>(DY53+DY54)/DY50</f>
        <v>0.59785841760856628</v>
      </c>
      <c r="DZ55" s="38"/>
      <c r="EA55" s="38"/>
      <c r="EB55" s="38"/>
      <c r="EC55" s="38"/>
      <c r="ED55" s="38"/>
      <c r="EE55" s="38"/>
      <c r="EF55" s="38"/>
      <c r="EG55" s="39"/>
      <c r="EH55" s="41" t="s">
        <v>89</v>
      </c>
      <c r="EI55" s="38"/>
      <c r="EJ55" s="38"/>
      <c r="EK55" s="38"/>
      <c r="EL55" s="38">
        <f>(EL53+EL54)/EL50</f>
        <v>0.50009265846091311</v>
      </c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9"/>
      <c r="FQ55" s="41" t="s">
        <v>89</v>
      </c>
      <c r="FR55" s="38"/>
      <c r="FS55" s="38"/>
      <c r="FT55" s="38"/>
      <c r="FU55" s="38">
        <f>(FU53+FU54)/FU50</f>
        <v>0.501</v>
      </c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9"/>
      <c r="GL55" s="41" t="s">
        <v>89</v>
      </c>
      <c r="GM55" s="38"/>
      <c r="GN55" s="38"/>
      <c r="GO55" s="38"/>
      <c r="GP55" s="38">
        <f>(GP53+GP54)/GP50</f>
        <v>0.51600863425667132</v>
      </c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9"/>
      <c r="HJ55" s="41" t="s">
        <v>89</v>
      </c>
      <c r="HK55" s="38"/>
      <c r="HL55" s="38"/>
      <c r="HM55" s="38"/>
      <c r="HN55" s="38">
        <f>(HN53+HN54)/HN50</f>
        <v>0.90500000000000003</v>
      </c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9"/>
      <c r="IE55" s="41" t="s">
        <v>89</v>
      </c>
      <c r="IF55" s="38"/>
      <c r="IG55" s="38"/>
      <c r="IH55" s="38"/>
      <c r="II55" s="38">
        <f>(II53+II54)/II50</f>
        <v>0.59411492658110765</v>
      </c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0"/>
      <c r="IV55" s="38"/>
      <c r="IW55" s="38"/>
      <c r="IX55" s="41" t="s">
        <v>83</v>
      </c>
      <c r="IY55" s="41">
        <f>(IZ50*JB48)/JB50</f>
        <v>744.03815580286164</v>
      </c>
      <c r="IZ55" s="41"/>
      <c r="JA55" s="41"/>
      <c r="JB55" s="42"/>
    </row>
    <row r="56" spans="1:262" s="3" customFormat="1">
      <c r="A56" s="38"/>
      <c r="B56" s="38"/>
      <c r="C56" s="38"/>
      <c r="D56" s="38"/>
      <c r="E56" s="30" t="s">
        <v>90</v>
      </c>
      <c r="F56" s="50">
        <f>(F52-F55)/(1-F55)</f>
        <v>0.95793901156677186</v>
      </c>
      <c r="G56" s="51"/>
      <c r="H56" s="63" t="s">
        <v>91</v>
      </c>
      <c r="I56" s="68"/>
      <c r="J56" s="68"/>
      <c r="K56" s="68"/>
      <c r="L56" s="69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9"/>
      <c r="AA56" s="70" t="s">
        <v>90</v>
      </c>
      <c r="AB56" s="71"/>
      <c r="AC56" s="38"/>
      <c r="AD56" s="38"/>
      <c r="AE56" s="38">
        <f>(AE52-AE55)/(1-AE55)</f>
        <v>0.40234948604992665</v>
      </c>
      <c r="AF56" s="50" t="s">
        <v>92</v>
      </c>
      <c r="AG56" s="67"/>
      <c r="AH56" s="67"/>
      <c r="AI56" s="67"/>
      <c r="AJ56" s="67"/>
      <c r="AK56" s="51"/>
      <c r="AL56" s="38"/>
      <c r="AM56" s="39"/>
      <c r="AN56" s="70" t="s">
        <v>90</v>
      </c>
      <c r="AO56" s="71"/>
      <c r="AP56" s="38"/>
      <c r="AQ56" s="38"/>
      <c r="AR56" s="38">
        <f>(AR52-AR55)/(1-AR55)</f>
        <v>0.77027233782129745</v>
      </c>
      <c r="AS56" s="50" t="s">
        <v>93</v>
      </c>
      <c r="AT56" s="67"/>
      <c r="AU56" s="67"/>
      <c r="AV56" s="67"/>
      <c r="AW56" s="67"/>
      <c r="AX56" s="51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40"/>
      <c r="BK56" s="39"/>
      <c r="BL56" s="70" t="s">
        <v>90</v>
      </c>
      <c r="BM56" s="71"/>
      <c r="BN56" s="38"/>
      <c r="BO56" s="38"/>
      <c r="BP56" s="38">
        <f>(BP52-BP55)/(1-BP55)</f>
        <v>0.77772409855505287</v>
      </c>
      <c r="BQ56" s="50" t="s">
        <v>93</v>
      </c>
      <c r="BR56" s="67"/>
      <c r="BS56" s="67"/>
      <c r="BT56" s="67"/>
      <c r="BU56" s="67"/>
      <c r="BV56" s="51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9"/>
      <c r="CK56" s="70" t="s">
        <v>90</v>
      </c>
      <c r="CL56" s="71"/>
      <c r="CM56" s="38"/>
      <c r="CN56" s="38"/>
      <c r="CO56" s="38">
        <f>(CO52-CO55)/(1-CO55)</f>
        <v>0.8449146429430151</v>
      </c>
      <c r="CP56" s="50" t="s">
        <v>93</v>
      </c>
      <c r="CQ56" s="67"/>
      <c r="CR56" s="67"/>
      <c r="CS56" s="67"/>
      <c r="CT56" s="67"/>
      <c r="CU56" s="51"/>
      <c r="CV56" s="38"/>
      <c r="CW56" s="38"/>
      <c r="CX56" s="38"/>
      <c r="CY56" s="38"/>
      <c r="CZ56" s="38"/>
      <c r="DA56" s="39"/>
      <c r="DB56" s="70" t="s">
        <v>90</v>
      </c>
      <c r="DC56" s="71"/>
      <c r="DD56" s="38"/>
      <c r="DE56" s="38"/>
      <c r="DF56" s="38">
        <f>(DF52-DF55)/(1-DF55)</f>
        <v>0.82130985535890744</v>
      </c>
      <c r="DG56" s="50" t="s">
        <v>93</v>
      </c>
      <c r="DH56" s="67"/>
      <c r="DI56" s="67"/>
      <c r="DJ56" s="67"/>
      <c r="DK56" s="67"/>
      <c r="DL56" s="51"/>
      <c r="DM56" s="38"/>
      <c r="DN56" s="38"/>
      <c r="DO56" s="38"/>
      <c r="DP56" s="38"/>
      <c r="DQ56" s="38"/>
      <c r="DR56" s="38"/>
      <c r="DS56" s="38"/>
      <c r="DT56" s="39"/>
      <c r="DU56" s="70" t="s">
        <v>90</v>
      </c>
      <c r="DV56" s="71"/>
      <c r="DW56" s="38"/>
      <c r="DX56" s="38"/>
      <c r="DY56" s="38">
        <f>(DY52-DY55)/(1-DY55)</f>
        <v>0.51479289940828421</v>
      </c>
      <c r="DZ56" s="50" t="s">
        <v>94</v>
      </c>
      <c r="EA56" s="67"/>
      <c r="EB56" s="67"/>
      <c r="EC56" s="67"/>
      <c r="ED56" s="67"/>
      <c r="EE56" s="51"/>
      <c r="EF56" s="38"/>
      <c r="EG56" s="39"/>
      <c r="EH56" s="70" t="s">
        <v>90</v>
      </c>
      <c r="EI56" s="71"/>
      <c r="EJ56" s="38"/>
      <c r="EK56" s="38"/>
      <c r="EL56" s="38">
        <f>(EL52-EL55)/(1-EL55)</f>
        <v>0.66252914798206286</v>
      </c>
      <c r="EM56" s="50" t="s">
        <v>93</v>
      </c>
      <c r="EN56" s="67"/>
      <c r="EO56" s="67"/>
      <c r="EP56" s="67"/>
      <c r="EQ56" s="67"/>
      <c r="ER56" s="51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9"/>
      <c r="FQ56" s="70" t="s">
        <v>90</v>
      </c>
      <c r="FR56" s="71"/>
      <c r="FS56" s="38"/>
      <c r="FT56" s="38"/>
      <c r="FU56" s="38">
        <f>(FU52-FU55)/(1-FU55)</f>
        <v>0.59919839679358722</v>
      </c>
      <c r="FV56" s="50" t="s">
        <v>93</v>
      </c>
      <c r="FW56" s="67"/>
      <c r="FX56" s="67"/>
      <c r="FY56" s="67"/>
      <c r="FZ56" s="67"/>
      <c r="GA56" s="51"/>
      <c r="GB56" s="38"/>
      <c r="GC56" s="38"/>
      <c r="GD56" s="38"/>
      <c r="GE56" s="38"/>
      <c r="GF56" s="38"/>
      <c r="GG56" s="38"/>
      <c r="GH56" s="38"/>
      <c r="GI56" s="38"/>
      <c r="GJ56" s="38"/>
      <c r="GK56" s="39"/>
      <c r="GL56" s="70" t="s">
        <v>90</v>
      </c>
      <c r="GM56" s="71"/>
      <c r="GN56" s="38"/>
      <c r="GO56" s="38"/>
      <c r="GP56" s="38">
        <f>(GP52-GP55)/(1-GP55)</f>
        <v>0.86064073633149119</v>
      </c>
      <c r="GQ56" s="50" t="s">
        <v>91</v>
      </c>
      <c r="GR56" s="67"/>
      <c r="GS56" s="67"/>
      <c r="GT56" s="67"/>
      <c r="GU56" s="67"/>
      <c r="GV56" s="51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9"/>
      <c r="HJ56" s="70" t="s">
        <v>90</v>
      </c>
      <c r="HK56" s="71"/>
      <c r="HL56" s="38"/>
      <c r="HM56" s="38"/>
      <c r="HN56" s="38">
        <f>(HN52-HN55)/(1-HN55)</f>
        <v>1</v>
      </c>
      <c r="HO56" s="50" t="s">
        <v>93</v>
      </c>
      <c r="HP56" s="67"/>
      <c r="HQ56" s="67"/>
      <c r="HR56" s="67"/>
      <c r="HS56" s="67"/>
      <c r="HT56" s="51"/>
      <c r="HU56" s="38"/>
      <c r="HV56" s="38"/>
      <c r="HW56" s="38"/>
      <c r="HX56" s="38"/>
      <c r="HY56" s="38"/>
      <c r="HZ56" s="38"/>
      <c r="IA56" s="38"/>
      <c r="IB56" s="38"/>
      <c r="IC56" s="38"/>
      <c r="ID56" s="39"/>
      <c r="IE56" s="70" t="s">
        <v>90</v>
      </c>
      <c r="IF56" s="71"/>
      <c r="IG56" s="38"/>
      <c r="IH56" s="38"/>
      <c r="II56" s="38">
        <f>(II52-II55)/(1-II55)</f>
        <v>0.61586668565731384</v>
      </c>
      <c r="IJ56" s="50" t="s">
        <v>93</v>
      </c>
      <c r="IK56" s="67"/>
      <c r="IL56" s="67"/>
      <c r="IM56" s="67"/>
      <c r="IN56" s="67"/>
      <c r="IO56" s="51"/>
      <c r="IP56" s="38"/>
      <c r="IQ56" s="38"/>
      <c r="IR56" s="38"/>
      <c r="IS56" s="38"/>
      <c r="IT56" s="38"/>
      <c r="IU56" s="30"/>
      <c r="IV56" s="38"/>
      <c r="IW56" s="38"/>
      <c r="IX56" s="41" t="s">
        <v>86</v>
      </c>
      <c r="IY56" s="41">
        <f>(JA50*JB49)/JB50</f>
        <v>261.0381558028617</v>
      </c>
      <c r="IZ56" s="41"/>
      <c r="JA56" s="41"/>
      <c r="JB56" s="42"/>
    </row>
    <row r="57" spans="1:262" s="3" customFormat="1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9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9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40"/>
      <c r="BK57" s="39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9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9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9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9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9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9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9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9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0"/>
      <c r="IV57" s="38"/>
      <c r="IW57" s="38"/>
      <c r="IX57" s="30" t="s">
        <v>88</v>
      </c>
      <c r="IY57" s="30">
        <f>(IY55+IY56)/JB50</f>
        <v>0.53263185564691218</v>
      </c>
      <c r="IZ57" s="41"/>
      <c r="JA57" s="41"/>
      <c r="JB57" s="42"/>
    </row>
    <row r="58" spans="1:262" s="3" customFormat="1">
      <c r="A58" s="38"/>
      <c r="B58" s="38"/>
      <c r="C58" s="38"/>
      <c r="D58" s="38"/>
      <c r="E58" s="41" t="s">
        <v>95</v>
      </c>
      <c r="F58" s="38">
        <f>F52*(1-F52)</f>
        <v>1.9316168798078067E-2</v>
      </c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41" t="s">
        <v>95</v>
      </c>
      <c r="AA58" s="38">
        <f>AE52*(1-AE52)</f>
        <v>0.20891161431701971</v>
      </c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41" t="s">
        <v>95</v>
      </c>
      <c r="AN58" s="38">
        <f>AR52*(1-AR52)</f>
        <v>9.9885684301268693E-2</v>
      </c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40"/>
      <c r="BK58" s="41" t="s">
        <v>95</v>
      </c>
      <c r="BL58" s="38">
        <f>BP52*(1-BP52)</f>
        <v>7.9544084984762675E-2</v>
      </c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41" t="s">
        <v>95</v>
      </c>
      <c r="CK58" s="38">
        <f>CO52*(1-CO52)</f>
        <v>7.1510125593413881E-2</v>
      </c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41" t="s">
        <v>95</v>
      </c>
      <c r="DB58" s="38">
        <f>DF52*(1-DF52)</f>
        <v>7.7747874749028181E-2</v>
      </c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41" t="s">
        <v>95</v>
      </c>
      <c r="DU58" s="38">
        <f>DY52*(1-DY52)</f>
        <v>0.15704937537180247</v>
      </c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41" t="s">
        <v>95</v>
      </c>
      <c r="EH58" s="38">
        <f>EL52*(1-EL52)</f>
        <v>0.14024306406585324</v>
      </c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41" t="s">
        <v>95</v>
      </c>
      <c r="FQ58" s="38">
        <f>FU52*(1-FU52)</f>
        <v>0.15999999999999998</v>
      </c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41" t="s">
        <v>95</v>
      </c>
      <c r="GL58" s="38">
        <f>GP52*(1-GP52)</f>
        <v>6.2899355870692591E-2</v>
      </c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41" t="s">
        <v>95</v>
      </c>
      <c r="HJ58" s="38">
        <f>HN52*(1-HN52)</f>
        <v>0</v>
      </c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41" t="s">
        <v>95</v>
      </c>
      <c r="IE58" s="38">
        <f>II52*(1-II52)</f>
        <v>0.13160480980460168</v>
      </c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0"/>
      <c r="IV58" s="38"/>
      <c r="IW58" s="38"/>
      <c r="IX58" s="41" t="s">
        <v>79</v>
      </c>
      <c r="IY58" s="41">
        <f>(IY53-IY57)/(1-IY57)</f>
        <v>0.62808573540280854</v>
      </c>
      <c r="IZ58" s="41" t="s">
        <v>93</v>
      </c>
      <c r="JA58" s="41"/>
      <c r="JB58" s="42"/>
    </row>
    <row r="59" spans="1:262" s="3" customFormat="1">
      <c r="A59" s="38"/>
      <c r="B59" s="38"/>
      <c r="C59" s="38"/>
      <c r="D59" s="38"/>
      <c r="E59" s="41" t="s">
        <v>96</v>
      </c>
      <c r="F59" s="38">
        <f>J50*(1-F55)^2</f>
        <v>44.551773399014778</v>
      </c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41" t="s">
        <v>96</v>
      </c>
      <c r="AA59" s="38">
        <f>AE50*(1-AE55)^2</f>
        <v>27.466941740864311</v>
      </c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41" t="s">
        <v>96</v>
      </c>
      <c r="AN59" s="38">
        <f>AR50*(1-AR55)^2</f>
        <v>55.45084007151808</v>
      </c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40"/>
      <c r="BK59" s="41" t="s">
        <v>96</v>
      </c>
      <c r="BL59" s="38">
        <f>BP50*(1-BP55)^2</f>
        <v>37.037083995087436</v>
      </c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41" t="s">
        <v>96</v>
      </c>
      <c r="CK59" s="38">
        <f>CO50*(1-CO55)^2</f>
        <v>32.230623066499156</v>
      </c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41" t="s">
        <v>96</v>
      </c>
      <c r="DB59" s="38">
        <f>DF50*(1-DF55)^2</f>
        <v>34.593465671685955</v>
      </c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41" t="s">
        <v>96</v>
      </c>
      <c r="DU59" s="38">
        <f>DY50*(1-DY55)^2</f>
        <v>19.891295831459214</v>
      </c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41" t="s">
        <v>96</v>
      </c>
      <c r="EH59" s="38">
        <f>EL50*(1-EL55)^2</f>
        <v>102.21210620099301</v>
      </c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41" t="s">
        <v>96</v>
      </c>
      <c r="FQ59" s="38">
        <f>FU50*(1-FU55)^2</f>
        <v>24.900099999999998</v>
      </c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41" t="s">
        <v>96</v>
      </c>
      <c r="GL59" s="38">
        <f>GP50*(1-GP55)^2</f>
        <v>79.878445960905552</v>
      </c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41" t="s">
        <v>96</v>
      </c>
      <c r="HJ59" s="38">
        <f>HN50*(1-HN55)^2</f>
        <v>0.18049999999999988</v>
      </c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41" t="s">
        <v>96</v>
      </c>
      <c r="IE59" s="38">
        <f>II50*(1-II55)^2</f>
        <v>30.642140865312292</v>
      </c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0"/>
      <c r="IV59" s="38"/>
      <c r="IW59" s="38"/>
      <c r="IX59" s="41"/>
      <c r="IY59" s="41"/>
      <c r="IZ59" s="41"/>
      <c r="JA59" s="41"/>
      <c r="JB59" s="42"/>
    </row>
    <row r="60" spans="1:262" s="3" customFormat="1">
      <c r="A60" s="38"/>
      <c r="B60" s="38"/>
      <c r="C60" s="38"/>
      <c r="D60" s="38"/>
      <c r="E60" s="41" t="s">
        <v>97</v>
      </c>
      <c r="F60" s="38">
        <f>F58/F59</f>
        <v>4.33566776906466E-4</v>
      </c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41" t="s">
        <v>97</v>
      </c>
      <c r="AA60" s="38">
        <f>AA58/AA59</f>
        <v>7.6059292034762159E-3</v>
      </c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41" t="s">
        <v>97</v>
      </c>
      <c r="AN60" s="38">
        <f>AN58/AN59</f>
        <v>1.8013376203577887E-3</v>
      </c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40"/>
      <c r="BK60" s="41" t="s">
        <v>97</v>
      </c>
      <c r="BL60" s="38">
        <f>BL58/BL59</f>
        <v>2.1476875716056193E-3</v>
      </c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41" t="s">
        <v>97</v>
      </c>
      <c r="CK60" s="38">
        <f>CK58/CK59</f>
        <v>2.2187013091826404E-3</v>
      </c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41" t="s">
        <v>97</v>
      </c>
      <c r="DB60" s="38">
        <f>DB58/DB59</f>
        <v>2.2474728460832771E-3</v>
      </c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41" t="s">
        <v>97</v>
      </c>
      <c r="DU60" s="38">
        <f>DU58/DU59</f>
        <v>7.8953818143622373E-3</v>
      </c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41" t="s">
        <v>97</v>
      </c>
      <c r="EH60" s="38">
        <f>EH58/EH59</f>
        <v>1.3720788004316729E-3</v>
      </c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41" t="s">
        <v>97</v>
      </c>
      <c r="FQ60" s="38">
        <f>FQ58/FQ59</f>
        <v>6.4256770053132311E-3</v>
      </c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41" t="s">
        <v>97</v>
      </c>
      <c r="GL60" s="38">
        <f>GL58/GL59</f>
        <v>7.8743840236297367E-4</v>
      </c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41" t="s">
        <v>97</v>
      </c>
      <c r="HJ60" s="38">
        <f>HJ58/HJ59</f>
        <v>0</v>
      </c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41" t="s">
        <v>97</v>
      </c>
      <c r="IE60" s="38">
        <f>IE58/IE59</f>
        <v>4.294896051260628E-3</v>
      </c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0"/>
      <c r="IV60" s="38"/>
      <c r="IW60" s="38"/>
      <c r="IX60" s="41" t="s">
        <v>95</v>
      </c>
      <c r="IY60" s="41">
        <f>IY53*(1-IY53)</f>
        <v>0.14360718148242699</v>
      </c>
      <c r="IZ60" s="41"/>
      <c r="JA60" s="41"/>
      <c r="JB60" s="42"/>
    </row>
    <row r="61" spans="1:262" s="3" customFormat="1">
      <c r="A61" s="38"/>
      <c r="B61" s="38"/>
      <c r="C61" s="38"/>
      <c r="D61" s="38"/>
      <c r="E61" s="41" t="s">
        <v>98</v>
      </c>
      <c r="F61" s="38">
        <f>SQRT(F60)</f>
        <v>2.0822266372959166E-2</v>
      </c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41" t="s">
        <v>98</v>
      </c>
      <c r="AA61" s="38">
        <f>SQRT(AA60)</f>
        <v>8.7211978554991035E-2</v>
      </c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41" t="s">
        <v>98</v>
      </c>
      <c r="AN61" s="38">
        <f>SQRT(AN60)</f>
        <v>4.2442167950727833E-2</v>
      </c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40"/>
      <c r="BK61" s="41" t="s">
        <v>98</v>
      </c>
      <c r="BL61" s="38">
        <f>SQRT(BL60)</f>
        <v>4.6343150212362766E-2</v>
      </c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41" t="s">
        <v>98</v>
      </c>
      <c r="CK61" s="38">
        <f>SQRT(CK60)</f>
        <v>4.7103092352653878E-2</v>
      </c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41" t="s">
        <v>98</v>
      </c>
      <c r="DB61" s="38">
        <f>SQRT(DB60)</f>
        <v>4.7407518877107216E-2</v>
      </c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41" t="s">
        <v>98</v>
      </c>
      <c r="DU61" s="38">
        <f>SQRT(DU60)</f>
        <v>8.885596105136806E-2</v>
      </c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41" t="s">
        <v>98</v>
      </c>
      <c r="EH61" s="38">
        <f>SQRT(EH60)</f>
        <v>3.7041582045475231E-2</v>
      </c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41" t="s">
        <v>98</v>
      </c>
      <c r="FQ61" s="38">
        <f>SQRT(FQ60)</f>
        <v>8.0160320641282562E-2</v>
      </c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41" t="s">
        <v>98</v>
      </c>
      <c r="GL61" s="38">
        <f>SQRT(GL60)</f>
        <v>2.8061332868610744E-2</v>
      </c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41" t="s">
        <v>98</v>
      </c>
      <c r="HJ61" s="38">
        <f>SQRT(HJ60)</f>
        <v>0</v>
      </c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41" t="s">
        <v>98</v>
      </c>
      <c r="IE61" s="38">
        <f>SQRT(IE60)</f>
        <v>6.553545644352092E-2</v>
      </c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0"/>
      <c r="IV61" s="38"/>
      <c r="IW61" s="38"/>
      <c r="IX61" s="41" t="s">
        <v>96</v>
      </c>
      <c r="IY61" s="41">
        <f>JB50*(1-IY58)^2</f>
        <v>261.01025553791118</v>
      </c>
      <c r="IZ61" s="41"/>
      <c r="JA61" s="41"/>
      <c r="JB61" s="42"/>
    </row>
    <row r="62" spans="1:262" s="3" customFormat="1" ht="27.95" customHeight="1">
      <c r="A62" s="38"/>
      <c r="B62" s="38"/>
      <c r="C62" s="38"/>
      <c r="D62" s="38"/>
      <c r="E62" s="72" t="s">
        <v>99</v>
      </c>
      <c r="F62" s="38">
        <f>F56-1.96*F61</f>
        <v>0.91712736947577189</v>
      </c>
      <c r="G62" s="38" t="s">
        <v>100</v>
      </c>
      <c r="H62" s="38">
        <f>F56+1.96*F61</f>
        <v>0.99875065365777183</v>
      </c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72" t="s">
        <v>99</v>
      </c>
      <c r="AA62" s="38">
        <f>AE56-1.96*AA61</f>
        <v>0.23141400808214424</v>
      </c>
      <c r="AB62" s="38" t="s">
        <v>100</v>
      </c>
      <c r="AC62" s="38">
        <f>AE56+1.96*AA61</f>
        <v>0.57328496401770912</v>
      </c>
      <c r="AD62" s="38"/>
      <c r="AE62" s="38"/>
      <c r="AF62" s="38"/>
      <c r="AG62" s="38"/>
      <c r="AH62" s="38"/>
      <c r="AI62" s="38"/>
      <c r="AJ62" s="38"/>
      <c r="AK62" s="38"/>
      <c r="AL62" s="38"/>
      <c r="AM62" s="72" t="s">
        <v>99</v>
      </c>
      <c r="AN62" s="38">
        <f>AR56-1.96*AN61</f>
        <v>0.68708568863787089</v>
      </c>
      <c r="AO62" s="38" t="s">
        <v>100</v>
      </c>
      <c r="AP62" s="38">
        <f>AR56+1.96*AN61</f>
        <v>0.853458987004724</v>
      </c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40"/>
      <c r="BK62" s="72" t="s">
        <v>99</v>
      </c>
      <c r="BL62" s="38">
        <f>BP56-1.96*BL61</f>
        <v>0.68689152413882182</v>
      </c>
      <c r="BM62" s="38" t="s">
        <v>100</v>
      </c>
      <c r="BN62" s="38">
        <f>BP56+1.96*BL61</f>
        <v>0.86855667297128392</v>
      </c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72" t="s">
        <v>99</v>
      </c>
      <c r="CK62" s="38">
        <f>CO56-1.96*CK61</f>
        <v>0.75259258193181355</v>
      </c>
      <c r="CL62" s="38" t="s">
        <v>100</v>
      </c>
      <c r="CM62" s="38">
        <f>CO56+1.96*CK61</f>
        <v>0.93723670395421665</v>
      </c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72" t="s">
        <v>99</v>
      </c>
      <c r="DB62" s="38">
        <f>DF56-1.96*DB61</f>
        <v>0.72839111835977732</v>
      </c>
      <c r="DC62" s="38" t="s">
        <v>100</v>
      </c>
      <c r="DD62" s="38">
        <f>DF56+1.96*DB61</f>
        <v>0.91422859235803755</v>
      </c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72" t="s">
        <v>99</v>
      </c>
      <c r="DU62" s="38">
        <f>DY56-1.96*DU61</f>
        <v>0.3406352157476028</v>
      </c>
      <c r="DV62" s="38" t="s">
        <v>100</v>
      </c>
      <c r="DW62" s="38">
        <f>DY56+1.96*DU61</f>
        <v>0.68895058306896562</v>
      </c>
      <c r="DX62" s="38"/>
      <c r="DY62" s="38"/>
      <c r="DZ62" s="38"/>
      <c r="EA62" s="38"/>
      <c r="EB62" s="38"/>
      <c r="EC62" s="38"/>
      <c r="ED62" s="38"/>
      <c r="EE62" s="38"/>
      <c r="EF62" s="38"/>
      <c r="EG62" s="72" t="s">
        <v>99</v>
      </c>
      <c r="EH62" s="38">
        <f>EL56-1.96*EH61</f>
        <v>0.58992764717293145</v>
      </c>
      <c r="EI62" s="38" t="s">
        <v>100</v>
      </c>
      <c r="EJ62" s="38">
        <f>EL56+1.96*EH61</f>
        <v>0.73513064879119427</v>
      </c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72" t="s">
        <v>99</v>
      </c>
      <c r="FQ62" s="38">
        <f>FU56-1.96*FQ61</f>
        <v>0.44208416833667341</v>
      </c>
      <c r="FR62" s="38" t="s">
        <v>100</v>
      </c>
      <c r="FS62" s="38">
        <f>FU56+1.96*FQ61</f>
        <v>0.75631262525050102</v>
      </c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72" t="s">
        <v>99</v>
      </c>
      <c r="GL62" s="38">
        <f>GP56-1.96*GL61</f>
        <v>0.80564052390901408</v>
      </c>
      <c r="GM62" s="38" t="s">
        <v>100</v>
      </c>
      <c r="GN62" s="38">
        <f>GP56+1.96*GL61</f>
        <v>0.91564094875396829</v>
      </c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72" t="s">
        <v>99</v>
      </c>
      <c r="HJ62" s="38">
        <f>HN56-1.96*HJ61</f>
        <v>1</v>
      </c>
      <c r="HK62" s="38" t="s">
        <v>100</v>
      </c>
      <c r="HL62" s="38">
        <f>HN56+1.96*HJ61</f>
        <v>1</v>
      </c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72" t="s">
        <v>99</v>
      </c>
      <c r="IE62" s="38">
        <f>II56-1.96*IE61</f>
        <v>0.48741719102801284</v>
      </c>
      <c r="IF62" s="38" t="s">
        <v>100</v>
      </c>
      <c r="IG62" s="38">
        <f>II56+1.96*IE61</f>
        <v>0.74431618028661484</v>
      </c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0"/>
      <c r="IV62" s="38"/>
      <c r="IW62" s="38"/>
      <c r="IX62" s="41" t="s">
        <v>97</v>
      </c>
      <c r="IY62" s="41">
        <f>IY60/IY61</f>
        <v>5.5019746709365736E-4</v>
      </c>
      <c r="IZ62" s="41"/>
      <c r="JA62" s="41"/>
      <c r="JB62" s="42"/>
    </row>
    <row r="63" spans="1:262" s="3" customFormat="1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9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9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40"/>
      <c r="BK63" s="39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9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9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9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9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9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9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9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9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0"/>
      <c r="IV63" s="38"/>
      <c r="IW63" s="38"/>
      <c r="IX63" s="41" t="s">
        <v>98</v>
      </c>
      <c r="IY63" s="41">
        <f>SQRT(IY62)</f>
        <v>2.3456288433886068E-2</v>
      </c>
      <c r="IZ63" s="41"/>
      <c r="JA63" s="41"/>
      <c r="JB63" s="42"/>
    </row>
    <row r="64" spans="1:262" s="3" customFormat="1" ht="30.75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9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9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40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0"/>
      <c r="IV64" s="38"/>
      <c r="IW64" s="38"/>
      <c r="IX64" s="72" t="s">
        <v>99</v>
      </c>
      <c r="IY64" s="41">
        <f>IY58-1.96*IY63</f>
        <v>0.58211141007239187</v>
      </c>
      <c r="IZ64" s="41" t="s">
        <v>100</v>
      </c>
      <c r="JA64" s="41">
        <f>IY58+1.96*IY63</f>
        <v>0.67406006073322522</v>
      </c>
      <c r="JB64" s="42"/>
    </row>
  </sheetData>
  <mergeCells count="2701">
    <mergeCell ref="HJ49:HK49"/>
    <mergeCell ref="HP49:HQ49"/>
    <mergeCell ref="HJ51:HK51"/>
    <mergeCell ref="HL51:HM51"/>
    <mergeCell ref="HN51:HO51"/>
    <mergeCell ref="HP51:HQ51"/>
    <mergeCell ref="HJ56:HK56"/>
    <mergeCell ref="HO56:HT56"/>
    <mergeCell ref="F56:G56"/>
    <mergeCell ref="AA56:AB56"/>
    <mergeCell ref="AF56:AK56"/>
    <mergeCell ref="HG30:HH30"/>
    <mergeCell ref="HI30:HJ30"/>
    <mergeCell ref="HK30:HL30"/>
    <mergeCell ref="HM30:HN30"/>
    <mergeCell ref="F47:G47"/>
    <mergeCell ref="F48:G48"/>
    <mergeCell ref="H47:I47"/>
    <mergeCell ref="H49:I49"/>
    <mergeCell ref="J50:K50"/>
    <mergeCell ref="J48:K48"/>
    <mergeCell ref="H48:I48"/>
    <mergeCell ref="F50:G50"/>
    <mergeCell ref="H50:I50"/>
    <mergeCell ref="F52:G52"/>
    <mergeCell ref="F55:G55"/>
    <mergeCell ref="F54:G54"/>
    <mergeCell ref="F53:G53"/>
    <mergeCell ref="H55:N55"/>
    <mergeCell ref="AA47:AB47"/>
    <mergeCell ref="GB46:GC46"/>
    <mergeCell ref="GD46:GE46"/>
    <mergeCell ref="GF46:GG46"/>
    <mergeCell ref="GH46:GI46"/>
    <mergeCell ref="FM46:FN46"/>
    <mergeCell ref="HL46:HM46"/>
    <mergeCell ref="HN46:HO46"/>
    <mergeCell ref="HP46:HQ46"/>
    <mergeCell ref="HJ47:HK47"/>
    <mergeCell ref="HJ48:HK48"/>
    <mergeCell ref="IR46:IS46"/>
    <mergeCell ref="DM6:DN6"/>
    <mergeCell ref="DO6:DP6"/>
    <mergeCell ref="DQ6:DR6"/>
    <mergeCell ref="HY46:HZ46"/>
    <mergeCell ref="IA46:IB46"/>
    <mergeCell ref="HR46:HS46"/>
    <mergeCell ref="HU46:HV46"/>
    <mergeCell ref="HW46:HX46"/>
    <mergeCell ref="GY46:GZ46"/>
    <mergeCell ref="HA46:HB46"/>
    <mergeCell ref="HC46:HD46"/>
    <mergeCell ref="HE46:HF46"/>
    <mergeCell ref="HG46:HH46"/>
    <mergeCell ref="GW46:GX46"/>
    <mergeCell ref="EA46:EB46"/>
    <mergeCell ref="FA46:FB46"/>
    <mergeCell ref="FC46:FD46"/>
    <mergeCell ref="FE46:FF46"/>
    <mergeCell ref="FG46:FH46"/>
    <mergeCell ref="FI46:FJ46"/>
    <mergeCell ref="FK46:FL46"/>
    <mergeCell ref="ES46:ET46"/>
    <mergeCell ref="EU46:EV46"/>
    <mergeCell ref="EW46:EX46"/>
    <mergeCell ref="EY46:EZ46"/>
    <mergeCell ref="EC46:ED46"/>
    <mergeCell ref="FS46:FT46"/>
    <mergeCell ref="FU46:FV46"/>
    <mergeCell ref="FW46:FX46"/>
    <mergeCell ref="FY46:FZ46"/>
    <mergeCell ref="IP46:IQ46"/>
    <mergeCell ref="GW51:GX51"/>
    <mergeCell ref="GY51:GZ51"/>
    <mergeCell ref="BW46:BX46"/>
    <mergeCell ref="BY46:BZ46"/>
    <mergeCell ref="CA46:CB46"/>
    <mergeCell ref="CC46:CD46"/>
    <mergeCell ref="CE46:CF46"/>
    <mergeCell ref="CG46:CH46"/>
    <mergeCell ref="X46:Y46"/>
    <mergeCell ref="AA48:AB48"/>
    <mergeCell ref="AC46:AD46"/>
    <mergeCell ref="AE46:AF46"/>
    <mergeCell ref="AG46:AH46"/>
    <mergeCell ref="AI46:AJ46"/>
    <mergeCell ref="AP46:AQ46"/>
    <mergeCell ref="AR46:AS46"/>
    <mergeCell ref="AT46:AU46"/>
    <mergeCell ref="AV46:AW46"/>
    <mergeCell ref="AN47:AO47"/>
    <mergeCell ref="AN48:AO48"/>
    <mergeCell ref="CV46:CW46"/>
    <mergeCell ref="CX46:CY46"/>
    <mergeCell ref="CM46:CN46"/>
    <mergeCell ref="CO46:CP46"/>
    <mergeCell ref="CQ46:CR46"/>
    <mergeCell ref="CS46:CT46"/>
    <mergeCell ref="DW46:DX46"/>
    <mergeCell ref="DY46:DZ46"/>
    <mergeCell ref="FA51:FB51"/>
    <mergeCell ref="FC51:FD51"/>
    <mergeCell ref="FE51:FF51"/>
    <mergeCell ref="ES51:ET51"/>
    <mergeCell ref="HA51:HB51"/>
    <mergeCell ref="HC51:HD51"/>
    <mergeCell ref="GF51:GG51"/>
    <mergeCell ref="GH51:GI51"/>
    <mergeCell ref="GB51:GC51"/>
    <mergeCell ref="GD51:GE51"/>
    <mergeCell ref="FG51:FH51"/>
    <mergeCell ref="FI51:FJ51"/>
    <mergeCell ref="FK51:FL51"/>
    <mergeCell ref="FM51:FN51"/>
    <mergeCell ref="EU51:EV51"/>
    <mergeCell ref="EW51:EX51"/>
    <mergeCell ref="EY51:EZ51"/>
    <mergeCell ref="EW49:EX49"/>
    <mergeCell ref="EY49:EZ49"/>
    <mergeCell ref="FA49:FB49"/>
    <mergeCell ref="FC49:FD49"/>
    <mergeCell ref="FE49:FF49"/>
    <mergeCell ref="FG49:FH49"/>
    <mergeCell ref="DB47:DC47"/>
    <mergeCell ref="DB48:DC48"/>
    <mergeCell ref="DD51:DE51"/>
    <mergeCell ref="DF51:DG51"/>
    <mergeCell ref="DH51:DI51"/>
    <mergeCell ref="IR51:IS51"/>
    <mergeCell ref="F46:G46"/>
    <mergeCell ref="H46:I46"/>
    <mergeCell ref="J46:K46"/>
    <mergeCell ref="L46:M46"/>
    <mergeCell ref="N46:O46"/>
    <mergeCell ref="P46:Q46"/>
    <mergeCell ref="R46:S46"/>
    <mergeCell ref="T46:U46"/>
    <mergeCell ref="V46:W46"/>
    <mergeCell ref="IP51:IQ51"/>
    <mergeCell ref="HR51:HS51"/>
    <mergeCell ref="HU51:HV51"/>
    <mergeCell ref="HW51:HX51"/>
    <mergeCell ref="HY51:HZ51"/>
    <mergeCell ref="IA51:IB51"/>
    <mergeCell ref="HE51:HF51"/>
    <mergeCell ref="HG51:HH51"/>
    <mergeCell ref="AE51:AF51"/>
    <mergeCell ref="AG51:AH51"/>
    <mergeCell ref="AI51:AJ51"/>
    <mergeCell ref="R51:S51"/>
    <mergeCell ref="T51:U51"/>
    <mergeCell ref="V51:W51"/>
    <mergeCell ref="X51:Y51"/>
    <mergeCell ref="AA51:AB51"/>
    <mergeCell ref="AC51:AD51"/>
    <mergeCell ref="CV51:CW51"/>
    <mergeCell ref="CX51:CY51"/>
    <mergeCell ref="CC51:CD51"/>
    <mergeCell ref="CE51:CF51"/>
    <mergeCell ref="CG51:CH51"/>
    <mergeCell ref="F51:G51"/>
    <mergeCell ref="H51:I51"/>
    <mergeCell ref="J51:K51"/>
    <mergeCell ref="L51:M51"/>
    <mergeCell ref="N51:O51"/>
    <mergeCell ref="P51:Q51"/>
    <mergeCell ref="IP49:IQ49"/>
    <mergeCell ref="IR49:IS49"/>
    <mergeCell ref="HU49:HV49"/>
    <mergeCell ref="HW49:HX49"/>
    <mergeCell ref="HY49:HZ49"/>
    <mergeCell ref="IA49:IB49"/>
    <mergeCell ref="HG49:HH49"/>
    <mergeCell ref="HR49:HS49"/>
    <mergeCell ref="GW49:GX49"/>
    <mergeCell ref="GY49:GZ49"/>
    <mergeCell ref="HA49:HB49"/>
    <mergeCell ref="HC49:HD49"/>
    <mergeCell ref="HE49:HF49"/>
    <mergeCell ref="GH49:GI49"/>
    <mergeCell ref="BW51:BX51"/>
    <mergeCell ref="BY51:BZ51"/>
    <mergeCell ref="AG49:AH49"/>
    <mergeCell ref="AI49:AJ49"/>
    <mergeCell ref="T49:U49"/>
    <mergeCell ref="V49:W49"/>
    <mergeCell ref="X49:Y49"/>
    <mergeCell ref="AA49:AB49"/>
    <mergeCell ref="DB49:DC49"/>
    <mergeCell ref="DH49:DI49"/>
    <mergeCell ref="DJ49:DK49"/>
    <mergeCell ref="DB51:DC51"/>
    <mergeCell ref="IL44:IM44"/>
    <mergeCell ref="IN44:IO44"/>
    <mergeCell ref="IP44:IQ44"/>
    <mergeCell ref="F49:G49"/>
    <mergeCell ref="J49:K49"/>
    <mergeCell ref="L49:M49"/>
    <mergeCell ref="N49:O49"/>
    <mergeCell ref="P49:Q49"/>
    <mergeCell ref="R49:S49"/>
    <mergeCell ref="HY44:HZ44"/>
    <mergeCell ref="IB44:IC44"/>
    <mergeCell ref="ID44:IE44"/>
    <mergeCell ref="IF44:IG44"/>
    <mergeCell ref="IH44:II44"/>
    <mergeCell ref="IJ44:IK44"/>
    <mergeCell ref="HK44:HL44"/>
    <mergeCell ref="HM44:HN44"/>
    <mergeCell ref="HP44:HQ44"/>
    <mergeCell ref="HS44:HT44"/>
    <mergeCell ref="HU44:HV44"/>
    <mergeCell ref="HW44:HX44"/>
    <mergeCell ref="GY44:GZ44"/>
    <mergeCell ref="CV49:CW49"/>
    <mergeCell ref="CX49:CY49"/>
    <mergeCell ref="CE49:CF49"/>
    <mergeCell ref="CG49:CH49"/>
    <mergeCell ref="HA44:HB44"/>
    <mergeCell ref="HC44:HD44"/>
    <mergeCell ref="HE44:HF44"/>
    <mergeCell ref="HG44:HH44"/>
    <mergeCell ref="HI44:HJ44"/>
    <mergeCell ref="GM44:GN44"/>
    <mergeCell ref="GO44:GP44"/>
    <mergeCell ref="GQ44:GR44"/>
    <mergeCell ref="GS44:GT44"/>
    <mergeCell ref="GU44:GV44"/>
    <mergeCell ref="GW44:GX44"/>
    <mergeCell ref="FZ44:GA44"/>
    <mergeCell ref="GB44:GC44"/>
    <mergeCell ref="GD44:GE44"/>
    <mergeCell ref="GF44:GG44"/>
    <mergeCell ref="GI44:GJ44"/>
    <mergeCell ref="GK44:GL44"/>
    <mergeCell ref="DX44:DY44"/>
    <mergeCell ref="DZ44:EA44"/>
    <mergeCell ref="CX44:CY44"/>
    <mergeCell ref="DA44:DB44"/>
    <mergeCell ref="DC44:DD44"/>
    <mergeCell ref="DE44:DF44"/>
    <mergeCell ref="DG44:DH44"/>
    <mergeCell ref="DI44:DJ44"/>
    <mergeCell ref="FN44:FO44"/>
    <mergeCell ref="FP44:FQ44"/>
    <mergeCell ref="FR44:FS44"/>
    <mergeCell ref="FT44:FU44"/>
    <mergeCell ref="FV44:FW44"/>
    <mergeCell ref="FX44:FY44"/>
    <mergeCell ref="FA44:FB44"/>
    <mergeCell ref="FC44:FD44"/>
    <mergeCell ref="FE44:FF44"/>
    <mergeCell ref="FG44:FH44"/>
    <mergeCell ref="FI44:FJ44"/>
    <mergeCell ref="FK44:FL44"/>
    <mergeCell ref="EO44:EP44"/>
    <mergeCell ref="ES44:ET44"/>
    <mergeCell ref="EU44:EV44"/>
    <mergeCell ref="EW44:EX44"/>
    <mergeCell ref="EY44:EZ44"/>
    <mergeCell ref="AC44:AD44"/>
    <mergeCell ref="AE44:AF44"/>
    <mergeCell ref="AG44:AH44"/>
    <mergeCell ref="AI44:AJ44"/>
    <mergeCell ref="AL44:AM44"/>
    <mergeCell ref="CL44:CM44"/>
    <mergeCell ref="CN44:CO44"/>
    <mergeCell ref="CP44:CQ44"/>
    <mergeCell ref="CR44:CS44"/>
    <mergeCell ref="CT44:CU44"/>
    <mergeCell ref="CV44:CW44"/>
    <mergeCell ref="BY44:BZ44"/>
    <mergeCell ref="CA44:CB44"/>
    <mergeCell ref="CC44:CD44"/>
    <mergeCell ref="CE44:CF44"/>
    <mergeCell ref="CG44:CH44"/>
    <mergeCell ref="CJ44:CK44"/>
    <mergeCell ref="BM44:BN44"/>
    <mergeCell ref="BO44:BP44"/>
    <mergeCell ref="BQ44:BR44"/>
    <mergeCell ref="BS44:BT44"/>
    <mergeCell ref="BU44:BV44"/>
    <mergeCell ref="BW44:BX44"/>
    <mergeCell ref="DM44:DN44"/>
    <mergeCell ref="DO44:DP44"/>
    <mergeCell ref="DQ44:DR44"/>
    <mergeCell ref="GK42:GL42"/>
    <mergeCell ref="GM42:GN42"/>
    <mergeCell ref="GO42:GP42"/>
    <mergeCell ref="GQ42:GR42"/>
    <mergeCell ref="FT42:FU42"/>
    <mergeCell ref="FV42:FW42"/>
    <mergeCell ref="FX42:FY42"/>
    <mergeCell ref="FZ42:GA42"/>
    <mergeCell ref="GB42:GC42"/>
    <mergeCell ref="GD42:GE42"/>
    <mergeCell ref="AZ44:BA44"/>
    <mergeCell ref="BB44:BC44"/>
    <mergeCell ref="BD44:BE44"/>
    <mergeCell ref="BF44:BG44"/>
    <mergeCell ref="BH44:BI44"/>
    <mergeCell ref="BK44:BL44"/>
    <mergeCell ref="AN44:AO44"/>
    <mergeCell ref="AP44:AQ44"/>
    <mergeCell ref="AR44:AS44"/>
    <mergeCell ref="AT44:AU44"/>
    <mergeCell ref="AV44:AW44"/>
    <mergeCell ref="AX44:AY44"/>
    <mergeCell ref="EB44:EC44"/>
    <mergeCell ref="EE44:EF44"/>
    <mergeCell ref="EG44:EH44"/>
    <mergeCell ref="EI44:EJ44"/>
    <mergeCell ref="EK44:EL44"/>
    <mergeCell ref="EM44:EN44"/>
    <mergeCell ref="DK44:DL44"/>
    <mergeCell ref="DT44:DU44"/>
    <mergeCell ref="DV44:DW44"/>
    <mergeCell ref="EQ44:ER44"/>
    <mergeCell ref="FG42:FH42"/>
    <mergeCell ref="FI42:FJ42"/>
    <mergeCell ref="FK42:FL42"/>
    <mergeCell ref="IP42:IQ42"/>
    <mergeCell ref="HS42:HT42"/>
    <mergeCell ref="HU42:HV42"/>
    <mergeCell ref="HW42:HX42"/>
    <mergeCell ref="HY42:HZ42"/>
    <mergeCell ref="IB42:IC42"/>
    <mergeCell ref="ID42:IE42"/>
    <mergeCell ref="HE42:HF42"/>
    <mergeCell ref="HG42:HH42"/>
    <mergeCell ref="HI42:HJ42"/>
    <mergeCell ref="HK42:HL42"/>
    <mergeCell ref="HM42:HN42"/>
    <mergeCell ref="HP42:HQ42"/>
    <mergeCell ref="GS42:GT42"/>
    <mergeCell ref="GU42:GV42"/>
    <mergeCell ref="GW42:GX42"/>
    <mergeCell ref="GY42:GZ42"/>
    <mergeCell ref="HA42:HB42"/>
    <mergeCell ref="HC42:HD42"/>
    <mergeCell ref="FN42:FO42"/>
    <mergeCell ref="FP42:FQ42"/>
    <mergeCell ref="FR42:FS42"/>
    <mergeCell ref="IF42:IG42"/>
    <mergeCell ref="IH42:II42"/>
    <mergeCell ref="IJ42:IK42"/>
    <mergeCell ref="IL42:IM42"/>
    <mergeCell ref="IN42:IO42"/>
    <mergeCell ref="GF42:GG42"/>
    <mergeCell ref="GI42:GJ42"/>
    <mergeCell ref="EU42:EV42"/>
    <mergeCell ref="EW42:EX42"/>
    <mergeCell ref="EY42:EZ42"/>
    <mergeCell ref="FA42:FB42"/>
    <mergeCell ref="FC42:FD42"/>
    <mergeCell ref="FE42:FF42"/>
    <mergeCell ref="EI42:EJ42"/>
    <mergeCell ref="EK42:EL42"/>
    <mergeCell ref="EM42:EN42"/>
    <mergeCell ref="EO42:EP42"/>
    <mergeCell ref="EQ42:ER42"/>
    <mergeCell ref="ES42:ET42"/>
    <mergeCell ref="DV42:DW42"/>
    <mergeCell ref="DX42:DY42"/>
    <mergeCell ref="DZ42:EA42"/>
    <mergeCell ref="EB42:EC42"/>
    <mergeCell ref="EE42:EF42"/>
    <mergeCell ref="EG42:EH42"/>
    <mergeCell ref="BF42:BG42"/>
    <mergeCell ref="BH42:BI42"/>
    <mergeCell ref="BK42:BL42"/>
    <mergeCell ref="BM42:BN42"/>
    <mergeCell ref="BO42:BP42"/>
    <mergeCell ref="BQ42:BR42"/>
    <mergeCell ref="AT42:AU42"/>
    <mergeCell ref="AV42:AW42"/>
    <mergeCell ref="AX42:AY42"/>
    <mergeCell ref="AZ42:BA42"/>
    <mergeCell ref="BB42:BC42"/>
    <mergeCell ref="BD42:BE42"/>
    <mergeCell ref="DE42:DF42"/>
    <mergeCell ref="DG42:DH42"/>
    <mergeCell ref="DI42:DJ42"/>
    <mergeCell ref="DK42:DL42"/>
    <mergeCell ref="DT42:DU42"/>
    <mergeCell ref="CR42:CS42"/>
    <mergeCell ref="CT42:CU42"/>
    <mergeCell ref="CV42:CW42"/>
    <mergeCell ref="CX42:CY42"/>
    <mergeCell ref="DA42:DB42"/>
    <mergeCell ref="DC42:DD42"/>
    <mergeCell ref="CJ42:CK42"/>
    <mergeCell ref="CL42:CM42"/>
    <mergeCell ref="CN42:CO42"/>
    <mergeCell ref="CP42:CQ42"/>
    <mergeCell ref="IP40:IQ40"/>
    <mergeCell ref="AC42:AD42"/>
    <mergeCell ref="AE42:AF42"/>
    <mergeCell ref="AG42:AH42"/>
    <mergeCell ref="AI42:AJ42"/>
    <mergeCell ref="AL42:AM42"/>
    <mergeCell ref="AN42:AO42"/>
    <mergeCell ref="AP42:AQ42"/>
    <mergeCell ref="AR42:AS42"/>
    <mergeCell ref="ID40:IE40"/>
    <mergeCell ref="IF40:IG40"/>
    <mergeCell ref="IH40:II40"/>
    <mergeCell ref="IJ40:IK40"/>
    <mergeCell ref="IL40:IM40"/>
    <mergeCell ref="IN40:IO40"/>
    <mergeCell ref="HP40:HQ40"/>
    <mergeCell ref="HS40:HT40"/>
    <mergeCell ref="HU40:HV40"/>
    <mergeCell ref="HW40:HX40"/>
    <mergeCell ref="HY40:HZ40"/>
    <mergeCell ref="IB40:IC40"/>
    <mergeCell ref="HC40:HD40"/>
    <mergeCell ref="HE40:HF40"/>
    <mergeCell ref="HG40:HH40"/>
    <mergeCell ref="HI40:HJ40"/>
    <mergeCell ref="HK40:HL40"/>
    <mergeCell ref="HM40:HN40"/>
    <mergeCell ref="GQ40:GR40"/>
    <mergeCell ref="GS40:GT40"/>
    <mergeCell ref="GU40:GV40"/>
    <mergeCell ref="GW40:GX40"/>
    <mergeCell ref="BS42:BT42"/>
    <mergeCell ref="GY40:GZ40"/>
    <mergeCell ref="HA40:HB40"/>
    <mergeCell ref="GD40:GE40"/>
    <mergeCell ref="GF40:GG40"/>
    <mergeCell ref="GI40:GJ40"/>
    <mergeCell ref="GK40:GL40"/>
    <mergeCell ref="GM40:GN40"/>
    <mergeCell ref="GO40:GP40"/>
    <mergeCell ref="FR40:FS40"/>
    <mergeCell ref="FT40:FU40"/>
    <mergeCell ref="FV40:FW40"/>
    <mergeCell ref="FX40:FY40"/>
    <mergeCell ref="FZ40:GA40"/>
    <mergeCell ref="GB40:GC40"/>
    <mergeCell ref="FE40:FF40"/>
    <mergeCell ref="FG40:FH40"/>
    <mergeCell ref="FI40:FJ40"/>
    <mergeCell ref="FK40:FL40"/>
    <mergeCell ref="FN40:FO40"/>
    <mergeCell ref="FP40:FQ40"/>
    <mergeCell ref="ES40:ET40"/>
    <mergeCell ref="EU40:EV40"/>
    <mergeCell ref="EW40:EX40"/>
    <mergeCell ref="EY40:EZ40"/>
    <mergeCell ref="FA40:FB40"/>
    <mergeCell ref="FC40:FD40"/>
    <mergeCell ref="EG40:EH40"/>
    <mergeCell ref="EI40:EJ40"/>
    <mergeCell ref="EK40:EL40"/>
    <mergeCell ref="EM40:EN40"/>
    <mergeCell ref="EO40:EP40"/>
    <mergeCell ref="EQ40:ER40"/>
    <mergeCell ref="DV40:DW40"/>
    <mergeCell ref="DX40:DY40"/>
    <mergeCell ref="DZ40:EA40"/>
    <mergeCell ref="EB40:EC40"/>
    <mergeCell ref="EE40:EF40"/>
    <mergeCell ref="BF40:BG40"/>
    <mergeCell ref="BH40:BI40"/>
    <mergeCell ref="BK40:BL40"/>
    <mergeCell ref="BM40:BN40"/>
    <mergeCell ref="BO40:BP40"/>
    <mergeCell ref="AR40:AS40"/>
    <mergeCell ref="AT40:AU40"/>
    <mergeCell ref="AV40:AW40"/>
    <mergeCell ref="AX40:AY40"/>
    <mergeCell ref="AZ40:BA40"/>
    <mergeCell ref="BB40:BC40"/>
    <mergeCell ref="DC40:DD40"/>
    <mergeCell ref="DE40:DF40"/>
    <mergeCell ref="DG40:DH40"/>
    <mergeCell ref="DI40:DJ40"/>
    <mergeCell ref="DK40:DL40"/>
    <mergeCell ref="DT40:DU40"/>
    <mergeCell ref="CP40:CQ40"/>
    <mergeCell ref="CR40:CS40"/>
    <mergeCell ref="CT40:CU40"/>
    <mergeCell ref="CV40:CW40"/>
    <mergeCell ref="CX40:CY40"/>
    <mergeCell ref="DA40:DB40"/>
    <mergeCell ref="CC40:CD40"/>
    <mergeCell ref="CE40:CF40"/>
    <mergeCell ref="CG40:CH40"/>
    <mergeCell ref="CJ40:CK40"/>
    <mergeCell ref="CL40:CM40"/>
    <mergeCell ref="CN40:CO40"/>
    <mergeCell ref="IN38:IO38"/>
    <mergeCell ref="IP38:IQ38"/>
    <mergeCell ref="AC40:AD40"/>
    <mergeCell ref="AE40:AF40"/>
    <mergeCell ref="AG40:AH40"/>
    <mergeCell ref="AI40:AJ40"/>
    <mergeCell ref="AL40:AM40"/>
    <mergeCell ref="AN40:AO40"/>
    <mergeCell ref="AP40:AQ40"/>
    <mergeCell ref="IB38:IC38"/>
    <mergeCell ref="ID38:IE38"/>
    <mergeCell ref="IF38:IG38"/>
    <mergeCell ref="IH38:II38"/>
    <mergeCell ref="IJ38:IK38"/>
    <mergeCell ref="IL38:IM38"/>
    <mergeCell ref="HM38:HN38"/>
    <mergeCell ref="HP38:HQ38"/>
    <mergeCell ref="HS38:HT38"/>
    <mergeCell ref="HU38:HV38"/>
    <mergeCell ref="HW38:HX38"/>
    <mergeCell ref="HY38:HZ38"/>
    <mergeCell ref="HA38:HB38"/>
    <mergeCell ref="HC38:HD38"/>
    <mergeCell ref="HE38:HF38"/>
    <mergeCell ref="HG38:HH38"/>
    <mergeCell ref="HI38:HJ38"/>
    <mergeCell ref="HK38:HL38"/>
    <mergeCell ref="GO38:GP38"/>
    <mergeCell ref="GQ38:GR38"/>
    <mergeCell ref="GS38:GT38"/>
    <mergeCell ref="GU38:GV38"/>
    <mergeCell ref="BD40:BE40"/>
    <mergeCell ref="GW38:GX38"/>
    <mergeCell ref="GY38:GZ38"/>
    <mergeCell ref="GB38:GC38"/>
    <mergeCell ref="GD38:GE38"/>
    <mergeCell ref="GF38:GG38"/>
    <mergeCell ref="GI38:GJ38"/>
    <mergeCell ref="GK38:GL38"/>
    <mergeCell ref="GM38:GN38"/>
    <mergeCell ref="FP38:FQ38"/>
    <mergeCell ref="FR38:FS38"/>
    <mergeCell ref="FT38:FU38"/>
    <mergeCell ref="FV38:FW38"/>
    <mergeCell ref="FX38:FY38"/>
    <mergeCell ref="FZ38:GA38"/>
    <mergeCell ref="FC38:FD38"/>
    <mergeCell ref="FE38:FF38"/>
    <mergeCell ref="FG38:FH38"/>
    <mergeCell ref="FI38:FJ38"/>
    <mergeCell ref="FK38:FL38"/>
    <mergeCell ref="FN38:FO38"/>
    <mergeCell ref="EQ38:ER38"/>
    <mergeCell ref="ES38:ET38"/>
    <mergeCell ref="EU38:EV38"/>
    <mergeCell ref="EW38:EX38"/>
    <mergeCell ref="EY38:EZ38"/>
    <mergeCell ref="FA38:FB38"/>
    <mergeCell ref="EE38:EF38"/>
    <mergeCell ref="EG38:EH38"/>
    <mergeCell ref="EI38:EJ38"/>
    <mergeCell ref="EK38:EL38"/>
    <mergeCell ref="EM38:EN38"/>
    <mergeCell ref="EO38:EP38"/>
    <mergeCell ref="DT38:DU38"/>
    <mergeCell ref="DV38:DW38"/>
    <mergeCell ref="DX38:DY38"/>
    <mergeCell ref="DZ38:EA38"/>
    <mergeCell ref="EB38:EC38"/>
    <mergeCell ref="BD38:BE38"/>
    <mergeCell ref="BF38:BG38"/>
    <mergeCell ref="BH38:BI38"/>
    <mergeCell ref="BK38:BL38"/>
    <mergeCell ref="BM38:BN38"/>
    <mergeCell ref="AP38:AQ38"/>
    <mergeCell ref="AR38:AS38"/>
    <mergeCell ref="AT38:AU38"/>
    <mergeCell ref="AV38:AW38"/>
    <mergeCell ref="AX38:AY38"/>
    <mergeCell ref="AZ38:BA38"/>
    <mergeCell ref="DA38:DB38"/>
    <mergeCell ref="DC38:DD38"/>
    <mergeCell ref="DE38:DF38"/>
    <mergeCell ref="DG38:DH38"/>
    <mergeCell ref="DI38:DJ38"/>
    <mergeCell ref="CN38:CO38"/>
    <mergeCell ref="CP38:CQ38"/>
    <mergeCell ref="CR38:CS38"/>
    <mergeCell ref="CT38:CU38"/>
    <mergeCell ref="CV38:CW38"/>
    <mergeCell ref="CX38:CY38"/>
    <mergeCell ref="CA38:CB38"/>
    <mergeCell ref="CC38:CD38"/>
    <mergeCell ref="CE38:CF38"/>
    <mergeCell ref="CG38:CH38"/>
    <mergeCell ref="CJ38:CK38"/>
    <mergeCell ref="CL38:CM38"/>
    <mergeCell ref="IL36:IM36"/>
    <mergeCell ref="IN36:IO36"/>
    <mergeCell ref="IP36:IQ36"/>
    <mergeCell ref="AC38:AD38"/>
    <mergeCell ref="AE38:AF38"/>
    <mergeCell ref="AG38:AH38"/>
    <mergeCell ref="AI38:AJ38"/>
    <mergeCell ref="AL38:AM38"/>
    <mergeCell ref="AN38:AO38"/>
    <mergeCell ref="HY36:HZ36"/>
    <mergeCell ref="IB36:IC36"/>
    <mergeCell ref="ID36:IE36"/>
    <mergeCell ref="IF36:IG36"/>
    <mergeCell ref="IH36:II36"/>
    <mergeCell ref="IJ36:IK36"/>
    <mergeCell ref="HK36:HL36"/>
    <mergeCell ref="HM36:HN36"/>
    <mergeCell ref="HP36:HQ36"/>
    <mergeCell ref="HS36:HT36"/>
    <mergeCell ref="HU36:HV36"/>
    <mergeCell ref="HW36:HX36"/>
    <mergeCell ref="GY36:GZ36"/>
    <mergeCell ref="HA36:HB36"/>
    <mergeCell ref="HC36:HD36"/>
    <mergeCell ref="HE36:HF36"/>
    <mergeCell ref="HG36:HH36"/>
    <mergeCell ref="HI36:HJ36"/>
    <mergeCell ref="GM36:GN36"/>
    <mergeCell ref="GO36:GP36"/>
    <mergeCell ref="GQ36:GR36"/>
    <mergeCell ref="GS36:GT36"/>
    <mergeCell ref="BB38:BC38"/>
    <mergeCell ref="GU36:GV36"/>
    <mergeCell ref="GW36:GX36"/>
    <mergeCell ref="FZ36:GA36"/>
    <mergeCell ref="GB36:GC36"/>
    <mergeCell ref="GD36:GE36"/>
    <mergeCell ref="GF36:GG36"/>
    <mergeCell ref="GI36:GJ36"/>
    <mergeCell ref="GK36:GL36"/>
    <mergeCell ref="FN36:FO36"/>
    <mergeCell ref="FP36:FQ36"/>
    <mergeCell ref="FR36:FS36"/>
    <mergeCell ref="FT36:FU36"/>
    <mergeCell ref="FV36:FW36"/>
    <mergeCell ref="FX36:FY36"/>
    <mergeCell ref="FA36:FB36"/>
    <mergeCell ref="FC36:FD36"/>
    <mergeCell ref="FE36:FF36"/>
    <mergeCell ref="FG36:FH36"/>
    <mergeCell ref="FI36:FJ36"/>
    <mergeCell ref="FK36:FL36"/>
    <mergeCell ref="EO36:EP36"/>
    <mergeCell ref="EQ36:ER36"/>
    <mergeCell ref="ES36:ET36"/>
    <mergeCell ref="EU36:EV36"/>
    <mergeCell ref="EW36:EX36"/>
    <mergeCell ref="EY36:EZ36"/>
    <mergeCell ref="EB36:EC36"/>
    <mergeCell ref="EE36:EF36"/>
    <mergeCell ref="EG36:EH36"/>
    <mergeCell ref="EI36:EJ36"/>
    <mergeCell ref="EK36:EL36"/>
    <mergeCell ref="EM36:EN36"/>
    <mergeCell ref="DK36:DL36"/>
    <mergeCell ref="DT36:DU36"/>
    <mergeCell ref="DV36:DW36"/>
    <mergeCell ref="DX36:DY36"/>
    <mergeCell ref="DZ36:EA36"/>
    <mergeCell ref="DM36:DN36"/>
    <mergeCell ref="DO36:DP36"/>
    <mergeCell ref="DQ36:DR36"/>
    <mergeCell ref="DA36:DB36"/>
    <mergeCell ref="DC36:DD36"/>
    <mergeCell ref="DE36:DF36"/>
    <mergeCell ref="DG36:DH36"/>
    <mergeCell ref="DI36:DJ36"/>
    <mergeCell ref="CL36:CM36"/>
    <mergeCell ref="CN36:CO36"/>
    <mergeCell ref="CP36:CQ36"/>
    <mergeCell ref="CR36:CS36"/>
    <mergeCell ref="CT36:CU36"/>
    <mergeCell ref="CV36:CW36"/>
    <mergeCell ref="BY36:BZ36"/>
    <mergeCell ref="CA36:CB36"/>
    <mergeCell ref="CC36:CD36"/>
    <mergeCell ref="CE36:CF36"/>
    <mergeCell ref="CG36:CH36"/>
    <mergeCell ref="CJ36:CK36"/>
    <mergeCell ref="BQ36:BR36"/>
    <mergeCell ref="BS36:BT36"/>
    <mergeCell ref="BU36:BV36"/>
    <mergeCell ref="BW36:BX36"/>
    <mergeCell ref="AZ36:BA36"/>
    <mergeCell ref="BB36:BC36"/>
    <mergeCell ref="BD36:BE36"/>
    <mergeCell ref="BF36:BG36"/>
    <mergeCell ref="BH36:BI36"/>
    <mergeCell ref="BK36:BL36"/>
    <mergeCell ref="AN36:AO36"/>
    <mergeCell ref="AP36:AQ36"/>
    <mergeCell ref="AR36:AS36"/>
    <mergeCell ref="AT36:AU36"/>
    <mergeCell ref="AV36:AW36"/>
    <mergeCell ref="AX36:AY36"/>
    <mergeCell ref="CX36:CY36"/>
    <mergeCell ref="AE36:AF36"/>
    <mergeCell ref="AG36:AH36"/>
    <mergeCell ref="AI36:AJ36"/>
    <mergeCell ref="AL36:AM36"/>
    <mergeCell ref="IF34:IG34"/>
    <mergeCell ref="IH34:II34"/>
    <mergeCell ref="IJ34:IK34"/>
    <mergeCell ref="IL34:IM34"/>
    <mergeCell ref="IN34:IO34"/>
    <mergeCell ref="IP34:IQ34"/>
    <mergeCell ref="HS34:HT34"/>
    <mergeCell ref="HU34:HV34"/>
    <mergeCell ref="HW34:HX34"/>
    <mergeCell ref="HY34:HZ34"/>
    <mergeCell ref="IB34:IC34"/>
    <mergeCell ref="ID34:IE34"/>
    <mergeCell ref="HE34:HF34"/>
    <mergeCell ref="HG34:HH34"/>
    <mergeCell ref="HI34:HJ34"/>
    <mergeCell ref="HK34:HL34"/>
    <mergeCell ref="HM34:HN34"/>
    <mergeCell ref="HP34:HQ34"/>
    <mergeCell ref="GS34:GT34"/>
    <mergeCell ref="GU34:GV34"/>
    <mergeCell ref="GW34:GX34"/>
    <mergeCell ref="GY34:GZ34"/>
    <mergeCell ref="HA34:HB34"/>
    <mergeCell ref="HC34:HD34"/>
    <mergeCell ref="GF34:GG34"/>
    <mergeCell ref="GI34:GJ34"/>
    <mergeCell ref="BM36:BN36"/>
    <mergeCell ref="BO36:BP36"/>
    <mergeCell ref="GK34:GL34"/>
    <mergeCell ref="GM34:GN34"/>
    <mergeCell ref="GO34:GP34"/>
    <mergeCell ref="GQ34:GR34"/>
    <mergeCell ref="FT34:FU34"/>
    <mergeCell ref="FV34:FW34"/>
    <mergeCell ref="FX34:FY34"/>
    <mergeCell ref="FZ34:GA34"/>
    <mergeCell ref="GB34:GC34"/>
    <mergeCell ref="GD34:GE34"/>
    <mergeCell ref="FG34:FH34"/>
    <mergeCell ref="FI34:FJ34"/>
    <mergeCell ref="FK34:FL34"/>
    <mergeCell ref="FN34:FO34"/>
    <mergeCell ref="FP34:FQ34"/>
    <mergeCell ref="FR34:FS34"/>
    <mergeCell ref="EU34:EV34"/>
    <mergeCell ref="EW34:EX34"/>
    <mergeCell ref="EY34:EZ34"/>
    <mergeCell ref="FA34:FB34"/>
    <mergeCell ref="FC34:FD34"/>
    <mergeCell ref="FE34:FF34"/>
    <mergeCell ref="EI34:EJ34"/>
    <mergeCell ref="EK34:EL34"/>
    <mergeCell ref="EM34:EN34"/>
    <mergeCell ref="EO34:EP34"/>
    <mergeCell ref="EQ34:ER34"/>
    <mergeCell ref="ES34:ET34"/>
    <mergeCell ref="DV34:DW34"/>
    <mergeCell ref="DX34:DY34"/>
    <mergeCell ref="DZ34:EA34"/>
    <mergeCell ref="EB34:EC34"/>
    <mergeCell ref="EE34:EF34"/>
    <mergeCell ref="EG34:EH34"/>
    <mergeCell ref="DE34:DF34"/>
    <mergeCell ref="DG34:DH34"/>
    <mergeCell ref="DI34:DJ34"/>
    <mergeCell ref="DK34:DL34"/>
    <mergeCell ref="DT34:DU34"/>
    <mergeCell ref="DM34:DN34"/>
    <mergeCell ref="DO34:DP34"/>
    <mergeCell ref="DQ34:DR34"/>
    <mergeCell ref="CT34:CU34"/>
    <mergeCell ref="CV34:CW34"/>
    <mergeCell ref="CX34:CY34"/>
    <mergeCell ref="DA34:DB34"/>
    <mergeCell ref="DC34:DD34"/>
    <mergeCell ref="CE34:CF34"/>
    <mergeCell ref="CG34:CH34"/>
    <mergeCell ref="CJ34:CK34"/>
    <mergeCell ref="CL34:CM34"/>
    <mergeCell ref="CN34:CO34"/>
    <mergeCell ref="CP34:CQ34"/>
    <mergeCell ref="BS34:BT34"/>
    <mergeCell ref="BU34:BV34"/>
    <mergeCell ref="BW34:BX34"/>
    <mergeCell ref="BY34:BZ34"/>
    <mergeCell ref="CA34:CB34"/>
    <mergeCell ref="CC34:CD34"/>
    <mergeCell ref="BF34:BG34"/>
    <mergeCell ref="BH34:BI34"/>
    <mergeCell ref="BK34:BL34"/>
    <mergeCell ref="BM34:BN34"/>
    <mergeCell ref="BO34:BP34"/>
    <mergeCell ref="BQ34:BR34"/>
    <mergeCell ref="AT34:AU34"/>
    <mergeCell ref="AV34:AW34"/>
    <mergeCell ref="AX34:AY34"/>
    <mergeCell ref="AZ34:BA34"/>
    <mergeCell ref="BB34:BC34"/>
    <mergeCell ref="BD34:BE34"/>
    <mergeCell ref="IP32:IQ32"/>
    <mergeCell ref="AC34:AD34"/>
    <mergeCell ref="AE34:AF34"/>
    <mergeCell ref="AG34:AH34"/>
    <mergeCell ref="AI34:AJ34"/>
    <mergeCell ref="AL34:AM34"/>
    <mergeCell ref="AN34:AO34"/>
    <mergeCell ref="AP34:AQ34"/>
    <mergeCell ref="AR34:AS34"/>
    <mergeCell ref="ID32:IE32"/>
    <mergeCell ref="IF32:IG32"/>
    <mergeCell ref="IH32:II32"/>
    <mergeCell ref="IJ32:IK32"/>
    <mergeCell ref="IL32:IM32"/>
    <mergeCell ref="IN32:IO32"/>
    <mergeCell ref="HP32:HQ32"/>
    <mergeCell ref="HS32:HT32"/>
    <mergeCell ref="HU32:HV32"/>
    <mergeCell ref="HW32:HX32"/>
    <mergeCell ref="CR34:CS34"/>
    <mergeCell ref="HY32:HZ32"/>
    <mergeCell ref="IB32:IC32"/>
    <mergeCell ref="HC32:HD32"/>
    <mergeCell ref="HE32:HF32"/>
    <mergeCell ref="HG32:HH32"/>
    <mergeCell ref="HI32:HJ32"/>
    <mergeCell ref="HK32:HL32"/>
    <mergeCell ref="HM32:HN32"/>
    <mergeCell ref="GQ32:GR32"/>
    <mergeCell ref="GS32:GT32"/>
    <mergeCell ref="GU32:GV32"/>
    <mergeCell ref="GW32:GX32"/>
    <mergeCell ref="GY32:GZ32"/>
    <mergeCell ref="HA32:HB32"/>
    <mergeCell ref="GD32:GE32"/>
    <mergeCell ref="GF32:GG32"/>
    <mergeCell ref="GI32:GJ32"/>
    <mergeCell ref="GK32:GL32"/>
    <mergeCell ref="GM32:GN32"/>
    <mergeCell ref="GO32:GP32"/>
    <mergeCell ref="FR32:FS32"/>
    <mergeCell ref="FT32:FU32"/>
    <mergeCell ref="FV32:FW32"/>
    <mergeCell ref="FX32:FY32"/>
    <mergeCell ref="FZ32:GA32"/>
    <mergeCell ref="GB32:GC32"/>
    <mergeCell ref="FE32:FF32"/>
    <mergeCell ref="FG32:FH32"/>
    <mergeCell ref="FI32:FJ32"/>
    <mergeCell ref="FK32:FL32"/>
    <mergeCell ref="FN32:FO32"/>
    <mergeCell ref="FP32:FQ32"/>
    <mergeCell ref="ES32:ET32"/>
    <mergeCell ref="EU32:EV32"/>
    <mergeCell ref="EW32:EX32"/>
    <mergeCell ref="EY32:EZ32"/>
    <mergeCell ref="FA32:FB32"/>
    <mergeCell ref="FC32:FD32"/>
    <mergeCell ref="EG32:EH32"/>
    <mergeCell ref="EI32:EJ32"/>
    <mergeCell ref="EK32:EL32"/>
    <mergeCell ref="EM32:EN32"/>
    <mergeCell ref="EO32:EP32"/>
    <mergeCell ref="EQ32:ER32"/>
    <mergeCell ref="DV32:DW32"/>
    <mergeCell ref="DX32:DY32"/>
    <mergeCell ref="DZ32:EA32"/>
    <mergeCell ref="EB32:EC32"/>
    <mergeCell ref="EE32:EF32"/>
    <mergeCell ref="DC32:DD32"/>
    <mergeCell ref="DE32:DF32"/>
    <mergeCell ref="DG32:DH32"/>
    <mergeCell ref="DI32:DJ32"/>
    <mergeCell ref="DK32:DL32"/>
    <mergeCell ref="DT32:DU32"/>
    <mergeCell ref="DM32:DN32"/>
    <mergeCell ref="DO32:DP32"/>
    <mergeCell ref="DQ32:DR32"/>
    <mergeCell ref="CR32:CS32"/>
    <mergeCell ref="CT32:CU32"/>
    <mergeCell ref="CV32:CW32"/>
    <mergeCell ref="CX32:CY32"/>
    <mergeCell ref="DA32:DB32"/>
    <mergeCell ref="CC32:CD32"/>
    <mergeCell ref="CE32:CF32"/>
    <mergeCell ref="CG32:CH32"/>
    <mergeCell ref="CJ32:CK32"/>
    <mergeCell ref="CL32:CM32"/>
    <mergeCell ref="CN32:CO32"/>
    <mergeCell ref="BQ32:BR32"/>
    <mergeCell ref="BS32:BT32"/>
    <mergeCell ref="BU32:BV32"/>
    <mergeCell ref="BW32:BX32"/>
    <mergeCell ref="BY32:BZ32"/>
    <mergeCell ref="CA32:CB32"/>
    <mergeCell ref="BD32:BE32"/>
    <mergeCell ref="BF32:BG32"/>
    <mergeCell ref="BH32:BI32"/>
    <mergeCell ref="BK32:BL32"/>
    <mergeCell ref="BM32:BN32"/>
    <mergeCell ref="BO32:BP32"/>
    <mergeCell ref="AR32:AS32"/>
    <mergeCell ref="AT32:AU32"/>
    <mergeCell ref="AV32:AW32"/>
    <mergeCell ref="AX32:AY32"/>
    <mergeCell ref="AZ32:BA32"/>
    <mergeCell ref="BB32:BC32"/>
    <mergeCell ref="IN30:IO30"/>
    <mergeCell ref="IP30:IQ30"/>
    <mergeCell ref="AC32:AD32"/>
    <mergeCell ref="AE32:AF32"/>
    <mergeCell ref="AG32:AH32"/>
    <mergeCell ref="AI32:AJ32"/>
    <mergeCell ref="AL32:AM32"/>
    <mergeCell ref="AN32:AO32"/>
    <mergeCell ref="AP32:AQ32"/>
    <mergeCell ref="IB30:IC30"/>
    <mergeCell ref="ID30:IE30"/>
    <mergeCell ref="IF30:IG30"/>
    <mergeCell ref="IH30:II30"/>
    <mergeCell ref="IJ30:IK30"/>
    <mergeCell ref="IL30:IM30"/>
    <mergeCell ref="GB30:GC30"/>
    <mergeCell ref="GD30:GE30"/>
    <mergeCell ref="GF30:GG30"/>
    <mergeCell ref="FC30:FD30"/>
    <mergeCell ref="CP32:CQ32"/>
    <mergeCell ref="HM28:HN28"/>
    <mergeCell ref="HP30:HQ30"/>
    <mergeCell ref="HS30:HT30"/>
    <mergeCell ref="HU30:HV30"/>
    <mergeCell ref="HW30:HX30"/>
    <mergeCell ref="HY30:HZ30"/>
    <mergeCell ref="HA28:HB28"/>
    <mergeCell ref="HC28:HD28"/>
    <mergeCell ref="HE28:HF28"/>
    <mergeCell ref="HG28:HH28"/>
    <mergeCell ref="HI28:HJ28"/>
    <mergeCell ref="HK28:HL28"/>
    <mergeCell ref="GO28:GP28"/>
    <mergeCell ref="GQ28:GR28"/>
    <mergeCell ref="GS28:GT28"/>
    <mergeCell ref="GU28:GV28"/>
    <mergeCell ref="GW28:GX28"/>
    <mergeCell ref="GY28:GZ28"/>
    <mergeCell ref="GI28:GJ28"/>
    <mergeCell ref="GK28:GL28"/>
    <mergeCell ref="GM28:GN28"/>
    <mergeCell ref="GI30:GJ30"/>
    <mergeCell ref="GK30:GL30"/>
    <mergeCell ref="GM30:GN30"/>
    <mergeCell ref="GO30:GP30"/>
    <mergeCell ref="GQ30:GR30"/>
    <mergeCell ref="GS30:GT30"/>
    <mergeCell ref="GU30:GV30"/>
    <mergeCell ref="GW30:GX30"/>
    <mergeCell ref="GY30:GZ30"/>
    <mergeCell ref="HA30:HB30"/>
    <mergeCell ref="HC30:HD30"/>
    <mergeCell ref="HE30:HF30"/>
    <mergeCell ref="FP30:FQ30"/>
    <mergeCell ref="FR30:FS30"/>
    <mergeCell ref="FT30:FU30"/>
    <mergeCell ref="FV30:FW30"/>
    <mergeCell ref="FX30:FY30"/>
    <mergeCell ref="FZ30:GA30"/>
    <mergeCell ref="FR28:FS28"/>
    <mergeCell ref="FT28:FU28"/>
    <mergeCell ref="FV28:FW28"/>
    <mergeCell ref="FX28:FY28"/>
    <mergeCell ref="FE30:FF30"/>
    <mergeCell ref="FG30:FH30"/>
    <mergeCell ref="FI30:FJ30"/>
    <mergeCell ref="FK30:FL30"/>
    <mergeCell ref="FN30:FO30"/>
    <mergeCell ref="EQ30:ER30"/>
    <mergeCell ref="ES30:ET30"/>
    <mergeCell ref="EU30:EV30"/>
    <mergeCell ref="EW30:EX30"/>
    <mergeCell ref="EY30:EZ30"/>
    <mergeCell ref="FA30:FB30"/>
    <mergeCell ref="EE30:EF30"/>
    <mergeCell ref="EG30:EH30"/>
    <mergeCell ref="EI30:EJ30"/>
    <mergeCell ref="EK30:EL30"/>
    <mergeCell ref="EM30:EN30"/>
    <mergeCell ref="EO30:EP30"/>
    <mergeCell ref="DT30:DU30"/>
    <mergeCell ref="DV30:DW30"/>
    <mergeCell ref="DX30:DY30"/>
    <mergeCell ref="DZ30:EA30"/>
    <mergeCell ref="EB30:EC30"/>
    <mergeCell ref="DA30:DB30"/>
    <mergeCell ref="DC30:DD30"/>
    <mergeCell ref="DE30:DF30"/>
    <mergeCell ref="DG30:DH30"/>
    <mergeCell ref="DI30:DJ30"/>
    <mergeCell ref="DK30:DL30"/>
    <mergeCell ref="DM30:DN30"/>
    <mergeCell ref="DO30:DP30"/>
    <mergeCell ref="DQ30:DR30"/>
    <mergeCell ref="CN30:CO30"/>
    <mergeCell ref="CP30:CQ30"/>
    <mergeCell ref="CR30:CS30"/>
    <mergeCell ref="CT30:CU30"/>
    <mergeCell ref="CV30:CW30"/>
    <mergeCell ref="CX30:CY30"/>
    <mergeCell ref="CC30:CD30"/>
    <mergeCell ref="CE30:CF30"/>
    <mergeCell ref="CG30:CH30"/>
    <mergeCell ref="CJ30:CK30"/>
    <mergeCell ref="CL30:CM30"/>
    <mergeCell ref="BO30:BP30"/>
    <mergeCell ref="BQ30:BR30"/>
    <mergeCell ref="BS30:BT30"/>
    <mergeCell ref="BU30:BV30"/>
    <mergeCell ref="BW30:BX30"/>
    <mergeCell ref="BY30:BZ30"/>
    <mergeCell ref="BB30:BC30"/>
    <mergeCell ref="BD30:BE30"/>
    <mergeCell ref="BF30:BG30"/>
    <mergeCell ref="BH30:BI30"/>
    <mergeCell ref="BK30:BL30"/>
    <mergeCell ref="BM30:BN30"/>
    <mergeCell ref="AP30:AQ30"/>
    <mergeCell ref="AR30:AS30"/>
    <mergeCell ref="AT30:AU30"/>
    <mergeCell ref="AV30:AW30"/>
    <mergeCell ref="AX30:AY30"/>
    <mergeCell ref="AZ30:BA30"/>
    <mergeCell ref="IL28:IM28"/>
    <mergeCell ref="IN28:IO28"/>
    <mergeCell ref="IP28:IQ28"/>
    <mergeCell ref="AC30:AD30"/>
    <mergeCell ref="AE30:AF30"/>
    <mergeCell ref="AG30:AH30"/>
    <mergeCell ref="AI30:AJ30"/>
    <mergeCell ref="AL30:AM30"/>
    <mergeCell ref="AN30:AO30"/>
    <mergeCell ref="HY28:HZ28"/>
    <mergeCell ref="IB28:IC28"/>
    <mergeCell ref="ID28:IE28"/>
    <mergeCell ref="IF28:IG28"/>
    <mergeCell ref="IH28:II28"/>
    <mergeCell ref="IJ28:IK28"/>
    <mergeCell ref="HP28:HQ28"/>
    <mergeCell ref="HS28:HT28"/>
    <mergeCell ref="HU28:HV28"/>
    <mergeCell ref="HW28:HX28"/>
    <mergeCell ref="FZ28:GA28"/>
    <mergeCell ref="GB28:GC28"/>
    <mergeCell ref="GD28:GE28"/>
    <mergeCell ref="GF28:GG28"/>
    <mergeCell ref="FN28:FO28"/>
    <mergeCell ref="FP28:FQ28"/>
    <mergeCell ref="CA30:CB30"/>
    <mergeCell ref="FA28:FB28"/>
    <mergeCell ref="FC28:FD28"/>
    <mergeCell ref="FE28:FF28"/>
    <mergeCell ref="FG28:FH28"/>
    <mergeCell ref="FI28:FJ28"/>
    <mergeCell ref="FK28:FL28"/>
    <mergeCell ref="EO28:EP28"/>
    <mergeCell ref="EQ28:ER28"/>
    <mergeCell ref="ES28:ET28"/>
    <mergeCell ref="EU28:EV28"/>
    <mergeCell ref="EW28:EX28"/>
    <mergeCell ref="EY28:EZ28"/>
    <mergeCell ref="EB28:EC28"/>
    <mergeCell ref="EE28:EF28"/>
    <mergeCell ref="EG28:EH28"/>
    <mergeCell ref="EI28:EJ28"/>
    <mergeCell ref="EK28:EL28"/>
    <mergeCell ref="EM28:EN28"/>
    <mergeCell ref="DK28:DL28"/>
    <mergeCell ref="DT28:DU28"/>
    <mergeCell ref="DV28:DW28"/>
    <mergeCell ref="DX28:DY28"/>
    <mergeCell ref="DZ28:EA28"/>
    <mergeCell ref="CX28:CY28"/>
    <mergeCell ref="DA28:DB28"/>
    <mergeCell ref="DC28:DD28"/>
    <mergeCell ref="DE28:DF28"/>
    <mergeCell ref="DG28:DH28"/>
    <mergeCell ref="DI28:DJ28"/>
    <mergeCell ref="DM28:DN28"/>
    <mergeCell ref="DO28:DP28"/>
    <mergeCell ref="DQ28:DR28"/>
    <mergeCell ref="CL28:CM28"/>
    <mergeCell ref="CN28:CO28"/>
    <mergeCell ref="CP28:CQ28"/>
    <mergeCell ref="CR28:CS28"/>
    <mergeCell ref="CT28:CU28"/>
    <mergeCell ref="CV28:CW28"/>
    <mergeCell ref="CA28:CB28"/>
    <mergeCell ref="CC28:CD28"/>
    <mergeCell ref="CE28:CF28"/>
    <mergeCell ref="CG28:CH28"/>
    <mergeCell ref="CJ28:CK28"/>
    <mergeCell ref="BM28:BN28"/>
    <mergeCell ref="BO28:BP28"/>
    <mergeCell ref="BQ28:BR28"/>
    <mergeCell ref="BS28:BT28"/>
    <mergeCell ref="BU28:BV28"/>
    <mergeCell ref="BW28:BX28"/>
    <mergeCell ref="AZ28:BA28"/>
    <mergeCell ref="BB28:BC28"/>
    <mergeCell ref="BD28:BE28"/>
    <mergeCell ref="BF28:BG28"/>
    <mergeCell ref="BH28:BI28"/>
    <mergeCell ref="BK28:BL28"/>
    <mergeCell ref="AN28:AO28"/>
    <mergeCell ref="AP28:AQ28"/>
    <mergeCell ref="AR28:AS28"/>
    <mergeCell ref="AT28:AU28"/>
    <mergeCell ref="AV28:AW28"/>
    <mergeCell ref="AX28:AY28"/>
    <mergeCell ref="AC28:AD28"/>
    <mergeCell ref="AE28:AF28"/>
    <mergeCell ref="AG28:AH28"/>
    <mergeCell ref="AI28:AJ28"/>
    <mergeCell ref="AL28:AM28"/>
    <mergeCell ref="IF26:IG26"/>
    <mergeCell ref="IH26:II26"/>
    <mergeCell ref="IJ26:IK26"/>
    <mergeCell ref="IL26:IM26"/>
    <mergeCell ref="IN26:IO26"/>
    <mergeCell ref="GF26:GG26"/>
    <mergeCell ref="GI26:GJ26"/>
    <mergeCell ref="GK26:GL26"/>
    <mergeCell ref="GM26:GN26"/>
    <mergeCell ref="GO26:GP26"/>
    <mergeCell ref="GQ26:GR26"/>
    <mergeCell ref="FT26:FU26"/>
    <mergeCell ref="FV26:FW26"/>
    <mergeCell ref="FX26:FY26"/>
    <mergeCell ref="FZ26:GA26"/>
    <mergeCell ref="GB26:GC26"/>
    <mergeCell ref="GD26:GE26"/>
    <mergeCell ref="FG26:FH26"/>
    <mergeCell ref="FI26:FJ26"/>
    <mergeCell ref="FK26:FL26"/>
    <mergeCell ref="BY28:BZ28"/>
    <mergeCell ref="IP26:IQ26"/>
    <mergeCell ref="HS26:HT26"/>
    <mergeCell ref="HU26:HV26"/>
    <mergeCell ref="HW26:HX26"/>
    <mergeCell ref="HY26:HZ26"/>
    <mergeCell ref="IB26:IC26"/>
    <mergeCell ref="ID26:IE26"/>
    <mergeCell ref="HE26:HF26"/>
    <mergeCell ref="HG26:HH26"/>
    <mergeCell ref="HI26:HJ26"/>
    <mergeCell ref="HK26:HL26"/>
    <mergeCell ref="HM26:HN26"/>
    <mergeCell ref="HP26:HQ26"/>
    <mergeCell ref="GS26:GT26"/>
    <mergeCell ref="GU26:GV26"/>
    <mergeCell ref="GW26:GX26"/>
    <mergeCell ref="GY26:GZ26"/>
    <mergeCell ref="HA26:HB26"/>
    <mergeCell ref="HC26:HD26"/>
    <mergeCell ref="FN26:FO26"/>
    <mergeCell ref="FP26:FQ26"/>
    <mergeCell ref="FR26:FS26"/>
    <mergeCell ref="EU26:EV26"/>
    <mergeCell ref="EW26:EX26"/>
    <mergeCell ref="EY26:EZ26"/>
    <mergeCell ref="FA26:FB26"/>
    <mergeCell ref="FC26:FD26"/>
    <mergeCell ref="FE26:FF26"/>
    <mergeCell ref="EI26:EJ26"/>
    <mergeCell ref="EK26:EL26"/>
    <mergeCell ref="EM26:EN26"/>
    <mergeCell ref="EO26:EP26"/>
    <mergeCell ref="EQ26:ER26"/>
    <mergeCell ref="ES26:ET26"/>
    <mergeCell ref="DV26:DW26"/>
    <mergeCell ref="DX26:DY26"/>
    <mergeCell ref="DZ26:EA26"/>
    <mergeCell ref="EB26:EC26"/>
    <mergeCell ref="EE26:EF26"/>
    <mergeCell ref="EG26:EH26"/>
    <mergeCell ref="DE26:DF26"/>
    <mergeCell ref="DG26:DH26"/>
    <mergeCell ref="DI26:DJ26"/>
    <mergeCell ref="DK26:DL26"/>
    <mergeCell ref="DT26:DU26"/>
    <mergeCell ref="CR26:CS26"/>
    <mergeCell ref="CT26:CU26"/>
    <mergeCell ref="CV26:CW26"/>
    <mergeCell ref="CX26:CY26"/>
    <mergeCell ref="DA26:DB26"/>
    <mergeCell ref="DC26:DD26"/>
    <mergeCell ref="DM26:DN26"/>
    <mergeCell ref="DO26:DP26"/>
    <mergeCell ref="DQ26:DR26"/>
    <mergeCell ref="CE26:CF26"/>
    <mergeCell ref="CG26:CH26"/>
    <mergeCell ref="CJ26:CK26"/>
    <mergeCell ref="CL26:CM26"/>
    <mergeCell ref="CN26:CO26"/>
    <mergeCell ref="CP26:CQ26"/>
    <mergeCell ref="BU26:BV26"/>
    <mergeCell ref="BW26:BX26"/>
    <mergeCell ref="BY26:BZ26"/>
    <mergeCell ref="CA26:CB26"/>
    <mergeCell ref="CC26:CD26"/>
    <mergeCell ref="BF26:BG26"/>
    <mergeCell ref="BH26:BI26"/>
    <mergeCell ref="BK26:BL26"/>
    <mergeCell ref="BM26:BN26"/>
    <mergeCell ref="BO26:BP26"/>
    <mergeCell ref="BQ26:BR26"/>
    <mergeCell ref="AT26:AU26"/>
    <mergeCell ref="AV26:AW26"/>
    <mergeCell ref="AX26:AY26"/>
    <mergeCell ref="AZ26:BA26"/>
    <mergeCell ref="BB26:BC26"/>
    <mergeCell ref="BD26:BE26"/>
    <mergeCell ref="IP24:IQ24"/>
    <mergeCell ref="AC26:AD26"/>
    <mergeCell ref="AE26:AF26"/>
    <mergeCell ref="AG26:AH26"/>
    <mergeCell ref="AI26:AJ26"/>
    <mergeCell ref="AL26:AM26"/>
    <mergeCell ref="AN26:AO26"/>
    <mergeCell ref="AP26:AQ26"/>
    <mergeCell ref="AR26:AS26"/>
    <mergeCell ref="ID24:IE24"/>
    <mergeCell ref="IF24:IG24"/>
    <mergeCell ref="IH24:II24"/>
    <mergeCell ref="IJ24:IK24"/>
    <mergeCell ref="IL24:IM24"/>
    <mergeCell ref="IN24:IO24"/>
    <mergeCell ref="HP24:HQ24"/>
    <mergeCell ref="HS24:HT24"/>
    <mergeCell ref="HU24:HV24"/>
    <mergeCell ref="HW24:HX24"/>
    <mergeCell ref="HY24:HZ24"/>
    <mergeCell ref="IB24:IC24"/>
    <mergeCell ref="HC24:HD24"/>
    <mergeCell ref="HE24:HF24"/>
    <mergeCell ref="HG24:HH24"/>
    <mergeCell ref="HI24:HJ24"/>
    <mergeCell ref="HK24:HL24"/>
    <mergeCell ref="HM24:HN24"/>
    <mergeCell ref="GQ24:GR24"/>
    <mergeCell ref="GS24:GT24"/>
    <mergeCell ref="GU24:GV24"/>
    <mergeCell ref="GW24:GX24"/>
    <mergeCell ref="BS26:BT26"/>
    <mergeCell ref="GY24:GZ24"/>
    <mergeCell ref="HA24:HB24"/>
    <mergeCell ref="GD24:GE24"/>
    <mergeCell ref="GF24:GG24"/>
    <mergeCell ref="GI24:GJ24"/>
    <mergeCell ref="GK24:GL24"/>
    <mergeCell ref="GM24:GN24"/>
    <mergeCell ref="GO24:GP24"/>
    <mergeCell ref="FR24:FS24"/>
    <mergeCell ref="FT24:FU24"/>
    <mergeCell ref="FV24:FW24"/>
    <mergeCell ref="FX24:FY24"/>
    <mergeCell ref="FZ24:GA24"/>
    <mergeCell ref="GB24:GC24"/>
    <mergeCell ref="FE24:FF24"/>
    <mergeCell ref="FG24:FH24"/>
    <mergeCell ref="FI24:FJ24"/>
    <mergeCell ref="FK24:FL24"/>
    <mergeCell ref="FN24:FO24"/>
    <mergeCell ref="FP24:FQ24"/>
    <mergeCell ref="ES24:ET24"/>
    <mergeCell ref="EU24:EV24"/>
    <mergeCell ref="EW24:EX24"/>
    <mergeCell ref="EY24:EZ24"/>
    <mergeCell ref="FA24:FB24"/>
    <mergeCell ref="FC24:FD24"/>
    <mergeCell ref="EG24:EH24"/>
    <mergeCell ref="EI24:EJ24"/>
    <mergeCell ref="EK24:EL24"/>
    <mergeCell ref="EM24:EN24"/>
    <mergeCell ref="EO24:EP24"/>
    <mergeCell ref="EQ24:ER24"/>
    <mergeCell ref="DV24:DW24"/>
    <mergeCell ref="DX24:DY24"/>
    <mergeCell ref="DZ24:EA24"/>
    <mergeCell ref="EB24:EC24"/>
    <mergeCell ref="EE24:EF24"/>
    <mergeCell ref="DC24:DD24"/>
    <mergeCell ref="DE24:DF24"/>
    <mergeCell ref="DG24:DH24"/>
    <mergeCell ref="DI24:DJ24"/>
    <mergeCell ref="DK24:DL24"/>
    <mergeCell ref="DT24:DU24"/>
    <mergeCell ref="CP24:CQ24"/>
    <mergeCell ref="CR24:CS24"/>
    <mergeCell ref="CT24:CU24"/>
    <mergeCell ref="CV24:CW24"/>
    <mergeCell ref="CX24:CY24"/>
    <mergeCell ref="DA24:DB24"/>
    <mergeCell ref="DM24:DN24"/>
    <mergeCell ref="DO24:DP24"/>
    <mergeCell ref="DQ24:DR24"/>
    <mergeCell ref="CC24:CD24"/>
    <mergeCell ref="CE24:CF24"/>
    <mergeCell ref="CG24:CH24"/>
    <mergeCell ref="CJ24:CK24"/>
    <mergeCell ref="CL24:CM24"/>
    <mergeCell ref="CN24:CO24"/>
    <mergeCell ref="BS24:BT24"/>
    <mergeCell ref="BU24:BV24"/>
    <mergeCell ref="BW24:BX24"/>
    <mergeCell ref="BY24:BZ24"/>
    <mergeCell ref="CA24:CB24"/>
    <mergeCell ref="BD24:BE24"/>
    <mergeCell ref="BF24:BG24"/>
    <mergeCell ref="BH24:BI24"/>
    <mergeCell ref="BK24:BL24"/>
    <mergeCell ref="BM24:BN24"/>
    <mergeCell ref="BO24:BP24"/>
    <mergeCell ref="AR24:AS24"/>
    <mergeCell ref="AT24:AU24"/>
    <mergeCell ref="AV24:AW24"/>
    <mergeCell ref="AX24:AY24"/>
    <mergeCell ref="AZ24:BA24"/>
    <mergeCell ref="BB24:BC24"/>
    <mergeCell ref="IN22:IO22"/>
    <mergeCell ref="IP22:IQ22"/>
    <mergeCell ref="AC24:AD24"/>
    <mergeCell ref="AE24:AF24"/>
    <mergeCell ref="AG24:AH24"/>
    <mergeCell ref="AI24:AJ24"/>
    <mergeCell ref="AL24:AM24"/>
    <mergeCell ref="AN24:AO24"/>
    <mergeCell ref="AP24:AQ24"/>
    <mergeCell ref="IB22:IC22"/>
    <mergeCell ref="ID22:IE22"/>
    <mergeCell ref="IF22:IG22"/>
    <mergeCell ref="IH22:II22"/>
    <mergeCell ref="IJ22:IK22"/>
    <mergeCell ref="IL22:IM22"/>
    <mergeCell ref="HM22:HN22"/>
    <mergeCell ref="HP22:HQ22"/>
    <mergeCell ref="HS22:HT22"/>
    <mergeCell ref="HU22:HV22"/>
    <mergeCell ref="HW22:HX22"/>
    <mergeCell ref="HY22:HZ22"/>
    <mergeCell ref="HA22:HB22"/>
    <mergeCell ref="HC22:HD22"/>
    <mergeCell ref="HE22:HF22"/>
    <mergeCell ref="HG22:HH22"/>
    <mergeCell ref="HI22:HJ22"/>
    <mergeCell ref="HK22:HL22"/>
    <mergeCell ref="GO22:GP22"/>
    <mergeCell ref="GQ22:GR22"/>
    <mergeCell ref="GS22:GT22"/>
    <mergeCell ref="GU22:GV22"/>
    <mergeCell ref="BQ24:BR24"/>
    <mergeCell ref="GW22:GX22"/>
    <mergeCell ref="GY22:GZ22"/>
    <mergeCell ref="GB22:GC22"/>
    <mergeCell ref="GD22:GE22"/>
    <mergeCell ref="GF22:GG22"/>
    <mergeCell ref="GI22:GJ22"/>
    <mergeCell ref="GK22:GL22"/>
    <mergeCell ref="GM22:GN22"/>
    <mergeCell ref="FP22:FQ22"/>
    <mergeCell ref="FR22:FS22"/>
    <mergeCell ref="FT22:FU22"/>
    <mergeCell ref="FV22:FW22"/>
    <mergeCell ref="FX22:FY22"/>
    <mergeCell ref="FZ22:GA22"/>
    <mergeCell ref="FC22:FD22"/>
    <mergeCell ref="FE22:FF22"/>
    <mergeCell ref="FG22:FH22"/>
    <mergeCell ref="FI22:FJ22"/>
    <mergeCell ref="FK22:FL22"/>
    <mergeCell ref="FN22:FO22"/>
    <mergeCell ref="EQ22:ER22"/>
    <mergeCell ref="ES22:ET22"/>
    <mergeCell ref="EU22:EV22"/>
    <mergeCell ref="EW22:EX22"/>
    <mergeCell ref="EY22:EZ22"/>
    <mergeCell ref="FA22:FB22"/>
    <mergeCell ref="EE22:EF22"/>
    <mergeCell ref="EG22:EH22"/>
    <mergeCell ref="EI22:EJ22"/>
    <mergeCell ref="EK22:EL22"/>
    <mergeCell ref="EM22:EN22"/>
    <mergeCell ref="EO22:EP22"/>
    <mergeCell ref="DT22:DU22"/>
    <mergeCell ref="DV22:DW22"/>
    <mergeCell ref="DX22:DY22"/>
    <mergeCell ref="DZ22:EA22"/>
    <mergeCell ref="EB22:EC22"/>
    <mergeCell ref="DA22:DB22"/>
    <mergeCell ref="DC22:DD22"/>
    <mergeCell ref="DE22:DF22"/>
    <mergeCell ref="DG22:DH22"/>
    <mergeCell ref="DI22:DJ22"/>
    <mergeCell ref="DK22:DL22"/>
    <mergeCell ref="CN22:CO22"/>
    <mergeCell ref="CP22:CQ22"/>
    <mergeCell ref="CR22:CS22"/>
    <mergeCell ref="CT22:CU22"/>
    <mergeCell ref="CV22:CW22"/>
    <mergeCell ref="CX22:CY22"/>
    <mergeCell ref="DM22:DN22"/>
    <mergeCell ref="DO22:DP22"/>
    <mergeCell ref="DQ22:DR22"/>
    <mergeCell ref="CA22:CB22"/>
    <mergeCell ref="CC22:CD22"/>
    <mergeCell ref="CE22:CF22"/>
    <mergeCell ref="CG22:CH22"/>
    <mergeCell ref="CJ22:CK22"/>
    <mergeCell ref="CL22:CM22"/>
    <mergeCell ref="BQ22:BR22"/>
    <mergeCell ref="BS22:BT22"/>
    <mergeCell ref="BU22:BV22"/>
    <mergeCell ref="BW22:BX22"/>
    <mergeCell ref="BY22:BZ22"/>
    <mergeCell ref="BB22:BC22"/>
    <mergeCell ref="BD22:BE22"/>
    <mergeCell ref="BF22:BG22"/>
    <mergeCell ref="BH22:BI22"/>
    <mergeCell ref="BK22:BL22"/>
    <mergeCell ref="BM22:BN22"/>
    <mergeCell ref="AP22:AQ22"/>
    <mergeCell ref="AR22:AS22"/>
    <mergeCell ref="AT22:AU22"/>
    <mergeCell ref="AV22:AW22"/>
    <mergeCell ref="AX22:AY22"/>
    <mergeCell ref="AZ22:BA22"/>
    <mergeCell ref="IL20:IM20"/>
    <mergeCell ref="IN20:IO20"/>
    <mergeCell ref="IP20:IQ20"/>
    <mergeCell ref="AC22:AD22"/>
    <mergeCell ref="AE22:AF22"/>
    <mergeCell ref="AG22:AH22"/>
    <mergeCell ref="AI22:AJ22"/>
    <mergeCell ref="AL22:AM22"/>
    <mergeCell ref="AN22:AO22"/>
    <mergeCell ref="HY20:HZ20"/>
    <mergeCell ref="IB20:IC20"/>
    <mergeCell ref="ID20:IE20"/>
    <mergeCell ref="IF20:IG20"/>
    <mergeCell ref="IH20:II20"/>
    <mergeCell ref="IJ20:IK20"/>
    <mergeCell ref="HK20:HL20"/>
    <mergeCell ref="HM20:HN20"/>
    <mergeCell ref="HP20:HQ20"/>
    <mergeCell ref="HS20:HT20"/>
    <mergeCell ref="HU20:HV20"/>
    <mergeCell ref="HW20:HX20"/>
    <mergeCell ref="GY20:GZ20"/>
    <mergeCell ref="HA20:HB20"/>
    <mergeCell ref="HC20:HD20"/>
    <mergeCell ref="HE20:HF20"/>
    <mergeCell ref="HG20:HH20"/>
    <mergeCell ref="HI20:HJ20"/>
    <mergeCell ref="GM20:GN20"/>
    <mergeCell ref="GO20:GP20"/>
    <mergeCell ref="GQ20:GR20"/>
    <mergeCell ref="GS20:GT20"/>
    <mergeCell ref="BO22:BP22"/>
    <mergeCell ref="GU20:GV20"/>
    <mergeCell ref="GW20:GX20"/>
    <mergeCell ref="FZ20:GA20"/>
    <mergeCell ref="GB20:GC20"/>
    <mergeCell ref="GD20:GE20"/>
    <mergeCell ref="GF20:GG20"/>
    <mergeCell ref="GI20:GJ20"/>
    <mergeCell ref="GK20:GL20"/>
    <mergeCell ref="FN20:FO20"/>
    <mergeCell ref="FP20:FQ20"/>
    <mergeCell ref="FR20:FS20"/>
    <mergeCell ref="FT20:FU20"/>
    <mergeCell ref="FV20:FW20"/>
    <mergeCell ref="FX20:FY20"/>
    <mergeCell ref="FA20:FB20"/>
    <mergeCell ref="FC20:FD20"/>
    <mergeCell ref="FE20:FF20"/>
    <mergeCell ref="FG20:FH20"/>
    <mergeCell ref="FI20:FJ20"/>
    <mergeCell ref="FK20:FL20"/>
    <mergeCell ref="EO20:EP20"/>
    <mergeCell ref="EQ20:ER20"/>
    <mergeCell ref="ES20:ET20"/>
    <mergeCell ref="EU20:EV20"/>
    <mergeCell ref="EW20:EX20"/>
    <mergeCell ref="EY20:EZ20"/>
    <mergeCell ref="EB20:EC20"/>
    <mergeCell ref="EE20:EF20"/>
    <mergeCell ref="EG20:EH20"/>
    <mergeCell ref="EI20:EJ20"/>
    <mergeCell ref="EK20:EL20"/>
    <mergeCell ref="EM20:EN20"/>
    <mergeCell ref="DK20:DL20"/>
    <mergeCell ref="DT20:DU20"/>
    <mergeCell ref="DV20:DW20"/>
    <mergeCell ref="DX20:DY20"/>
    <mergeCell ref="DZ20:EA20"/>
    <mergeCell ref="DA20:DB20"/>
    <mergeCell ref="DC20:DD20"/>
    <mergeCell ref="DE20:DF20"/>
    <mergeCell ref="DG20:DH20"/>
    <mergeCell ref="DI20:DJ20"/>
    <mergeCell ref="CL20:CM20"/>
    <mergeCell ref="CN20:CO20"/>
    <mergeCell ref="CP20:CQ20"/>
    <mergeCell ref="CR20:CS20"/>
    <mergeCell ref="CT20:CU20"/>
    <mergeCell ref="CV20:CW20"/>
    <mergeCell ref="DM20:DN20"/>
    <mergeCell ref="DO20:DP20"/>
    <mergeCell ref="DQ20:DR20"/>
    <mergeCell ref="BY20:BZ20"/>
    <mergeCell ref="CA20:CB20"/>
    <mergeCell ref="CC20:CD20"/>
    <mergeCell ref="CE20:CF20"/>
    <mergeCell ref="CG20:CH20"/>
    <mergeCell ref="CJ20:CK20"/>
    <mergeCell ref="BQ20:BR20"/>
    <mergeCell ref="BS20:BT20"/>
    <mergeCell ref="BU20:BV20"/>
    <mergeCell ref="BW20:BX20"/>
    <mergeCell ref="AZ20:BA20"/>
    <mergeCell ref="BB20:BC20"/>
    <mergeCell ref="BD20:BE20"/>
    <mergeCell ref="BF20:BG20"/>
    <mergeCell ref="BH20:BI20"/>
    <mergeCell ref="BK20:BL20"/>
    <mergeCell ref="AN20:AO20"/>
    <mergeCell ref="AP20:AQ20"/>
    <mergeCell ref="AR20:AS20"/>
    <mergeCell ref="AT20:AU20"/>
    <mergeCell ref="AV20:AW20"/>
    <mergeCell ref="AX20:AY20"/>
    <mergeCell ref="CX20:CY20"/>
    <mergeCell ref="AE20:AF20"/>
    <mergeCell ref="AG20:AH20"/>
    <mergeCell ref="AI20:AJ20"/>
    <mergeCell ref="AL20:AM20"/>
    <mergeCell ref="IF18:IG18"/>
    <mergeCell ref="IH18:II18"/>
    <mergeCell ref="IJ18:IK18"/>
    <mergeCell ref="IL18:IM18"/>
    <mergeCell ref="IN18:IO18"/>
    <mergeCell ref="GF18:GG18"/>
    <mergeCell ref="GI18:GJ18"/>
    <mergeCell ref="GK18:GL18"/>
    <mergeCell ref="GM18:GN18"/>
    <mergeCell ref="GO18:GP18"/>
    <mergeCell ref="GQ18:GR18"/>
    <mergeCell ref="FT18:FU18"/>
    <mergeCell ref="FV18:FW18"/>
    <mergeCell ref="FX18:FY18"/>
    <mergeCell ref="FZ18:GA18"/>
    <mergeCell ref="GB18:GC18"/>
    <mergeCell ref="GD18:GE18"/>
    <mergeCell ref="FG18:FH18"/>
    <mergeCell ref="FI18:FJ18"/>
    <mergeCell ref="FK18:FL18"/>
    <mergeCell ref="FN18:FO18"/>
    <mergeCell ref="FP18:FQ18"/>
    <mergeCell ref="FR18:FS18"/>
    <mergeCell ref="EU18:EV18"/>
    <mergeCell ref="EW18:EX18"/>
    <mergeCell ref="EY18:EZ18"/>
    <mergeCell ref="BM20:BN20"/>
    <mergeCell ref="BO20:BP20"/>
    <mergeCell ref="IP18:IQ18"/>
    <mergeCell ref="HS18:HT18"/>
    <mergeCell ref="HU18:HV18"/>
    <mergeCell ref="HW18:HX18"/>
    <mergeCell ref="HY18:HZ18"/>
    <mergeCell ref="IB18:IC18"/>
    <mergeCell ref="ID18:IE18"/>
    <mergeCell ref="HE18:HF18"/>
    <mergeCell ref="HG18:HH18"/>
    <mergeCell ref="HI18:HJ18"/>
    <mergeCell ref="HK18:HL18"/>
    <mergeCell ref="HM18:HN18"/>
    <mergeCell ref="HP18:HQ18"/>
    <mergeCell ref="GS18:GT18"/>
    <mergeCell ref="GU18:GV18"/>
    <mergeCell ref="GW18:GX18"/>
    <mergeCell ref="GY18:GZ18"/>
    <mergeCell ref="HA18:HB18"/>
    <mergeCell ref="HC18:HD18"/>
    <mergeCell ref="FA18:FB18"/>
    <mergeCell ref="FC18:FD18"/>
    <mergeCell ref="FE18:FF18"/>
    <mergeCell ref="EI18:EJ18"/>
    <mergeCell ref="EK18:EL18"/>
    <mergeCell ref="EM18:EN18"/>
    <mergeCell ref="EO18:EP18"/>
    <mergeCell ref="EQ18:ER18"/>
    <mergeCell ref="ES18:ET18"/>
    <mergeCell ref="DV18:DW18"/>
    <mergeCell ref="DX18:DY18"/>
    <mergeCell ref="DZ18:EA18"/>
    <mergeCell ref="EB18:EC18"/>
    <mergeCell ref="EE18:EF18"/>
    <mergeCell ref="EG18:EH18"/>
    <mergeCell ref="DE18:DF18"/>
    <mergeCell ref="DG18:DH18"/>
    <mergeCell ref="DI18:DJ18"/>
    <mergeCell ref="DK18:DL18"/>
    <mergeCell ref="DT18:DU18"/>
    <mergeCell ref="CT18:CU18"/>
    <mergeCell ref="CV18:CW18"/>
    <mergeCell ref="CX18:CY18"/>
    <mergeCell ref="DA18:DB18"/>
    <mergeCell ref="DC18:DD18"/>
    <mergeCell ref="CE18:CF18"/>
    <mergeCell ref="CG18:CH18"/>
    <mergeCell ref="CJ18:CK18"/>
    <mergeCell ref="CL18:CM18"/>
    <mergeCell ref="CN18:CO18"/>
    <mergeCell ref="CP18:CQ18"/>
    <mergeCell ref="DM18:DN18"/>
    <mergeCell ref="DO18:DP18"/>
    <mergeCell ref="DQ18:DR18"/>
    <mergeCell ref="BS18:BT18"/>
    <mergeCell ref="BU18:BV18"/>
    <mergeCell ref="BW18:BX18"/>
    <mergeCell ref="BY18:BZ18"/>
    <mergeCell ref="CA18:CB18"/>
    <mergeCell ref="CC18:CD18"/>
    <mergeCell ref="BF18:BG18"/>
    <mergeCell ref="BH18:BI18"/>
    <mergeCell ref="BK18:BL18"/>
    <mergeCell ref="BM18:BN18"/>
    <mergeCell ref="BO18:BP18"/>
    <mergeCell ref="BQ18:BR18"/>
    <mergeCell ref="AT18:AU18"/>
    <mergeCell ref="AV18:AW18"/>
    <mergeCell ref="AX18:AY18"/>
    <mergeCell ref="AZ18:BA18"/>
    <mergeCell ref="BB18:BC18"/>
    <mergeCell ref="BD18:BE18"/>
    <mergeCell ref="IP16:IQ16"/>
    <mergeCell ref="AC18:AD18"/>
    <mergeCell ref="AE18:AF18"/>
    <mergeCell ref="AG18:AH18"/>
    <mergeCell ref="AI18:AJ18"/>
    <mergeCell ref="AL18:AM18"/>
    <mergeCell ref="AN18:AO18"/>
    <mergeCell ref="AP18:AQ18"/>
    <mergeCell ref="AR18:AS18"/>
    <mergeCell ref="ID16:IE16"/>
    <mergeCell ref="IF16:IG16"/>
    <mergeCell ref="IH16:II16"/>
    <mergeCell ref="IJ16:IK16"/>
    <mergeCell ref="IL16:IM16"/>
    <mergeCell ref="IN16:IO16"/>
    <mergeCell ref="HP16:HQ16"/>
    <mergeCell ref="HS16:HT16"/>
    <mergeCell ref="HU16:HV16"/>
    <mergeCell ref="HW16:HX16"/>
    <mergeCell ref="CR18:CS18"/>
    <mergeCell ref="HY16:HZ16"/>
    <mergeCell ref="IB16:IC16"/>
    <mergeCell ref="HC16:HD16"/>
    <mergeCell ref="HE16:HF16"/>
    <mergeCell ref="HG16:HH16"/>
    <mergeCell ref="HI16:HJ16"/>
    <mergeCell ref="HK16:HL16"/>
    <mergeCell ref="HM16:HN16"/>
    <mergeCell ref="GQ16:GR16"/>
    <mergeCell ref="GS16:GT16"/>
    <mergeCell ref="GU16:GV16"/>
    <mergeCell ref="GW16:GX16"/>
    <mergeCell ref="GY16:GZ16"/>
    <mergeCell ref="HA16:HB16"/>
    <mergeCell ref="GD16:GE16"/>
    <mergeCell ref="GF16:GG16"/>
    <mergeCell ref="GI16:GJ16"/>
    <mergeCell ref="GK16:GL16"/>
    <mergeCell ref="GM16:GN16"/>
    <mergeCell ref="GO16:GP16"/>
    <mergeCell ref="FR16:FS16"/>
    <mergeCell ref="FT16:FU16"/>
    <mergeCell ref="FV16:FW16"/>
    <mergeCell ref="FX16:FY16"/>
    <mergeCell ref="FZ16:GA16"/>
    <mergeCell ref="GB16:GC16"/>
    <mergeCell ref="FE16:FF16"/>
    <mergeCell ref="FG16:FH16"/>
    <mergeCell ref="FI16:FJ16"/>
    <mergeCell ref="FK16:FL16"/>
    <mergeCell ref="FN16:FO16"/>
    <mergeCell ref="FP16:FQ16"/>
    <mergeCell ref="ES16:ET16"/>
    <mergeCell ref="EU16:EV16"/>
    <mergeCell ref="EW16:EX16"/>
    <mergeCell ref="EY16:EZ16"/>
    <mergeCell ref="FA16:FB16"/>
    <mergeCell ref="FC16:FD16"/>
    <mergeCell ref="EG16:EH16"/>
    <mergeCell ref="EI16:EJ16"/>
    <mergeCell ref="EK16:EL16"/>
    <mergeCell ref="EM16:EN16"/>
    <mergeCell ref="EO16:EP16"/>
    <mergeCell ref="EQ16:ER16"/>
    <mergeCell ref="DV16:DW16"/>
    <mergeCell ref="DX16:DY16"/>
    <mergeCell ref="DZ16:EA16"/>
    <mergeCell ref="EB16:EC16"/>
    <mergeCell ref="EE16:EF16"/>
    <mergeCell ref="DI16:DJ16"/>
    <mergeCell ref="DK16:DL16"/>
    <mergeCell ref="DT16:DU16"/>
    <mergeCell ref="CP16:CQ16"/>
    <mergeCell ref="CR16:CS16"/>
    <mergeCell ref="CT16:CU16"/>
    <mergeCell ref="CV16:CW16"/>
    <mergeCell ref="CX16:CY16"/>
    <mergeCell ref="DA16:DB16"/>
    <mergeCell ref="CC16:CD16"/>
    <mergeCell ref="CE16:CF16"/>
    <mergeCell ref="CG16:CH16"/>
    <mergeCell ref="CJ16:CK16"/>
    <mergeCell ref="CL16:CM16"/>
    <mergeCell ref="CN16:CO16"/>
    <mergeCell ref="DM16:DN16"/>
    <mergeCell ref="DO16:DP16"/>
    <mergeCell ref="DQ16:DR16"/>
    <mergeCell ref="BY16:BZ16"/>
    <mergeCell ref="CA16:CB16"/>
    <mergeCell ref="BD16:BE16"/>
    <mergeCell ref="BF16:BG16"/>
    <mergeCell ref="BH16:BI16"/>
    <mergeCell ref="BK16:BL16"/>
    <mergeCell ref="BM16:BN16"/>
    <mergeCell ref="BO16:BP16"/>
    <mergeCell ref="AR16:AS16"/>
    <mergeCell ref="AT16:AU16"/>
    <mergeCell ref="AV16:AW16"/>
    <mergeCell ref="AX16:AY16"/>
    <mergeCell ref="AZ16:BA16"/>
    <mergeCell ref="BB16:BC16"/>
    <mergeCell ref="DC16:DD16"/>
    <mergeCell ref="DE16:DF16"/>
    <mergeCell ref="DG16:DH16"/>
    <mergeCell ref="AN16:AO16"/>
    <mergeCell ref="AP16:AQ16"/>
    <mergeCell ref="IF14:IG14"/>
    <mergeCell ref="IH14:II14"/>
    <mergeCell ref="IJ14:IK14"/>
    <mergeCell ref="IL14:IM14"/>
    <mergeCell ref="IN14:IO14"/>
    <mergeCell ref="IP14:IQ14"/>
    <mergeCell ref="HS14:HT14"/>
    <mergeCell ref="HU14:HV14"/>
    <mergeCell ref="HW14:HX14"/>
    <mergeCell ref="HY14:HZ14"/>
    <mergeCell ref="IB14:IC14"/>
    <mergeCell ref="ID14:IE14"/>
    <mergeCell ref="HE14:HF14"/>
    <mergeCell ref="HG14:HH14"/>
    <mergeCell ref="HI14:HJ14"/>
    <mergeCell ref="HK14:HL14"/>
    <mergeCell ref="HM14:HN14"/>
    <mergeCell ref="HP14:HQ14"/>
    <mergeCell ref="GS14:GT14"/>
    <mergeCell ref="GU14:GV14"/>
    <mergeCell ref="GW14:GX14"/>
    <mergeCell ref="GY14:GZ14"/>
    <mergeCell ref="HA14:HB14"/>
    <mergeCell ref="HC14:HD14"/>
    <mergeCell ref="GF14:GG14"/>
    <mergeCell ref="GI14:GJ14"/>
    <mergeCell ref="BQ16:BR16"/>
    <mergeCell ref="BS16:BT16"/>
    <mergeCell ref="BU16:BV16"/>
    <mergeCell ref="BW16:BX16"/>
    <mergeCell ref="GK14:GL14"/>
    <mergeCell ref="GM14:GN14"/>
    <mergeCell ref="GO14:GP14"/>
    <mergeCell ref="GQ14:GR14"/>
    <mergeCell ref="FT14:FU14"/>
    <mergeCell ref="FV14:FW14"/>
    <mergeCell ref="FX14:FY14"/>
    <mergeCell ref="FZ14:GA14"/>
    <mergeCell ref="GB14:GC14"/>
    <mergeCell ref="GD14:GE14"/>
    <mergeCell ref="FG14:FH14"/>
    <mergeCell ref="FI14:FJ14"/>
    <mergeCell ref="FK14:FL14"/>
    <mergeCell ref="FN14:FO14"/>
    <mergeCell ref="FP14:FQ14"/>
    <mergeCell ref="FR14:FS14"/>
    <mergeCell ref="EU14:EV14"/>
    <mergeCell ref="EW14:EX14"/>
    <mergeCell ref="EY14:EZ14"/>
    <mergeCell ref="FA14:FB14"/>
    <mergeCell ref="FC14:FD14"/>
    <mergeCell ref="FE14:FF14"/>
    <mergeCell ref="EI14:EJ14"/>
    <mergeCell ref="EK14:EL14"/>
    <mergeCell ref="EM14:EN14"/>
    <mergeCell ref="EO14:EP14"/>
    <mergeCell ref="EQ14:ER14"/>
    <mergeCell ref="ES14:ET14"/>
    <mergeCell ref="DV14:DW14"/>
    <mergeCell ref="DX14:DY14"/>
    <mergeCell ref="DZ14:EA14"/>
    <mergeCell ref="EB14:EC14"/>
    <mergeCell ref="EE14:EF14"/>
    <mergeCell ref="EG14:EH14"/>
    <mergeCell ref="DE14:DF14"/>
    <mergeCell ref="DG14:DH14"/>
    <mergeCell ref="DI14:DJ14"/>
    <mergeCell ref="DK14:DL14"/>
    <mergeCell ref="DT14:DU14"/>
    <mergeCell ref="DM14:DN14"/>
    <mergeCell ref="DO14:DP14"/>
    <mergeCell ref="DQ14:DR14"/>
    <mergeCell ref="CT14:CU14"/>
    <mergeCell ref="CV14:CW14"/>
    <mergeCell ref="CX14:CY14"/>
    <mergeCell ref="DA14:DB14"/>
    <mergeCell ref="DC14:DD14"/>
    <mergeCell ref="CE14:CF14"/>
    <mergeCell ref="CG14:CH14"/>
    <mergeCell ref="CJ14:CK14"/>
    <mergeCell ref="CL14:CM14"/>
    <mergeCell ref="CN14:CO14"/>
    <mergeCell ref="CP14:CQ14"/>
    <mergeCell ref="BS14:BT14"/>
    <mergeCell ref="BU14:BV14"/>
    <mergeCell ref="BW14:BX14"/>
    <mergeCell ref="BY14:BZ14"/>
    <mergeCell ref="CA14:CB14"/>
    <mergeCell ref="CC14:CD14"/>
    <mergeCell ref="BF14:BG14"/>
    <mergeCell ref="BH14:BI14"/>
    <mergeCell ref="BK14:BL14"/>
    <mergeCell ref="BM14:BN14"/>
    <mergeCell ref="BO14:BP14"/>
    <mergeCell ref="BQ14:BR14"/>
    <mergeCell ref="AT14:AU14"/>
    <mergeCell ref="AV14:AW14"/>
    <mergeCell ref="AX14:AY14"/>
    <mergeCell ref="AZ14:BA14"/>
    <mergeCell ref="BB14:BC14"/>
    <mergeCell ref="BD14:BE14"/>
    <mergeCell ref="IP12:IQ12"/>
    <mergeCell ref="AC14:AD14"/>
    <mergeCell ref="AE14:AF14"/>
    <mergeCell ref="AG14:AH14"/>
    <mergeCell ref="AI14:AJ14"/>
    <mergeCell ref="AL14:AM14"/>
    <mergeCell ref="AN14:AO14"/>
    <mergeCell ref="AP14:AQ14"/>
    <mergeCell ref="AR14:AS14"/>
    <mergeCell ref="ID12:IE12"/>
    <mergeCell ref="IF12:IG12"/>
    <mergeCell ref="IH12:II12"/>
    <mergeCell ref="IJ12:IK12"/>
    <mergeCell ref="IL12:IM12"/>
    <mergeCell ref="IN12:IO12"/>
    <mergeCell ref="HP12:HQ12"/>
    <mergeCell ref="HS12:HT12"/>
    <mergeCell ref="HU12:HV12"/>
    <mergeCell ref="HW12:HX12"/>
    <mergeCell ref="CR14:CS14"/>
    <mergeCell ref="HY12:HZ12"/>
    <mergeCell ref="IB12:IC12"/>
    <mergeCell ref="HC12:HD12"/>
    <mergeCell ref="HE12:HF12"/>
    <mergeCell ref="HG12:HH12"/>
    <mergeCell ref="HI12:HJ12"/>
    <mergeCell ref="HK12:HL12"/>
    <mergeCell ref="HM12:HN12"/>
    <mergeCell ref="GQ12:GR12"/>
    <mergeCell ref="GS12:GT12"/>
    <mergeCell ref="GU12:GV12"/>
    <mergeCell ref="GW12:GX12"/>
    <mergeCell ref="GY12:GZ12"/>
    <mergeCell ref="HA12:HB12"/>
    <mergeCell ref="GD12:GE12"/>
    <mergeCell ref="GF12:GG12"/>
    <mergeCell ref="GI12:GJ12"/>
    <mergeCell ref="GK12:GL12"/>
    <mergeCell ref="GM12:GN12"/>
    <mergeCell ref="GO12:GP12"/>
    <mergeCell ref="FR12:FS12"/>
    <mergeCell ref="FT12:FU12"/>
    <mergeCell ref="FV12:FW12"/>
    <mergeCell ref="FX12:FY12"/>
    <mergeCell ref="FZ12:GA12"/>
    <mergeCell ref="GB12:GC12"/>
    <mergeCell ref="FE12:FF12"/>
    <mergeCell ref="FG12:FH12"/>
    <mergeCell ref="FI12:FJ12"/>
    <mergeCell ref="FK12:FL12"/>
    <mergeCell ref="FN12:FO12"/>
    <mergeCell ref="FP12:FQ12"/>
    <mergeCell ref="ES12:ET12"/>
    <mergeCell ref="EU12:EV12"/>
    <mergeCell ref="EW12:EX12"/>
    <mergeCell ref="EY12:EZ12"/>
    <mergeCell ref="FA12:FB12"/>
    <mergeCell ref="FC12:FD12"/>
    <mergeCell ref="EG12:EH12"/>
    <mergeCell ref="EI12:EJ12"/>
    <mergeCell ref="EK12:EL12"/>
    <mergeCell ref="EM12:EN12"/>
    <mergeCell ref="EO12:EP12"/>
    <mergeCell ref="EQ12:ER12"/>
    <mergeCell ref="DV12:DW12"/>
    <mergeCell ref="DX12:DY12"/>
    <mergeCell ref="DZ12:EA12"/>
    <mergeCell ref="EB12:EC12"/>
    <mergeCell ref="EE12:EF12"/>
    <mergeCell ref="DC12:DD12"/>
    <mergeCell ref="DE12:DF12"/>
    <mergeCell ref="DG12:DH12"/>
    <mergeCell ref="DI12:DJ12"/>
    <mergeCell ref="DK12:DL12"/>
    <mergeCell ref="DT12:DU12"/>
    <mergeCell ref="DM12:DN12"/>
    <mergeCell ref="DO12:DP12"/>
    <mergeCell ref="DQ12:DR12"/>
    <mergeCell ref="CP12:CQ12"/>
    <mergeCell ref="CR12:CS12"/>
    <mergeCell ref="CT12:CU12"/>
    <mergeCell ref="CV12:CW12"/>
    <mergeCell ref="CX12:CY12"/>
    <mergeCell ref="DA12:DB12"/>
    <mergeCell ref="CC12:CD12"/>
    <mergeCell ref="CE12:CF12"/>
    <mergeCell ref="CG12:CH12"/>
    <mergeCell ref="CJ12:CK12"/>
    <mergeCell ref="CL12:CM12"/>
    <mergeCell ref="CN12:CO12"/>
    <mergeCell ref="BQ12:BR12"/>
    <mergeCell ref="BS12:BT12"/>
    <mergeCell ref="BU12:BV12"/>
    <mergeCell ref="BW12:BX12"/>
    <mergeCell ref="BY12:BZ12"/>
    <mergeCell ref="CA12:CB12"/>
    <mergeCell ref="BD12:BE12"/>
    <mergeCell ref="BF12:BG12"/>
    <mergeCell ref="BH12:BI12"/>
    <mergeCell ref="BK12:BL12"/>
    <mergeCell ref="BM12:BN12"/>
    <mergeCell ref="BO12:BP12"/>
    <mergeCell ref="AR12:AS12"/>
    <mergeCell ref="AT12:AU12"/>
    <mergeCell ref="AV12:AW12"/>
    <mergeCell ref="AX12:AY12"/>
    <mergeCell ref="AZ12:BA12"/>
    <mergeCell ref="BB12:BC12"/>
    <mergeCell ref="AE12:AF12"/>
    <mergeCell ref="AG12:AH12"/>
    <mergeCell ref="AI12:AJ12"/>
    <mergeCell ref="AL12:AM12"/>
    <mergeCell ref="AN12:AO12"/>
    <mergeCell ref="AP12:AQ12"/>
    <mergeCell ref="IF10:IG10"/>
    <mergeCell ref="IH10:II10"/>
    <mergeCell ref="IJ10:IK10"/>
    <mergeCell ref="IL10:IM10"/>
    <mergeCell ref="IN10:IO10"/>
    <mergeCell ref="IP10:IQ10"/>
    <mergeCell ref="HS10:HT10"/>
    <mergeCell ref="HU10:HV10"/>
    <mergeCell ref="HW10:HX10"/>
    <mergeCell ref="HY10:HZ10"/>
    <mergeCell ref="IB10:IC10"/>
    <mergeCell ref="ID10:IE10"/>
    <mergeCell ref="HE10:HF10"/>
    <mergeCell ref="HG10:HH10"/>
    <mergeCell ref="HI10:HJ10"/>
    <mergeCell ref="HK10:HL10"/>
    <mergeCell ref="HM10:HN10"/>
    <mergeCell ref="HP10:HQ10"/>
    <mergeCell ref="GS10:GT10"/>
    <mergeCell ref="GU10:GV10"/>
    <mergeCell ref="GW10:GX10"/>
    <mergeCell ref="GY10:GZ10"/>
    <mergeCell ref="HA10:HB10"/>
    <mergeCell ref="HC10:HD10"/>
    <mergeCell ref="GF10:GG10"/>
    <mergeCell ref="GI10:GJ10"/>
    <mergeCell ref="GK10:GL10"/>
    <mergeCell ref="GM10:GN10"/>
    <mergeCell ref="GO10:GP10"/>
    <mergeCell ref="GQ10:GR10"/>
    <mergeCell ref="FT10:FU10"/>
    <mergeCell ref="FV10:FW10"/>
    <mergeCell ref="FX10:FY10"/>
    <mergeCell ref="FZ10:GA10"/>
    <mergeCell ref="GB10:GC10"/>
    <mergeCell ref="GD10:GE10"/>
    <mergeCell ref="FG10:FH10"/>
    <mergeCell ref="FI10:FJ10"/>
    <mergeCell ref="FK10:FL10"/>
    <mergeCell ref="FN10:FO10"/>
    <mergeCell ref="FP10:FQ10"/>
    <mergeCell ref="FR10:FS10"/>
    <mergeCell ref="EU10:EV10"/>
    <mergeCell ref="EW10:EX10"/>
    <mergeCell ref="EY10:EZ10"/>
    <mergeCell ref="FA10:FB10"/>
    <mergeCell ref="FC10:FD10"/>
    <mergeCell ref="FE10:FF10"/>
    <mergeCell ref="EI10:EJ10"/>
    <mergeCell ref="EK10:EL10"/>
    <mergeCell ref="EM10:EN10"/>
    <mergeCell ref="EO10:EP10"/>
    <mergeCell ref="EQ10:ER10"/>
    <mergeCell ref="ES10:ET10"/>
    <mergeCell ref="DV10:DW10"/>
    <mergeCell ref="DX10:DY10"/>
    <mergeCell ref="DZ10:EA10"/>
    <mergeCell ref="EB10:EC10"/>
    <mergeCell ref="EE10:EF10"/>
    <mergeCell ref="EG10:EH10"/>
    <mergeCell ref="DE10:DF10"/>
    <mergeCell ref="DG10:DH10"/>
    <mergeCell ref="DI10:DJ10"/>
    <mergeCell ref="DK10:DL10"/>
    <mergeCell ref="DT10:DU10"/>
    <mergeCell ref="CR10:CS10"/>
    <mergeCell ref="CT10:CU10"/>
    <mergeCell ref="CV10:CW10"/>
    <mergeCell ref="CX10:CY10"/>
    <mergeCell ref="DA10:DB10"/>
    <mergeCell ref="DC10:DD10"/>
    <mergeCell ref="DM10:DN10"/>
    <mergeCell ref="DO10:DP10"/>
    <mergeCell ref="DQ10:DR10"/>
    <mergeCell ref="CG10:CH10"/>
    <mergeCell ref="CJ10:CK10"/>
    <mergeCell ref="CL10:CM10"/>
    <mergeCell ref="CN10:CO10"/>
    <mergeCell ref="CP10:CQ10"/>
    <mergeCell ref="BS10:BT10"/>
    <mergeCell ref="BU10:BV10"/>
    <mergeCell ref="BW10:BX10"/>
    <mergeCell ref="BY10:BZ10"/>
    <mergeCell ref="CA10:CB10"/>
    <mergeCell ref="CC10:CD10"/>
    <mergeCell ref="BF10:BG10"/>
    <mergeCell ref="BH10:BI10"/>
    <mergeCell ref="BK10:BL10"/>
    <mergeCell ref="BM10:BN10"/>
    <mergeCell ref="BO10:BP10"/>
    <mergeCell ref="BQ10:BR10"/>
    <mergeCell ref="AT10:AU10"/>
    <mergeCell ref="AV10:AW10"/>
    <mergeCell ref="AX10:AY10"/>
    <mergeCell ref="AZ10:BA10"/>
    <mergeCell ref="BB10:BC10"/>
    <mergeCell ref="BD10:BE10"/>
    <mergeCell ref="IP8:IQ8"/>
    <mergeCell ref="AC10:AD10"/>
    <mergeCell ref="AE10:AF10"/>
    <mergeCell ref="AG10:AH10"/>
    <mergeCell ref="AI10:AJ10"/>
    <mergeCell ref="AL10:AM10"/>
    <mergeCell ref="AN10:AO10"/>
    <mergeCell ref="AP10:AQ10"/>
    <mergeCell ref="AR10:AS10"/>
    <mergeCell ref="ID8:IE8"/>
    <mergeCell ref="IF8:IG8"/>
    <mergeCell ref="IH8:II8"/>
    <mergeCell ref="IJ8:IK8"/>
    <mergeCell ref="IL8:IM8"/>
    <mergeCell ref="IN8:IO8"/>
    <mergeCell ref="HP8:HQ8"/>
    <mergeCell ref="HS8:HT8"/>
    <mergeCell ref="HU8:HV8"/>
    <mergeCell ref="HW8:HX8"/>
    <mergeCell ref="HY8:HZ8"/>
    <mergeCell ref="IB8:IC8"/>
    <mergeCell ref="HC8:HD8"/>
    <mergeCell ref="HE8:HF8"/>
    <mergeCell ref="HG8:HH8"/>
    <mergeCell ref="HI8:HJ8"/>
    <mergeCell ref="CE10:CF10"/>
    <mergeCell ref="HK8:HL8"/>
    <mergeCell ref="HM8:HN8"/>
    <mergeCell ref="GQ8:GR8"/>
    <mergeCell ref="GS8:GT8"/>
    <mergeCell ref="GU8:GV8"/>
    <mergeCell ref="GW8:GX8"/>
    <mergeCell ref="GY8:GZ8"/>
    <mergeCell ref="HA8:HB8"/>
    <mergeCell ref="GD8:GE8"/>
    <mergeCell ref="GF8:GG8"/>
    <mergeCell ref="GI8:GJ8"/>
    <mergeCell ref="GK8:GL8"/>
    <mergeCell ref="GM8:GN8"/>
    <mergeCell ref="GO8:GP8"/>
    <mergeCell ref="FR8:FS8"/>
    <mergeCell ref="FT8:FU8"/>
    <mergeCell ref="FV8:FW8"/>
    <mergeCell ref="FX8:FY8"/>
    <mergeCell ref="FZ8:GA8"/>
    <mergeCell ref="GB8:GC8"/>
    <mergeCell ref="FE8:FF8"/>
    <mergeCell ref="FG8:FH8"/>
    <mergeCell ref="FI8:FJ8"/>
    <mergeCell ref="FK8:FL8"/>
    <mergeCell ref="FN8:FO8"/>
    <mergeCell ref="FP8:FQ8"/>
    <mergeCell ref="ES8:ET8"/>
    <mergeCell ref="EU8:EV8"/>
    <mergeCell ref="EW8:EX8"/>
    <mergeCell ref="EY8:EZ8"/>
    <mergeCell ref="FA8:FB8"/>
    <mergeCell ref="FC8:FD8"/>
    <mergeCell ref="EG8:EH8"/>
    <mergeCell ref="EI8:EJ8"/>
    <mergeCell ref="EK8:EL8"/>
    <mergeCell ref="EM8:EN8"/>
    <mergeCell ref="EO8:EP8"/>
    <mergeCell ref="EQ8:ER8"/>
    <mergeCell ref="BM8:BN8"/>
    <mergeCell ref="BO8:BP8"/>
    <mergeCell ref="DV8:DW8"/>
    <mergeCell ref="DX8:DY8"/>
    <mergeCell ref="DZ8:EA8"/>
    <mergeCell ref="EB8:EC8"/>
    <mergeCell ref="EE8:EF8"/>
    <mergeCell ref="DC8:DD8"/>
    <mergeCell ref="DE8:DF8"/>
    <mergeCell ref="DG8:DH8"/>
    <mergeCell ref="DI8:DJ8"/>
    <mergeCell ref="DK8:DL8"/>
    <mergeCell ref="DT8:DU8"/>
    <mergeCell ref="CP8:CQ8"/>
    <mergeCell ref="CR8:CS8"/>
    <mergeCell ref="CT8:CU8"/>
    <mergeCell ref="CV8:CW8"/>
    <mergeCell ref="CX8:CY8"/>
    <mergeCell ref="DA8:DB8"/>
    <mergeCell ref="IP6:IQ6"/>
    <mergeCell ref="AL8:AM8"/>
    <mergeCell ref="AN8:AO8"/>
    <mergeCell ref="AP8:AQ8"/>
    <mergeCell ref="AR8:AS8"/>
    <mergeCell ref="AT8:AU8"/>
    <mergeCell ref="AV8:AW8"/>
    <mergeCell ref="AX8:AY8"/>
    <mergeCell ref="AZ8:BA8"/>
    <mergeCell ref="BB8:BC8"/>
    <mergeCell ref="ID6:IE6"/>
    <mergeCell ref="IF6:IG6"/>
    <mergeCell ref="IH6:II6"/>
    <mergeCell ref="IJ6:IK6"/>
    <mergeCell ref="IL6:IM6"/>
    <mergeCell ref="IN6:IO6"/>
    <mergeCell ref="HP6:HQ6"/>
    <mergeCell ref="HS6:HT6"/>
    <mergeCell ref="HU6:HV6"/>
    <mergeCell ref="HW6:HX6"/>
    <mergeCell ref="HY6:HZ6"/>
    <mergeCell ref="IB6:IC6"/>
    <mergeCell ref="HC6:HD6"/>
    <mergeCell ref="HE6:HF6"/>
    <mergeCell ref="HG6:HH6"/>
    <mergeCell ref="HI6:HJ6"/>
    <mergeCell ref="HK6:HL6"/>
    <mergeCell ref="HM6:HN6"/>
    <mergeCell ref="GQ6:GR6"/>
    <mergeCell ref="GS6:GT6"/>
    <mergeCell ref="GU6:GV6"/>
    <mergeCell ref="GW6:GX6"/>
    <mergeCell ref="GY6:GZ6"/>
    <mergeCell ref="HA6:HB6"/>
    <mergeCell ref="GD6:GE6"/>
    <mergeCell ref="GF6:GG6"/>
    <mergeCell ref="GI6:GJ6"/>
    <mergeCell ref="GK6:GL6"/>
    <mergeCell ref="GM6:GN6"/>
    <mergeCell ref="GO6:GP6"/>
    <mergeCell ref="FR6:FS6"/>
    <mergeCell ref="FT6:FU6"/>
    <mergeCell ref="FV6:FW6"/>
    <mergeCell ref="FX6:FY6"/>
    <mergeCell ref="FZ6:GA6"/>
    <mergeCell ref="GB6:GC6"/>
    <mergeCell ref="FE6:FF6"/>
    <mergeCell ref="FG6:FH6"/>
    <mergeCell ref="FI6:FJ6"/>
    <mergeCell ref="FK6:FL6"/>
    <mergeCell ref="FN6:FO6"/>
    <mergeCell ref="FP6:FQ6"/>
    <mergeCell ref="CX6:CY6"/>
    <mergeCell ref="DA6:DB6"/>
    <mergeCell ref="CC6:CD6"/>
    <mergeCell ref="CE6:CF6"/>
    <mergeCell ref="CG6:CH6"/>
    <mergeCell ref="CJ6:CK6"/>
    <mergeCell ref="CL6:CM6"/>
    <mergeCell ref="CN6:CO6"/>
    <mergeCell ref="ES6:ET6"/>
    <mergeCell ref="EU6:EV6"/>
    <mergeCell ref="EW6:EX6"/>
    <mergeCell ref="EY6:EZ6"/>
    <mergeCell ref="FA6:FB6"/>
    <mergeCell ref="FC6:FD6"/>
    <mergeCell ref="EG6:EH6"/>
    <mergeCell ref="EI6:EJ6"/>
    <mergeCell ref="EK6:EL6"/>
    <mergeCell ref="EM6:EN6"/>
    <mergeCell ref="EO6:EP6"/>
    <mergeCell ref="EQ6:ER6"/>
    <mergeCell ref="DV6:DW6"/>
    <mergeCell ref="DX6:DY6"/>
    <mergeCell ref="DZ6:EA6"/>
    <mergeCell ref="EB6:EC6"/>
    <mergeCell ref="EE6:EF6"/>
    <mergeCell ref="AE16:AF16"/>
    <mergeCell ref="AG16:AH16"/>
    <mergeCell ref="AI16:AJ16"/>
    <mergeCell ref="AL16:AM16"/>
    <mergeCell ref="AA20:AB20"/>
    <mergeCell ref="BQ6:BR6"/>
    <mergeCell ref="BS6:BT6"/>
    <mergeCell ref="BU6:BV6"/>
    <mergeCell ref="BW6:BX6"/>
    <mergeCell ref="BY6:BZ6"/>
    <mergeCell ref="CA6:CB6"/>
    <mergeCell ref="BD6:BE6"/>
    <mergeCell ref="BF6:BG6"/>
    <mergeCell ref="BH6:BI6"/>
    <mergeCell ref="BK6:BL6"/>
    <mergeCell ref="BM6:BN6"/>
    <mergeCell ref="BO6:BP6"/>
    <mergeCell ref="AR6:AS6"/>
    <mergeCell ref="AT6:AU6"/>
    <mergeCell ref="AV6:AW6"/>
    <mergeCell ref="AX6:AY6"/>
    <mergeCell ref="AZ6:BA6"/>
    <mergeCell ref="BB6:BC6"/>
    <mergeCell ref="BQ8:BR8"/>
    <mergeCell ref="BS8:BT8"/>
    <mergeCell ref="BU8:BV8"/>
    <mergeCell ref="BW8:BX8"/>
    <mergeCell ref="BY8:BZ8"/>
    <mergeCell ref="CA8:CB8"/>
    <mergeCell ref="BD8:BE8"/>
    <mergeCell ref="BF8:BG8"/>
    <mergeCell ref="BH8:BI8"/>
    <mergeCell ref="R44:S44"/>
    <mergeCell ref="T44:U44"/>
    <mergeCell ref="V44:W44"/>
    <mergeCell ref="X44:Y44"/>
    <mergeCell ref="AA8:AB8"/>
    <mergeCell ref="AC8:AD8"/>
    <mergeCell ref="AA12:AB12"/>
    <mergeCell ref="AC12:AD12"/>
    <mergeCell ref="AA16:AB16"/>
    <mergeCell ref="AC16:AD16"/>
    <mergeCell ref="R42:S42"/>
    <mergeCell ref="T42:U42"/>
    <mergeCell ref="V42:W42"/>
    <mergeCell ref="X42:Y42"/>
    <mergeCell ref="R36:S36"/>
    <mergeCell ref="T36:U36"/>
    <mergeCell ref="V36:W36"/>
    <mergeCell ref="X36:Y36"/>
    <mergeCell ref="R34:S34"/>
    <mergeCell ref="T34:U34"/>
    <mergeCell ref="V34:W34"/>
    <mergeCell ref="X34:Y34"/>
    <mergeCell ref="R28:S28"/>
    <mergeCell ref="T28:U28"/>
    <mergeCell ref="V28:W28"/>
    <mergeCell ref="X28:Y28"/>
    <mergeCell ref="AC20:AD20"/>
    <mergeCell ref="AA36:AB36"/>
    <mergeCell ref="AC36:AD36"/>
    <mergeCell ref="R26:S26"/>
    <mergeCell ref="T26:U26"/>
    <mergeCell ref="V26:W26"/>
    <mergeCell ref="F44:G44"/>
    <mergeCell ref="H44:I44"/>
    <mergeCell ref="J44:K44"/>
    <mergeCell ref="L44:M44"/>
    <mergeCell ref="N44:O44"/>
    <mergeCell ref="P44:Q44"/>
    <mergeCell ref="R40:S40"/>
    <mergeCell ref="T40:U40"/>
    <mergeCell ref="V40:W40"/>
    <mergeCell ref="X40:Y40"/>
    <mergeCell ref="F42:G42"/>
    <mergeCell ref="H42:I42"/>
    <mergeCell ref="J42:K42"/>
    <mergeCell ref="L42:M42"/>
    <mergeCell ref="N42:O42"/>
    <mergeCell ref="P42:Q42"/>
    <mergeCell ref="R38:S38"/>
    <mergeCell ref="T38:U38"/>
    <mergeCell ref="V38:W38"/>
    <mergeCell ref="X38:Y38"/>
    <mergeCell ref="F40:G40"/>
    <mergeCell ref="H40:I40"/>
    <mergeCell ref="J40:K40"/>
    <mergeCell ref="L40:M40"/>
    <mergeCell ref="N40:O40"/>
    <mergeCell ref="P40:Q40"/>
    <mergeCell ref="F38:G38"/>
    <mergeCell ref="H38:I38"/>
    <mergeCell ref="J38:K38"/>
    <mergeCell ref="L38:M38"/>
    <mergeCell ref="N38:O38"/>
    <mergeCell ref="P38:Q38"/>
    <mergeCell ref="F36:G36"/>
    <mergeCell ref="H36:I36"/>
    <mergeCell ref="J36:K36"/>
    <mergeCell ref="L36:M36"/>
    <mergeCell ref="N36:O36"/>
    <mergeCell ref="P36:Q36"/>
    <mergeCell ref="R32:S32"/>
    <mergeCell ref="T32:U32"/>
    <mergeCell ref="V32:W32"/>
    <mergeCell ref="X32:Y32"/>
    <mergeCell ref="F34:G34"/>
    <mergeCell ref="H34:I34"/>
    <mergeCell ref="J34:K34"/>
    <mergeCell ref="L34:M34"/>
    <mergeCell ref="N34:O34"/>
    <mergeCell ref="P34:Q34"/>
    <mergeCell ref="R30:S30"/>
    <mergeCell ref="T30:U30"/>
    <mergeCell ref="V30:W30"/>
    <mergeCell ref="X30:Y30"/>
    <mergeCell ref="F32:G32"/>
    <mergeCell ref="H32:I32"/>
    <mergeCell ref="J32:K32"/>
    <mergeCell ref="L32:M32"/>
    <mergeCell ref="N32:O32"/>
    <mergeCell ref="P32:Q32"/>
    <mergeCell ref="F30:G30"/>
    <mergeCell ref="H30:I30"/>
    <mergeCell ref="J30:K30"/>
    <mergeCell ref="L30:M30"/>
    <mergeCell ref="N30:O30"/>
    <mergeCell ref="P30:Q30"/>
    <mergeCell ref="X26:Y26"/>
    <mergeCell ref="F28:G28"/>
    <mergeCell ref="H28:I28"/>
    <mergeCell ref="J28:K28"/>
    <mergeCell ref="L28:M28"/>
    <mergeCell ref="N28:O28"/>
    <mergeCell ref="P28:Q28"/>
    <mergeCell ref="R24:S24"/>
    <mergeCell ref="T24:U24"/>
    <mergeCell ref="V24:W24"/>
    <mergeCell ref="X24:Y24"/>
    <mergeCell ref="F26:G26"/>
    <mergeCell ref="H26:I26"/>
    <mergeCell ref="J26:K26"/>
    <mergeCell ref="L26:M26"/>
    <mergeCell ref="N26:O26"/>
    <mergeCell ref="P26:Q26"/>
    <mergeCell ref="R22:S22"/>
    <mergeCell ref="T22:U22"/>
    <mergeCell ref="V22:W22"/>
    <mergeCell ref="X22:Y22"/>
    <mergeCell ref="F24:G24"/>
    <mergeCell ref="H24:I24"/>
    <mergeCell ref="J24:K24"/>
    <mergeCell ref="L24:M24"/>
    <mergeCell ref="N24:O24"/>
    <mergeCell ref="P24:Q24"/>
    <mergeCell ref="R20:S20"/>
    <mergeCell ref="T20:U20"/>
    <mergeCell ref="V20:W20"/>
    <mergeCell ref="X20:Y20"/>
    <mergeCell ref="F22:G22"/>
    <mergeCell ref="H22:I22"/>
    <mergeCell ref="J22:K22"/>
    <mergeCell ref="L22:M22"/>
    <mergeCell ref="N22:O22"/>
    <mergeCell ref="P22:Q22"/>
    <mergeCell ref="R18:S18"/>
    <mergeCell ref="T18:U18"/>
    <mergeCell ref="V18:W18"/>
    <mergeCell ref="X18:Y18"/>
    <mergeCell ref="F20:G20"/>
    <mergeCell ref="H20:I20"/>
    <mergeCell ref="J20:K20"/>
    <mergeCell ref="L20:M20"/>
    <mergeCell ref="N20:O20"/>
    <mergeCell ref="P20:Q20"/>
    <mergeCell ref="R16:S16"/>
    <mergeCell ref="T16:U16"/>
    <mergeCell ref="V16:W16"/>
    <mergeCell ref="X16:Y16"/>
    <mergeCell ref="F18:G18"/>
    <mergeCell ref="H18:I18"/>
    <mergeCell ref="J18:K18"/>
    <mergeCell ref="L18:M18"/>
    <mergeCell ref="N18:O18"/>
    <mergeCell ref="P18:Q18"/>
    <mergeCell ref="R14:S14"/>
    <mergeCell ref="T14:U14"/>
    <mergeCell ref="V14:W14"/>
    <mergeCell ref="X14:Y14"/>
    <mergeCell ref="F16:G16"/>
    <mergeCell ref="H16:I16"/>
    <mergeCell ref="J16:K16"/>
    <mergeCell ref="L16:M16"/>
    <mergeCell ref="N16:O16"/>
    <mergeCell ref="P16:Q16"/>
    <mergeCell ref="R12:S12"/>
    <mergeCell ref="T12:U12"/>
    <mergeCell ref="V12:W12"/>
    <mergeCell ref="X12:Y12"/>
    <mergeCell ref="F14:G14"/>
    <mergeCell ref="H14:I14"/>
    <mergeCell ref="J14:K14"/>
    <mergeCell ref="L14:M14"/>
    <mergeCell ref="N14:O14"/>
    <mergeCell ref="P14:Q14"/>
    <mergeCell ref="R10:S10"/>
    <mergeCell ref="T10:U10"/>
    <mergeCell ref="V10:W10"/>
    <mergeCell ref="X10:Y10"/>
    <mergeCell ref="F12:G12"/>
    <mergeCell ref="H12:I12"/>
    <mergeCell ref="J12:K12"/>
    <mergeCell ref="L12:M12"/>
    <mergeCell ref="N12:O12"/>
    <mergeCell ref="P12:Q12"/>
    <mergeCell ref="R8:S8"/>
    <mergeCell ref="T8:U8"/>
    <mergeCell ref="V8:W8"/>
    <mergeCell ref="X8:Y8"/>
    <mergeCell ref="F10:G10"/>
    <mergeCell ref="H10:I10"/>
    <mergeCell ref="J10:K10"/>
    <mergeCell ref="L10:M10"/>
    <mergeCell ref="N10:O10"/>
    <mergeCell ref="P10:Q10"/>
    <mergeCell ref="AL6:AM6"/>
    <mergeCell ref="AN6:AO6"/>
    <mergeCell ref="AP6:AQ6"/>
    <mergeCell ref="CC8:CD8"/>
    <mergeCell ref="CE8:CF8"/>
    <mergeCell ref="CG8:CH8"/>
    <mergeCell ref="CJ8:CK8"/>
    <mergeCell ref="CL8:CM8"/>
    <mergeCell ref="CN8:CO8"/>
    <mergeCell ref="BK8:BL8"/>
    <mergeCell ref="HY1:IB1"/>
    <mergeCell ref="AF1:AJ1"/>
    <mergeCell ref="AA2:AJ2"/>
    <mergeCell ref="AL1:AW1"/>
    <mergeCell ref="AL2:BI2"/>
    <mergeCell ref="AX1:BI1"/>
    <mergeCell ref="F1:Y1"/>
    <mergeCell ref="F2:Y2"/>
    <mergeCell ref="AA1:AE1"/>
    <mergeCell ref="DM8:DN8"/>
    <mergeCell ref="DO8:DP8"/>
    <mergeCell ref="DQ8:DR8"/>
    <mergeCell ref="DC6:DD6"/>
    <mergeCell ref="DE6:DF6"/>
    <mergeCell ref="DG6:DH6"/>
    <mergeCell ref="DI6:DJ6"/>
    <mergeCell ref="DK6:DL6"/>
    <mergeCell ref="DT6:DU6"/>
    <mergeCell ref="CP6:CQ6"/>
    <mergeCell ref="CR6:CS6"/>
    <mergeCell ref="CT6:CU6"/>
    <mergeCell ref="CV6:CW6"/>
    <mergeCell ref="AC6:AD6"/>
    <mergeCell ref="AE6:AF6"/>
    <mergeCell ref="AG6:AH6"/>
    <mergeCell ref="AI6:AJ6"/>
    <mergeCell ref="F8:G8"/>
    <mergeCell ref="H8:I8"/>
    <mergeCell ref="J8:K8"/>
    <mergeCell ref="L8:M8"/>
    <mergeCell ref="N8:O8"/>
    <mergeCell ref="P8:Q8"/>
    <mergeCell ref="P6:Q6"/>
    <mergeCell ref="R6:S6"/>
    <mergeCell ref="T6:U6"/>
    <mergeCell ref="V6:W6"/>
    <mergeCell ref="X6:Y6"/>
    <mergeCell ref="AA6:AB6"/>
    <mergeCell ref="AE8:AF8"/>
    <mergeCell ref="AG8:AH8"/>
    <mergeCell ref="AI8:AJ8"/>
    <mergeCell ref="ID1:IK1"/>
    <mergeCell ref="IL1:IS1"/>
    <mergeCell ref="HU2:IB2"/>
    <mergeCell ref="ID2:IS2"/>
    <mergeCell ref="F6:G6"/>
    <mergeCell ref="H6:I6"/>
    <mergeCell ref="J6:K6"/>
    <mergeCell ref="L6:M6"/>
    <mergeCell ref="N6:O6"/>
    <mergeCell ref="GK1:GZ1"/>
    <mergeCell ref="HA1:HP1"/>
    <mergeCell ref="GK2:HP2"/>
    <mergeCell ref="HR2:HS2"/>
    <mergeCell ref="HU1:HX1"/>
    <mergeCell ref="EG2:FN2"/>
    <mergeCell ref="EX1:FN1"/>
    <mergeCell ref="EG1:EW1"/>
    <mergeCell ref="FP1:FY1"/>
    <mergeCell ref="FZ1:GI1"/>
    <mergeCell ref="FP2:GI2"/>
    <mergeCell ref="DA2:DL2"/>
    <mergeCell ref="DA1:DF1"/>
    <mergeCell ref="DG1:DL1"/>
    <mergeCell ref="DT1:DY1"/>
    <mergeCell ref="DZ1:EE1"/>
    <mergeCell ref="DT2:EE2"/>
    <mergeCell ref="BK1:BV1"/>
    <mergeCell ref="BK2:CH2"/>
    <mergeCell ref="BW1:CH1"/>
    <mergeCell ref="CJ2:CY2"/>
    <mergeCell ref="CJ1:CQ1"/>
    <mergeCell ref="CR1:CY1"/>
    <mergeCell ref="DK38:DL38"/>
    <mergeCell ref="BQ40:BR40"/>
    <mergeCell ref="BS40:BT40"/>
    <mergeCell ref="BU40:BV40"/>
    <mergeCell ref="BW40:BX40"/>
    <mergeCell ref="BY40:BZ40"/>
    <mergeCell ref="CA40:CB40"/>
    <mergeCell ref="CE42:CF42"/>
    <mergeCell ref="CG42:CH42"/>
    <mergeCell ref="DO38:DP38"/>
    <mergeCell ref="DQ38:DR38"/>
    <mergeCell ref="DM40:DN40"/>
    <mergeCell ref="DO40:DP40"/>
    <mergeCell ref="DQ40:DR40"/>
    <mergeCell ref="DM42:DN42"/>
    <mergeCell ref="DO42:DP42"/>
    <mergeCell ref="DQ42:DR42"/>
    <mergeCell ref="BU42:BV42"/>
    <mergeCell ref="BW42:BX42"/>
    <mergeCell ref="BY42:BZ42"/>
    <mergeCell ref="CA42:CB42"/>
    <mergeCell ref="CC42:CD42"/>
    <mergeCell ref="AN49:AO49"/>
    <mergeCell ref="AT49:AU49"/>
    <mergeCell ref="AV49:AW49"/>
    <mergeCell ref="AN51:AO51"/>
    <mergeCell ref="AP51:AQ51"/>
    <mergeCell ref="AR51:AS51"/>
    <mergeCell ref="AT51:AU51"/>
    <mergeCell ref="AV51:AW51"/>
    <mergeCell ref="AN56:AO56"/>
    <mergeCell ref="AS56:AX56"/>
    <mergeCell ref="BW49:BX49"/>
    <mergeCell ref="BY49:BZ49"/>
    <mergeCell ref="CA49:CB49"/>
    <mergeCell ref="CC49:CD49"/>
    <mergeCell ref="CA51:CB51"/>
    <mergeCell ref="BN46:BO46"/>
    <mergeCell ref="BP46:BQ46"/>
    <mergeCell ref="BR46:BS46"/>
    <mergeCell ref="BT46:BU46"/>
    <mergeCell ref="BL47:BM47"/>
    <mergeCell ref="BL48:BM48"/>
    <mergeCell ref="BL49:BM49"/>
    <mergeCell ref="BR49:BS49"/>
    <mergeCell ref="BT49:BU49"/>
    <mergeCell ref="BL51:BM51"/>
    <mergeCell ref="BN51:BO51"/>
    <mergeCell ref="BP51:BQ51"/>
    <mergeCell ref="BR51:BS51"/>
    <mergeCell ref="BT51:BU51"/>
    <mergeCell ref="BL56:BM56"/>
    <mergeCell ref="BQ56:BV56"/>
    <mergeCell ref="EN49:EO49"/>
    <mergeCell ref="EP49:EQ49"/>
    <mergeCell ref="EH51:EI51"/>
    <mergeCell ref="EJ51:EK51"/>
    <mergeCell ref="EL51:EM51"/>
    <mergeCell ref="EN51:EO51"/>
    <mergeCell ref="EP51:EQ51"/>
    <mergeCell ref="EH56:EI56"/>
    <mergeCell ref="EM56:ER56"/>
    <mergeCell ref="CK47:CL47"/>
    <mergeCell ref="CK48:CL48"/>
    <mergeCell ref="CK49:CL49"/>
    <mergeCell ref="CQ49:CR49"/>
    <mergeCell ref="CS49:CT49"/>
    <mergeCell ref="CK51:CL51"/>
    <mergeCell ref="CM51:CN51"/>
    <mergeCell ref="CO51:CP51"/>
    <mergeCell ref="CQ51:CR51"/>
    <mergeCell ref="CS51:CT51"/>
    <mergeCell ref="CK56:CL56"/>
    <mergeCell ref="CP56:CU56"/>
    <mergeCell ref="DJ51:DK51"/>
    <mergeCell ref="DB56:DC56"/>
    <mergeCell ref="DG56:DL56"/>
    <mergeCell ref="GR49:GS49"/>
    <mergeCell ref="GT49:GU49"/>
    <mergeCell ref="GL51:GM51"/>
    <mergeCell ref="GN51:GO51"/>
    <mergeCell ref="GP51:GQ51"/>
    <mergeCell ref="GR51:GS51"/>
    <mergeCell ref="GT51:GU51"/>
    <mergeCell ref="GL56:GM56"/>
    <mergeCell ref="GQ56:GV56"/>
    <mergeCell ref="DU47:DV47"/>
    <mergeCell ref="DU48:DV48"/>
    <mergeCell ref="DU49:DV49"/>
    <mergeCell ref="EA49:EB49"/>
    <mergeCell ref="EC49:ED49"/>
    <mergeCell ref="DU51:DV51"/>
    <mergeCell ref="DW51:DX51"/>
    <mergeCell ref="DY51:DZ51"/>
    <mergeCell ref="EA51:EB51"/>
    <mergeCell ref="EC51:ED51"/>
    <mergeCell ref="DU56:DV56"/>
    <mergeCell ref="DZ56:EE56"/>
    <mergeCell ref="ES49:ET49"/>
    <mergeCell ref="EU49:EV49"/>
    <mergeCell ref="GB49:GC49"/>
    <mergeCell ref="GD49:GE49"/>
    <mergeCell ref="GF49:GG49"/>
    <mergeCell ref="FI49:FJ49"/>
    <mergeCell ref="FK49:FL49"/>
    <mergeCell ref="FM49:FN49"/>
    <mergeCell ref="EH47:EI47"/>
    <mergeCell ref="EH48:EI48"/>
    <mergeCell ref="EH49:EI49"/>
    <mergeCell ref="IM46:IN46"/>
    <mergeCell ref="IE47:IF47"/>
    <mergeCell ref="IE48:IF48"/>
    <mergeCell ref="IE49:IF49"/>
    <mergeCell ref="IK49:IL49"/>
    <mergeCell ref="IM49:IN49"/>
    <mergeCell ref="IE51:IF51"/>
    <mergeCell ref="IG51:IH51"/>
    <mergeCell ref="II51:IJ51"/>
    <mergeCell ref="IK51:IL51"/>
    <mergeCell ref="IM51:IN51"/>
    <mergeCell ref="IE56:IF56"/>
    <mergeCell ref="IJ56:IO56"/>
    <mergeCell ref="FQ47:FR47"/>
    <mergeCell ref="FQ48:FR48"/>
    <mergeCell ref="FQ49:FR49"/>
    <mergeCell ref="FW49:FX49"/>
    <mergeCell ref="FY49:FZ49"/>
    <mergeCell ref="FQ51:FR51"/>
    <mergeCell ref="FS51:FT51"/>
    <mergeCell ref="FU51:FV51"/>
    <mergeCell ref="FW51:FX51"/>
    <mergeCell ref="FY51:FZ51"/>
    <mergeCell ref="FQ56:FR56"/>
    <mergeCell ref="FV56:GA56"/>
    <mergeCell ref="GN46:GO46"/>
    <mergeCell ref="GP46:GQ46"/>
    <mergeCell ref="GR46:GS46"/>
    <mergeCell ref="GT46:GU46"/>
    <mergeCell ref="GL47:GM47"/>
    <mergeCell ref="GL48:GM48"/>
    <mergeCell ref="GL49:GM49"/>
    <mergeCell ref="AA44:AB44"/>
    <mergeCell ref="AA42:AB42"/>
    <mergeCell ref="AA40:AB40"/>
    <mergeCell ref="AA38:AB38"/>
    <mergeCell ref="AA34:AB34"/>
    <mergeCell ref="AA32:AB32"/>
    <mergeCell ref="AA30:AB30"/>
    <mergeCell ref="AA28:AB28"/>
    <mergeCell ref="AA26:AB26"/>
    <mergeCell ref="AA24:AB24"/>
    <mergeCell ref="AA22:AB22"/>
    <mergeCell ref="AA18:AB18"/>
    <mergeCell ref="AA14:AB14"/>
    <mergeCell ref="AA10:AB10"/>
    <mergeCell ref="IG46:IH46"/>
    <mergeCell ref="II46:IJ46"/>
    <mergeCell ref="IK46:IL46"/>
    <mergeCell ref="EJ46:EK46"/>
    <mergeCell ref="EL46:EM46"/>
    <mergeCell ref="EN46:EO46"/>
    <mergeCell ref="EP46:EQ46"/>
    <mergeCell ref="DD46:DE46"/>
    <mergeCell ref="DF46:DG46"/>
    <mergeCell ref="DH46:DI46"/>
    <mergeCell ref="DJ46:DK46"/>
    <mergeCell ref="DM38:DN38"/>
    <mergeCell ref="BO38:BP38"/>
    <mergeCell ref="BQ38:BR38"/>
    <mergeCell ref="BS38:BT38"/>
    <mergeCell ref="BU38:BV38"/>
    <mergeCell ref="BW38:BX38"/>
    <mergeCell ref="BY38:BZ38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BA2D9-8B79-C546-A383-99FF119DB51F}">
  <dimension ref="A1:JB87"/>
  <sheetViews>
    <sheetView workbookViewId="0">
      <selection activeCell="P114" sqref="P114"/>
    </sheetView>
  </sheetViews>
  <sheetFormatPr defaultColWidth="11" defaultRowHeight="15.75"/>
  <cols>
    <col min="1" max="4" width="11" style="42"/>
    <col min="5" max="5" width="15.125" style="42" customWidth="1"/>
    <col min="6" max="262" width="11" style="42"/>
  </cols>
  <sheetData>
    <row r="1" spans="1:262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2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3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4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3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3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3"/>
      <c r="DN1" s="33"/>
      <c r="DO1" s="33"/>
      <c r="DP1" s="33"/>
      <c r="DQ1" s="33"/>
      <c r="DR1" s="33"/>
      <c r="DS1" s="33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3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3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3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3"/>
      <c r="HR1" s="30"/>
      <c r="HS1" s="30"/>
      <c r="HT1" s="30"/>
      <c r="HU1" s="31"/>
      <c r="HV1" s="31"/>
      <c r="HW1" s="31"/>
      <c r="HX1" s="31"/>
      <c r="HY1" s="31"/>
      <c r="HZ1" s="31"/>
      <c r="IA1" s="31"/>
      <c r="IB1" s="31"/>
      <c r="IC1" s="33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0"/>
      <c r="IU1" s="30"/>
      <c r="IV1" s="30"/>
      <c r="IW1" s="30"/>
      <c r="IX1" s="30"/>
      <c r="IY1" s="30"/>
      <c r="IZ1" s="30"/>
      <c r="JA1" s="30"/>
      <c r="JB1" s="35"/>
    </row>
    <row r="2" spans="1:262">
      <c r="A2" s="30"/>
      <c r="B2" s="30"/>
      <c r="C2" s="30"/>
      <c r="D2" s="30"/>
      <c r="E2" s="30"/>
      <c r="F2" s="31" t="s">
        <v>5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2" t="s">
        <v>6</v>
      </c>
      <c r="AA2" s="31" t="s">
        <v>7</v>
      </c>
      <c r="AB2" s="31"/>
      <c r="AC2" s="31"/>
      <c r="AD2" s="31"/>
      <c r="AE2" s="31"/>
      <c r="AF2" s="31"/>
      <c r="AG2" s="31"/>
      <c r="AH2" s="31"/>
      <c r="AI2" s="31"/>
      <c r="AJ2" s="31"/>
      <c r="AK2" s="33" t="s">
        <v>6</v>
      </c>
      <c r="AL2" s="31" t="s">
        <v>8</v>
      </c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4" t="s">
        <v>6</v>
      </c>
      <c r="BK2" s="31" t="s">
        <v>9</v>
      </c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3" t="s">
        <v>6</v>
      </c>
      <c r="CJ2" s="31" t="s">
        <v>10</v>
      </c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3"/>
      <c r="DA2" s="31" t="s">
        <v>11</v>
      </c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3"/>
      <c r="DN2" s="33"/>
      <c r="DO2" s="33"/>
      <c r="DP2" s="33"/>
      <c r="DQ2" s="33"/>
      <c r="DR2" s="33"/>
      <c r="DS2" s="33" t="s">
        <v>6</v>
      </c>
      <c r="DT2" s="31" t="s">
        <v>12</v>
      </c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3" t="s">
        <v>6</v>
      </c>
      <c r="EG2" s="31" t="s">
        <v>13</v>
      </c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3" t="s">
        <v>6</v>
      </c>
      <c r="FP2" s="31" t="s">
        <v>14</v>
      </c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3" t="s">
        <v>6</v>
      </c>
      <c r="GK2" s="31" t="s">
        <v>15</v>
      </c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3" t="s">
        <v>6</v>
      </c>
      <c r="HR2" s="31" t="s">
        <v>16</v>
      </c>
      <c r="HS2" s="31"/>
      <c r="HT2" s="33" t="s">
        <v>6</v>
      </c>
      <c r="HU2" s="31" t="s">
        <v>17</v>
      </c>
      <c r="HV2" s="31"/>
      <c r="HW2" s="31"/>
      <c r="HX2" s="31"/>
      <c r="HY2" s="31"/>
      <c r="HZ2" s="31"/>
      <c r="IA2" s="31"/>
      <c r="IB2" s="31"/>
      <c r="IC2" s="33" t="s">
        <v>6</v>
      </c>
      <c r="ID2" s="31" t="s">
        <v>18</v>
      </c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0" t="s">
        <v>6</v>
      </c>
      <c r="IU2" s="30"/>
      <c r="IV2" s="30"/>
      <c r="IW2" s="30"/>
      <c r="IX2" s="30"/>
      <c r="IY2" s="30"/>
      <c r="IZ2" s="30"/>
      <c r="JA2" s="30"/>
      <c r="JB2" s="35"/>
    </row>
    <row r="3" spans="1:262">
      <c r="A3" s="30" t="s">
        <v>19</v>
      </c>
      <c r="B3" s="30"/>
      <c r="C3" s="30"/>
      <c r="D3" s="30"/>
      <c r="E3" s="30"/>
      <c r="F3" s="30" t="s">
        <v>20</v>
      </c>
      <c r="G3" s="30" t="s">
        <v>21</v>
      </c>
      <c r="H3" s="30" t="s">
        <v>20</v>
      </c>
      <c r="I3" s="30" t="s">
        <v>21</v>
      </c>
      <c r="J3" s="30" t="s">
        <v>20</v>
      </c>
      <c r="K3" s="30" t="s">
        <v>21</v>
      </c>
      <c r="L3" s="30" t="s">
        <v>20</v>
      </c>
      <c r="M3" s="30" t="s">
        <v>21</v>
      </c>
      <c r="N3" s="30" t="s">
        <v>20</v>
      </c>
      <c r="O3" s="30" t="s">
        <v>21</v>
      </c>
      <c r="P3" s="30" t="s">
        <v>20</v>
      </c>
      <c r="Q3" s="30" t="s">
        <v>21</v>
      </c>
      <c r="R3" s="30" t="s">
        <v>20</v>
      </c>
      <c r="S3" s="30" t="s">
        <v>21</v>
      </c>
      <c r="T3" s="30" t="s">
        <v>20</v>
      </c>
      <c r="U3" s="30" t="s">
        <v>21</v>
      </c>
      <c r="V3" s="30" t="s">
        <v>20</v>
      </c>
      <c r="W3" s="30" t="s">
        <v>21</v>
      </c>
      <c r="X3" s="30" t="s">
        <v>20</v>
      </c>
      <c r="Y3" s="30" t="s">
        <v>21</v>
      </c>
      <c r="Z3" s="36"/>
      <c r="AA3" s="30" t="s">
        <v>20</v>
      </c>
      <c r="AB3" s="30" t="s">
        <v>21</v>
      </c>
      <c r="AC3" s="30" t="s">
        <v>20</v>
      </c>
      <c r="AD3" s="30" t="s">
        <v>21</v>
      </c>
      <c r="AE3" s="30" t="s">
        <v>20</v>
      </c>
      <c r="AF3" s="30" t="s">
        <v>21</v>
      </c>
      <c r="AG3" s="30" t="s">
        <v>20</v>
      </c>
      <c r="AH3" s="30" t="s">
        <v>21</v>
      </c>
      <c r="AI3" s="30" t="s">
        <v>20</v>
      </c>
      <c r="AJ3" s="30" t="s">
        <v>21</v>
      </c>
      <c r="AK3" s="30"/>
      <c r="AL3" s="30" t="s">
        <v>20</v>
      </c>
      <c r="AM3" s="30" t="s">
        <v>21</v>
      </c>
      <c r="AN3" s="30" t="s">
        <v>20</v>
      </c>
      <c r="AO3" s="30" t="s">
        <v>21</v>
      </c>
      <c r="AP3" s="30" t="s">
        <v>20</v>
      </c>
      <c r="AQ3" s="30" t="s">
        <v>21</v>
      </c>
      <c r="AR3" s="30" t="s">
        <v>20</v>
      </c>
      <c r="AS3" s="30" t="s">
        <v>21</v>
      </c>
      <c r="AT3" s="30" t="s">
        <v>20</v>
      </c>
      <c r="AU3" s="30" t="s">
        <v>21</v>
      </c>
      <c r="AV3" s="30" t="s">
        <v>20</v>
      </c>
      <c r="AW3" s="30" t="s">
        <v>21</v>
      </c>
      <c r="AX3" s="30" t="s">
        <v>20</v>
      </c>
      <c r="AY3" s="30" t="s">
        <v>21</v>
      </c>
      <c r="AZ3" s="30" t="s">
        <v>20</v>
      </c>
      <c r="BA3" s="30" t="s">
        <v>21</v>
      </c>
      <c r="BB3" s="30" t="s">
        <v>20</v>
      </c>
      <c r="BC3" s="30" t="s">
        <v>21</v>
      </c>
      <c r="BD3" s="30" t="s">
        <v>20</v>
      </c>
      <c r="BE3" s="30" t="s">
        <v>21</v>
      </c>
      <c r="BF3" s="30" t="s">
        <v>20</v>
      </c>
      <c r="BG3" s="30" t="s">
        <v>21</v>
      </c>
      <c r="BH3" s="30" t="s">
        <v>20</v>
      </c>
      <c r="BI3" s="30" t="s">
        <v>21</v>
      </c>
      <c r="BJ3" s="37"/>
      <c r="BK3" s="30" t="s">
        <v>20</v>
      </c>
      <c r="BL3" s="30" t="s">
        <v>21</v>
      </c>
      <c r="BM3" s="30" t="s">
        <v>20</v>
      </c>
      <c r="BN3" s="30" t="s">
        <v>21</v>
      </c>
      <c r="BO3" s="30" t="s">
        <v>20</v>
      </c>
      <c r="BP3" s="30" t="s">
        <v>21</v>
      </c>
      <c r="BQ3" s="30"/>
      <c r="BR3" s="30"/>
      <c r="BS3" s="30" t="s">
        <v>20</v>
      </c>
      <c r="BT3" s="30" t="s">
        <v>21</v>
      </c>
      <c r="BU3" s="30" t="s">
        <v>20</v>
      </c>
      <c r="BV3" s="30" t="s">
        <v>21</v>
      </c>
      <c r="BW3" s="30" t="s">
        <v>20</v>
      </c>
      <c r="BX3" s="30" t="s">
        <v>21</v>
      </c>
      <c r="BY3" s="30" t="s">
        <v>20</v>
      </c>
      <c r="BZ3" s="30" t="s">
        <v>21</v>
      </c>
      <c r="CA3" s="30" t="s">
        <v>20</v>
      </c>
      <c r="CB3" s="30" t="s">
        <v>21</v>
      </c>
      <c r="CC3" s="30" t="s">
        <v>20</v>
      </c>
      <c r="CD3" s="30" t="s">
        <v>21</v>
      </c>
      <c r="CE3" s="30" t="s">
        <v>20</v>
      </c>
      <c r="CF3" s="30" t="s">
        <v>21</v>
      </c>
      <c r="CG3" s="30" t="s">
        <v>20</v>
      </c>
      <c r="CH3" s="30" t="s">
        <v>21</v>
      </c>
      <c r="CI3" s="30"/>
      <c r="CJ3" s="30" t="s">
        <v>20</v>
      </c>
      <c r="CK3" s="30" t="s">
        <v>21</v>
      </c>
      <c r="CL3" s="30" t="s">
        <v>20</v>
      </c>
      <c r="CM3" s="30" t="s">
        <v>21</v>
      </c>
      <c r="CN3" s="30" t="s">
        <v>20</v>
      </c>
      <c r="CO3" s="30" t="s">
        <v>21</v>
      </c>
      <c r="CP3" s="30" t="s">
        <v>20</v>
      </c>
      <c r="CQ3" s="30" t="s">
        <v>21</v>
      </c>
      <c r="CR3" s="30" t="s">
        <v>20</v>
      </c>
      <c r="CS3" s="30" t="s">
        <v>21</v>
      </c>
      <c r="CT3" s="30" t="s">
        <v>20</v>
      </c>
      <c r="CU3" s="30" t="s">
        <v>21</v>
      </c>
      <c r="CV3" s="30" t="s">
        <v>20</v>
      </c>
      <c r="CW3" s="30" t="s">
        <v>21</v>
      </c>
      <c r="CX3" s="30" t="s">
        <v>20</v>
      </c>
      <c r="CY3" s="30" t="s">
        <v>21</v>
      </c>
      <c r="CZ3" s="30"/>
      <c r="DA3" s="30" t="s">
        <v>20</v>
      </c>
      <c r="DB3" s="30" t="s">
        <v>21</v>
      </c>
      <c r="DC3" s="30" t="s">
        <v>20</v>
      </c>
      <c r="DD3" s="30" t="s">
        <v>21</v>
      </c>
      <c r="DE3" s="30" t="s">
        <v>20</v>
      </c>
      <c r="DF3" s="30" t="s">
        <v>21</v>
      </c>
      <c r="DG3" s="30" t="s">
        <v>20</v>
      </c>
      <c r="DH3" s="30" t="s">
        <v>21</v>
      </c>
      <c r="DI3" s="30" t="s">
        <v>20</v>
      </c>
      <c r="DJ3" s="30" t="s">
        <v>21</v>
      </c>
      <c r="DK3" s="30" t="s">
        <v>20</v>
      </c>
      <c r="DL3" s="30" t="s">
        <v>21</v>
      </c>
      <c r="DM3" s="30" t="s">
        <v>20</v>
      </c>
      <c r="DN3" s="30" t="s">
        <v>21</v>
      </c>
      <c r="DO3" s="30"/>
      <c r="DP3" s="30"/>
      <c r="DQ3" s="30"/>
      <c r="DR3" s="30"/>
      <c r="DS3" s="30"/>
      <c r="DT3" s="30" t="s">
        <v>20</v>
      </c>
      <c r="DU3" s="30" t="s">
        <v>21</v>
      </c>
      <c r="DV3" s="30" t="s">
        <v>20</v>
      </c>
      <c r="DW3" s="30" t="s">
        <v>21</v>
      </c>
      <c r="DX3" s="30" t="s">
        <v>20</v>
      </c>
      <c r="DY3" s="30" t="s">
        <v>21</v>
      </c>
      <c r="DZ3" s="30" t="s">
        <v>20</v>
      </c>
      <c r="EA3" s="30" t="s">
        <v>21</v>
      </c>
      <c r="EB3" s="30" t="s">
        <v>20</v>
      </c>
      <c r="EC3" s="30" t="s">
        <v>21</v>
      </c>
      <c r="ED3" s="30"/>
      <c r="EE3" s="30" t="s">
        <v>20</v>
      </c>
      <c r="EF3" s="30" t="s">
        <v>21</v>
      </c>
      <c r="EG3" s="30" t="s">
        <v>20</v>
      </c>
      <c r="EH3" s="30" t="s">
        <v>21</v>
      </c>
      <c r="EI3" s="30" t="s">
        <v>20</v>
      </c>
      <c r="EJ3" s="30" t="s">
        <v>21</v>
      </c>
      <c r="EK3" s="30" t="s">
        <v>20</v>
      </c>
      <c r="EL3" s="30" t="s">
        <v>21</v>
      </c>
      <c r="EM3" s="30" t="s">
        <v>20</v>
      </c>
      <c r="EN3" s="30" t="s">
        <v>21</v>
      </c>
      <c r="EO3" s="30" t="s">
        <v>20</v>
      </c>
      <c r="EP3" s="30" t="s">
        <v>21</v>
      </c>
      <c r="EQ3" s="30" t="s">
        <v>20</v>
      </c>
      <c r="ER3" s="30" t="s">
        <v>21</v>
      </c>
      <c r="ES3" s="30" t="s">
        <v>20</v>
      </c>
      <c r="ET3" s="30" t="s">
        <v>21</v>
      </c>
      <c r="EU3" s="30" t="s">
        <v>20</v>
      </c>
      <c r="EV3" s="30" t="s">
        <v>21</v>
      </c>
      <c r="EW3" s="30" t="s">
        <v>20</v>
      </c>
      <c r="EX3" s="30" t="s">
        <v>21</v>
      </c>
      <c r="EY3" s="30" t="s">
        <v>20</v>
      </c>
      <c r="EZ3" s="30" t="s">
        <v>21</v>
      </c>
      <c r="FA3" s="30" t="s">
        <v>20</v>
      </c>
      <c r="FB3" s="30" t="s">
        <v>21</v>
      </c>
      <c r="FC3" s="30" t="s">
        <v>20</v>
      </c>
      <c r="FD3" s="30" t="s">
        <v>21</v>
      </c>
      <c r="FE3" s="30" t="s">
        <v>20</v>
      </c>
      <c r="FF3" s="30" t="s">
        <v>21</v>
      </c>
      <c r="FG3" s="30" t="s">
        <v>20</v>
      </c>
      <c r="FH3" s="30" t="s">
        <v>21</v>
      </c>
      <c r="FI3" s="30" t="s">
        <v>20</v>
      </c>
      <c r="FJ3" s="30" t="s">
        <v>21</v>
      </c>
      <c r="FK3" s="30" t="s">
        <v>20</v>
      </c>
      <c r="FL3" s="30" t="s">
        <v>21</v>
      </c>
      <c r="FM3" s="30"/>
      <c r="FN3" s="30" t="s">
        <v>20</v>
      </c>
      <c r="FO3" s="30" t="s">
        <v>21</v>
      </c>
      <c r="FP3" s="30" t="s">
        <v>20</v>
      </c>
      <c r="FQ3" s="30" t="s">
        <v>21</v>
      </c>
      <c r="FR3" s="30" t="s">
        <v>20</v>
      </c>
      <c r="FS3" s="30" t="s">
        <v>21</v>
      </c>
      <c r="FT3" s="30" t="s">
        <v>20</v>
      </c>
      <c r="FU3" s="30" t="s">
        <v>21</v>
      </c>
      <c r="FV3" s="30" t="s">
        <v>20</v>
      </c>
      <c r="FW3" s="30" t="s">
        <v>21</v>
      </c>
      <c r="FX3" s="30"/>
      <c r="FY3" s="30"/>
      <c r="FZ3" s="30" t="s">
        <v>20</v>
      </c>
      <c r="GA3" s="30" t="s">
        <v>21</v>
      </c>
      <c r="GB3" s="30" t="s">
        <v>20</v>
      </c>
      <c r="GC3" s="30" t="s">
        <v>21</v>
      </c>
      <c r="GD3" s="30" t="s">
        <v>20</v>
      </c>
      <c r="GE3" s="30" t="s">
        <v>21</v>
      </c>
      <c r="GF3" s="30" t="s">
        <v>20</v>
      </c>
      <c r="GG3" s="30" t="s">
        <v>21</v>
      </c>
      <c r="GH3" s="30"/>
      <c r="GI3" s="30" t="s">
        <v>20</v>
      </c>
      <c r="GJ3" s="30" t="s">
        <v>21</v>
      </c>
      <c r="GK3" s="30" t="s">
        <v>20</v>
      </c>
      <c r="GL3" s="30" t="s">
        <v>21</v>
      </c>
      <c r="GM3" s="30" t="s">
        <v>20</v>
      </c>
      <c r="GN3" s="30" t="s">
        <v>21</v>
      </c>
      <c r="GO3" s="30" t="s">
        <v>20</v>
      </c>
      <c r="GP3" s="30" t="s">
        <v>21</v>
      </c>
      <c r="GQ3" s="30" t="s">
        <v>20</v>
      </c>
      <c r="GR3" s="30" t="s">
        <v>21</v>
      </c>
      <c r="GS3" s="30" t="s">
        <v>20</v>
      </c>
      <c r="GT3" s="30" t="s">
        <v>21</v>
      </c>
      <c r="GU3" s="30" t="s">
        <v>20</v>
      </c>
      <c r="GV3" s="30" t="s">
        <v>21</v>
      </c>
      <c r="GW3" s="30" t="s">
        <v>20</v>
      </c>
      <c r="GX3" s="30" t="s">
        <v>21</v>
      </c>
      <c r="GY3" s="30" t="s">
        <v>20</v>
      </c>
      <c r="GZ3" s="30" t="s">
        <v>21</v>
      </c>
      <c r="HA3" s="30" t="s">
        <v>20</v>
      </c>
      <c r="HB3" s="30" t="s">
        <v>21</v>
      </c>
      <c r="HC3" s="30" t="s">
        <v>20</v>
      </c>
      <c r="HD3" s="30" t="s">
        <v>21</v>
      </c>
      <c r="HE3" s="30" t="s">
        <v>20</v>
      </c>
      <c r="HF3" s="30" t="s">
        <v>21</v>
      </c>
      <c r="HG3" s="30" t="s">
        <v>20</v>
      </c>
      <c r="HH3" s="30" t="s">
        <v>21</v>
      </c>
      <c r="HI3" s="30" t="s">
        <v>20</v>
      </c>
      <c r="HJ3" s="30" t="s">
        <v>21</v>
      </c>
      <c r="HK3" s="30" t="s">
        <v>20</v>
      </c>
      <c r="HL3" s="30" t="s">
        <v>21</v>
      </c>
      <c r="HM3" s="30" t="s">
        <v>20</v>
      </c>
      <c r="HN3" s="30" t="s">
        <v>21</v>
      </c>
      <c r="HO3" s="30"/>
      <c r="HP3" s="30" t="s">
        <v>20</v>
      </c>
      <c r="HQ3" s="30" t="s">
        <v>21</v>
      </c>
      <c r="HR3" s="30"/>
      <c r="HS3" s="30" t="s">
        <v>20</v>
      </c>
      <c r="HT3" s="30" t="s">
        <v>21</v>
      </c>
      <c r="HU3" s="30" t="s">
        <v>20</v>
      </c>
      <c r="HV3" s="30" t="s">
        <v>21</v>
      </c>
      <c r="HW3" s="30" t="s">
        <v>20</v>
      </c>
      <c r="HX3" s="30" t="s">
        <v>21</v>
      </c>
      <c r="HY3" s="30" t="s">
        <v>20</v>
      </c>
      <c r="HZ3" s="30" t="s">
        <v>21</v>
      </c>
      <c r="IA3" s="30"/>
      <c r="IB3" s="30" t="s">
        <v>20</v>
      </c>
      <c r="IC3" s="30" t="s">
        <v>21</v>
      </c>
      <c r="ID3" s="30" t="s">
        <v>20</v>
      </c>
      <c r="IE3" s="30" t="s">
        <v>21</v>
      </c>
      <c r="IF3" s="30" t="s">
        <v>20</v>
      </c>
      <c r="IG3" s="30" t="s">
        <v>21</v>
      </c>
      <c r="IH3" s="30" t="s">
        <v>20</v>
      </c>
      <c r="II3" s="30" t="s">
        <v>21</v>
      </c>
      <c r="IJ3" s="30" t="s">
        <v>20</v>
      </c>
      <c r="IK3" s="30" t="s">
        <v>21</v>
      </c>
      <c r="IL3" s="30" t="s">
        <v>20</v>
      </c>
      <c r="IM3" s="30" t="s">
        <v>21</v>
      </c>
      <c r="IN3" s="30" t="s">
        <v>20</v>
      </c>
      <c r="IO3" s="30" t="s">
        <v>21</v>
      </c>
      <c r="IP3" s="30" t="s">
        <v>20</v>
      </c>
      <c r="IQ3" s="30" t="s">
        <v>21</v>
      </c>
      <c r="IR3" s="30"/>
      <c r="IS3" s="30"/>
      <c r="IT3" s="30"/>
      <c r="IU3" s="30"/>
      <c r="IV3" s="30"/>
      <c r="IW3" s="30"/>
      <c r="IX3" s="30"/>
      <c r="IY3" s="30"/>
      <c r="IZ3" s="35"/>
      <c r="JA3" s="35"/>
      <c r="JB3" s="35"/>
    </row>
    <row r="4" spans="1:262">
      <c r="A4" s="30">
        <f>8+4+1+16+10+16+6+9+8+12+12+5+10</f>
        <v>117</v>
      </c>
      <c r="B4" s="38"/>
      <c r="C4" s="38"/>
      <c r="D4" s="38"/>
      <c r="E4" s="38"/>
      <c r="F4" s="38">
        <v>1</v>
      </c>
      <c r="G4" s="38">
        <v>1</v>
      </c>
      <c r="H4" s="38">
        <v>2</v>
      </c>
      <c r="I4" s="38">
        <v>2</v>
      </c>
      <c r="J4" s="38">
        <v>3</v>
      </c>
      <c r="K4" s="38">
        <v>3</v>
      </c>
      <c r="L4" s="38" t="s">
        <v>22</v>
      </c>
      <c r="M4" s="38" t="s">
        <v>22</v>
      </c>
      <c r="N4" s="38">
        <v>4</v>
      </c>
      <c r="O4" s="38">
        <v>4</v>
      </c>
      <c r="P4" s="38" t="s">
        <v>23</v>
      </c>
      <c r="Q4" s="38" t="s">
        <v>23</v>
      </c>
      <c r="R4" s="38">
        <v>5</v>
      </c>
      <c r="S4" s="38">
        <v>5</v>
      </c>
      <c r="T4" s="38" t="s">
        <v>24</v>
      </c>
      <c r="U4" s="38" t="s">
        <v>24</v>
      </c>
      <c r="V4" s="38">
        <v>6</v>
      </c>
      <c r="W4" s="38">
        <v>6</v>
      </c>
      <c r="X4" s="38" t="s">
        <v>25</v>
      </c>
      <c r="Y4" s="38" t="s">
        <v>25</v>
      </c>
      <c r="Z4" s="39"/>
      <c r="AA4" s="38"/>
      <c r="AB4" s="38"/>
      <c r="AC4" s="38">
        <v>2</v>
      </c>
      <c r="AD4" s="38">
        <v>2</v>
      </c>
      <c r="AE4" s="38">
        <v>3</v>
      </c>
      <c r="AF4" s="38">
        <v>3</v>
      </c>
      <c r="AG4" s="38">
        <v>4</v>
      </c>
      <c r="AH4" s="38">
        <v>4</v>
      </c>
      <c r="AI4" s="38">
        <v>5</v>
      </c>
      <c r="AJ4" s="38">
        <v>5</v>
      </c>
      <c r="AK4" s="38"/>
      <c r="AL4" s="38">
        <v>1</v>
      </c>
      <c r="AM4" s="38">
        <v>1</v>
      </c>
      <c r="AN4" s="38">
        <v>2</v>
      </c>
      <c r="AO4" s="38">
        <v>2</v>
      </c>
      <c r="AP4" s="38">
        <v>3</v>
      </c>
      <c r="AQ4" s="38">
        <v>3</v>
      </c>
      <c r="AR4" s="38" t="s">
        <v>22</v>
      </c>
      <c r="AS4" s="38" t="s">
        <v>22</v>
      </c>
      <c r="AT4" s="38">
        <v>4</v>
      </c>
      <c r="AU4" s="38">
        <v>4</v>
      </c>
      <c r="AV4" s="38" t="s">
        <v>23</v>
      </c>
      <c r="AW4" s="38" t="s">
        <v>23</v>
      </c>
      <c r="AX4" s="38">
        <v>5</v>
      </c>
      <c r="AY4" s="38">
        <v>5</v>
      </c>
      <c r="AZ4" s="38">
        <v>6</v>
      </c>
      <c r="BA4" s="38">
        <v>6</v>
      </c>
      <c r="BB4" s="38">
        <v>7</v>
      </c>
      <c r="BC4" s="38">
        <v>7</v>
      </c>
      <c r="BD4" s="38">
        <v>8</v>
      </c>
      <c r="BE4" s="38">
        <v>8</v>
      </c>
      <c r="BF4" s="38">
        <v>9</v>
      </c>
      <c r="BG4" s="38">
        <v>9</v>
      </c>
      <c r="BH4" s="38">
        <v>10</v>
      </c>
      <c r="BI4" s="38">
        <v>10</v>
      </c>
      <c r="BJ4" s="40"/>
      <c r="BK4" s="38">
        <v>1</v>
      </c>
      <c r="BL4" s="38">
        <v>1</v>
      </c>
      <c r="BM4" s="38">
        <v>2</v>
      </c>
      <c r="BN4" s="38">
        <v>2</v>
      </c>
      <c r="BO4" s="38" t="s">
        <v>26</v>
      </c>
      <c r="BP4" s="38" t="s">
        <v>26</v>
      </c>
      <c r="BQ4" s="38"/>
      <c r="BR4" s="38"/>
      <c r="BS4" s="38">
        <v>4</v>
      </c>
      <c r="BT4" s="38">
        <v>4</v>
      </c>
      <c r="BU4" s="38" t="s">
        <v>23</v>
      </c>
      <c r="BV4" s="38" t="s">
        <v>23</v>
      </c>
      <c r="BW4" s="38">
        <v>5</v>
      </c>
      <c r="BX4" s="38">
        <v>5</v>
      </c>
      <c r="BY4" s="38">
        <v>6</v>
      </c>
      <c r="BZ4" s="38">
        <v>6</v>
      </c>
      <c r="CA4" s="38" t="s">
        <v>25</v>
      </c>
      <c r="CB4" s="38" t="s">
        <v>25</v>
      </c>
      <c r="CC4" s="38">
        <v>7</v>
      </c>
      <c r="CD4" s="38">
        <v>7</v>
      </c>
      <c r="CE4" s="38">
        <v>8</v>
      </c>
      <c r="CF4" s="38">
        <v>8</v>
      </c>
      <c r="CG4" s="38" t="s">
        <v>27</v>
      </c>
      <c r="CH4" s="38" t="s">
        <v>27</v>
      </c>
      <c r="CI4" s="38"/>
      <c r="CJ4" s="38"/>
      <c r="CK4" s="38"/>
      <c r="CL4" s="38"/>
      <c r="CM4" s="38"/>
      <c r="CN4" s="38" t="s">
        <v>28</v>
      </c>
      <c r="CO4" s="38" t="s">
        <v>28</v>
      </c>
      <c r="CP4" s="38" t="s">
        <v>29</v>
      </c>
      <c r="CQ4" s="38" t="s">
        <v>29</v>
      </c>
      <c r="CR4" s="38">
        <v>2</v>
      </c>
      <c r="CS4" s="38">
        <v>2</v>
      </c>
      <c r="CT4" s="38">
        <v>3</v>
      </c>
      <c r="CU4" s="38">
        <v>3</v>
      </c>
      <c r="CV4" s="38">
        <v>4</v>
      </c>
      <c r="CW4" s="38">
        <v>4</v>
      </c>
      <c r="CX4" s="38" t="s">
        <v>23</v>
      </c>
      <c r="CY4" s="38" t="s">
        <v>23</v>
      </c>
      <c r="CZ4" s="38"/>
      <c r="DA4" s="38">
        <v>1</v>
      </c>
      <c r="DB4" s="38">
        <v>1</v>
      </c>
      <c r="DC4" s="38">
        <v>2</v>
      </c>
      <c r="DD4" s="38">
        <v>2</v>
      </c>
      <c r="DE4" s="38">
        <v>3</v>
      </c>
      <c r="DF4" s="38">
        <v>3</v>
      </c>
      <c r="DG4" s="38">
        <v>4</v>
      </c>
      <c r="DH4" s="38">
        <v>4</v>
      </c>
      <c r="DI4" s="38">
        <v>5</v>
      </c>
      <c r="DJ4" s="38">
        <v>5</v>
      </c>
      <c r="DK4" s="38" t="s">
        <v>24</v>
      </c>
      <c r="DL4" s="38" t="s">
        <v>24</v>
      </c>
      <c r="DM4" s="38">
        <v>6</v>
      </c>
      <c r="DN4" s="38">
        <v>6</v>
      </c>
      <c r="DO4" s="38"/>
      <c r="DP4" s="38"/>
      <c r="DQ4" s="38"/>
      <c r="DR4" s="38"/>
      <c r="DS4" s="38"/>
      <c r="DT4" s="38">
        <v>1</v>
      </c>
      <c r="DU4" s="38">
        <v>1</v>
      </c>
      <c r="DV4" s="38">
        <v>2</v>
      </c>
      <c r="DW4" s="38">
        <v>2</v>
      </c>
      <c r="DX4" s="38" t="s">
        <v>26</v>
      </c>
      <c r="DY4" s="38" t="s">
        <v>26</v>
      </c>
      <c r="DZ4" s="38">
        <v>3</v>
      </c>
      <c r="EA4" s="38">
        <v>3</v>
      </c>
      <c r="EB4" s="38">
        <v>4</v>
      </c>
      <c r="EC4" s="38">
        <v>4</v>
      </c>
      <c r="ED4" s="38"/>
      <c r="EE4" s="38">
        <v>1</v>
      </c>
      <c r="EF4" s="38">
        <v>1</v>
      </c>
      <c r="EG4" s="38">
        <v>2</v>
      </c>
      <c r="EH4" s="38">
        <v>2</v>
      </c>
      <c r="EI4" s="38" t="s">
        <v>26</v>
      </c>
      <c r="EJ4" s="38" t="s">
        <v>26</v>
      </c>
      <c r="EK4" s="38" t="s">
        <v>30</v>
      </c>
      <c r="EL4" s="38" t="s">
        <v>30</v>
      </c>
      <c r="EM4" s="38">
        <v>3</v>
      </c>
      <c r="EN4" s="38">
        <v>3</v>
      </c>
      <c r="EO4" s="38" t="s">
        <v>22</v>
      </c>
      <c r="EP4" s="38" t="s">
        <v>22</v>
      </c>
      <c r="EQ4" s="38">
        <v>4</v>
      </c>
      <c r="ER4" s="38">
        <v>4</v>
      </c>
      <c r="ES4" s="38">
        <v>5</v>
      </c>
      <c r="ET4" s="38">
        <v>5</v>
      </c>
      <c r="EU4" s="38">
        <v>6</v>
      </c>
      <c r="EV4" s="38">
        <v>6</v>
      </c>
      <c r="EW4" s="38" t="s">
        <v>25</v>
      </c>
      <c r="EX4" s="38" t="s">
        <v>25</v>
      </c>
      <c r="EY4" s="38">
        <v>7</v>
      </c>
      <c r="EZ4" s="38">
        <v>7</v>
      </c>
      <c r="FA4" s="38" t="s">
        <v>31</v>
      </c>
      <c r="FB4" s="38" t="s">
        <v>31</v>
      </c>
      <c r="FC4" s="38">
        <v>8</v>
      </c>
      <c r="FD4" s="38">
        <v>8</v>
      </c>
      <c r="FE4" s="38">
        <v>9</v>
      </c>
      <c r="FF4" s="38">
        <v>9</v>
      </c>
      <c r="FG4" s="38">
        <v>10</v>
      </c>
      <c r="FH4" s="38">
        <v>10</v>
      </c>
      <c r="FI4" s="38">
        <v>11</v>
      </c>
      <c r="FJ4" s="38">
        <v>11</v>
      </c>
      <c r="FK4" s="38">
        <v>12</v>
      </c>
      <c r="FL4" s="38">
        <v>12</v>
      </c>
      <c r="FM4" s="38"/>
      <c r="FN4" s="38">
        <v>1</v>
      </c>
      <c r="FO4" s="38">
        <v>1</v>
      </c>
      <c r="FP4" s="38">
        <v>2</v>
      </c>
      <c r="FQ4" s="38">
        <v>2</v>
      </c>
      <c r="FR4" s="38">
        <v>3</v>
      </c>
      <c r="FS4" s="38">
        <v>3</v>
      </c>
      <c r="FT4" s="38">
        <v>4</v>
      </c>
      <c r="FU4" s="38">
        <v>4</v>
      </c>
      <c r="FV4" s="38">
        <v>5</v>
      </c>
      <c r="FW4" s="38">
        <v>5</v>
      </c>
      <c r="FX4" s="38"/>
      <c r="FY4" s="38"/>
      <c r="FZ4" s="38">
        <v>6</v>
      </c>
      <c r="GA4" s="38">
        <v>6</v>
      </c>
      <c r="GB4" s="38">
        <v>7</v>
      </c>
      <c r="GC4" s="38">
        <v>7</v>
      </c>
      <c r="GD4" s="38" t="s">
        <v>31</v>
      </c>
      <c r="GE4" s="38" t="s">
        <v>31</v>
      </c>
      <c r="GF4" s="38">
        <v>8</v>
      </c>
      <c r="GG4" s="38">
        <v>8</v>
      </c>
      <c r="GH4" s="38"/>
      <c r="GI4" s="38">
        <v>1</v>
      </c>
      <c r="GJ4" s="38">
        <v>1</v>
      </c>
      <c r="GK4" s="38" t="s">
        <v>32</v>
      </c>
      <c r="GL4" s="38" t="s">
        <v>32</v>
      </c>
      <c r="GM4" s="38">
        <v>2</v>
      </c>
      <c r="GN4" s="38">
        <v>2</v>
      </c>
      <c r="GO4" s="38">
        <v>3</v>
      </c>
      <c r="GP4" s="38">
        <v>3</v>
      </c>
      <c r="GQ4" s="38">
        <v>4</v>
      </c>
      <c r="GR4" s="38">
        <v>4</v>
      </c>
      <c r="GS4" s="38">
        <v>5</v>
      </c>
      <c r="GT4" s="38">
        <v>5</v>
      </c>
      <c r="GU4" s="38">
        <v>6</v>
      </c>
      <c r="GV4" s="38">
        <v>6</v>
      </c>
      <c r="GW4" s="38">
        <v>7</v>
      </c>
      <c r="GX4" s="38">
        <v>7</v>
      </c>
      <c r="GY4" s="38" t="s">
        <v>31</v>
      </c>
      <c r="GZ4" s="38" t="s">
        <v>31</v>
      </c>
      <c r="HA4" s="38">
        <v>8</v>
      </c>
      <c r="HB4" s="38">
        <v>8</v>
      </c>
      <c r="HC4" s="38">
        <v>9</v>
      </c>
      <c r="HD4" s="38">
        <v>9</v>
      </c>
      <c r="HE4" s="38">
        <v>10</v>
      </c>
      <c r="HF4" s="38">
        <v>10</v>
      </c>
      <c r="HG4" s="38">
        <v>11</v>
      </c>
      <c r="HH4" s="38">
        <v>11</v>
      </c>
      <c r="HI4" s="38">
        <v>12</v>
      </c>
      <c r="HJ4" s="38">
        <v>12</v>
      </c>
      <c r="HK4" s="38" t="s">
        <v>33</v>
      </c>
      <c r="HL4" s="38" t="s">
        <v>33</v>
      </c>
      <c r="HM4" s="38">
        <v>13</v>
      </c>
      <c r="HN4" s="38">
        <v>13</v>
      </c>
      <c r="HO4" s="38"/>
      <c r="HP4" s="38">
        <v>1</v>
      </c>
      <c r="HQ4" s="38">
        <v>1</v>
      </c>
      <c r="HR4" s="38"/>
      <c r="HS4" s="41">
        <v>1</v>
      </c>
      <c r="HT4" s="41">
        <v>1</v>
      </c>
      <c r="HU4" s="41">
        <v>2</v>
      </c>
      <c r="HV4" s="41">
        <v>2</v>
      </c>
      <c r="HW4" s="41" t="s">
        <v>26</v>
      </c>
      <c r="HX4" s="41" t="s">
        <v>26</v>
      </c>
      <c r="HY4" s="41">
        <v>3</v>
      </c>
      <c r="HZ4" s="41">
        <v>3</v>
      </c>
      <c r="IA4" s="41"/>
      <c r="IB4" s="41">
        <v>1</v>
      </c>
      <c r="IC4" s="41">
        <v>1</v>
      </c>
      <c r="ID4" s="41">
        <v>2</v>
      </c>
      <c r="IE4" s="38">
        <v>2</v>
      </c>
      <c r="IF4" s="38">
        <v>3</v>
      </c>
      <c r="IG4" s="38">
        <v>3</v>
      </c>
      <c r="IH4" s="38" t="s">
        <v>22</v>
      </c>
      <c r="II4" s="38" t="s">
        <v>22</v>
      </c>
      <c r="IJ4" s="41">
        <v>4</v>
      </c>
      <c r="IK4" s="41">
        <v>4</v>
      </c>
      <c r="IL4" s="41">
        <v>5</v>
      </c>
      <c r="IM4" s="38">
        <v>5</v>
      </c>
      <c r="IN4" s="38">
        <v>6</v>
      </c>
      <c r="IO4" s="38">
        <v>6</v>
      </c>
      <c r="IP4" s="38">
        <v>7</v>
      </c>
      <c r="IQ4" s="38">
        <v>7</v>
      </c>
      <c r="IR4" s="38"/>
      <c r="IS4" s="30"/>
      <c r="IT4" s="38"/>
      <c r="IU4" s="38"/>
      <c r="IV4" s="41"/>
      <c r="IW4" s="41"/>
      <c r="IX4" s="41"/>
      <c r="IY4" s="41"/>
    </row>
    <row r="5" spans="1:262">
      <c r="A5" s="30" t="s">
        <v>34</v>
      </c>
      <c r="B5" s="43">
        <v>45296</v>
      </c>
      <c r="C5" s="44">
        <v>0.45833333333333331</v>
      </c>
      <c r="D5" s="44" t="s">
        <v>35</v>
      </c>
      <c r="E5" s="44" t="s">
        <v>36</v>
      </c>
      <c r="F5" s="38">
        <v>1</v>
      </c>
      <c r="G5" s="38">
        <v>1</v>
      </c>
      <c r="H5" s="38">
        <v>1</v>
      </c>
      <c r="I5" s="38">
        <v>0</v>
      </c>
      <c r="J5" s="38">
        <v>1</v>
      </c>
      <c r="K5" s="38">
        <v>1</v>
      </c>
      <c r="L5" s="38">
        <v>1</v>
      </c>
      <c r="M5" s="38">
        <v>1</v>
      </c>
      <c r="N5" s="38">
        <v>1</v>
      </c>
      <c r="O5" s="38">
        <v>1</v>
      </c>
      <c r="P5" s="38">
        <v>1</v>
      </c>
      <c r="Q5" s="38">
        <v>1</v>
      </c>
      <c r="R5" s="38">
        <v>1</v>
      </c>
      <c r="S5" s="38">
        <v>1</v>
      </c>
      <c r="T5" s="38">
        <v>1</v>
      </c>
      <c r="U5" s="38">
        <v>1</v>
      </c>
      <c r="V5" s="38">
        <v>1</v>
      </c>
      <c r="W5" s="38">
        <v>1</v>
      </c>
      <c r="X5" s="38">
        <v>1</v>
      </c>
      <c r="Y5" s="38">
        <v>1</v>
      </c>
      <c r="Z5" s="39"/>
      <c r="AA5" s="38"/>
      <c r="AB5" s="38"/>
      <c r="AC5" s="38">
        <v>1</v>
      </c>
      <c r="AD5" s="38">
        <v>1</v>
      </c>
      <c r="AE5" s="38">
        <v>1</v>
      </c>
      <c r="AF5" s="38">
        <v>0</v>
      </c>
      <c r="AG5" s="38">
        <v>1</v>
      </c>
      <c r="AH5" s="38">
        <v>0</v>
      </c>
      <c r="AI5" s="38">
        <v>1</v>
      </c>
      <c r="AJ5" s="38">
        <v>1</v>
      </c>
      <c r="AK5" s="45"/>
      <c r="AL5" s="38">
        <v>1</v>
      </c>
      <c r="AM5" s="38">
        <v>1</v>
      </c>
      <c r="AN5" s="38">
        <v>1</v>
      </c>
      <c r="AO5" s="38">
        <v>1</v>
      </c>
      <c r="AP5" s="38">
        <v>1</v>
      </c>
      <c r="AQ5" s="38">
        <v>1</v>
      </c>
      <c r="AR5" s="38">
        <v>1</v>
      </c>
      <c r="AS5" s="38">
        <v>1</v>
      </c>
      <c r="AT5" s="38">
        <v>1</v>
      </c>
      <c r="AU5" s="38">
        <v>1</v>
      </c>
      <c r="AV5" s="38">
        <v>1</v>
      </c>
      <c r="AW5" s="38">
        <v>0</v>
      </c>
      <c r="AX5" s="38">
        <v>1</v>
      </c>
      <c r="AY5" s="38">
        <v>1</v>
      </c>
      <c r="AZ5" s="38">
        <v>1</v>
      </c>
      <c r="BA5" s="38">
        <v>1</v>
      </c>
      <c r="BB5" s="38">
        <v>1</v>
      </c>
      <c r="BC5" s="38">
        <v>1</v>
      </c>
      <c r="BD5" s="38">
        <v>1</v>
      </c>
      <c r="BE5" s="38">
        <v>1</v>
      </c>
      <c r="BF5" s="38">
        <v>1</v>
      </c>
      <c r="BG5" s="38">
        <v>1</v>
      </c>
      <c r="BH5" s="38">
        <v>0</v>
      </c>
      <c r="BI5" s="38">
        <v>0</v>
      </c>
      <c r="BJ5" s="40"/>
      <c r="BK5" s="38">
        <v>1</v>
      </c>
      <c r="BL5" s="38">
        <v>1</v>
      </c>
      <c r="BM5" s="38">
        <v>1</v>
      </c>
      <c r="BN5" s="38">
        <v>1</v>
      </c>
      <c r="BO5" s="38">
        <v>1</v>
      </c>
      <c r="BP5" s="38">
        <v>1</v>
      </c>
      <c r="BQ5" s="38"/>
      <c r="BR5" s="38"/>
      <c r="BS5" s="38">
        <v>1</v>
      </c>
      <c r="BT5" s="38">
        <v>1</v>
      </c>
      <c r="BU5" s="38">
        <v>1</v>
      </c>
      <c r="BV5" s="38">
        <v>1</v>
      </c>
      <c r="BW5" s="38">
        <v>1</v>
      </c>
      <c r="BX5" s="38">
        <v>1</v>
      </c>
      <c r="BY5" s="38">
        <v>1</v>
      </c>
      <c r="BZ5" s="38">
        <v>1</v>
      </c>
      <c r="CA5" s="38">
        <v>1</v>
      </c>
      <c r="CB5" s="38">
        <v>1</v>
      </c>
      <c r="CC5" s="38">
        <v>1</v>
      </c>
      <c r="CD5" s="38">
        <v>1</v>
      </c>
      <c r="CE5" s="38">
        <v>1</v>
      </c>
      <c r="CF5" s="38">
        <v>1</v>
      </c>
      <c r="CG5" s="38">
        <v>1</v>
      </c>
      <c r="CH5" s="38">
        <v>1</v>
      </c>
      <c r="CI5" s="38"/>
      <c r="CJ5" s="38"/>
      <c r="CK5" s="38"/>
      <c r="CL5" s="38"/>
      <c r="CM5" s="38"/>
      <c r="CN5" s="38">
        <v>1</v>
      </c>
      <c r="CO5" s="38">
        <v>1</v>
      </c>
      <c r="CP5" s="38">
        <v>1</v>
      </c>
      <c r="CQ5" s="38">
        <v>0</v>
      </c>
      <c r="CR5" s="38">
        <v>1</v>
      </c>
      <c r="CS5" s="38">
        <v>1</v>
      </c>
      <c r="CT5" s="38">
        <v>1</v>
      </c>
      <c r="CU5" s="38">
        <v>1</v>
      </c>
      <c r="CV5" s="38">
        <v>1</v>
      </c>
      <c r="CW5" s="38">
        <v>1</v>
      </c>
      <c r="CX5" s="38">
        <v>1</v>
      </c>
      <c r="CY5" s="38">
        <v>1</v>
      </c>
      <c r="CZ5" s="38"/>
      <c r="DA5" s="38">
        <v>1</v>
      </c>
      <c r="DB5" s="38">
        <v>1</v>
      </c>
      <c r="DC5" s="38">
        <v>1</v>
      </c>
      <c r="DD5" s="38">
        <v>1</v>
      </c>
      <c r="DE5" s="38">
        <v>1</v>
      </c>
      <c r="DF5" s="38">
        <v>1</v>
      </c>
      <c r="DG5" s="38">
        <v>1</v>
      </c>
      <c r="DH5" s="38">
        <v>1</v>
      </c>
      <c r="DI5" s="38">
        <v>1</v>
      </c>
      <c r="DJ5" s="38">
        <v>1</v>
      </c>
      <c r="DK5" s="38">
        <v>1</v>
      </c>
      <c r="DL5" s="38">
        <v>1</v>
      </c>
      <c r="DM5" s="38">
        <v>1</v>
      </c>
      <c r="DN5" s="38">
        <v>1</v>
      </c>
      <c r="DO5" s="38"/>
      <c r="DP5" s="38"/>
      <c r="DQ5" s="38"/>
      <c r="DR5" s="38"/>
      <c r="DS5" s="38"/>
      <c r="DT5" s="38">
        <v>1</v>
      </c>
      <c r="DU5" s="38">
        <v>1</v>
      </c>
      <c r="DV5" s="38">
        <v>1</v>
      </c>
      <c r="DW5" s="38">
        <v>1</v>
      </c>
      <c r="DX5" s="38">
        <v>1</v>
      </c>
      <c r="DY5" s="38">
        <v>1</v>
      </c>
      <c r="DZ5" s="38">
        <v>1</v>
      </c>
      <c r="EA5" s="38">
        <v>0</v>
      </c>
      <c r="EB5" s="38">
        <v>1</v>
      </c>
      <c r="EC5" s="38">
        <v>1</v>
      </c>
      <c r="ED5" s="38"/>
      <c r="EE5" s="38">
        <v>1</v>
      </c>
      <c r="EF5" s="38">
        <v>1</v>
      </c>
      <c r="EG5" s="38">
        <v>1</v>
      </c>
      <c r="EH5" s="38">
        <v>1</v>
      </c>
      <c r="EI5" s="38">
        <v>1</v>
      </c>
      <c r="EJ5" s="38">
        <v>1</v>
      </c>
      <c r="EK5" s="38">
        <v>1</v>
      </c>
      <c r="EL5" s="38">
        <v>1</v>
      </c>
      <c r="EM5" s="38">
        <v>1</v>
      </c>
      <c r="EN5" s="38">
        <v>1</v>
      </c>
      <c r="EO5" s="38">
        <v>1</v>
      </c>
      <c r="EP5" s="38">
        <v>1</v>
      </c>
      <c r="EQ5" s="38">
        <v>1</v>
      </c>
      <c r="ER5" s="38">
        <v>1</v>
      </c>
      <c r="ES5" s="38">
        <v>1</v>
      </c>
      <c r="ET5" s="38">
        <v>1</v>
      </c>
      <c r="EU5" s="38">
        <v>1</v>
      </c>
      <c r="EV5" s="38">
        <v>1</v>
      </c>
      <c r="EW5" s="38">
        <v>1</v>
      </c>
      <c r="EX5" s="38">
        <v>1</v>
      </c>
      <c r="EY5" s="38">
        <v>1</v>
      </c>
      <c r="EZ5" s="38">
        <v>1</v>
      </c>
      <c r="FA5" s="38">
        <v>1</v>
      </c>
      <c r="FB5" s="38">
        <v>1</v>
      </c>
      <c r="FC5" s="38">
        <v>1</v>
      </c>
      <c r="FD5" s="38">
        <v>1</v>
      </c>
      <c r="FE5" s="38">
        <v>1</v>
      </c>
      <c r="FF5" s="38">
        <v>1</v>
      </c>
      <c r="FG5" s="38">
        <v>1</v>
      </c>
      <c r="FH5" s="38">
        <v>1</v>
      </c>
      <c r="FI5" s="38">
        <v>1</v>
      </c>
      <c r="FJ5" s="38">
        <v>1</v>
      </c>
      <c r="FK5" s="38">
        <v>1</v>
      </c>
      <c r="FL5" s="38">
        <v>1</v>
      </c>
      <c r="FM5" s="38"/>
      <c r="FN5" s="38">
        <v>1</v>
      </c>
      <c r="FO5" s="38">
        <v>1</v>
      </c>
      <c r="FP5" s="38">
        <v>1</v>
      </c>
      <c r="FQ5" s="38">
        <v>1</v>
      </c>
      <c r="FR5" s="38">
        <v>1</v>
      </c>
      <c r="FS5" s="38">
        <v>0</v>
      </c>
      <c r="FT5" s="38">
        <v>1</v>
      </c>
      <c r="FU5" s="38">
        <v>0</v>
      </c>
      <c r="FV5" s="38">
        <v>1</v>
      </c>
      <c r="FW5" s="38">
        <v>1</v>
      </c>
      <c r="FX5" s="38"/>
      <c r="FY5" s="38"/>
      <c r="FZ5" s="38">
        <v>1</v>
      </c>
      <c r="GA5" s="38">
        <v>1</v>
      </c>
      <c r="GB5" s="38">
        <v>1</v>
      </c>
      <c r="GC5" s="38">
        <v>1</v>
      </c>
      <c r="GD5" s="38">
        <v>1</v>
      </c>
      <c r="GE5" s="38">
        <v>1</v>
      </c>
      <c r="GF5" s="38">
        <v>1</v>
      </c>
      <c r="GG5" s="38">
        <v>1</v>
      </c>
      <c r="GH5" s="38"/>
      <c r="GI5" s="38">
        <v>1</v>
      </c>
      <c r="GJ5" s="38">
        <v>1</v>
      </c>
      <c r="GK5" s="38">
        <v>1</v>
      </c>
      <c r="GL5" s="38">
        <v>1</v>
      </c>
      <c r="GM5" s="38">
        <v>1</v>
      </c>
      <c r="GN5" s="38">
        <v>1</v>
      </c>
      <c r="GO5" s="38">
        <v>1</v>
      </c>
      <c r="GP5" s="38">
        <v>1</v>
      </c>
      <c r="GQ5" s="38">
        <v>1</v>
      </c>
      <c r="GR5" s="38">
        <v>1</v>
      </c>
      <c r="GS5" s="38">
        <v>1</v>
      </c>
      <c r="GT5" s="38">
        <v>1</v>
      </c>
      <c r="GU5" s="38">
        <v>1</v>
      </c>
      <c r="GV5" s="38">
        <v>1</v>
      </c>
      <c r="GW5" s="38">
        <v>1</v>
      </c>
      <c r="GX5" s="38">
        <v>1</v>
      </c>
      <c r="GY5" s="38">
        <v>1</v>
      </c>
      <c r="GZ5" s="38">
        <v>1</v>
      </c>
      <c r="HA5" s="38">
        <v>1</v>
      </c>
      <c r="HB5" s="38">
        <v>1</v>
      </c>
      <c r="HC5" s="38">
        <v>1</v>
      </c>
      <c r="HD5" s="38">
        <v>1</v>
      </c>
      <c r="HE5" s="38">
        <v>1</v>
      </c>
      <c r="HF5" s="38">
        <v>1</v>
      </c>
      <c r="HG5" s="38">
        <v>1</v>
      </c>
      <c r="HH5" s="38">
        <v>1</v>
      </c>
      <c r="HI5" s="38">
        <v>1</v>
      </c>
      <c r="HJ5" s="38">
        <v>0</v>
      </c>
      <c r="HK5" s="38">
        <v>1</v>
      </c>
      <c r="HL5" s="38">
        <v>0</v>
      </c>
      <c r="HM5" s="38">
        <v>1</v>
      </c>
      <c r="HN5" s="38">
        <v>1</v>
      </c>
      <c r="HO5" s="38"/>
      <c r="HP5" s="38">
        <v>1</v>
      </c>
      <c r="HQ5" s="38">
        <v>1</v>
      </c>
      <c r="HR5" s="38"/>
      <c r="HS5" s="38">
        <v>1</v>
      </c>
      <c r="HT5" s="38">
        <v>1</v>
      </c>
      <c r="HU5" s="38">
        <v>1</v>
      </c>
      <c r="HV5" s="38">
        <v>1</v>
      </c>
      <c r="HW5" s="38">
        <v>1</v>
      </c>
      <c r="HX5" s="38">
        <v>1</v>
      </c>
      <c r="HY5" s="38">
        <v>1</v>
      </c>
      <c r="HZ5" s="38">
        <v>1</v>
      </c>
      <c r="IA5" s="38"/>
      <c r="IB5" s="38">
        <v>1</v>
      </c>
      <c r="IC5" s="38">
        <v>1</v>
      </c>
      <c r="ID5" s="38">
        <v>1</v>
      </c>
      <c r="IE5" s="38">
        <v>1</v>
      </c>
      <c r="IF5" s="38">
        <v>1</v>
      </c>
      <c r="IG5" s="38">
        <v>0</v>
      </c>
      <c r="IH5" s="38">
        <v>1</v>
      </c>
      <c r="II5" s="38">
        <v>0</v>
      </c>
      <c r="IJ5" s="38">
        <v>1</v>
      </c>
      <c r="IK5" s="38">
        <v>1</v>
      </c>
      <c r="IL5" s="38">
        <v>1</v>
      </c>
      <c r="IM5" s="38">
        <v>1</v>
      </c>
      <c r="IN5" s="38">
        <v>1</v>
      </c>
      <c r="IO5" s="38">
        <v>0</v>
      </c>
      <c r="IP5" s="38">
        <v>1</v>
      </c>
      <c r="IQ5" s="38">
        <v>1</v>
      </c>
      <c r="IR5" s="38"/>
      <c r="IS5" s="30" t="s">
        <v>37</v>
      </c>
      <c r="IT5" s="30" t="s">
        <v>38</v>
      </c>
      <c r="IU5" s="30" t="s">
        <v>39</v>
      </c>
      <c r="IV5" s="30" t="s">
        <v>40</v>
      </c>
      <c r="IW5" s="30" t="s">
        <v>41</v>
      </c>
      <c r="IX5" s="30" t="s">
        <v>42</v>
      </c>
      <c r="IY5" s="30" t="s">
        <v>43</v>
      </c>
      <c r="IZ5" s="35"/>
    </row>
    <row r="6" spans="1:262">
      <c r="A6" s="30" t="s">
        <v>44</v>
      </c>
      <c r="B6" s="38"/>
      <c r="C6" s="38"/>
      <c r="D6" s="38"/>
      <c r="E6" s="38"/>
      <c r="F6" s="46" t="s">
        <v>45</v>
      </c>
      <c r="G6" s="46"/>
      <c r="H6" s="47" t="s">
        <v>41</v>
      </c>
      <c r="I6" s="47"/>
      <c r="J6" s="48">
        <v>0</v>
      </c>
      <c r="K6" s="48"/>
      <c r="L6" s="47" t="s">
        <v>45</v>
      </c>
      <c r="M6" s="47"/>
      <c r="N6" s="48">
        <f t="shared" ref="N6" si="0">N5-O5</f>
        <v>0</v>
      </c>
      <c r="O6" s="48"/>
      <c r="P6" s="47" t="s">
        <v>45</v>
      </c>
      <c r="Q6" s="47"/>
      <c r="R6" s="48">
        <f t="shared" ref="R6" si="1">R5-S5</f>
        <v>0</v>
      </c>
      <c r="S6" s="48"/>
      <c r="T6" s="47" t="s">
        <v>45</v>
      </c>
      <c r="U6" s="47"/>
      <c r="V6" s="48">
        <f t="shared" ref="V6" si="2">V5-W5</f>
        <v>0</v>
      </c>
      <c r="W6" s="48"/>
      <c r="X6" s="47" t="s">
        <v>45</v>
      </c>
      <c r="Y6" s="47"/>
      <c r="Z6" s="49">
        <f>9/10</f>
        <v>0.9</v>
      </c>
      <c r="AA6" s="50"/>
      <c r="AB6" s="51"/>
      <c r="AC6" s="47" t="s">
        <v>46</v>
      </c>
      <c r="AD6" s="47"/>
      <c r="AE6" s="47" t="s">
        <v>101</v>
      </c>
      <c r="AF6" s="47"/>
      <c r="AG6" s="47" t="s">
        <v>101</v>
      </c>
      <c r="AH6" s="47"/>
      <c r="AI6" s="47" t="s">
        <v>46</v>
      </c>
      <c r="AJ6" s="47"/>
      <c r="AK6" s="52">
        <f>2/5</f>
        <v>0.4</v>
      </c>
      <c r="AL6" s="47" t="s">
        <v>46</v>
      </c>
      <c r="AM6" s="47"/>
      <c r="AN6" s="47" t="s">
        <v>46</v>
      </c>
      <c r="AO6" s="47"/>
      <c r="AP6" s="47" t="s">
        <v>46</v>
      </c>
      <c r="AQ6" s="47"/>
      <c r="AR6" s="47" t="s">
        <v>46</v>
      </c>
      <c r="AS6" s="47"/>
      <c r="AT6" s="47" t="s">
        <v>46</v>
      </c>
      <c r="AU6" s="47"/>
      <c r="AV6" s="47" t="s">
        <v>101</v>
      </c>
      <c r="AW6" s="47"/>
      <c r="AX6" s="53">
        <f t="shared" ref="AX6" si="3">AX5-AY5</f>
        <v>0</v>
      </c>
      <c r="AY6" s="53"/>
      <c r="AZ6" s="47" t="s">
        <v>46</v>
      </c>
      <c r="BA6" s="47"/>
      <c r="BB6" s="47" t="s">
        <v>46</v>
      </c>
      <c r="BC6" s="47"/>
      <c r="BD6" s="53">
        <f t="shared" ref="BD6" si="4">BD5-BE5</f>
        <v>0</v>
      </c>
      <c r="BE6" s="53"/>
      <c r="BF6" s="53">
        <f t="shared" ref="BF6" si="5">BF5-BG5</f>
        <v>0</v>
      </c>
      <c r="BG6" s="53"/>
      <c r="BH6" s="47" t="s">
        <v>46</v>
      </c>
      <c r="BI6" s="47"/>
      <c r="BJ6" s="54">
        <f>11/12</f>
        <v>0.91666666666666663</v>
      </c>
      <c r="BK6" s="46" t="s">
        <v>46</v>
      </c>
      <c r="BL6" s="46"/>
      <c r="BM6" s="46" t="s">
        <v>46</v>
      </c>
      <c r="BN6" s="46"/>
      <c r="BO6" s="47" t="s">
        <v>46</v>
      </c>
      <c r="BP6" s="47"/>
      <c r="BQ6" s="47"/>
      <c r="BR6" s="47"/>
      <c r="BS6" s="47" t="s">
        <v>46</v>
      </c>
      <c r="BT6" s="47"/>
      <c r="BU6" s="47" t="s">
        <v>46</v>
      </c>
      <c r="BV6" s="47"/>
      <c r="BW6" s="47" t="s">
        <v>46</v>
      </c>
      <c r="BX6" s="47"/>
      <c r="BY6" s="47" t="s">
        <v>46</v>
      </c>
      <c r="BZ6" s="47"/>
      <c r="CA6" s="47" t="s">
        <v>46</v>
      </c>
      <c r="CB6" s="47"/>
      <c r="CC6" s="47" t="s">
        <v>46</v>
      </c>
      <c r="CD6" s="47"/>
      <c r="CE6" s="47" t="s">
        <v>46</v>
      </c>
      <c r="CF6" s="47"/>
      <c r="CG6" s="47" t="s">
        <v>46</v>
      </c>
      <c r="CH6" s="47"/>
      <c r="CI6" s="52">
        <f>12/12</f>
        <v>1</v>
      </c>
      <c r="CJ6" s="47"/>
      <c r="CK6" s="47"/>
      <c r="CL6" s="47"/>
      <c r="CM6" s="47"/>
      <c r="CN6" s="47" t="s">
        <v>46</v>
      </c>
      <c r="CO6" s="47"/>
      <c r="CP6" s="47" t="s">
        <v>101</v>
      </c>
      <c r="CQ6" s="47"/>
      <c r="CR6" s="47" t="s">
        <v>46</v>
      </c>
      <c r="CS6" s="47"/>
      <c r="CT6" s="47">
        <f t="shared" ref="CT6" si="6">CT5-CU5</f>
        <v>0</v>
      </c>
      <c r="CU6" s="47"/>
      <c r="CV6" s="47">
        <f t="shared" ref="CV6" si="7">CV5-CW5</f>
        <v>0</v>
      </c>
      <c r="CW6" s="47"/>
      <c r="CX6" s="47" t="s">
        <v>46</v>
      </c>
      <c r="CY6" s="47"/>
      <c r="CZ6" s="52">
        <f>6/8</f>
        <v>0.75</v>
      </c>
      <c r="DA6" s="47" t="s">
        <v>46</v>
      </c>
      <c r="DB6" s="47"/>
      <c r="DC6" s="47">
        <f t="shared" ref="DC6" si="8">DC5-DD5</f>
        <v>0</v>
      </c>
      <c r="DD6" s="47"/>
      <c r="DE6" s="47" t="s">
        <v>46</v>
      </c>
      <c r="DF6" s="47"/>
      <c r="DG6" s="47" t="s">
        <v>46</v>
      </c>
      <c r="DH6" s="47"/>
      <c r="DI6" s="47">
        <f t="shared" ref="DI6" si="9">DI5-DJ5</f>
        <v>0</v>
      </c>
      <c r="DJ6" s="47"/>
      <c r="DK6" s="47" t="s">
        <v>46</v>
      </c>
      <c r="DL6" s="47"/>
      <c r="DM6" s="47" t="s">
        <v>46</v>
      </c>
      <c r="DN6" s="47"/>
      <c r="DO6" s="47"/>
      <c r="DP6" s="47"/>
      <c r="DQ6" s="47"/>
      <c r="DR6" s="47"/>
      <c r="DS6" s="52">
        <f>7/9</f>
        <v>0.77777777777777779</v>
      </c>
      <c r="DT6" s="47">
        <f t="shared" ref="DT6" si="10">DT5-DU5</f>
        <v>0</v>
      </c>
      <c r="DU6" s="47"/>
      <c r="DV6" s="47">
        <f t="shared" ref="DV6" si="11">DV5-DW5</f>
        <v>0</v>
      </c>
      <c r="DW6" s="47"/>
      <c r="DX6" s="47" t="s">
        <v>46</v>
      </c>
      <c r="DY6" s="47"/>
      <c r="DZ6" s="47" t="s">
        <v>101</v>
      </c>
      <c r="EA6" s="47"/>
      <c r="EB6" s="47">
        <f t="shared" ref="EB6" si="12">EB5-EC5</f>
        <v>0</v>
      </c>
      <c r="EC6" s="47"/>
      <c r="ED6" s="52">
        <f>5/6</f>
        <v>0.83333333333333337</v>
      </c>
      <c r="EE6" s="47" t="s">
        <v>46</v>
      </c>
      <c r="EF6" s="47"/>
      <c r="EG6" s="47">
        <f t="shared" ref="EG6" si="13">EG5-EH5</f>
        <v>0</v>
      </c>
      <c r="EH6" s="47"/>
      <c r="EI6" s="47" t="s">
        <v>46</v>
      </c>
      <c r="EJ6" s="47"/>
      <c r="EK6" s="47" t="s">
        <v>46</v>
      </c>
      <c r="EL6" s="47"/>
      <c r="EM6" s="47">
        <f t="shared" ref="EM6" si="14">EM5-EN5</f>
        <v>0</v>
      </c>
      <c r="EN6" s="47"/>
      <c r="EO6" s="47" t="s">
        <v>46</v>
      </c>
      <c r="EP6" s="47"/>
      <c r="EQ6" s="47">
        <f t="shared" ref="EQ6" si="15">EQ5-ER5</f>
        <v>0</v>
      </c>
      <c r="ER6" s="47"/>
      <c r="ES6" s="47" t="s">
        <v>46</v>
      </c>
      <c r="ET6" s="47"/>
      <c r="EU6" s="47" t="s">
        <v>46</v>
      </c>
      <c r="EV6" s="47"/>
      <c r="EW6" s="47" t="s">
        <v>46</v>
      </c>
      <c r="EX6" s="47"/>
      <c r="EY6" s="47">
        <f t="shared" ref="EY6" si="16">EY5-EZ5</f>
        <v>0</v>
      </c>
      <c r="EZ6" s="47"/>
      <c r="FA6" s="47" t="s">
        <v>46</v>
      </c>
      <c r="FB6" s="47"/>
      <c r="FC6" s="47" t="s">
        <v>46</v>
      </c>
      <c r="FD6" s="47"/>
      <c r="FE6" s="47">
        <f t="shared" ref="FE6" si="17">FE5-FF5</f>
        <v>0</v>
      </c>
      <c r="FF6" s="47"/>
      <c r="FG6" s="47" t="s">
        <v>46</v>
      </c>
      <c r="FH6" s="47"/>
      <c r="FI6" s="47" t="s">
        <v>46</v>
      </c>
      <c r="FJ6" s="47"/>
      <c r="FK6" s="47" t="s">
        <v>46</v>
      </c>
      <c r="FL6" s="47"/>
      <c r="FM6" s="52">
        <f>16/16</f>
        <v>1</v>
      </c>
      <c r="FN6" s="47" t="s">
        <v>46</v>
      </c>
      <c r="FO6" s="47"/>
      <c r="FP6" s="47" t="s">
        <v>46</v>
      </c>
      <c r="FQ6" s="47"/>
      <c r="FR6" s="47" t="s">
        <v>101</v>
      </c>
      <c r="FS6" s="47"/>
      <c r="FT6" s="47" t="s">
        <v>101</v>
      </c>
      <c r="FU6" s="47"/>
      <c r="FV6" s="47">
        <f t="shared" ref="FV6" si="18">FV5-FW5</f>
        <v>0</v>
      </c>
      <c r="FW6" s="47"/>
      <c r="FX6" s="47"/>
      <c r="FY6" s="47"/>
      <c r="FZ6" s="47" t="s">
        <v>46</v>
      </c>
      <c r="GA6" s="47"/>
      <c r="GB6" s="47" t="s">
        <v>46</v>
      </c>
      <c r="GC6" s="47"/>
      <c r="GD6" s="47">
        <f t="shared" ref="GD6" si="19">GD5-GE5</f>
        <v>0</v>
      </c>
      <c r="GE6" s="47"/>
      <c r="GF6" s="47">
        <f t="shared" ref="GF6" si="20">GF5-GG5</f>
        <v>0</v>
      </c>
      <c r="GG6" s="47"/>
      <c r="GH6" s="52">
        <f>8/10</f>
        <v>0.8</v>
      </c>
      <c r="GI6" s="47" t="s">
        <v>46</v>
      </c>
      <c r="GJ6" s="47"/>
      <c r="GK6" s="47" t="s">
        <v>46</v>
      </c>
      <c r="GL6" s="47"/>
      <c r="GM6" s="47">
        <f t="shared" ref="GM6" si="21">GM5-GN5</f>
        <v>0</v>
      </c>
      <c r="GN6" s="47"/>
      <c r="GO6" s="47" t="s">
        <v>46</v>
      </c>
      <c r="GP6" s="47"/>
      <c r="GQ6" s="47" t="s">
        <v>46</v>
      </c>
      <c r="GR6" s="47"/>
      <c r="GS6" s="47" t="s">
        <v>46</v>
      </c>
      <c r="GT6" s="47"/>
      <c r="GU6" s="47" t="s">
        <v>46</v>
      </c>
      <c r="GV6" s="47"/>
      <c r="GW6" s="47">
        <f t="shared" ref="GW6" si="22">GW5-GX5</f>
        <v>0</v>
      </c>
      <c r="GX6" s="47"/>
      <c r="GY6" s="47" t="s">
        <v>46</v>
      </c>
      <c r="GZ6" s="47"/>
      <c r="HA6" s="47" t="s">
        <v>46</v>
      </c>
      <c r="HB6" s="47"/>
      <c r="HC6" s="47" t="s">
        <v>46</v>
      </c>
      <c r="HD6" s="47"/>
      <c r="HE6" s="47">
        <f t="shared" ref="HE6" si="23">HE5-HF5</f>
        <v>0</v>
      </c>
      <c r="HF6" s="47"/>
      <c r="HG6" s="47" t="s">
        <v>46</v>
      </c>
      <c r="HH6" s="47"/>
      <c r="HI6" s="47" t="s">
        <v>101</v>
      </c>
      <c r="HJ6" s="47"/>
      <c r="HK6" s="47" t="s">
        <v>101</v>
      </c>
      <c r="HL6" s="47"/>
      <c r="HM6" s="47" t="s">
        <v>46</v>
      </c>
      <c r="HN6" s="47"/>
      <c r="HO6" s="52">
        <f>14/16</f>
        <v>0.875</v>
      </c>
      <c r="HP6" s="47" t="s">
        <v>45</v>
      </c>
      <c r="HQ6" s="47"/>
      <c r="HR6" s="52">
        <f>1/1</f>
        <v>1</v>
      </c>
      <c r="HS6" s="47">
        <f t="shared" ref="HS6" si="24">HS5-HT5</f>
        <v>0</v>
      </c>
      <c r="HT6" s="47"/>
      <c r="HU6" s="47">
        <f t="shared" ref="HU6" si="25">HU5-HV5</f>
        <v>0</v>
      </c>
      <c r="HV6" s="47"/>
      <c r="HW6" s="47">
        <f t="shared" ref="HW6" si="26">HW5-HX5</f>
        <v>0</v>
      </c>
      <c r="HX6" s="47"/>
      <c r="HY6" s="47">
        <f t="shared" ref="HY6" si="27">HY5-HZ5</f>
        <v>0</v>
      </c>
      <c r="HZ6" s="47"/>
      <c r="IA6" s="52">
        <f>4/4</f>
        <v>1</v>
      </c>
      <c r="IB6" s="47">
        <f t="shared" ref="IB6" si="28">IB5-IC5</f>
        <v>0</v>
      </c>
      <c r="IC6" s="47"/>
      <c r="ID6" s="47">
        <f t="shared" ref="ID6" si="29">ID5-IE5</f>
        <v>0</v>
      </c>
      <c r="IE6" s="47"/>
      <c r="IF6" s="47" t="s">
        <v>101</v>
      </c>
      <c r="IG6" s="47"/>
      <c r="IH6" s="47" t="s">
        <v>102</v>
      </c>
      <c r="II6" s="47"/>
      <c r="IJ6" s="47">
        <f t="shared" ref="IJ6" si="30">IJ5-IK5</f>
        <v>0</v>
      </c>
      <c r="IK6" s="47"/>
      <c r="IL6" s="47">
        <f t="shared" ref="IL6" si="31">IL5-IM5</f>
        <v>0</v>
      </c>
      <c r="IM6" s="47"/>
      <c r="IN6" s="47" t="s">
        <v>101</v>
      </c>
      <c r="IO6" s="47"/>
      <c r="IP6" s="47">
        <f t="shared" ref="IP6" si="32">IP5-IQ5</f>
        <v>0</v>
      </c>
      <c r="IQ6" s="47"/>
      <c r="IR6" s="38">
        <f>5/8</f>
        <v>0.625</v>
      </c>
      <c r="IS6" s="30">
        <f>100/117</f>
        <v>0.85470085470085466</v>
      </c>
      <c r="IT6" s="38">
        <v>17</v>
      </c>
      <c r="IU6" s="38">
        <v>117</v>
      </c>
      <c r="IV6" s="41">
        <v>56</v>
      </c>
      <c r="IW6" s="41">
        <v>44</v>
      </c>
      <c r="IX6" s="41">
        <v>10</v>
      </c>
      <c r="IY6" s="41">
        <v>7</v>
      </c>
      <c r="IZ6" s="42">
        <f t="shared" ref="IZ6:IZ13" si="33">IX6+IY6</f>
        <v>17</v>
      </c>
      <c r="JA6" s="42">
        <f t="shared" ref="JA6:JA13" si="34">IV6+IW6</f>
        <v>100</v>
      </c>
      <c r="JB6" s="42">
        <f t="shared" ref="JB6:JB13" si="35">SUM(IV6:IY6)</f>
        <v>117</v>
      </c>
    </row>
    <row r="7" spans="1:262">
      <c r="A7" s="30" t="s">
        <v>47</v>
      </c>
      <c r="B7" s="43">
        <v>45297</v>
      </c>
      <c r="C7" s="44">
        <v>0.41666666666666669</v>
      </c>
      <c r="D7" s="38" t="s">
        <v>35</v>
      </c>
      <c r="E7" s="38" t="s">
        <v>48</v>
      </c>
      <c r="F7" s="38">
        <v>1</v>
      </c>
      <c r="G7" s="38">
        <v>1</v>
      </c>
      <c r="H7" s="38">
        <v>1</v>
      </c>
      <c r="I7" s="38">
        <v>0</v>
      </c>
      <c r="J7" s="38">
        <v>1</v>
      </c>
      <c r="K7" s="38">
        <v>1</v>
      </c>
      <c r="L7" s="38">
        <v>1</v>
      </c>
      <c r="M7" s="38">
        <v>1</v>
      </c>
      <c r="N7" s="38">
        <v>1</v>
      </c>
      <c r="O7" s="38">
        <v>1</v>
      </c>
      <c r="P7" s="38">
        <v>1</v>
      </c>
      <c r="Q7" s="38">
        <v>1</v>
      </c>
      <c r="R7" s="38">
        <v>1</v>
      </c>
      <c r="S7" s="38">
        <v>1</v>
      </c>
      <c r="T7" s="38">
        <v>1</v>
      </c>
      <c r="U7" s="38">
        <v>1</v>
      </c>
      <c r="V7" s="38">
        <v>1</v>
      </c>
      <c r="W7" s="38">
        <v>1</v>
      </c>
      <c r="X7" s="38">
        <v>1</v>
      </c>
      <c r="Y7" s="38">
        <v>1</v>
      </c>
      <c r="Z7" s="39"/>
      <c r="AA7" s="38"/>
      <c r="AB7" s="38"/>
      <c r="AC7" s="38">
        <v>1</v>
      </c>
      <c r="AD7" s="38">
        <v>0</v>
      </c>
      <c r="AE7" s="38">
        <v>1</v>
      </c>
      <c r="AF7" s="38">
        <v>1</v>
      </c>
      <c r="AG7" s="38">
        <v>1</v>
      </c>
      <c r="AH7" s="38">
        <v>0</v>
      </c>
      <c r="AI7" s="38">
        <v>1</v>
      </c>
      <c r="AJ7" s="38">
        <v>0</v>
      </c>
      <c r="AK7" s="38"/>
      <c r="AL7" s="38">
        <v>1</v>
      </c>
      <c r="AM7" s="38">
        <v>1</v>
      </c>
      <c r="AN7" s="38">
        <v>1</v>
      </c>
      <c r="AO7" s="38">
        <v>1</v>
      </c>
      <c r="AP7" s="38">
        <v>1</v>
      </c>
      <c r="AQ7" s="38">
        <v>1</v>
      </c>
      <c r="AR7" s="38">
        <v>1</v>
      </c>
      <c r="AS7" s="38">
        <v>1</v>
      </c>
      <c r="AT7" s="38">
        <v>1</v>
      </c>
      <c r="AU7" s="38">
        <v>1</v>
      </c>
      <c r="AV7" s="38">
        <v>1</v>
      </c>
      <c r="AW7" s="38">
        <v>0</v>
      </c>
      <c r="AX7" s="38">
        <v>1</v>
      </c>
      <c r="AY7" s="38">
        <v>1</v>
      </c>
      <c r="AZ7" s="38">
        <v>1</v>
      </c>
      <c r="BA7" s="38">
        <v>1</v>
      </c>
      <c r="BB7" s="38">
        <v>1</v>
      </c>
      <c r="BC7" s="38">
        <v>1</v>
      </c>
      <c r="BD7" s="38">
        <v>1</v>
      </c>
      <c r="BE7" s="38">
        <v>1</v>
      </c>
      <c r="BF7" s="38">
        <v>1</v>
      </c>
      <c r="BG7" s="38">
        <v>1</v>
      </c>
      <c r="BH7" s="38">
        <v>1</v>
      </c>
      <c r="BI7" s="38">
        <v>1</v>
      </c>
      <c r="BJ7" s="55"/>
      <c r="BK7" s="38">
        <v>1</v>
      </c>
      <c r="BL7" s="38">
        <v>0</v>
      </c>
      <c r="BM7" s="38">
        <v>1</v>
      </c>
      <c r="BN7" s="38">
        <v>1</v>
      </c>
      <c r="BO7" s="38">
        <v>1</v>
      </c>
      <c r="BP7" s="38">
        <v>1</v>
      </c>
      <c r="BQ7" s="38"/>
      <c r="BR7" s="38"/>
      <c r="BS7" s="38">
        <v>1</v>
      </c>
      <c r="BT7" s="38">
        <v>1</v>
      </c>
      <c r="BU7" s="38">
        <v>1</v>
      </c>
      <c r="BV7" s="38">
        <v>0</v>
      </c>
      <c r="BW7" s="38">
        <v>1</v>
      </c>
      <c r="BX7" s="38">
        <v>1</v>
      </c>
      <c r="BY7" s="38">
        <v>1</v>
      </c>
      <c r="BZ7" s="38">
        <v>0</v>
      </c>
      <c r="CA7" s="38">
        <v>1</v>
      </c>
      <c r="CB7" s="38">
        <v>1</v>
      </c>
      <c r="CC7" s="38">
        <v>1</v>
      </c>
      <c r="CD7" s="38">
        <v>1</v>
      </c>
      <c r="CE7" s="38">
        <v>1</v>
      </c>
      <c r="CF7" s="38">
        <v>1</v>
      </c>
      <c r="CG7" s="38">
        <v>1</v>
      </c>
      <c r="CH7" s="38">
        <v>1</v>
      </c>
      <c r="CI7" s="38"/>
      <c r="CJ7" s="38"/>
      <c r="CK7" s="38"/>
      <c r="CL7" s="38"/>
      <c r="CM7" s="38"/>
      <c r="CN7" s="38">
        <v>1</v>
      </c>
      <c r="CO7" s="38">
        <v>1</v>
      </c>
      <c r="CP7" s="38">
        <v>1</v>
      </c>
      <c r="CQ7" s="38">
        <v>1</v>
      </c>
      <c r="CR7" s="38">
        <v>1</v>
      </c>
      <c r="CS7" s="38">
        <v>0</v>
      </c>
      <c r="CT7" s="38">
        <v>1</v>
      </c>
      <c r="CU7" s="38">
        <v>1</v>
      </c>
      <c r="CV7" s="38">
        <v>1</v>
      </c>
      <c r="CW7" s="38">
        <v>1</v>
      </c>
      <c r="CX7" s="38">
        <v>1</v>
      </c>
      <c r="CY7" s="38">
        <v>1</v>
      </c>
      <c r="CZ7" s="38"/>
      <c r="DA7" s="38">
        <v>1</v>
      </c>
      <c r="DB7" s="38">
        <v>1</v>
      </c>
      <c r="DC7" s="38">
        <v>1</v>
      </c>
      <c r="DD7" s="38">
        <v>0</v>
      </c>
      <c r="DE7" s="38">
        <v>1</v>
      </c>
      <c r="DF7" s="38">
        <v>1</v>
      </c>
      <c r="DG7" s="38">
        <v>1</v>
      </c>
      <c r="DH7" s="38">
        <v>1</v>
      </c>
      <c r="DI7" s="38">
        <v>1</v>
      </c>
      <c r="DJ7" s="38">
        <v>1</v>
      </c>
      <c r="DK7" s="38">
        <v>1</v>
      </c>
      <c r="DL7" s="38">
        <v>1</v>
      </c>
      <c r="DM7" s="38">
        <v>1</v>
      </c>
      <c r="DN7" s="38">
        <v>1</v>
      </c>
      <c r="DO7" s="38"/>
      <c r="DP7" s="38"/>
      <c r="DQ7" s="38"/>
      <c r="DR7" s="38"/>
      <c r="DS7" s="38"/>
      <c r="DT7" s="38">
        <v>1</v>
      </c>
      <c r="DU7" s="38">
        <v>1</v>
      </c>
      <c r="DV7" s="38">
        <v>1</v>
      </c>
      <c r="DW7" s="38">
        <v>1</v>
      </c>
      <c r="DX7" s="38">
        <v>1</v>
      </c>
      <c r="DY7" s="38">
        <v>1</v>
      </c>
      <c r="DZ7" s="38">
        <v>1</v>
      </c>
      <c r="EA7" s="38">
        <v>0</v>
      </c>
      <c r="EB7" s="38">
        <v>1</v>
      </c>
      <c r="EC7" s="38">
        <v>1</v>
      </c>
      <c r="ED7" s="38"/>
      <c r="EE7" s="38">
        <v>1</v>
      </c>
      <c r="EF7" s="38">
        <v>1</v>
      </c>
      <c r="EG7" s="38">
        <v>1</v>
      </c>
      <c r="EH7" s="38">
        <v>1</v>
      </c>
      <c r="EI7" s="38">
        <v>1</v>
      </c>
      <c r="EJ7" s="38">
        <v>1</v>
      </c>
      <c r="EK7" s="38">
        <v>1</v>
      </c>
      <c r="EL7" s="38">
        <v>1</v>
      </c>
      <c r="EM7" s="38">
        <v>1</v>
      </c>
      <c r="EN7" s="38">
        <v>1</v>
      </c>
      <c r="EO7" s="38">
        <v>1</v>
      </c>
      <c r="EP7" s="38">
        <v>1</v>
      </c>
      <c r="EQ7" s="38">
        <v>1</v>
      </c>
      <c r="ER7" s="38">
        <v>0</v>
      </c>
      <c r="ES7" s="38">
        <v>1</v>
      </c>
      <c r="ET7" s="38">
        <v>1</v>
      </c>
      <c r="EU7" s="38">
        <v>1</v>
      </c>
      <c r="EV7" s="38">
        <v>1</v>
      </c>
      <c r="EW7" s="38">
        <v>1</v>
      </c>
      <c r="EX7" s="38">
        <v>1</v>
      </c>
      <c r="EY7" s="38">
        <v>1</v>
      </c>
      <c r="EZ7" s="38">
        <v>0</v>
      </c>
      <c r="FA7" s="38">
        <v>1</v>
      </c>
      <c r="FB7" s="38">
        <v>0</v>
      </c>
      <c r="FC7" s="38">
        <v>1</v>
      </c>
      <c r="FD7" s="38">
        <v>0</v>
      </c>
      <c r="FE7" s="38">
        <v>1</v>
      </c>
      <c r="FF7" s="38">
        <v>0</v>
      </c>
      <c r="FG7" s="38">
        <v>1</v>
      </c>
      <c r="FH7" s="38">
        <v>1</v>
      </c>
      <c r="FI7" s="38">
        <v>1</v>
      </c>
      <c r="FJ7" s="38">
        <v>1</v>
      </c>
      <c r="FK7" s="38">
        <v>1</v>
      </c>
      <c r="FL7" s="38">
        <v>0</v>
      </c>
      <c r="FM7" s="38"/>
      <c r="FN7" s="38">
        <v>1</v>
      </c>
      <c r="FO7" s="38">
        <v>0</v>
      </c>
      <c r="FP7" s="38">
        <v>1</v>
      </c>
      <c r="FQ7" s="38">
        <v>1</v>
      </c>
      <c r="FR7" s="38">
        <v>1</v>
      </c>
      <c r="FS7" s="38">
        <v>1</v>
      </c>
      <c r="FT7" s="38">
        <v>1</v>
      </c>
      <c r="FU7" s="38">
        <v>1</v>
      </c>
      <c r="FV7" s="38">
        <v>1</v>
      </c>
      <c r="FW7" s="38">
        <v>1</v>
      </c>
      <c r="FX7" s="38"/>
      <c r="FY7" s="38"/>
      <c r="FZ7" s="38">
        <v>1</v>
      </c>
      <c r="GA7" s="38">
        <v>1</v>
      </c>
      <c r="GB7" s="38">
        <v>1</v>
      </c>
      <c r="GC7" s="38">
        <v>1</v>
      </c>
      <c r="GD7" s="38">
        <v>1</v>
      </c>
      <c r="GE7" s="38">
        <v>1</v>
      </c>
      <c r="GF7" s="38">
        <v>1</v>
      </c>
      <c r="GG7" s="38">
        <v>1</v>
      </c>
      <c r="GH7" s="38"/>
      <c r="GI7" s="38">
        <v>1</v>
      </c>
      <c r="GJ7" s="38">
        <v>1</v>
      </c>
      <c r="GK7" s="38">
        <v>1</v>
      </c>
      <c r="GL7" s="38">
        <v>1</v>
      </c>
      <c r="GM7" s="38">
        <v>1</v>
      </c>
      <c r="GN7" s="38">
        <v>1</v>
      </c>
      <c r="GO7" s="38">
        <v>1</v>
      </c>
      <c r="GP7" s="38">
        <v>1</v>
      </c>
      <c r="GQ7" s="38">
        <v>1</v>
      </c>
      <c r="GR7" s="38">
        <v>1</v>
      </c>
      <c r="GS7" s="38">
        <v>1</v>
      </c>
      <c r="GT7" s="38">
        <v>1</v>
      </c>
      <c r="GU7" s="38">
        <v>1</v>
      </c>
      <c r="GV7" s="38">
        <v>1</v>
      </c>
      <c r="GW7" s="38">
        <v>1</v>
      </c>
      <c r="GX7" s="38">
        <v>1</v>
      </c>
      <c r="GY7" s="38">
        <v>1</v>
      </c>
      <c r="GZ7" s="38">
        <v>1</v>
      </c>
      <c r="HA7" s="38">
        <v>1</v>
      </c>
      <c r="HB7" s="38">
        <v>1</v>
      </c>
      <c r="HC7" s="38">
        <v>1</v>
      </c>
      <c r="HD7" s="38">
        <v>1</v>
      </c>
      <c r="HE7" s="38">
        <v>1</v>
      </c>
      <c r="HF7" s="38">
        <v>1</v>
      </c>
      <c r="HG7" s="38">
        <v>1</v>
      </c>
      <c r="HH7" s="38">
        <v>1</v>
      </c>
      <c r="HI7" s="38">
        <v>1</v>
      </c>
      <c r="HJ7" s="38">
        <v>1</v>
      </c>
      <c r="HK7" s="38">
        <v>1</v>
      </c>
      <c r="HL7" s="38">
        <v>1</v>
      </c>
      <c r="HM7" s="38">
        <v>1</v>
      </c>
      <c r="HN7" s="38">
        <v>1</v>
      </c>
      <c r="HO7" s="38"/>
      <c r="HP7" s="38">
        <v>1</v>
      </c>
      <c r="HQ7" s="38">
        <v>1</v>
      </c>
      <c r="HR7" s="38"/>
      <c r="HS7" s="38">
        <v>1</v>
      </c>
      <c r="HT7" s="38">
        <v>1</v>
      </c>
      <c r="HU7" s="38">
        <v>1</v>
      </c>
      <c r="HV7" s="38">
        <v>1</v>
      </c>
      <c r="HW7" s="38">
        <v>1</v>
      </c>
      <c r="HX7" s="38">
        <v>1</v>
      </c>
      <c r="HY7" s="38">
        <v>1</v>
      </c>
      <c r="HZ7" s="38">
        <v>0</v>
      </c>
      <c r="IA7" s="38"/>
      <c r="IB7" s="38">
        <v>1</v>
      </c>
      <c r="IC7" s="38">
        <v>1</v>
      </c>
      <c r="ID7" s="38">
        <v>1</v>
      </c>
      <c r="IE7" s="38">
        <v>0</v>
      </c>
      <c r="IF7" s="38">
        <v>1</v>
      </c>
      <c r="IG7" s="38">
        <v>1</v>
      </c>
      <c r="IH7" s="38">
        <v>1</v>
      </c>
      <c r="II7" s="38">
        <v>1</v>
      </c>
      <c r="IJ7" s="38">
        <v>1</v>
      </c>
      <c r="IK7" s="38">
        <v>1</v>
      </c>
      <c r="IL7" s="38">
        <v>1</v>
      </c>
      <c r="IM7" s="38">
        <v>1</v>
      </c>
      <c r="IN7" s="38">
        <v>1</v>
      </c>
      <c r="IO7" s="38">
        <v>1</v>
      </c>
      <c r="IP7" s="38">
        <v>1</v>
      </c>
      <c r="IQ7" s="38">
        <v>1</v>
      </c>
      <c r="IR7" s="38"/>
      <c r="IS7" s="30"/>
      <c r="IT7" s="38"/>
      <c r="IU7" s="38"/>
      <c r="IV7" s="41"/>
      <c r="IW7" s="41"/>
      <c r="IX7" s="41"/>
      <c r="IY7" s="41"/>
      <c r="IZ7" s="42">
        <f t="shared" si="33"/>
        <v>0</v>
      </c>
      <c r="JA7" s="42">
        <f t="shared" si="34"/>
        <v>0</v>
      </c>
      <c r="JB7" s="42">
        <f t="shared" si="35"/>
        <v>0</v>
      </c>
    </row>
    <row r="8" spans="1:262">
      <c r="A8" s="30" t="s">
        <v>44</v>
      </c>
      <c r="B8" s="38"/>
      <c r="C8" s="38"/>
      <c r="D8" s="38"/>
      <c r="E8" s="38"/>
      <c r="F8" s="47" t="s">
        <v>45</v>
      </c>
      <c r="G8" s="47"/>
      <c r="H8" s="47" t="s">
        <v>41</v>
      </c>
      <c r="I8" s="47"/>
      <c r="J8" s="48">
        <v>0</v>
      </c>
      <c r="K8" s="48"/>
      <c r="L8" s="47" t="s">
        <v>45</v>
      </c>
      <c r="M8" s="47"/>
      <c r="N8" s="47" t="s">
        <v>45</v>
      </c>
      <c r="O8" s="47"/>
      <c r="P8" s="47" t="s">
        <v>45</v>
      </c>
      <c r="Q8" s="47"/>
      <c r="R8" s="47" t="s">
        <v>45</v>
      </c>
      <c r="S8" s="47"/>
      <c r="T8" s="47" t="s">
        <v>45</v>
      </c>
      <c r="U8" s="47"/>
      <c r="V8" s="47" t="s">
        <v>45</v>
      </c>
      <c r="W8" s="47"/>
      <c r="X8" s="47" t="s">
        <v>45</v>
      </c>
      <c r="Y8" s="47"/>
      <c r="Z8" s="56">
        <f>9/10</f>
        <v>0.9</v>
      </c>
      <c r="AA8" s="50"/>
      <c r="AB8" s="51"/>
      <c r="AC8" s="47" t="s">
        <v>101</v>
      </c>
      <c r="AD8" s="47"/>
      <c r="AE8" s="47" t="s">
        <v>46</v>
      </c>
      <c r="AF8" s="47"/>
      <c r="AG8" s="47" t="s">
        <v>101</v>
      </c>
      <c r="AH8" s="47"/>
      <c r="AI8" s="47" t="s">
        <v>101</v>
      </c>
      <c r="AJ8" s="47"/>
      <c r="AK8" s="52">
        <f>1/5</f>
        <v>0.2</v>
      </c>
      <c r="AL8" s="47" t="s">
        <v>46</v>
      </c>
      <c r="AM8" s="47"/>
      <c r="AN8" s="47" t="s">
        <v>46</v>
      </c>
      <c r="AO8" s="47"/>
      <c r="AP8" s="47" t="s">
        <v>46</v>
      </c>
      <c r="AQ8" s="47"/>
      <c r="AR8" s="47">
        <f t="shared" ref="AR8" si="36">AR7-AS7</f>
        <v>0</v>
      </c>
      <c r="AS8" s="47"/>
      <c r="AT8" s="47" t="s">
        <v>46</v>
      </c>
      <c r="AU8" s="47"/>
      <c r="AV8" s="47" t="s">
        <v>101</v>
      </c>
      <c r="AW8" s="47"/>
      <c r="AX8" s="47">
        <f t="shared" ref="AX8" si="37">AX7-AY7</f>
        <v>0</v>
      </c>
      <c r="AY8" s="47"/>
      <c r="AZ8" s="47" t="s">
        <v>46</v>
      </c>
      <c r="BA8" s="47"/>
      <c r="BB8" s="47" t="s">
        <v>46</v>
      </c>
      <c r="BC8" s="47"/>
      <c r="BD8" s="47">
        <f t="shared" ref="BD8" si="38">BD7-BE7</f>
        <v>0</v>
      </c>
      <c r="BE8" s="47"/>
      <c r="BF8" s="47">
        <f t="shared" ref="BF8" si="39">BF7-BG7</f>
        <v>0</v>
      </c>
      <c r="BG8" s="47"/>
      <c r="BH8" s="47" t="s">
        <v>46</v>
      </c>
      <c r="BI8" s="47"/>
      <c r="BJ8" s="54">
        <f>11/12</f>
        <v>0.91666666666666663</v>
      </c>
      <c r="BK8" s="47">
        <f t="shared" ref="BK8" si="40">BK7-BL7</f>
        <v>1</v>
      </c>
      <c r="BL8" s="47"/>
      <c r="BM8" s="47" t="s">
        <v>46</v>
      </c>
      <c r="BN8" s="47"/>
      <c r="BO8" s="47" t="s">
        <v>46</v>
      </c>
      <c r="BP8" s="47"/>
      <c r="BQ8" s="47"/>
      <c r="BR8" s="47"/>
      <c r="BS8" s="47" t="s">
        <v>46</v>
      </c>
      <c r="BT8" s="47"/>
      <c r="BU8" s="47">
        <f t="shared" ref="BU8" si="41">BU7-BV7</f>
        <v>1</v>
      </c>
      <c r="BV8" s="47"/>
      <c r="BW8" s="47" t="s">
        <v>46</v>
      </c>
      <c r="BX8" s="47"/>
      <c r="BY8" s="47" t="s">
        <v>101</v>
      </c>
      <c r="BZ8" s="47"/>
      <c r="CA8" s="47" t="s">
        <v>46</v>
      </c>
      <c r="CB8" s="47"/>
      <c r="CC8" s="47" t="s">
        <v>46</v>
      </c>
      <c r="CD8" s="47"/>
      <c r="CE8" s="47" t="s">
        <v>46</v>
      </c>
      <c r="CF8" s="47"/>
      <c r="CG8" s="47" t="s">
        <v>46</v>
      </c>
      <c r="CH8" s="47"/>
      <c r="CI8" s="52">
        <f>8/12</f>
        <v>0.66666666666666663</v>
      </c>
      <c r="CJ8" s="47"/>
      <c r="CK8" s="47"/>
      <c r="CL8" s="47"/>
      <c r="CM8" s="47"/>
      <c r="CN8" s="47" t="s">
        <v>46</v>
      </c>
      <c r="CO8" s="47"/>
      <c r="CP8" s="47">
        <f t="shared" ref="CP8" si="42">CP7-CQ7</f>
        <v>0</v>
      </c>
      <c r="CQ8" s="47"/>
      <c r="CR8" s="47" t="s">
        <v>101</v>
      </c>
      <c r="CS8" s="47"/>
      <c r="CT8" s="47" t="s">
        <v>46</v>
      </c>
      <c r="CU8" s="47"/>
      <c r="CV8" s="47">
        <f t="shared" ref="CV8" si="43">CV7-CW7</f>
        <v>0</v>
      </c>
      <c r="CW8" s="47"/>
      <c r="CX8" s="47" t="s">
        <v>46</v>
      </c>
      <c r="CY8" s="47"/>
      <c r="CZ8" s="52">
        <f>5/8</f>
        <v>0.625</v>
      </c>
      <c r="DA8" s="47" t="s">
        <v>46</v>
      </c>
      <c r="DB8" s="47"/>
      <c r="DC8" s="47" t="s">
        <v>101</v>
      </c>
      <c r="DD8" s="47"/>
      <c r="DE8" s="47" t="s">
        <v>46</v>
      </c>
      <c r="DF8" s="47"/>
      <c r="DG8" s="47" t="s">
        <v>46</v>
      </c>
      <c r="DH8" s="47"/>
      <c r="DI8" s="47">
        <f t="shared" ref="DI8" si="44">DI7-DJ7</f>
        <v>0</v>
      </c>
      <c r="DJ8" s="47"/>
      <c r="DK8" s="47" t="s">
        <v>46</v>
      </c>
      <c r="DL8" s="47"/>
      <c r="DM8" s="47" t="s">
        <v>46</v>
      </c>
      <c r="DN8" s="47"/>
      <c r="DO8" s="47"/>
      <c r="DP8" s="47"/>
      <c r="DQ8" s="47"/>
      <c r="DR8" s="47"/>
      <c r="DS8" s="52">
        <f>6/9</f>
        <v>0.66666666666666663</v>
      </c>
      <c r="DT8" s="47">
        <f t="shared" ref="DT8" si="45">DT7-DU7</f>
        <v>0</v>
      </c>
      <c r="DU8" s="47"/>
      <c r="DV8" s="47">
        <f t="shared" ref="DV8" si="46">DV7-DW7</f>
        <v>0</v>
      </c>
      <c r="DW8" s="47"/>
      <c r="DX8" s="47" t="s">
        <v>46</v>
      </c>
      <c r="DY8" s="47"/>
      <c r="DZ8" s="47" t="s">
        <v>101</v>
      </c>
      <c r="EA8" s="47"/>
      <c r="EB8" s="47">
        <f t="shared" ref="EB8" si="47">EB7-EC7</f>
        <v>0</v>
      </c>
      <c r="EC8" s="47"/>
      <c r="ED8" s="52">
        <f>5/6</f>
        <v>0.83333333333333337</v>
      </c>
      <c r="EE8" s="47" t="s">
        <v>46</v>
      </c>
      <c r="EF8" s="47"/>
      <c r="EG8" s="47">
        <f t="shared" ref="EG8" si="48">EG7-EH7</f>
        <v>0</v>
      </c>
      <c r="EH8" s="47"/>
      <c r="EI8" s="47" t="s">
        <v>46</v>
      </c>
      <c r="EJ8" s="47"/>
      <c r="EK8" s="47" t="s">
        <v>46</v>
      </c>
      <c r="EL8" s="47"/>
      <c r="EM8" s="47">
        <f t="shared" ref="EM8" si="49">EM7-EN7</f>
        <v>0</v>
      </c>
      <c r="EN8" s="47"/>
      <c r="EO8" s="47" t="s">
        <v>46</v>
      </c>
      <c r="EP8" s="47"/>
      <c r="EQ8" s="47" t="s">
        <v>101</v>
      </c>
      <c r="ER8" s="47"/>
      <c r="ES8" s="47" t="s">
        <v>46</v>
      </c>
      <c r="ET8" s="47"/>
      <c r="EU8" s="47">
        <f t="shared" ref="EU8" si="50">EU7-EV7</f>
        <v>0</v>
      </c>
      <c r="EV8" s="47"/>
      <c r="EW8" s="47" t="s">
        <v>46</v>
      </c>
      <c r="EX8" s="47"/>
      <c r="EY8" s="47" t="s">
        <v>101</v>
      </c>
      <c r="EZ8" s="47"/>
      <c r="FA8" s="47" t="s">
        <v>101</v>
      </c>
      <c r="FB8" s="47"/>
      <c r="FC8" s="47" t="s">
        <v>101</v>
      </c>
      <c r="FD8" s="47"/>
      <c r="FE8" s="47" t="s">
        <v>101</v>
      </c>
      <c r="FF8" s="47"/>
      <c r="FG8" s="47">
        <f t="shared" ref="FG8" si="51">FG7-FH7</f>
        <v>0</v>
      </c>
      <c r="FH8" s="47"/>
      <c r="FI8" s="47" t="s">
        <v>46</v>
      </c>
      <c r="FJ8" s="47"/>
      <c r="FK8" s="47" t="s">
        <v>101</v>
      </c>
      <c r="FL8" s="47"/>
      <c r="FM8" s="52">
        <f>10/16</f>
        <v>0.625</v>
      </c>
      <c r="FN8" s="47" t="s">
        <v>49</v>
      </c>
      <c r="FO8" s="47"/>
      <c r="FP8" s="47" t="s">
        <v>49</v>
      </c>
      <c r="FQ8" s="47"/>
      <c r="FR8" s="47" t="s">
        <v>49</v>
      </c>
      <c r="FS8" s="47"/>
      <c r="FT8" s="47" t="s">
        <v>49</v>
      </c>
      <c r="FU8" s="47"/>
      <c r="FV8" s="47" t="s">
        <v>49</v>
      </c>
      <c r="FW8" s="47"/>
      <c r="FX8" s="47"/>
      <c r="FY8" s="47"/>
      <c r="FZ8" s="47" t="s">
        <v>49</v>
      </c>
      <c r="GA8" s="47"/>
      <c r="GB8" s="47" t="s">
        <v>49</v>
      </c>
      <c r="GC8" s="47"/>
      <c r="GD8" s="47" t="s">
        <v>49</v>
      </c>
      <c r="GE8" s="47"/>
      <c r="GF8" s="47" t="s">
        <v>49</v>
      </c>
      <c r="GG8" s="47"/>
      <c r="GH8" s="52" t="s">
        <v>49</v>
      </c>
      <c r="GI8" s="47">
        <f t="shared" ref="GI8" si="52">GI7-GJ7</f>
        <v>0</v>
      </c>
      <c r="GJ8" s="47"/>
      <c r="GK8" s="47">
        <f t="shared" ref="GK8" si="53">GK7-GL7</f>
        <v>0</v>
      </c>
      <c r="GL8" s="47"/>
      <c r="GM8" s="47">
        <f t="shared" ref="GM8" si="54">GM7-GN7</f>
        <v>0</v>
      </c>
      <c r="GN8" s="47"/>
      <c r="GO8" s="47" t="s">
        <v>46</v>
      </c>
      <c r="GP8" s="47"/>
      <c r="GQ8" s="47">
        <f t="shared" ref="GQ8" si="55">GQ7-GR7</f>
        <v>0</v>
      </c>
      <c r="GR8" s="47"/>
      <c r="GS8" s="47" t="s">
        <v>46</v>
      </c>
      <c r="GT8" s="47"/>
      <c r="GU8" s="47">
        <f t="shared" ref="GU8" si="56">GU7-GV7</f>
        <v>0</v>
      </c>
      <c r="GV8" s="47"/>
      <c r="GW8" s="47">
        <f t="shared" ref="GW8" si="57">GW7-GX7</f>
        <v>0</v>
      </c>
      <c r="GX8" s="47"/>
      <c r="GY8" s="47" t="s">
        <v>46</v>
      </c>
      <c r="GZ8" s="47"/>
      <c r="HA8" s="47" t="s">
        <v>46</v>
      </c>
      <c r="HB8" s="47"/>
      <c r="HC8" s="47" t="s">
        <v>46</v>
      </c>
      <c r="HD8" s="47"/>
      <c r="HE8" s="47" t="s">
        <v>46</v>
      </c>
      <c r="HF8" s="47"/>
      <c r="HG8" s="47">
        <f t="shared" ref="HG8" si="58">HG7-HH7</f>
        <v>0</v>
      </c>
      <c r="HH8" s="47"/>
      <c r="HI8" s="47">
        <f t="shared" ref="HI8" si="59">HI7-HJ7</f>
        <v>0</v>
      </c>
      <c r="HJ8" s="47"/>
      <c r="HK8" s="47" t="s">
        <v>46</v>
      </c>
      <c r="HL8" s="47"/>
      <c r="HM8" s="47" t="s">
        <v>46</v>
      </c>
      <c r="HN8" s="47"/>
      <c r="HO8" s="52">
        <f>16/16</f>
        <v>1</v>
      </c>
      <c r="HP8" s="47" t="s">
        <v>45</v>
      </c>
      <c r="HQ8" s="47"/>
      <c r="HR8" s="52">
        <v>1</v>
      </c>
      <c r="HS8" s="47">
        <f t="shared" ref="HS8" si="60">HS7-HT7</f>
        <v>0</v>
      </c>
      <c r="HT8" s="47"/>
      <c r="HU8" s="47">
        <f t="shared" ref="HU8" si="61">HU7-HV7</f>
        <v>0</v>
      </c>
      <c r="HV8" s="47"/>
      <c r="HW8" s="47">
        <f t="shared" ref="HW8" si="62">HW7-HX7</f>
        <v>0</v>
      </c>
      <c r="HX8" s="47"/>
      <c r="HY8" s="47" t="s">
        <v>102</v>
      </c>
      <c r="HZ8" s="47"/>
      <c r="IA8" s="52">
        <f>3/4</f>
        <v>0.75</v>
      </c>
      <c r="IB8" s="47">
        <f t="shared" ref="IB8" si="63">IB7-IC7</f>
        <v>0</v>
      </c>
      <c r="IC8" s="47"/>
      <c r="ID8" s="47" t="s">
        <v>103</v>
      </c>
      <c r="IE8" s="47"/>
      <c r="IF8" s="47">
        <f t="shared" ref="IF8" si="64">IF7-IG7</f>
        <v>0</v>
      </c>
      <c r="IG8" s="47"/>
      <c r="IH8" s="47">
        <f t="shared" ref="IH8" si="65">IH7-II7</f>
        <v>0</v>
      </c>
      <c r="II8" s="47"/>
      <c r="IJ8" s="47">
        <f t="shared" ref="IJ8" si="66">IJ7-IK7</f>
        <v>0</v>
      </c>
      <c r="IK8" s="47"/>
      <c r="IL8" s="47">
        <f t="shared" ref="IL8" si="67">IL7-IM7</f>
        <v>0</v>
      </c>
      <c r="IM8" s="47"/>
      <c r="IN8" s="47">
        <f t="shared" ref="IN8" si="68">IN7-IO7</f>
        <v>0</v>
      </c>
      <c r="IO8" s="47"/>
      <c r="IP8" s="47">
        <f t="shared" ref="IP8" si="69">IP7-IQ7</f>
        <v>0</v>
      </c>
      <c r="IQ8" s="47"/>
      <c r="IR8" s="38">
        <f>7/8</f>
        <v>0.875</v>
      </c>
      <c r="IS8" s="30">
        <f>81/107</f>
        <v>0.7570093457943925</v>
      </c>
      <c r="IT8" s="38">
        <v>26</v>
      </c>
      <c r="IU8" s="38">
        <v>107</v>
      </c>
      <c r="IV8" s="41">
        <v>52</v>
      </c>
      <c r="IW8" s="41">
        <v>29</v>
      </c>
      <c r="IX8" s="41">
        <v>9</v>
      </c>
      <c r="IY8" s="41">
        <v>17</v>
      </c>
      <c r="IZ8" s="42">
        <f t="shared" si="33"/>
        <v>26</v>
      </c>
      <c r="JA8" s="42">
        <f t="shared" si="34"/>
        <v>81</v>
      </c>
      <c r="JB8" s="42">
        <f t="shared" si="35"/>
        <v>107</v>
      </c>
    </row>
    <row r="9" spans="1:262" ht="30.75">
      <c r="A9" s="30" t="s">
        <v>50</v>
      </c>
      <c r="B9" s="43">
        <v>45298</v>
      </c>
      <c r="C9" s="44">
        <v>0.625</v>
      </c>
      <c r="D9" s="57" t="s">
        <v>51</v>
      </c>
      <c r="E9" s="38" t="s">
        <v>52</v>
      </c>
      <c r="F9" s="38">
        <v>1</v>
      </c>
      <c r="G9" s="38">
        <v>1</v>
      </c>
      <c r="H9" s="38">
        <v>1</v>
      </c>
      <c r="I9" s="38">
        <v>1</v>
      </c>
      <c r="J9" s="38">
        <v>1</v>
      </c>
      <c r="K9" s="38">
        <v>1</v>
      </c>
      <c r="L9" s="38">
        <v>1</v>
      </c>
      <c r="M9" s="38">
        <v>1</v>
      </c>
      <c r="N9" s="38">
        <v>1</v>
      </c>
      <c r="O9" s="38">
        <v>1</v>
      </c>
      <c r="P9" s="38">
        <v>1</v>
      </c>
      <c r="Q9" s="38">
        <v>1</v>
      </c>
      <c r="R9" s="38">
        <v>1</v>
      </c>
      <c r="S9" s="38">
        <v>1</v>
      </c>
      <c r="T9" s="38">
        <v>1</v>
      </c>
      <c r="U9" s="38">
        <v>1</v>
      </c>
      <c r="V9" s="38">
        <v>1</v>
      </c>
      <c r="W9" s="38">
        <v>1</v>
      </c>
      <c r="X9" s="38">
        <v>1</v>
      </c>
      <c r="Y9" s="38">
        <v>1</v>
      </c>
      <c r="Z9" s="39"/>
      <c r="AA9" s="38"/>
      <c r="AB9" s="38"/>
      <c r="AC9" s="38">
        <v>1</v>
      </c>
      <c r="AD9" s="38">
        <v>1</v>
      </c>
      <c r="AE9" s="38">
        <v>1</v>
      </c>
      <c r="AF9" s="38">
        <v>1</v>
      </c>
      <c r="AG9" s="38">
        <v>1</v>
      </c>
      <c r="AH9" s="38">
        <v>0</v>
      </c>
      <c r="AI9" s="38">
        <v>1</v>
      </c>
      <c r="AJ9" s="38">
        <v>1</v>
      </c>
      <c r="AK9" s="38"/>
      <c r="AL9" s="38">
        <v>1</v>
      </c>
      <c r="AM9" s="38">
        <v>1</v>
      </c>
      <c r="AN9" s="38">
        <v>1</v>
      </c>
      <c r="AO9" s="38">
        <v>1</v>
      </c>
      <c r="AP9" s="38">
        <v>1</v>
      </c>
      <c r="AQ9" s="38">
        <v>1</v>
      </c>
      <c r="AR9" s="38">
        <v>1</v>
      </c>
      <c r="AS9" s="38">
        <v>1</v>
      </c>
      <c r="AT9" s="38">
        <v>1</v>
      </c>
      <c r="AU9" s="38">
        <v>1</v>
      </c>
      <c r="AV9" s="38">
        <v>1</v>
      </c>
      <c r="AW9" s="38">
        <v>0</v>
      </c>
      <c r="AX9" s="38">
        <v>1</v>
      </c>
      <c r="AY9" s="38">
        <v>1</v>
      </c>
      <c r="AZ9" s="38">
        <v>1</v>
      </c>
      <c r="BA9" s="38">
        <v>1</v>
      </c>
      <c r="BB9" s="38">
        <v>1</v>
      </c>
      <c r="BC9" s="38">
        <v>1</v>
      </c>
      <c r="BD9" s="38">
        <v>1</v>
      </c>
      <c r="BE9" s="38">
        <v>1</v>
      </c>
      <c r="BF9" s="38">
        <v>1</v>
      </c>
      <c r="BG9" s="38">
        <v>1</v>
      </c>
      <c r="BH9" s="38">
        <v>1</v>
      </c>
      <c r="BI9" s="38">
        <v>0</v>
      </c>
      <c r="BJ9" s="40"/>
      <c r="BK9" s="38">
        <v>1</v>
      </c>
      <c r="BL9" s="38">
        <v>1</v>
      </c>
      <c r="BM9" s="38">
        <v>1</v>
      </c>
      <c r="BN9" s="38">
        <v>1</v>
      </c>
      <c r="BO9" s="38">
        <v>1</v>
      </c>
      <c r="BP9" s="38">
        <v>1</v>
      </c>
      <c r="BQ9" s="38"/>
      <c r="BR9" s="38"/>
      <c r="BS9" s="38">
        <v>1</v>
      </c>
      <c r="BT9" s="38">
        <v>1</v>
      </c>
      <c r="BU9" s="38">
        <v>1</v>
      </c>
      <c r="BV9" s="38">
        <v>1</v>
      </c>
      <c r="BW9" s="38">
        <v>1</v>
      </c>
      <c r="BX9" s="38">
        <v>0</v>
      </c>
      <c r="BY9" s="38">
        <v>1</v>
      </c>
      <c r="BZ9" s="38">
        <v>1</v>
      </c>
      <c r="CA9" s="38">
        <v>1</v>
      </c>
      <c r="CB9" s="38">
        <v>1</v>
      </c>
      <c r="CC9" s="38">
        <v>1</v>
      </c>
      <c r="CD9" s="38">
        <v>1</v>
      </c>
      <c r="CE9" s="38">
        <v>1</v>
      </c>
      <c r="CF9" s="38">
        <v>1</v>
      </c>
      <c r="CG9" s="38">
        <v>1</v>
      </c>
      <c r="CH9" s="38">
        <v>0</v>
      </c>
      <c r="CI9" s="38"/>
      <c r="CJ9" s="38"/>
      <c r="CK9" s="38"/>
      <c r="CL9" s="38"/>
      <c r="CM9" s="38"/>
      <c r="CN9" s="38">
        <v>1</v>
      </c>
      <c r="CO9" s="38">
        <v>1</v>
      </c>
      <c r="CP9" s="38">
        <v>1</v>
      </c>
      <c r="CQ9" s="38">
        <v>1</v>
      </c>
      <c r="CR9" s="38">
        <v>1</v>
      </c>
      <c r="CS9" s="38">
        <v>1</v>
      </c>
      <c r="CT9" s="38">
        <v>1</v>
      </c>
      <c r="CU9" s="38">
        <v>1</v>
      </c>
      <c r="CV9" s="38">
        <v>1</v>
      </c>
      <c r="CW9" s="38">
        <v>1</v>
      </c>
      <c r="CX9" s="38">
        <v>1</v>
      </c>
      <c r="CY9" s="38">
        <v>1</v>
      </c>
      <c r="CZ9" s="38"/>
      <c r="DA9" s="38">
        <v>1</v>
      </c>
      <c r="DB9" s="38">
        <v>0</v>
      </c>
      <c r="DC9" s="38">
        <v>1</v>
      </c>
      <c r="DD9" s="38">
        <v>0</v>
      </c>
      <c r="DE9" s="38">
        <v>1</v>
      </c>
      <c r="DF9" s="38">
        <v>1</v>
      </c>
      <c r="DG9" s="38">
        <v>1</v>
      </c>
      <c r="DH9" s="38">
        <v>1</v>
      </c>
      <c r="DI9" s="38">
        <v>1</v>
      </c>
      <c r="DJ9" s="38">
        <v>1</v>
      </c>
      <c r="DK9" s="38">
        <v>1</v>
      </c>
      <c r="DL9" s="38">
        <v>1</v>
      </c>
      <c r="DM9" s="38">
        <v>1</v>
      </c>
      <c r="DN9" s="38">
        <v>1</v>
      </c>
      <c r="DO9" s="38"/>
      <c r="DP9" s="38"/>
      <c r="DQ9" s="38"/>
      <c r="DR9" s="38"/>
      <c r="DS9" s="38"/>
      <c r="DT9" s="38">
        <v>1</v>
      </c>
      <c r="DU9" s="38">
        <v>0</v>
      </c>
      <c r="DV9" s="38">
        <v>1</v>
      </c>
      <c r="DW9" s="38">
        <v>1</v>
      </c>
      <c r="DX9" s="38">
        <v>1</v>
      </c>
      <c r="DY9" s="38">
        <v>1</v>
      </c>
      <c r="DZ9" s="38">
        <v>1</v>
      </c>
      <c r="EA9" s="38">
        <v>0</v>
      </c>
      <c r="EB9" s="38">
        <v>1</v>
      </c>
      <c r="EC9" s="38">
        <v>1</v>
      </c>
      <c r="ED9" s="38"/>
      <c r="EE9" s="38">
        <v>1</v>
      </c>
      <c r="EF9" s="38">
        <v>1</v>
      </c>
      <c r="EG9" s="38">
        <v>1</v>
      </c>
      <c r="EH9" s="38">
        <v>1</v>
      </c>
      <c r="EI9" s="38">
        <v>1</v>
      </c>
      <c r="EJ9" s="38">
        <v>1</v>
      </c>
      <c r="EK9" s="38">
        <v>1</v>
      </c>
      <c r="EL9" s="38">
        <v>1</v>
      </c>
      <c r="EM9" s="38">
        <v>1</v>
      </c>
      <c r="EN9" s="38">
        <v>1</v>
      </c>
      <c r="EO9" s="38">
        <v>1</v>
      </c>
      <c r="EP9" s="38">
        <v>1</v>
      </c>
      <c r="EQ9" s="38">
        <v>1</v>
      </c>
      <c r="ER9" s="38">
        <v>1</v>
      </c>
      <c r="ES9" s="38">
        <v>0</v>
      </c>
      <c r="ET9" s="38">
        <v>1</v>
      </c>
      <c r="EU9" s="38">
        <v>1</v>
      </c>
      <c r="EV9" s="38">
        <v>0</v>
      </c>
      <c r="EW9" s="38">
        <v>1</v>
      </c>
      <c r="EX9" s="38">
        <v>0</v>
      </c>
      <c r="EY9" s="38">
        <v>1</v>
      </c>
      <c r="EZ9" s="38">
        <v>0</v>
      </c>
      <c r="FA9" s="38">
        <v>1</v>
      </c>
      <c r="FB9" s="38">
        <v>0</v>
      </c>
      <c r="FC9" s="38">
        <v>1</v>
      </c>
      <c r="FD9" s="38">
        <v>1</v>
      </c>
      <c r="FE9" s="38">
        <v>1</v>
      </c>
      <c r="FF9" s="38">
        <v>1</v>
      </c>
      <c r="FG9" s="38">
        <v>1</v>
      </c>
      <c r="FH9" s="38">
        <v>1</v>
      </c>
      <c r="FI9" s="38">
        <v>1</v>
      </c>
      <c r="FJ9" s="38">
        <v>1</v>
      </c>
      <c r="FK9" s="38">
        <v>1</v>
      </c>
      <c r="FL9" s="38">
        <v>1</v>
      </c>
      <c r="FM9" s="38"/>
      <c r="FN9" s="38">
        <v>1</v>
      </c>
      <c r="FO9" s="38">
        <v>1</v>
      </c>
      <c r="FP9" s="38">
        <v>1</v>
      </c>
      <c r="FQ9" s="38">
        <v>1</v>
      </c>
      <c r="FR9" s="38">
        <v>0</v>
      </c>
      <c r="FS9" s="38">
        <v>1</v>
      </c>
      <c r="FT9" s="38">
        <v>0</v>
      </c>
      <c r="FU9" s="38">
        <v>1</v>
      </c>
      <c r="FV9" s="38">
        <v>1</v>
      </c>
      <c r="FW9" s="38">
        <v>1</v>
      </c>
      <c r="FX9" s="38"/>
      <c r="FY9" s="38"/>
      <c r="FZ9" s="38">
        <v>1</v>
      </c>
      <c r="GA9" s="38">
        <v>1</v>
      </c>
      <c r="GB9" s="38">
        <v>1</v>
      </c>
      <c r="GC9" s="38">
        <v>1</v>
      </c>
      <c r="GD9" s="38">
        <v>1</v>
      </c>
      <c r="GE9" s="38">
        <v>1</v>
      </c>
      <c r="GF9" s="38">
        <v>1</v>
      </c>
      <c r="GG9" s="38">
        <v>1</v>
      </c>
      <c r="GH9" s="38"/>
      <c r="GI9" s="38">
        <v>1</v>
      </c>
      <c r="GJ9" s="38">
        <v>1</v>
      </c>
      <c r="GK9" s="38">
        <v>1</v>
      </c>
      <c r="GL9" s="38">
        <v>1</v>
      </c>
      <c r="GM9" s="38">
        <v>1</v>
      </c>
      <c r="GN9" s="38">
        <v>1</v>
      </c>
      <c r="GO9" s="38">
        <v>1</v>
      </c>
      <c r="GP9" s="38">
        <v>1</v>
      </c>
      <c r="GQ9" s="38">
        <v>1</v>
      </c>
      <c r="GR9" s="38">
        <v>1</v>
      </c>
      <c r="GS9" s="38">
        <v>1</v>
      </c>
      <c r="GT9" s="38">
        <v>1</v>
      </c>
      <c r="GU9" s="38">
        <v>1</v>
      </c>
      <c r="GV9" s="38">
        <v>1</v>
      </c>
      <c r="GW9" s="38">
        <v>1</v>
      </c>
      <c r="GX9" s="38">
        <v>1</v>
      </c>
      <c r="GY9" s="38">
        <v>1</v>
      </c>
      <c r="GZ9" s="38">
        <v>1</v>
      </c>
      <c r="HA9" s="38">
        <v>1</v>
      </c>
      <c r="HB9" s="38">
        <v>1</v>
      </c>
      <c r="HC9" s="38">
        <v>1</v>
      </c>
      <c r="HD9" s="38">
        <v>1</v>
      </c>
      <c r="HE9" s="38">
        <v>1</v>
      </c>
      <c r="HF9" s="38">
        <v>1</v>
      </c>
      <c r="HG9" s="38">
        <v>1</v>
      </c>
      <c r="HH9" s="38">
        <v>1</v>
      </c>
      <c r="HI9" s="38">
        <v>1</v>
      </c>
      <c r="HJ9" s="38">
        <v>1</v>
      </c>
      <c r="HK9" s="38">
        <v>1</v>
      </c>
      <c r="HL9" s="38">
        <v>1</v>
      </c>
      <c r="HM9" s="38">
        <v>1</v>
      </c>
      <c r="HN9" s="38">
        <v>1</v>
      </c>
      <c r="HO9" s="38"/>
      <c r="HP9" s="38">
        <v>1</v>
      </c>
      <c r="HQ9" s="38">
        <v>1</v>
      </c>
      <c r="HR9" s="38"/>
      <c r="HS9" s="38">
        <v>1</v>
      </c>
      <c r="HT9" s="38">
        <v>1</v>
      </c>
      <c r="HU9" s="38">
        <v>1</v>
      </c>
      <c r="HV9" s="38">
        <v>1</v>
      </c>
      <c r="HW9" s="38">
        <v>1</v>
      </c>
      <c r="HX9" s="38">
        <v>1</v>
      </c>
      <c r="HY9" s="38">
        <v>1</v>
      </c>
      <c r="HZ9" s="38">
        <v>1</v>
      </c>
      <c r="IA9" s="38"/>
      <c r="IB9" s="38">
        <v>1</v>
      </c>
      <c r="IC9" s="38">
        <v>0</v>
      </c>
      <c r="ID9" s="38">
        <v>1</v>
      </c>
      <c r="IE9" s="38">
        <v>0</v>
      </c>
      <c r="IF9" s="38">
        <v>1</v>
      </c>
      <c r="IG9" s="38">
        <v>0</v>
      </c>
      <c r="IH9" s="38">
        <v>1</v>
      </c>
      <c r="II9" s="38">
        <v>0</v>
      </c>
      <c r="IJ9" s="38">
        <v>1</v>
      </c>
      <c r="IK9" s="38">
        <v>1</v>
      </c>
      <c r="IL9" s="38">
        <v>1</v>
      </c>
      <c r="IM9" s="38">
        <v>1</v>
      </c>
      <c r="IN9" s="38">
        <v>1</v>
      </c>
      <c r="IO9" s="38">
        <v>0</v>
      </c>
      <c r="IP9" s="38">
        <v>1</v>
      </c>
      <c r="IQ9" s="38">
        <v>0</v>
      </c>
      <c r="IR9" s="38"/>
      <c r="IS9" s="30"/>
      <c r="IT9" s="38"/>
      <c r="IU9" s="38"/>
      <c r="IV9" s="41"/>
      <c r="IW9" s="41"/>
      <c r="IX9" s="41"/>
      <c r="IY9" s="41"/>
      <c r="IZ9" s="42">
        <f t="shared" si="33"/>
        <v>0</v>
      </c>
      <c r="JA9" s="42">
        <f t="shared" si="34"/>
        <v>0</v>
      </c>
      <c r="JB9" s="42">
        <f t="shared" si="35"/>
        <v>0</v>
      </c>
    </row>
    <row r="10" spans="1:262">
      <c r="A10" s="30" t="s">
        <v>44</v>
      </c>
      <c r="B10" s="38"/>
      <c r="C10" s="38"/>
      <c r="D10" s="38"/>
      <c r="E10" s="38"/>
      <c r="F10" s="47" t="s">
        <v>45</v>
      </c>
      <c r="G10" s="47"/>
      <c r="H10" s="47" t="s">
        <v>45</v>
      </c>
      <c r="I10" s="47"/>
      <c r="J10" s="48">
        <v>0</v>
      </c>
      <c r="K10" s="48"/>
      <c r="L10" s="47" t="s">
        <v>45</v>
      </c>
      <c r="M10" s="47"/>
      <c r="N10" s="47">
        <v>0</v>
      </c>
      <c r="O10" s="47"/>
      <c r="P10" s="47" t="s">
        <v>45</v>
      </c>
      <c r="Q10" s="47"/>
      <c r="R10" s="47">
        <v>0</v>
      </c>
      <c r="S10" s="47"/>
      <c r="T10" s="47" t="s">
        <v>45</v>
      </c>
      <c r="U10" s="47"/>
      <c r="V10" s="47">
        <v>0</v>
      </c>
      <c r="W10" s="47"/>
      <c r="X10" s="47" t="s">
        <v>45</v>
      </c>
      <c r="Y10" s="47"/>
      <c r="Z10" s="56">
        <f>10/10</f>
        <v>1</v>
      </c>
      <c r="AA10" s="50"/>
      <c r="AB10" s="51"/>
      <c r="AC10" s="47" t="s">
        <v>46</v>
      </c>
      <c r="AD10" s="47"/>
      <c r="AE10" s="47" t="s">
        <v>46</v>
      </c>
      <c r="AF10" s="47"/>
      <c r="AG10" s="47">
        <f t="shared" ref="AG10" si="70">AG9-AH9</f>
        <v>1</v>
      </c>
      <c r="AH10" s="47"/>
      <c r="AI10" s="47" t="s">
        <v>46</v>
      </c>
      <c r="AJ10" s="47"/>
      <c r="AK10" s="52">
        <f>4/5</f>
        <v>0.8</v>
      </c>
      <c r="AL10" s="47" t="s">
        <v>46</v>
      </c>
      <c r="AM10" s="47"/>
      <c r="AN10" s="47">
        <f t="shared" ref="AN10" si="71">AN9-AO9</f>
        <v>0</v>
      </c>
      <c r="AO10" s="47"/>
      <c r="AP10" s="47" t="s">
        <v>46</v>
      </c>
      <c r="AQ10" s="47"/>
      <c r="AR10" s="47" t="s">
        <v>46</v>
      </c>
      <c r="AS10" s="47"/>
      <c r="AT10" s="47" t="s">
        <v>46</v>
      </c>
      <c r="AU10" s="47"/>
      <c r="AV10" s="47" t="s">
        <v>101</v>
      </c>
      <c r="AW10" s="47"/>
      <c r="AX10" s="47">
        <f t="shared" ref="AX10" si="72">AX9-AY9</f>
        <v>0</v>
      </c>
      <c r="AY10" s="47"/>
      <c r="AZ10" s="47">
        <f t="shared" ref="AZ10" si="73">AZ9-BA9</f>
        <v>0</v>
      </c>
      <c r="BA10" s="47"/>
      <c r="BB10" s="47" t="s">
        <v>46</v>
      </c>
      <c r="BC10" s="47"/>
      <c r="BD10" s="47">
        <f t="shared" ref="BD10" si="74">BD9-BE9</f>
        <v>0</v>
      </c>
      <c r="BE10" s="47"/>
      <c r="BF10" s="47">
        <f t="shared" ref="BF10" si="75">BF9-BG9</f>
        <v>0</v>
      </c>
      <c r="BG10" s="47"/>
      <c r="BH10" s="47" t="s">
        <v>49</v>
      </c>
      <c r="BI10" s="47"/>
      <c r="BJ10" s="54">
        <f>10/12</f>
        <v>0.83333333333333337</v>
      </c>
      <c r="BK10" s="47" t="s">
        <v>46</v>
      </c>
      <c r="BL10" s="47"/>
      <c r="BM10" s="47" t="s">
        <v>46</v>
      </c>
      <c r="BN10" s="47"/>
      <c r="BO10" s="47" t="s">
        <v>46</v>
      </c>
      <c r="BP10" s="47"/>
      <c r="BQ10" s="47"/>
      <c r="BR10" s="47"/>
      <c r="BS10" s="47" t="s">
        <v>46</v>
      </c>
      <c r="BT10" s="47"/>
      <c r="BU10" s="47">
        <f t="shared" ref="BU10" si="76">BU9-BV9</f>
        <v>0</v>
      </c>
      <c r="BV10" s="47"/>
      <c r="BW10" s="47" t="s">
        <v>101</v>
      </c>
      <c r="BX10" s="47"/>
      <c r="BY10" s="47" t="s">
        <v>46</v>
      </c>
      <c r="BZ10" s="47"/>
      <c r="CA10" s="47" t="s">
        <v>46</v>
      </c>
      <c r="CB10" s="47"/>
      <c r="CC10" s="47" t="s">
        <v>46</v>
      </c>
      <c r="CD10" s="47"/>
      <c r="CE10" s="47" t="s">
        <v>46</v>
      </c>
      <c r="CF10" s="47"/>
      <c r="CG10" s="47">
        <f t="shared" ref="CG10" si="77">CG9-CH9</f>
        <v>1</v>
      </c>
      <c r="CH10" s="47"/>
      <c r="CI10" s="52">
        <f>10/12</f>
        <v>0.83333333333333337</v>
      </c>
      <c r="CJ10" s="47"/>
      <c r="CK10" s="47"/>
      <c r="CL10" s="47"/>
      <c r="CM10" s="47"/>
      <c r="CN10" s="47">
        <f t="shared" ref="CN10" si="78">CN9-CO9</f>
        <v>0</v>
      </c>
      <c r="CO10" s="47"/>
      <c r="CP10" s="47" t="s">
        <v>46</v>
      </c>
      <c r="CQ10" s="47"/>
      <c r="CR10" s="47">
        <f t="shared" ref="CR10" si="79">CR9-CS9</f>
        <v>0</v>
      </c>
      <c r="CS10" s="47"/>
      <c r="CT10" s="47">
        <f t="shared" ref="CT10" si="80">CT9-CU9</f>
        <v>0</v>
      </c>
      <c r="CU10" s="47"/>
      <c r="CV10" s="47" t="s">
        <v>46</v>
      </c>
      <c r="CW10" s="47"/>
      <c r="CX10" s="47">
        <f t="shared" ref="CX10" si="81">CX9-CY9</f>
        <v>0</v>
      </c>
      <c r="CY10" s="47"/>
      <c r="CZ10" s="52">
        <f>8/8</f>
        <v>1</v>
      </c>
      <c r="DA10" s="47" t="s">
        <v>101</v>
      </c>
      <c r="DB10" s="47"/>
      <c r="DC10" s="47" t="s">
        <v>101</v>
      </c>
      <c r="DD10" s="47"/>
      <c r="DE10" s="47">
        <f t="shared" ref="DE10" si="82">DE9-DF9</f>
        <v>0</v>
      </c>
      <c r="DF10" s="47"/>
      <c r="DG10" s="47" t="s">
        <v>46</v>
      </c>
      <c r="DH10" s="47"/>
      <c r="DI10" s="47">
        <f t="shared" ref="DI10" si="83">DI9-DJ9</f>
        <v>0</v>
      </c>
      <c r="DJ10" s="47"/>
      <c r="DK10" s="47" t="s">
        <v>46</v>
      </c>
      <c r="DL10" s="47"/>
      <c r="DM10" s="47" t="s">
        <v>46</v>
      </c>
      <c r="DN10" s="47"/>
      <c r="DO10" s="47"/>
      <c r="DP10" s="47"/>
      <c r="DQ10" s="47"/>
      <c r="DR10" s="47"/>
      <c r="DS10" s="52">
        <f>5/9</f>
        <v>0.55555555555555558</v>
      </c>
      <c r="DT10" s="47" t="s">
        <v>101</v>
      </c>
      <c r="DU10" s="47"/>
      <c r="DV10" s="47">
        <f t="shared" ref="DV10" si="84">DV9-DW9</f>
        <v>0</v>
      </c>
      <c r="DW10" s="47"/>
      <c r="DX10" s="47" t="s">
        <v>46</v>
      </c>
      <c r="DY10" s="47"/>
      <c r="DZ10" s="47" t="s">
        <v>101</v>
      </c>
      <c r="EA10" s="47"/>
      <c r="EB10" s="47">
        <f t="shared" ref="EB10" si="85">EB9-EC9</f>
        <v>0</v>
      </c>
      <c r="EC10" s="47"/>
      <c r="ED10" s="52">
        <f>3/6</f>
        <v>0.5</v>
      </c>
      <c r="EE10" s="47" t="s">
        <v>46</v>
      </c>
      <c r="EF10" s="47"/>
      <c r="EG10" s="47">
        <f t="shared" ref="EG10" si="86">EG9-EH9</f>
        <v>0</v>
      </c>
      <c r="EH10" s="47"/>
      <c r="EI10" s="47" t="s">
        <v>46</v>
      </c>
      <c r="EJ10" s="47"/>
      <c r="EK10" s="47" t="s">
        <v>46</v>
      </c>
      <c r="EL10" s="47"/>
      <c r="EM10" s="47">
        <f t="shared" ref="EM10" si="87">EM9-EN9</f>
        <v>0</v>
      </c>
      <c r="EN10" s="47"/>
      <c r="EO10" s="47" t="s">
        <v>46</v>
      </c>
      <c r="EP10" s="47"/>
      <c r="EQ10" s="47" t="s">
        <v>46</v>
      </c>
      <c r="ER10" s="47"/>
      <c r="ES10" s="47" t="s">
        <v>101</v>
      </c>
      <c r="ET10" s="47"/>
      <c r="EU10" s="47" t="s">
        <v>101</v>
      </c>
      <c r="EV10" s="47"/>
      <c r="EW10" s="47" t="s">
        <v>101</v>
      </c>
      <c r="EX10" s="47"/>
      <c r="EY10" s="47" t="s">
        <v>101</v>
      </c>
      <c r="EZ10" s="47"/>
      <c r="FA10" s="47" t="s">
        <v>101</v>
      </c>
      <c r="FB10" s="47"/>
      <c r="FC10" s="47">
        <f t="shared" ref="FC10" si="88">FC9-FD9</f>
        <v>0</v>
      </c>
      <c r="FD10" s="47"/>
      <c r="FE10" s="47">
        <f t="shared" ref="FE10" si="89">FE9-FF9</f>
        <v>0</v>
      </c>
      <c r="FF10" s="47"/>
      <c r="FG10" s="47">
        <f t="shared" ref="FG10" si="90">FG9-FH9</f>
        <v>0</v>
      </c>
      <c r="FH10" s="47"/>
      <c r="FI10" s="47" t="s">
        <v>46</v>
      </c>
      <c r="FJ10" s="47"/>
      <c r="FK10" s="47" t="s">
        <v>46</v>
      </c>
      <c r="FL10" s="47"/>
      <c r="FM10" s="52">
        <f>11/16</f>
        <v>0.6875</v>
      </c>
      <c r="FN10" s="47" t="s">
        <v>45</v>
      </c>
      <c r="FO10" s="47"/>
      <c r="FP10" s="47" t="s">
        <v>45</v>
      </c>
      <c r="FQ10" s="47"/>
      <c r="FR10" s="47">
        <f t="shared" ref="FR10" si="91">FR9-FS9</f>
        <v>-1</v>
      </c>
      <c r="FS10" s="47"/>
      <c r="FT10" s="47">
        <f t="shared" ref="FT10" si="92">FT9-FU9</f>
        <v>-1</v>
      </c>
      <c r="FU10" s="47"/>
      <c r="FV10" s="47" t="s">
        <v>45</v>
      </c>
      <c r="FW10" s="47"/>
      <c r="FX10" s="47"/>
      <c r="FY10" s="47"/>
      <c r="FZ10" s="47" t="s">
        <v>45</v>
      </c>
      <c r="GA10" s="47"/>
      <c r="GB10" s="47" t="s">
        <v>45</v>
      </c>
      <c r="GC10" s="47"/>
      <c r="GD10" s="47" t="s">
        <v>45</v>
      </c>
      <c r="GE10" s="47"/>
      <c r="GF10" s="47" t="s">
        <v>45</v>
      </c>
      <c r="GG10" s="47"/>
      <c r="GH10" s="52">
        <f>8/10</f>
        <v>0.8</v>
      </c>
      <c r="GI10" s="47">
        <f t="shared" ref="GI10" si="93">GI9-GJ9</f>
        <v>0</v>
      </c>
      <c r="GJ10" s="47"/>
      <c r="GK10" s="47">
        <f t="shared" ref="GK10" si="94">GK9-GL9</f>
        <v>0</v>
      </c>
      <c r="GL10" s="47"/>
      <c r="GM10" s="47" t="s">
        <v>46</v>
      </c>
      <c r="GN10" s="47"/>
      <c r="GO10" s="47" t="s">
        <v>46</v>
      </c>
      <c r="GP10" s="47"/>
      <c r="GQ10" s="47">
        <f t="shared" ref="GQ10" si="95">GQ9-GR9</f>
        <v>0</v>
      </c>
      <c r="GR10" s="47"/>
      <c r="GS10" s="47" t="s">
        <v>46</v>
      </c>
      <c r="GT10" s="47"/>
      <c r="GU10" s="47">
        <f t="shared" ref="GU10" si="96">GU9-GV9</f>
        <v>0</v>
      </c>
      <c r="GV10" s="47"/>
      <c r="GW10" s="47" t="s">
        <v>46</v>
      </c>
      <c r="GX10" s="47"/>
      <c r="GY10" s="47">
        <f t="shared" ref="GY10" si="97">GY9-GZ9</f>
        <v>0</v>
      </c>
      <c r="GZ10" s="47"/>
      <c r="HA10" s="47" t="s">
        <v>46</v>
      </c>
      <c r="HB10" s="47"/>
      <c r="HC10" s="47" t="s">
        <v>46</v>
      </c>
      <c r="HD10" s="47"/>
      <c r="HE10" s="47" t="s">
        <v>46</v>
      </c>
      <c r="HF10" s="47"/>
      <c r="HG10" s="47">
        <f t="shared" ref="HG10" si="98">HG9-HH9</f>
        <v>0</v>
      </c>
      <c r="HH10" s="47"/>
      <c r="HI10" s="47">
        <f t="shared" ref="HI10" si="99">HI9-HJ9</f>
        <v>0</v>
      </c>
      <c r="HJ10" s="47"/>
      <c r="HK10" s="47" t="s">
        <v>46</v>
      </c>
      <c r="HL10" s="47"/>
      <c r="HM10" s="47" t="s">
        <v>46</v>
      </c>
      <c r="HN10" s="47"/>
      <c r="HO10" s="52">
        <f>16/16</f>
        <v>1</v>
      </c>
      <c r="HP10" s="47" t="s">
        <v>45</v>
      </c>
      <c r="HQ10" s="47"/>
      <c r="HR10" s="52">
        <v>1</v>
      </c>
      <c r="HS10" s="47" t="s">
        <v>49</v>
      </c>
      <c r="HT10" s="47"/>
      <c r="HU10" s="47" t="s">
        <v>49</v>
      </c>
      <c r="HV10" s="47"/>
      <c r="HW10" s="47" t="s">
        <v>49</v>
      </c>
      <c r="HX10" s="47"/>
      <c r="HY10" s="47" t="s">
        <v>49</v>
      </c>
      <c r="HZ10" s="47"/>
      <c r="IA10" s="52" t="s">
        <v>49</v>
      </c>
      <c r="IB10" s="47" t="s">
        <v>101</v>
      </c>
      <c r="IC10" s="47"/>
      <c r="ID10" s="47" t="s">
        <v>102</v>
      </c>
      <c r="IE10" s="47"/>
      <c r="IF10" s="47" t="s">
        <v>101</v>
      </c>
      <c r="IG10" s="47"/>
      <c r="IH10" s="47" t="s">
        <v>101</v>
      </c>
      <c r="II10" s="47"/>
      <c r="IJ10" s="47">
        <f t="shared" ref="IJ10" si="100">IJ9-IK9</f>
        <v>0</v>
      </c>
      <c r="IK10" s="47"/>
      <c r="IL10" s="47">
        <f t="shared" ref="IL10" si="101">IL9-IM9</f>
        <v>0</v>
      </c>
      <c r="IM10" s="47"/>
      <c r="IN10" s="47" t="s">
        <v>101</v>
      </c>
      <c r="IO10" s="47"/>
      <c r="IP10" s="47" t="s">
        <v>101</v>
      </c>
      <c r="IQ10" s="47"/>
      <c r="IR10" s="38">
        <f>2/8</f>
        <v>0.25</v>
      </c>
      <c r="IS10" s="30">
        <f>93/117</f>
        <v>0.79487179487179482</v>
      </c>
      <c r="IT10" s="38">
        <v>24</v>
      </c>
      <c r="IU10" s="38">
        <v>113</v>
      </c>
      <c r="IV10" s="41">
        <v>48</v>
      </c>
      <c r="IW10" s="41">
        <v>41</v>
      </c>
      <c r="IX10" s="41">
        <v>15</v>
      </c>
      <c r="IY10" s="41">
        <v>9</v>
      </c>
      <c r="IZ10" s="42">
        <f t="shared" si="33"/>
        <v>24</v>
      </c>
      <c r="JA10" s="42">
        <f t="shared" si="34"/>
        <v>89</v>
      </c>
      <c r="JB10" s="42">
        <f t="shared" si="35"/>
        <v>113</v>
      </c>
    </row>
    <row r="11" spans="1:262">
      <c r="A11" s="30" t="s">
        <v>53</v>
      </c>
      <c r="B11" s="43">
        <v>45298</v>
      </c>
      <c r="C11" s="44">
        <v>0.70833333333333337</v>
      </c>
      <c r="D11" s="38" t="s">
        <v>35</v>
      </c>
      <c r="E11" s="38" t="s">
        <v>54</v>
      </c>
      <c r="F11" s="38">
        <v>1</v>
      </c>
      <c r="G11" s="38">
        <v>1</v>
      </c>
      <c r="H11" s="38">
        <v>1</v>
      </c>
      <c r="I11" s="38">
        <v>1</v>
      </c>
      <c r="J11" s="38">
        <v>1</v>
      </c>
      <c r="K11" s="38">
        <v>1</v>
      </c>
      <c r="L11" s="38">
        <v>1</v>
      </c>
      <c r="M11" s="38">
        <v>1</v>
      </c>
      <c r="N11" s="38">
        <v>1</v>
      </c>
      <c r="O11" s="38">
        <v>1</v>
      </c>
      <c r="P11" s="38">
        <v>1</v>
      </c>
      <c r="Q11" s="38">
        <v>1</v>
      </c>
      <c r="R11" s="38">
        <v>1</v>
      </c>
      <c r="S11" s="38">
        <v>1</v>
      </c>
      <c r="T11" s="38">
        <v>1</v>
      </c>
      <c r="U11" s="38">
        <v>1</v>
      </c>
      <c r="V11" s="38">
        <v>1</v>
      </c>
      <c r="W11" s="38">
        <v>1</v>
      </c>
      <c r="X11" s="38">
        <v>1</v>
      </c>
      <c r="Y11" s="38">
        <v>1</v>
      </c>
      <c r="Z11" s="39"/>
      <c r="AA11" s="38"/>
      <c r="AB11" s="38"/>
      <c r="AC11" s="38">
        <v>0</v>
      </c>
      <c r="AD11" s="38">
        <v>1</v>
      </c>
      <c r="AE11" s="38">
        <v>1</v>
      </c>
      <c r="AF11" s="38">
        <v>1</v>
      </c>
      <c r="AG11" s="38">
        <v>0</v>
      </c>
      <c r="AH11" s="38">
        <v>1</v>
      </c>
      <c r="AI11" s="38">
        <v>1</v>
      </c>
      <c r="AJ11" s="38">
        <v>0</v>
      </c>
      <c r="AK11" s="38"/>
      <c r="AL11" s="38">
        <v>0</v>
      </c>
      <c r="AM11" s="38">
        <v>1</v>
      </c>
      <c r="AN11" s="38">
        <v>0</v>
      </c>
      <c r="AO11" s="38">
        <v>1</v>
      </c>
      <c r="AP11" s="38">
        <v>1</v>
      </c>
      <c r="AQ11" s="38">
        <v>0</v>
      </c>
      <c r="AR11" s="38">
        <v>0</v>
      </c>
      <c r="AS11" s="38">
        <v>1</v>
      </c>
      <c r="AT11" s="38">
        <v>0</v>
      </c>
      <c r="AU11" s="38">
        <v>1</v>
      </c>
      <c r="AV11" s="38">
        <v>1</v>
      </c>
      <c r="AW11" s="38">
        <v>1</v>
      </c>
      <c r="AX11" s="38">
        <v>1</v>
      </c>
      <c r="AY11" s="38">
        <v>1</v>
      </c>
      <c r="AZ11" s="38">
        <v>0</v>
      </c>
      <c r="BA11" s="38">
        <v>1</v>
      </c>
      <c r="BB11" s="38">
        <v>1</v>
      </c>
      <c r="BC11" s="38">
        <v>1</v>
      </c>
      <c r="BD11" s="38">
        <v>1</v>
      </c>
      <c r="BE11" s="38">
        <v>1</v>
      </c>
      <c r="BF11" s="38">
        <v>1</v>
      </c>
      <c r="BG11" s="38">
        <v>1</v>
      </c>
      <c r="BH11" s="38">
        <v>1</v>
      </c>
      <c r="BI11" s="38">
        <v>1</v>
      </c>
      <c r="BJ11" s="40"/>
      <c r="BK11" s="38">
        <v>1</v>
      </c>
      <c r="BL11" s="38">
        <v>1</v>
      </c>
      <c r="BM11" s="38">
        <v>1</v>
      </c>
      <c r="BN11" s="38">
        <v>1</v>
      </c>
      <c r="BO11" s="38">
        <v>1</v>
      </c>
      <c r="BP11" s="38">
        <v>1</v>
      </c>
      <c r="BQ11" s="38"/>
      <c r="BR11" s="38"/>
      <c r="BS11" s="38">
        <v>1</v>
      </c>
      <c r="BT11" s="38">
        <v>1</v>
      </c>
      <c r="BU11" s="38">
        <v>0</v>
      </c>
      <c r="BV11" s="38">
        <v>1</v>
      </c>
      <c r="BW11" s="38">
        <v>1</v>
      </c>
      <c r="BX11" s="38">
        <v>1</v>
      </c>
      <c r="BY11" s="38">
        <v>1</v>
      </c>
      <c r="BZ11" s="38">
        <v>1</v>
      </c>
      <c r="CA11" s="38">
        <v>0</v>
      </c>
      <c r="CB11" s="38">
        <v>1</v>
      </c>
      <c r="CC11" s="38">
        <v>1</v>
      </c>
      <c r="CD11" s="38">
        <v>1</v>
      </c>
      <c r="CE11" s="38">
        <v>1</v>
      </c>
      <c r="CF11" s="38">
        <v>1</v>
      </c>
      <c r="CG11" s="38">
        <v>1</v>
      </c>
      <c r="CH11" s="38">
        <v>1</v>
      </c>
      <c r="CI11" s="38"/>
      <c r="CJ11" s="38"/>
      <c r="CK11" s="38"/>
      <c r="CL11" s="38"/>
      <c r="CM11" s="38"/>
      <c r="CN11" s="38">
        <v>1</v>
      </c>
      <c r="CO11" s="38">
        <v>1</v>
      </c>
      <c r="CP11" s="38">
        <v>1</v>
      </c>
      <c r="CQ11" s="38">
        <v>1</v>
      </c>
      <c r="CR11" s="38">
        <v>1</v>
      </c>
      <c r="CS11" s="38">
        <v>1</v>
      </c>
      <c r="CT11" s="38">
        <v>1</v>
      </c>
      <c r="CU11" s="38">
        <v>1</v>
      </c>
      <c r="CV11" s="38">
        <v>1</v>
      </c>
      <c r="CW11" s="38">
        <v>1</v>
      </c>
      <c r="CX11" s="38">
        <v>1</v>
      </c>
      <c r="CY11" s="38">
        <v>1</v>
      </c>
      <c r="CZ11" s="38"/>
      <c r="DA11" s="38">
        <v>1</v>
      </c>
      <c r="DB11" s="38">
        <v>1</v>
      </c>
      <c r="DC11" s="38">
        <v>1</v>
      </c>
      <c r="DD11" s="38">
        <v>1</v>
      </c>
      <c r="DE11" s="38">
        <v>1</v>
      </c>
      <c r="DF11" s="38">
        <v>1</v>
      </c>
      <c r="DG11" s="38">
        <v>1</v>
      </c>
      <c r="DH11" s="38">
        <v>1</v>
      </c>
      <c r="DI11" s="38">
        <v>1</v>
      </c>
      <c r="DJ11" s="38">
        <v>1</v>
      </c>
      <c r="DK11" s="38">
        <v>1</v>
      </c>
      <c r="DL11" s="38">
        <v>1</v>
      </c>
      <c r="DM11" s="38">
        <v>1</v>
      </c>
      <c r="DN11" s="38">
        <v>1</v>
      </c>
      <c r="DO11" s="38"/>
      <c r="DP11" s="38"/>
      <c r="DQ11" s="38"/>
      <c r="DR11" s="38"/>
      <c r="DS11" s="38"/>
      <c r="DT11" s="38">
        <v>1</v>
      </c>
      <c r="DU11" s="38">
        <v>1</v>
      </c>
      <c r="DV11" s="38">
        <v>1</v>
      </c>
      <c r="DW11" s="38">
        <v>1</v>
      </c>
      <c r="DX11" s="38">
        <v>1</v>
      </c>
      <c r="DY11" s="38">
        <v>1</v>
      </c>
      <c r="DZ11" s="38">
        <v>0</v>
      </c>
      <c r="EA11" s="38">
        <v>1</v>
      </c>
      <c r="EB11" s="38">
        <v>1</v>
      </c>
      <c r="EC11" s="38">
        <v>1</v>
      </c>
      <c r="ED11" s="38"/>
      <c r="EE11" s="38">
        <v>1</v>
      </c>
      <c r="EF11" s="38">
        <v>1</v>
      </c>
      <c r="EG11" s="38">
        <v>1</v>
      </c>
      <c r="EH11" s="38">
        <v>1</v>
      </c>
      <c r="EI11" s="38">
        <v>1</v>
      </c>
      <c r="EJ11" s="38">
        <v>0</v>
      </c>
      <c r="EK11" s="38">
        <v>1</v>
      </c>
      <c r="EL11" s="38">
        <v>1</v>
      </c>
      <c r="EM11" s="38">
        <v>1</v>
      </c>
      <c r="EN11" s="38">
        <v>1</v>
      </c>
      <c r="EO11" s="38">
        <v>1</v>
      </c>
      <c r="EP11" s="38">
        <v>1</v>
      </c>
      <c r="EQ11" s="38">
        <v>1</v>
      </c>
      <c r="ER11" s="38">
        <v>1</v>
      </c>
      <c r="ES11" s="38">
        <v>1</v>
      </c>
      <c r="ET11" s="38">
        <v>1</v>
      </c>
      <c r="EU11" s="38">
        <v>1</v>
      </c>
      <c r="EV11" s="38">
        <v>1</v>
      </c>
      <c r="EW11" s="38">
        <v>1</v>
      </c>
      <c r="EX11" s="38">
        <v>1</v>
      </c>
      <c r="EY11" s="38">
        <v>1</v>
      </c>
      <c r="EZ11" s="38">
        <v>0</v>
      </c>
      <c r="FA11" s="38">
        <v>1</v>
      </c>
      <c r="FB11" s="38">
        <v>0</v>
      </c>
      <c r="FC11" s="38">
        <v>1</v>
      </c>
      <c r="FD11" s="38">
        <v>1</v>
      </c>
      <c r="FE11" s="38">
        <v>1</v>
      </c>
      <c r="FF11" s="38">
        <v>1</v>
      </c>
      <c r="FG11" s="38">
        <v>1</v>
      </c>
      <c r="FH11" s="38">
        <v>1</v>
      </c>
      <c r="FI11" s="38">
        <v>1</v>
      </c>
      <c r="FJ11" s="38">
        <v>1</v>
      </c>
      <c r="FK11" s="38">
        <v>0</v>
      </c>
      <c r="FL11" s="38">
        <v>1</v>
      </c>
      <c r="FM11" s="38"/>
      <c r="FN11" s="38">
        <v>1</v>
      </c>
      <c r="FO11" s="38">
        <v>1</v>
      </c>
      <c r="FP11" s="38">
        <v>1</v>
      </c>
      <c r="FQ11" s="38">
        <v>1</v>
      </c>
      <c r="FR11" s="38">
        <v>1</v>
      </c>
      <c r="FS11" s="38">
        <v>1</v>
      </c>
      <c r="FT11" s="38">
        <v>1</v>
      </c>
      <c r="FU11" s="38">
        <v>1</v>
      </c>
      <c r="FV11" s="38">
        <v>1</v>
      </c>
      <c r="FW11" s="38">
        <v>1</v>
      </c>
      <c r="FX11" s="38"/>
      <c r="FY11" s="38"/>
      <c r="FZ11" s="38">
        <v>1</v>
      </c>
      <c r="GA11" s="38">
        <v>1</v>
      </c>
      <c r="GB11" s="38">
        <v>1</v>
      </c>
      <c r="GC11" s="38">
        <v>1</v>
      </c>
      <c r="GD11" s="38">
        <v>1</v>
      </c>
      <c r="GE11" s="38">
        <v>1</v>
      </c>
      <c r="GF11" s="38">
        <v>1</v>
      </c>
      <c r="GG11" s="38">
        <v>1</v>
      </c>
      <c r="GH11" s="38"/>
      <c r="GI11" s="38">
        <v>0</v>
      </c>
      <c r="GJ11" s="38">
        <v>1</v>
      </c>
      <c r="GK11" s="38">
        <v>1</v>
      </c>
      <c r="GL11" s="38">
        <v>1</v>
      </c>
      <c r="GM11" s="38">
        <v>1</v>
      </c>
      <c r="GN11" s="38">
        <v>1</v>
      </c>
      <c r="GO11" s="38">
        <v>1</v>
      </c>
      <c r="GP11" s="38">
        <v>1</v>
      </c>
      <c r="GQ11" s="38">
        <v>1</v>
      </c>
      <c r="GR11" s="38">
        <v>1</v>
      </c>
      <c r="GS11" s="38">
        <v>1</v>
      </c>
      <c r="GT11" s="38">
        <v>1</v>
      </c>
      <c r="GU11" s="38">
        <v>1</v>
      </c>
      <c r="GV11" s="38">
        <v>1</v>
      </c>
      <c r="GW11" s="38">
        <v>1</v>
      </c>
      <c r="GX11" s="38">
        <v>1</v>
      </c>
      <c r="GY11" s="38">
        <v>1</v>
      </c>
      <c r="GZ11" s="38">
        <v>1</v>
      </c>
      <c r="HA11" s="38">
        <v>1</v>
      </c>
      <c r="HB11" s="38">
        <v>1</v>
      </c>
      <c r="HC11" s="38">
        <v>1</v>
      </c>
      <c r="HD11" s="38">
        <v>1</v>
      </c>
      <c r="HE11" s="38">
        <v>1</v>
      </c>
      <c r="HF11" s="38">
        <v>1</v>
      </c>
      <c r="HG11" s="38">
        <v>1</v>
      </c>
      <c r="HH11" s="38">
        <v>1</v>
      </c>
      <c r="HI11" s="38">
        <v>1</v>
      </c>
      <c r="HJ11" s="38">
        <v>1</v>
      </c>
      <c r="HK11" s="38">
        <v>1</v>
      </c>
      <c r="HL11" s="38">
        <v>1</v>
      </c>
      <c r="HM11" s="38">
        <v>1</v>
      </c>
      <c r="HN11" s="38">
        <v>1</v>
      </c>
      <c r="HO11" s="38"/>
      <c r="HP11" s="38">
        <v>1</v>
      </c>
      <c r="HQ11" s="38">
        <v>1</v>
      </c>
      <c r="HR11" s="38"/>
      <c r="HS11" s="38">
        <v>1</v>
      </c>
      <c r="HT11" s="38">
        <v>1</v>
      </c>
      <c r="HU11" s="38">
        <v>1</v>
      </c>
      <c r="HV11" s="38">
        <v>1</v>
      </c>
      <c r="HW11" s="38">
        <v>1</v>
      </c>
      <c r="HX11" s="38">
        <v>1</v>
      </c>
      <c r="HY11" s="38">
        <v>1</v>
      </c>
      <c r="HZ11" s="38">
        <v>1</v>
      </c>
      <c r="IA11" s="38"/>
      <c r="IB11" s="38">
        <v>1</v>
      </c>
      <c r="IC11" s="38">
        <v>1</v>
      </c>
      <c r="ID11" s="38">
        <v>1</v>
      </c>
      <c r="IE11" s="38">
        <v>1</v>
      </c>
      <c r="IF11" s="38">
        <v>1</v>
      </c>
      <c r="IG11" s="38">
        <v>1</v>
      </c>
      <c r="IH11" s="38">
        <v>1</v>
      </c>
      <c r="II11" s="38">
        <v>1</v>
      </c>
      <c r="IJ11" s="38">
        <v>1</v>
      </c>
      <c r="IK11" s="38">
        <v>1</v>
      </c>
      <c r="IL11" s="38">
        <v>1</v>
      </c>
      <c r="IM11" s="38">
        <v>1</v>
      </c>
      <c r="IN11" s="38">
        <v>1</v>
      </c>
      <c r="IO11" s="38">
        <v>1</v>
      </c>
      <c r="IP11" s="38">
        <v>1</v>
      </c>
      <c r="IQ11" s="38">
        <v>1</v>
      </c>
      <c r="IR11" s="38"/>
      <c r="IS11" s="30"/>
      <c r="IT11" s="38"/>
      <c r="IU11" s="38"/>
      <c r="IV11" s="41"/>
      <c r="IW11" s="41"/>
      <c r="IX11" s="41"/>
      <c r="IY11" s="41"/>
      <c r="IZ11" s="42">
        <f t="shared" si="33"/>
        <v>0</v>
      </c>
      <c r="JA11" s="42">
        <f t="shared" si="34"/>
        <v>0</v>
      </c>
      <c r="JB11" s="42">
        <f t="shared" si="35"/>
        <v>0</v>
      </c>
    </row>
    <row r="12" spans="1:262">
      <c r="A12" s="30" t="s">
        <v>44</v>
      </c>
      <c r="B12" s="38"/>
      <c r="C12" s="38"/>
      <c r="D12" s="38"/>
      <c r="E12" s="38"/>
      <c r="F12" s="47" t="s">
        <v>45</v>
      </c>
      <c r="G12" s="47"/>
      <c r="H12" s="47" t="s">
        <v>45</v>
      </c>
      <c r="I12" s="47"/>
      <c r="J12" s="47">
        <f t="shared" ref="J12" si="102">J11-K11</f>
        <v>0</v>
      </c>
      <c r="K12" s="47"/>
      <c r="L12" s="47" t="s">
        <v>45</v>
      </c>
      <c r="M12" s="47"/>
      <c r="N12" s="47">
        <v>0</v>
      </c>
      <c r="O12" s="47"/>
      <c r="P12" s="47" t="s">
        <v>45</v>
      </c>
      <c r="Q12" s="47"/>
      <c r="R12" s="47">
        <f t="shared" ref="R12" si="103">R11-S11</f>
        <v>0</v>
      </c>
      <c r="S12" s="47"/>
      <c r="T12" s="47" t="s">
        <v>45</v>
      </c>
      <c r="U12" s="47"/>
      <c r="V12" s="47">
        <f t="shared" ref="V12" si="104">V11-W11</f>
        <v>0</v>
      </c>
      <c r="W12" s="47"/>
      <c r="X12" s="47" t="s">
        <v>45</v>
      </c>
      <c r="Y12" s="47"/>
      <c r="Z12" s="56">
        <v>1</v>
      </c>
      <c r="AA12" s="50"/>
      <c r="AB12" s="51"/>
      <c r="AC12" s="47">
        <f t="shared" ref="AC12" si="105">AC11-AD11</f>
        <v>-1</v>
      </c>
      <c r="AD12" s="47"/>
      <c r="AE12" s="47" t="s">
        <v>46</v>
      </c>
      <c r="AF12" s="47"/>
      <c r="AG12" s="47">
        <f t="shared" ref="AG12" si="106">AG11-AH11</f>
        <v>-1</v>
      </c>
      <c r="AH12" s="47"/>
      <c r="AI12" s="47" t="s">
        <v>101</v>
      </c>
      <c r="AJ12" s="47"/>
      <c r="AK12" s="52">
        <f>1/5</f>
        <v>0.2</v>
      </c>
      <c r="AL12" s="47">
        <f t="shared" ref="AL12" si="107">AL11-AM11</f>
        <v>-1</v>
      </c>
      <c r="AM12" s="47"/>
      <c r="AN12" s="47">
        <f t="shared" ref="AN12" si="108">AN11-AO11</f>
        <v>-1</v>
      </c>
      <c r="AO12" s="47"/>
      <c r="AP12" s="47" t="s">
        <v>102</v>
      </c>
      <c r="AQ12" s="47"/>
      <c r="AR12" s="47">
        <f t="shared" ref="AR12" si="109">AR11-AS11</f>
        <v>-1</v>
      </c>
      <c r="AS12" s="47"/>
      <c r="AT12" s="47">
        <f t="shared" ref="AT12" si="110">AT11-AU11</f>
        <v>-1</v>
      </c>
      <c r="AU12" s="47"/>
      <c r="AV12" s="47">
        <f t="shared" ref="AV12" si="111">AV11-AW11</f>
        <v>0</v>
      </c>
      <c r="AW12" s="47"/>
      <c r="AX12" s="47" t="s">
        <v>46</v>
      </c>
      <c r="AY12" s="47"/>
      <c r="AZ12" s="47">
        <f t="shared" ref="AZ12" si="112">AZ11-BA11</f>
        <v>-1</v>
      </c>
      <c r="BA12" s="47"/>
      <c r="BB12" s="47" t="s">
        <v>46</v>
      </c>
      <c r="BC12" s="47"/>
      <c r="BD12" s="47">
        <f t="shared" ref="BD12" si="113">BD11-BE11</f>
        <v>0</v>
      </c>
      <c r="BE12" s="47"/>
      <c r="BF12" s="47">
        <f t="shared" ref="BF12" si="114">BF11-BG11</f>
        <v>0</v>
      </c>
      <c r="BG12" s="47"/>
      <c r="BH12" s="47" t="s">
        <v>46</v>
      </c>
      <c r="BI12" s="47"/>
      <c r="BJ12" s="54">
        <f>6/12</f>
        <v>0.5</v>
      </c>
      <c r="BK12" s="47" t="s">
        <v>46</v>
      </c>
      <c r="BL12" s="47"/>
      <c r="BM12" s="47" t="s">
        <v>46</v>
      </c>
      <c r="BN12" s="47"/>
      <c r="BO12" s="47" t="s">
        <v>46</v>
      </c>
      <c r="BP12" s="47"/>
      <c r="BQ12" s="47"/>
      <c r="BR12" s="47"/>
      <c r="BS12" s="47" t="s">
        <v>46</v>
      </c>
      <c r="BT12" s="47"/>
      <c r="BU12" s="47">
        <f t="shared" ref="BU12" si="115">BU11-BV11</f>
        <v>-1</v>
      </c>
      <c r="BV12" s="47"/>
      <c r="BW12" s="47" t="s">
        <v>46</v>
      </c>
      <c r="BX12" s="47"/>
      <c r="BY12" s="47" t="s">
        <v>46</v>
      </c>
      <c r="BZ12" s="47"/>
      <c r="CA12" s="47">
        <f t="shared" ref="CA12" si="116">CA11-CB11</f>
        <v>-1</v>
      </c>
      <c r="CB12" s="47"/>
      <c r="CC12" s="47" t="s">
        <v>46</v>
      </c>
      <c r="CD12" s="47"/>
      <c r="CE12" s="47" t="s">
        <v>46</v>
      </c>
      <c r="CF12" s="47"/>
      <c r="CG12" s="47" t="s">
        <v>46</v>
      </c>
      <c r="CH12" s="47"/>
      <c r="CI12" s="52">
        <f>10/12</f>
        <v>0.83333333333333337</v>
      </c>
      <c r="CJ12" s="47"/>
      <c r="CK12" s="47"/>
      <c r="CL12" s="47"/>
      <c r="CM12" s="47"/>
      <c r="CN12" s="47">
        <f t="shared" ref="CN12" si="117">CN11-CO11</f>
        <v>0</v>
      </c>
      <c r="CO12" s="47"/>
      <c r="CP12" s="47" t="s">
        <v>46</v>
      </c>
      <c r="CQ12" s="47"/>
      <c r="CR12" s="47" t="s">
        <v>46</v>
      </c>
      <c r="CS12" s="47"/>
      <c r="CT12" s="47">
        <f t="shared" ref="CT12" si="118">CT11-CU11</f>
        <v>0</v>
      </c>
      <c r="CU12" s="47"/>
      <c r="CV12" s="47" t="s">
        <v>46</v>
      </c>
      <c r="CW12" s="47"/>
      <c r="CX12" s="47">
        <f t="shared" ref="CX12" si="119">CX11-CY11</f>
        <v>0</v>
      </c>
      <c r="CY12" s="47"/>
      <c r="CZ12" s="52">
        <v>1</v>
      </c>
      <c r="DA12" s="47">
        <f t="shared" ref="DA12" si="120">DA11-DB11</f>
        <v>0</v>
      </c>
      <c r="DB12" s="47"/>
      <c r="DC12" s="47">
        <f t="shared" ref="DC12" si="121">DC11-DD11</f>
        <v>0</v>
      </c>
      <c r="DD12" s="47"/>
      <c r="DE12" s="47">
        <f t="shared" ref="DE12" si="122">DE11-DF11</f>
        <v>0</v>
      </c>
      <c r="DF12" s="47"/>
      <c r="DG12" s="47" t="s">
        <v>46</v>
      </c>
      <c r="DH12" s="47"/>
      <c r="DI12" s="47">
        <f t="shared" ref="DI12" si="123">DI11-DJ11</f>
        <v>0</v>
      </c>
      <c r="DJ12" s="47"/>
      <c r="DK12" s="47" t="s">
        <v>46</v>
      </c>
      <c r="DL12" s="47"/>
      <c r="DM12" s="47" t="s">
        <v>46</v>
      </c>
      <c r="DN12" s="47"/>
      <c r="DO12" s="47"/>
      <c r="DP12" s="47"/>
      <c r="DQ12" s="47"/>
      <c r="DR12" s="47"/>
      <c r="DS12" s="52">
        <v>1</v>
      </c>
      <c r="DT12" s="47">
        <f t="shared" ref="DT12" si="124">DT11-DU11</f>
        <v>0</v>
      </c>
      <c r="DU12" s="47"/>
      <c r="DV12" s="47">
        <f t="shared" ref="DV12" si="125">DV11-DW11</f>
        <v>0</v>
      </c>
      <c r="DW12" s="47"/>
      <c r="DX12" s="47" t="s">
        <v>46</v>
      </c>
      <c r="DY12" s="47"/>
      <c r="DZ12" s="47">
        <f t="shared" ref="DZ12" si="126">DZ11-EA11</f>
        <v>-1</v>
      </c>
      <c r="EA12" s="47"/>
      <c r="EB12" s="47">
        <f t="shared" ref="EB12" si="127">EB11-EC11</f>
        <v>0</v>
      </c>
      <c r="EC12" s="47"/>
      <c r="ED12" s="52">
        <f>5/6</f>
        <v>0.83333333333333337</v>
      </c>
      <c r="EE12" s="47" t="s">
        <v>46</v>
      </c>
      <c r="EF12" s="47"/>
      <c r="EG12" s="47">
        <f t="shared" ref="EG12" si="128">EG11-EH11</f>
        <v>0</v>
      </c>
      <c r="EH12" s="47"/>
      <c r="EI12" s="47" t="s">
        <v>101</v>
      </c>
      <c r="EJ12" s="47"/>
      <c r="EK12" s="47" t="s">
        <v>46</v>
      </c>
      <c r="EL12" s="47"/>
      <c r="EM12" s="47">
        <f t="shared" ref="EM12" si="129">EM11-EN11</f>
        <v>0</v>
      </c>
      <c r="EN12" s="47"/>
      <c r="EO12" s="47" t="s">
        <v>46</v>
      </c>
      <c r="EP12" s="47"/>
      <c r="EQ12" s="47">
        <f t="shared" ref="EQ12" si="130">EQ11-ER11</f>
        <v>0</v>
      </c>
      <c r="ER12" s="47"/>
      <c r="ES12" s="47" t="s">
        <v>46</v>
      </c>
      <c r="ET12" s="47"/>
      <c r="EU12" s="47" t="s">
        <v>46</v>
      </c>
      <c r="EV12" s="47"/>
      <c r="EW12" s="47" t="s">
        <v>46</v>
      </c>
      <c r="EX12" s="47"/>
      <c r="EY12" s="47" t="s">
        <v>101</v>
      </c>
      <c r="EZ12" s="47"/>
      <c r="FA12" s="47" t="s">
        <v>101</v>
      </c>
      <c r="FB12" s="47"/>
      <c r="FC12" s="47">
        <f t="shared" ref="FC12" si="131">FC11-FD11</f>
        <v>0</v>
      </c>
      <c r="FD12" s="47"/>
      <c r="FE12" s="47">
        <f t="shared" ref="FE12" si="132">FE11-FF11</f>
        <v>0</v>
      </c>
      <c r="FF12" s="47"/>
      <c r="FG12" s="47">
        <f t="shared" ref="FG12" si="133">FG11-FH11</f>
        <v>0</v>
      </c>
      <c r="FH12" s="47"/>
      <c r="FI12" s="47" t="s">
        <v>46</v>
      </c>
      <c r="FJ12" s="47"/>
      <c r="FK12" s="47">
        <f t="shared" ref="FK12" si="134">FK11-FL11</f>
        <v>-1</v>
      </c>
      <c r="FL12" s="47"/>
      <c r="FM12" s="52">
        <f>12/16</f>
        <v>0.75</v>
      </c>
      <c r="FN12" s="47" t="s">
        <v>49</v>
      </c>
      <c r="FO12" s="47"/>
      <c r="FP12" s="47" t="s">
        <v>49</v>
      </c>
      <c r="FQ12" s="47"/>
      <c r="FR12" s="47" t="s">
        <v>49</v>
      </c>
      <c r="FS12" s="47"/>
      <c r="FT12" s="47" t="s">
        <v>49</v>
      </c>
      <c r="FU12" s="47"/>
      <c r="FV12" s="47" t="s">
        <v>49</v>
      </c>
      <c r="FW12" s="47"/>
      <c r="FX12" s="47"/>
      <c r="FY12" s="47"/>
      <c r="FZ12" s="47" t="s">
        <v>49</v>
      </c>
      <c r="GA12" s="47"/>
      <c r="GB12" s="47" t="s">
        <v>49</v>
      </c>
      <c r="GC12" s="47"/>
      <c r="GD12" s="47" t="s">
        <v>49</v>
      </c>
      <c r="GE12" s="47"/>
      <c r="GF12" s="47" t="s">
        <v>49</v>
      </c>
      <c r="GG12" s="47"/>
      <c r="GH12" s="52" t="s">
        <v>49</v>
      </c>
      <c r="GI12" s="47">
        <f t="shared" ref="GI12" si="135">GI11-GJ11</f>
        <v>-1</v>
      </c>
      <c r="GJ12" s="47"/>
      <c r="GK12" s="47" t="s">
        <v>46</v>
      </c>
      <c r="GL12" s="47"/>
      <c r="GM12" s="47" t="s">
        <v>46</v>
      </c>
      <c r="GN12" s="47"/>
      <c r="GO12" s="47" t="s">
        <v>46</v>
      </c>
      <c r="GP12" s="47"/>
      <c r="GQ12" s="47">
        <f t="shared" ref="GQ12" si="136">GQ11-GR11</f>
        <v>0</v>
      </c>
      <c r="GR12" s="47"/>
      <c r="GS12" s="47">
        <f t="shared" ref="GS12" si="137">GS11-GT11</f>
        <v>0</v>
      </c>
      <c r="GT12" s="47"/>
      <c r="GU12" s="47">
        <f t="shared" ref="GU12" si="138">GU11-GV11</f>
        <v>0</v>
      </c>
      <c r="GV12" s="47"/>
      <c r="GW12" s="47" t="s">
        <v>46</v>
      </c>
      <c r="GX12" s="47"/>
      <c r="GY12" s="47">
        <f t="shared" ref="GY12" si="139">GY11-GZ11</f>
        <v>0</v>
      </c>
      <c r="GZ12" s="47"/>
      <c r="HA12" s="47">
        <f t="shared" ref="HA12" si="140">HA11-HB11</f>
        <v>0</v>
      </c>
      <c r="HB12" s="47"/>
      <c r="HC12" s="47" t="s">
        <v>46</v>
      </c>
      <c r="HD12" s="47"/>
      <c r="HE12" s="47">
        <f t="shared" ref="HE12" si="141">HE11-HF11</f>
        <v>0</v>
      </c>
      <c r="HF12" s="47"/>
      <c r="HG12" s="47" t="s">
        <v>46</v>
      </c>
      <c r="HH12" s="47"/>
      <c r="HI12" s="47">
        <f t="shared" ref="HI12" si="142">HI11-HJ11</f>
        <v>0</v>
      </c>
      <c r="HJ12" s="47"/>
      <c r="HK12" s="47" t="s">
        <v>46</v>
      </c>
      <c r="HL12" s="47"/>
      <c r="HM12" s="47">
        <f t="shared" ref="HM12" si="143">HM11-HN11</f>
        <v>0</v>
      </c>
      <c r="HN12" s="47"/>
      <c r="HO12" s="52">
        <f>15/16</f>
        <v>0.9375</v>
      </c>
      <c r="HP12" s="47" t="s">
        <v>45</v>
      </c>
      <c r="HQ12" s="47"/>
      <c r="HR12" s="52">
        <v>1</v>
      </c>
      <c r="HS12" s="47">
        <f t="shared" ref="HS12" si="144">HS11-HT11</f>
        <v>0</v>
      </c>
      <c r="HT12" s="47"/>
      <c r="HU12" s="47" t="s">
        <v>49</v>
      </c>
      <c r="HV12" s="47"/>
      <c r="HW12" s="47" t="s">
        <v>49</v>
      </c>
      <c r="HX12" s="47"/>
      <c r="HY12" s="47" t="s">
        <v>49</v>
      </c>
      <c r="HZ12" s="47"/>
      <c r="IA12" s="52" t="s">
        <v>49</v>
      </c>
      <c r="IB12" s="47">
        <f t="shared" ref="IB12" si="145">IB11-IC11</f>
        <v>0</v>
      </c>
      <c r="IC12" s="47"/>
      <c r="ID12" s="47">
        <f t="shared" ref="ID12" si="146">ID11-IE11</f>
        <v>0</v>
      </c>
      <c r="IE12" s="47"/>
      <c r="IF12" s="47">
        <f t="shared" ref="IF12" si="147">IF11-IG11</f>
        <v>0</v>
      </c>
      <c r="IG12" s="47"/>
      <c r="IH12" s="47">
        <f t="shared" ref="IH12" si="148">IH11-II11</f>
        <v>0</v>
      </c>
      <c r="II12" s="47"/>
      <c r="IJ12" s="47">
        <f t="shared" ref="IJ12" si="149">IJ11-IK11</f>
        <v>0</v>
      </c>
      <c r="IK12" s="47"/>
      <c r="IL12" s="47">
        <f t="shared" ref="IL12" si="150">IL11-IM11</f>
        <v>0</v>
      </c>
      <c r="IM12" s="47"/>
      <c r="IN12" s="47">
        <f t="shared" ref="IN12" si="151">IN11-IO11</f>
        <v>0</v>
      </c>
      <c r="IO12" s="47"/>
      <c r="IP12" s="47">
        <f t="shared" ref="IP12" si="152">IP11-IQ11</f>
        <v>0</v>
      </c>
      <c r="IQ12" s="47"/>
      <c r="IR12" s="38">
        <v>1</v>
      </c>
      <c r="IS12" s="30">
        <f>85/103</f>
        <v>0.82524271844660191</v>
      </c>
      <c r="IT12" s="38">
        <v>18</v>
      </c>
      <c r="IU12" s="38">
        <f>117-14</f>
        <v>103</v>
      </c>
      <c r="IV12" s="41">
        <v>50</v>
      </c>
      <c r="IW12" s="41">
        <v>35</v>
      </c>
      <c r="IX12" s="41">
        <v>6</v>
      </c>
      <c r="IY12" s="41">
        <v>12</v>
      </c>
      <c r="IZ12" s="42">
        <f t="shared" si="33"/>
        <v>18</v>
      </c>
      <c r="JA12" s="42">
        <f t="shared" si="34"/>
        <v>85</v>
      </c>
      <c r="JB12" s="42">
        <f t="shared" si="35"/>
        <v>103</v>
      </c>
    </row>
    <row r="13" spans="1:262">
      <c r="A13" s="30" t="s">
        <v>55</v>
      </c>
      <c r="B13" s="43">
        <v>45300</v>
      </c>
      <c r="C13" s="44">
        <v>0.66666666666666663</v>
      </c>
      <c r="D13" s="38" t="s">
        <v>35</v>
      </c>
      <c r="E13" s="38" t="s">
        <v>56</v>
      </c>
      <c r="F13" s="38">
        <v>1</v>
      </c>
      <c r="G13" s="38">
        <v>1</v>
      </c>
      <c r="H13" s="38">
        <v>1</v>
      </c>
      <c r="I13" s="38">
        <v>1</v>
      </c>
      <c r="J13" s="38">
        <v>1</v>
      </c>
      <c r="K13" s="38">
        <v>1</v>
      </c>
      <c r="L13" s="38">
        <v>1</v>
      </c>
      <c r="M13" s="38">
        <v>1</v>
      </c>
      <c r="N13" s="38">
        <v>1</v>
      </c>
      <c r="O13" s="38">
        <v>1</v>
      </c>
      <c r="P13" s="38">
        <v>1</v>
      </c>
      <c r="Q13" s="38">
        <v>1</v>
      </c>
      <c r="R13" s="38">
        <v>1</v>
      </c>
      <c r="S13" s="38">
        <v>1</v>
      </c>
      <c r="T13" s="38">
        <v>1</v>
      </c>
      <c r="U13" s="38">
        <v>1</v>
      </c>
      <c r="V13" s="38">
        <v>1</v>
      </c>
      <c r="W13" s="38">
        <v>1</v>
      </c>
      <c r="X13" s="38">
        <v>1</v>
      </c>
      <c r="Y13" s="38">
        <v>1</v>
      </c>
      <c r="Z13" s="39"/>
      <c r="AA13" s="38"/>
      <c r="AB13" s="38"/>
      <c r="AC13" s="38">
        <v>1</v>
      </c>
      <c r="AD13" s="38">
        <v>1</v>
      </c>
      <c r="AE13" s="38">
        <v>1</v>
      </c>
      <c r="AF13" s="38">
        <v>1</v>
      </c>
      <c r="AG13" s="38">
        <v>1</v>
      </c>
      <c r="AH13" s="38">
        <v>1</v>
      </c>
      <c r="AI13" s="38">
        <v>1</v>
      </c>
      <c r="AJ13" s="38">
        <v>1</v>
      </c>
      <c r="AK13" s="38"/>
      <c r="AL13" s="38">
        <v>1</v>
      </c>
      <c r="AM13" s="38">
        <v>1</v>
      </c>
      <c r="AN13" s="38">
        <v>1</v>
      </c>
      <c r="AO13" s="38">
        <v>1</v>
      </c>
      <c r="AP13" s="38">
        <v>1</v>
      </c>
      <c r="AQ13" s="38">
        <v>1</v>
      </c>
      <c r="AR13" s="38">
        <v>1</v>
      </c>
      <c r="AS13" s="38">
        <v>1</v>
      </c>
      <c r="AT13" s="38">
        <v>1</v>
      </c>
      <c r="AU13" s="38">
        <v>1</v>
      </c>
      <c r="AV13" s="38">
        <v>1</v>
      </c>
      <c r="AW13" s="38">
        <v>1</v>
      </c>
      <c r="AX13" s="38">
        <v>1</v>
      </c>
      <c r="AY13" s="38">
        <v>1</v>
      </c>
      <c r="AZ13" s="38">
        <v>1</v>
      </c>
      <c r="BA13" s="38">
        <v>1</v>
      </c>
      <c r="BB13" s="38">
        <v>1</v>
      </c>
      <c r="BC13" s="38">
        <v>1</v>
      </c>
      <c r="BD13" s="38">
        <v>1</v>
      </c>
      <c r="BE13" s="38">
        <v>1</v>
      </c>
      <c r="BF13" s="38">
        <v>1</v>
      </c>
      <c r="BG13" s="38">
        <v>1</v>
      </c>
      <c r="BH13" s="38">
        <v>1</v>
      </c>
      <c r="BI13" s="38">
        <v>1</v>
      </c>
      <c r="BJ13" s="40"/>
      <c r="BK13" s="38">
        <v>1</v>
      </c>
      <c r="BL13" s="38">
        <v>1</v>
      </c>
      <c r="BM13" s="38">
        <v>1</v>
      </c>
      <c r="BN13" s="38">
        <v>1</v>
      </c>
      <c r="BO13" s="38">
        <v>1</v>
      </c>
      <c r="BP13" s="38">
        <v>1</v>
      </c>
      <c r="BQ13" s="38"/>
      <c r="BR13" s="38"/>
      <c r="BS13" s="38">
        <v>1</v>
      </c>
      <c r="BT13" s="38">
        <v>0</v>
      </c>
      <c r="BU13" s="38">
        <v>1</v>
      </c>
      <c r="BV13" s="38">
        <v>0</v>
      </c>
      <c r="BW13" s="38">
        <v>1</v>
      </c>
      <c r="BX13" s="38">
        <v>1</v>
      </c>
      <c r="BY13" s="38">
        <v>1</v>
      </c>
      <c r="BZ13" s="38">
        <v>1</v>
      </c>
      <c r="CA13" s="38">
        <v>1</v>
      </c>
      <c r="CB13" s="38">
        <v>1</v>
      </c>
      <c r="CC13" s="38">
        <v>1</v>
      </c>
      <c r="CD13" s="38">
        <v>1</v>
      </c>
      <c r="CE13" s="38">
        <v>1</v>
      </c>
      <c r="CF13" s="38">
        <v>1</v>
      </c>
      <c r="CG13" s="38">
        <v>1</v>
      </c>
      <c r="CH13" s="38">
        <v>1</v>
      </c>
      <c r="CI13" s="38"/>
      <c r="CJ13" s="38"/>
      <c r="CK13" s="38"/>
      <c r="CL13" s="38"/>
      <c r="CM13" s="38"/>
      <c r="CN13" s="38">
        <v>1</v>
      </c>
      <c r="CO13" s="38">
        <v>1</v>
      </c>
      <c r="CP13" s="38">
        <v>1</v>
      </c>
      <c r="CQ13" s="38">
        <v>1</v>
      </c>
      <c r="CR13" s="38">
        <v>1</v>
      </c>
      <c r="CS13" s="38">
        <v>1</v>
      </c>
      <c r="CT13" s="38">
        <v>1</v>
      </c>
      <c r="CU13" s="38">
        <v>1</v>
      </c>
      <c r="CV13" s="38">
        <v>1</v>
      </c>
      <c r="CW13" s="38">
        <v>1</v>
      </c>
      <c r="CX13" s="38">
        <v>1</v>
      </c>
      <c r="CY13" s="38">
        <v>1</v>
      </c>
      <c r="CZ13" s="38"/>
      <c r="DA13" s="38">
        <v>1</v>
      </c>
      <c r="DB13" s="38">
        <v>1</v>
      </c>
      <c r="DC13" s="38">
        <v>1</v>
      </c>
      <c r="DD13" s="38">
        <v>0</v>
      </c>
      <c r="DE13" s="38">
        <v>1</v>
      </c>
      <c r="DF13" s="38">
        <v>1</v>
      </c>
      <c r="DG13" s="38">
        <v>1</v>
      </c>
      <c r="DH13" s="38">
        <v>1</v>
      </c>
      <c r="DI13" s="38">
        <v>1</v>
      </c>
      <c r="DJ13" s="38">
        <v>1</v>
      </c>
      <c r="DK13" s="38">
        <v>0</v>
      </c>
      <c r="DL13" s="38">
        <v>1</v>
      </c>
      <c r="DM13" s="38">
        <v>1</v>
      </c>
      <c r="DN13" s="38">
        <v>1</v>
      </c>
      <c r="DO13" s="38"/>
      <c r="DP13" s="38"/>
      <c r="DQ13" s="38"/>
      <c r="DR13" s="38"/>
      <c r="DS13" s="38"/>
      <c r="DT13" s="38">
        <v>1</v>
      </c>
      <c r="DU13" s="38">
        <v>1</v>
      </c>
      <c r="DV13" s="38">
        <v>1</v>
      </c>
      <c r="DW13" s="38">
        <v>1</v>
      </c>
      <c r="DX13" s="38">
        <v>1</v>
      </c>
      <c r="DY13" s="38">
        <v>1</v>
      </c>
      <c r="DZ13" s="38">
        <v>1</v>
      </c>
      <c r="EA13" s="38">
        <v>1</v>
      </c>
      <c r="EB13" s="38">
        <v>1</v>
      </c>
      <c r="EC13" s="38">
        <v>1</v>
      </c>
      <c r="ED13" s="38"/>
      <c r="EE13" s="38">
        <v>1</v>
      </c>
      <c r="EF13" s="38">
        <v>1</v>
      </c>
      <c r="EG13" s="38">
        <v>1</v>
      </c>
      <c r="EH13" s="38">
        <v>1</v>
      </c>
      <c r="EI13" s="38">
        <v>1</v>
      </c>
      <c r="EJ13" s="38">
        <v>1</v>
      </c>
      <c r="EK13" s="38">
        <v>1</v>
      </c>
      <c r="EL13" s="38">
        <v>1</v>
      </c>
      <c r="EM13" s="38">
        <v>1</v>
      </c>
      <c r="EN13" s="38">
        <v>1</v>
      </c>
      <c r="EO13" s="38">
        <v>1</v>
      </c>
      <c r="EP13" s="38">
        <v>1</v>
      </c>
      <c r="EQ13" s="38">
        <v>1</v>
      </c>
      <c r="ER13" s="38">
        <v>1</v>
      </c>
      <c r="ES13" s="38">
        <v>1</v>
      </c>
      <c r="ET13" s="38">
        <v>1</v>
      </c>
      <c r="EU13" s="38">
        <v>1</v>
      </c>
      <c r="EV13" s="38">
        <v>1</v>
      </c>
      <c r="EW13" s="38">
        <v>1</v>
      </c>
      <c r="EX13" s="38">
        <v>1</v>
      </c>
      <c r="EY13" s="38">
        <v>1</v>
      </c>
      <c r="EZ13" s="38">
        <v>0</v>
      </c>
      <c r="FA13" s="38">
        <v>1</v>
      </c>
      <c r="FB13" s="38">
        <v>1</v>
      </c>
      <c r="FC13" s="38">
        <v>1</v>
      </c>
      <c r="FD13" s="38">
        <v>1</v>
      </c>
      <c r="FE13" s="38">
        <v>1</v>
      </c>
      <c r="FF13" s="38">
        <v>1</v>
      </c>
      <c r="FG13" s="38">
        <v>1</v>
      </c>
      <c r="FH13" s="38">
        <v>1</v>
      </c>
      <c r="FI13" s="38">
        <v>1</v>
      </c>
      <c r="FJ13" s="38">
        <v>1</v>
      </c>
      <c r="FK13" s="38">
        <v>1</v>
      </c>
      <c r="FL13" s="38">
        <v>1</v>
      </c>
      <c r="FM13" s="38"/>
      <c r="FN13" s="38">
        <v>1</v>
      </c>
      <c r="FO13" s="38">
        <v>1</v>
      </c>
      <c r="FP13" s="38">
        <v>1</v>
      </c>
      <c r="FQ13" s="38">
        <v>1</v>
      </c>
      <c r="FR13" s="38">
        <v>1</v>
      </c>
      <c r="FS13" s="38">
        <v>1</v>
      </c>
      <c r="FT13" s="38">
        <v>1</v>
      </c>
      <c r="FU13" s="38">
        <v>1</v>
      </c>
      <c r="FV13" s="38">
        <v>1</v>
      </c>
      <c r="FW13" s="38">
        <v>1</v>
      </c>
      <c r="FX13" s="38"/>
      <c r="FY13" s="38"/>
      <c r="FZ13" s="38">
        <v>1</v>
      </c>
      <c r="GA13" s="38">
        <v>1</v>
      </c>
      <c r="GB13" s="38">
        <v>1</v>
      </c>
      <c r="GC13" s="38">
        <v>1</v>
      </c>
      <c r="GD13" s="38">
        <v>1</v>
      </c>
      <c r="GE13" s="38">
        <v>1</v>
      </c>
      <c r="GF13" s="38">
        <v>1</v>
      </c>
      <c r="GG13" s="38">
        <v>1</v>
      </c>
      <c r="GH13" s="38"/>
      <c r="GI13" s="38">
        <v>1</v>
      </c>
      <c r="GJ13" s="38">
        <v>1</v>
      </c>
      <c r="GK13" s="38">
        <v>1</v>
      </c>
      <c r="GL13" s="38">
        <v>1</v>
      </c>
      <c r="GM13" s="38">
        <v>1</v>
      </c>
      <c r="GN13" s="38">
        <v>1</v>
      </c>
      <c r="GO13" s="38">
        <v>1</v>
      </c>
      <c r="GP13" s="38">
        <v>1</v>
      </c>
      <c r="GQ13" s="38">
        <v>1</v>
      </c>
      <c r="GR13" s="38">
        <v>1</v>
      </c>
      <c r="GS13" s="38">
        <v>1</v>
      </c>
      <c r="GT13" s="38">
        <v>1</v>
      </c>
      <c r="GU13" s="38">
        <v>1</v>
      </c>
      <c r="GV13" s="38">
        <v>1</v>
      </c>
      <c r="GW13" s="38">
        <v>1</v>
      </c>
      <c r="GX13" s="38">
        <v>1</v>
      </c>
      <c r="GY13" s="38">
        <v>1</v>
      </c>
      <c r="GZ13" s="38">
        <v>1</v>
      </c>
      <c r="HA13" s="38">
        <v>1</v>
      </c>
      <c r="HB13" s="38">
        <v>1</v>
      </c>
      <c r="HC13" s="38">
        <v>1</v>
      </c>
      <c r="HD13" s="38">
        <v>1</v>
      </c>
      <c r="HE13" s="38">
        <v>1</v>
      </c>
      <c r="HF13" s="38">
        <v>1</v>
      </c>
      <c r="HG13" s="38">
        <v>1</v>
      </c>
      <c r="HH13" s="38">
        <v>1</v>
      </c>
      <c r="HI13" s="38">
        <v>1</v>
      </c>
      <c r="HJ13" s="38">
        <v>1</v>
      </c>
      <c r="HK13" s="38">
        <v>1</v>
      </c>
      <c r="HL13" s="38">
        <v>1</v>
      </c>
      <c r="HM13" s="38">
        <v>1</v>
      </c>
      <c r="HN13" s="38">
        <v>1</v>
      </c>
      <c r="HO13" s="38"/>
      <c r="HP13" s="38">
        <v>1</v>
      </c>
      <c r="HQ13" s="38">
        <v>1</v>
      </c>
      <c r="HR13" s="38"/>
      <c r="HS13" s="38">
        <v>1</v>
      </c>
      <c r="HT13" s="38">
        <v>1</v>
      </c>
      <c r="HU13" s="38">
        <v>1</v>
      </c>
      <c r="HV13" s="38">
        <v>1</v>
      </c>
      <c r="HW13" s="38">
        <v>1</v>
      </c>
      <c r="HX13" s="38">
        <v>1</v>
      </c>
      <c r="HY13" s="38">
        <v>1</v>
      </c>
      <c r="HZ13" s="38">
        <v>1</v>
      </c>
      <c r="IA13" s="38"/>
      <c r="IB13" s="38">
        <v>1</v>
      </c>
      <c r="IC13" s="38">
        <v>1</v>
      </c>
      <c r="ID13" s="38">
        <v>1</v>
      </c>
      <c r="IE13" s="38">
        <v>1</v>
      </c>
      <c r="IF13" s="38">
        <v>1</v>
      </c>
      <c r="IG13" s="38">
        <v>1</v>
      </c>
      <c r="IH13" s="38">
        <v>1</v>
      </c>
      <c r="II13" s="38">
        <v>1</v>
      </c>
      <c r="IJ13" s="38">
        <v>1</v>
      </c>
      <c r="IK13" s="38">
        <v>1</v>
      </c>
      <c r="IL13" s="38">
        <v>1</v>
      </c>
      <c r="IM13" s="38">
        <v>1</v>
      </c>
      <c r="IN13" s="38">
        <v>1</v>
      </c>
      <c r="IO13" s="38">
        <v>1</v>
      </c>
      <c r="IP13" s="38">
        <v>1</v>
      </c>
      <c r="IQ13" s="38">
        <v>1</v>
      </c>
      <c r="IR13" s="38"/>
      <c r="IS13" s="30"/>
      <c r="IT13" s="38"/>
      <c r="IU13" s="38"/>
      <c r="IV13" s="41"/>
      <c r="IW13" s="41"/>
      <c r="IX13" s="41"/>
      <c r="IY13" s="41"/>
      <c r="IZ13" s="42">
        <f t="shared" si="33"/>
        <v>0</v>
      </c>
      <c r="JA13" s="42">
        <f t="shared" si="34"/>
        <v>0</v>
      </c>
      <c r="JB13" s="42">
        <f t="shared" si="35"/>
        <v>0</v>
      </c>
    </row>
    <row r="14" spans="1:262">
      <c r="A14" s="30" t="s">
        <v>44</v>
      </c>
      <c r="B14" s="38"/>
      <c r="C14" s="38"/>
      <c r="D14" s="38"/>
      <c r="E14" s="38"/>
      <c r="F14" s="46" t="s">
        <v>45</v>
      </c>
      <c r="G14" s="46"/>
      <c r="H14" s="46" t="s">
        <v>45</v>
      </c>
      <c r="I14" s="46"/>
      <c r="J14" s="58">
        <v>0</v>
      </c>
      <c r="K14" s="58"/>
      <c r="L14" s="46" t="s">
        <v>45</v>
      </c>
      <c r="M14" s="46"/>
      <c r="N14" s="58">
        <v>0</v>
      </c>
      <c r="O14" s="58"/>
      <c r="P14" s="46" t="s">
        <v>45</v>
      </c>
      <c r="Q14" s="46"/>
      <c r="R14" s="58">
        <v>0</v>
      </c>
      <c r="S14" s="58"/>
      <c r="T14" s="46" t="s">
        <v>45</v>
      </c>
      <c r="U14" s="46"/>
      <c r="V14" s="58">
        <v>0</v>
      </c>
      <c r="W14" s="58"/>
      <c r="X14" s="46" t="s">
        <v>45</v>
      </c>
      <c r="Y14" s="46"/>
      <c r="Z14" s="56">
        <v>1</v>
      </c>
      <c r="AA14" s="50"/>
      <c r="AB14" s="51"/>
      <c r="AC14" s="47" t="s">
        <v>46</v>
      </c>
      <c r="AD14" s="47"/>
      <c r="AE14" s="47" t="s">
        <v>46</v>
      </c>
      <c r="AF14" s="47"/>
      <c r="AG14" s="47" t="s">
        <v>46</v>
      </c>
      <c r="AH14" s="47"/>
      <c r="AI14" s="47" t="s">
        <v>46</v>
      </c>
      <c r="AJ14" s="47"/>
      <c r="AK14" s="52">
        <v>1</v>
      </c>
      <c r="AL14" s="47" t="s">
        <v>49</v>
      </c>
      <c r="AM14" s="47"/>
      <c r="AN14" s="58" t="s">
        <v>49</v>
      </c>
      <c r="AO14" s="58"/>
      <c r="AP14" s="47" t="s">
        <v>49</v>
      </c>
      <c r="AQ14" s="47"/>
      <c r="AR14" s="47" t="s">
        <v>49</v>
      </c>
      <c r="AS14" s="47"/>
      <c r="AT14" s="47" t="s">
        <v>49</v>
      </c>
      <c r="AU14" s="47"/>
      <c r="AV14" s="47" t="s">
        <v>49</v>
      </c>
      <c r="AW14" s="47"/>
      <c r="AX14" s="47" t="s">
        <v>49</v>
      </c>
      <c r="AY14" s="47"/>
      <c r="AZ14" s="47" t="s">
        <v>49</v>
      </c>
      <c r="BA14" s="47"/>
      <c r="BB14" s="47" t="s">
        <v>49</v>
      </c>
      <c r="BC14" s="47"/>
      <c r="BD14" s="47" t="s">
        <v>49</v>
      </c>
      <c r="BE14" s="47"/>
      <c r="BF14" s="47" t="s">
        <v>49</v>
      </c>
      <c r="BG14" s="47"/>
      <c r="BH14" s="47" t="s">
        <v>49</v>
      </c>
      <c r="BI14" s="47"/>
      <c r="BJ14" s="54" t="s">
        <v>49</v>
      </c>
      <c r="BK14" s="47" t="s">
        <v>46</v>
      </c>
      <c r="BL14" s="47"/>
      <c r="BM14" s="47" t="s">
        <v>46</v>
      </c>
      <c r="BN14" s="47"/>
      <c r="BO14" s="47" t="s">
        <v>46</v>
      </c>
      <c r="BP14" s="47"/>
      <c r="BQ14" s="47"/>
      <c r="BR14" s="47"/>
      <c r="BS14" s="47" t="s">
        <v>101</v>
      </c>
      <c r="BT14" s="47"/>
      <c r="BU14" s="47" t="s">
        <v>101</v>
      </c>
      <c r="BV14" s="47"/>
      <c r="BW14" s="47" t="s">
        <v>46</v>
      </c>
      <c r="BX14" s="47"/>
      <c r="BY14" s="47" t="s">
        <v>46</v>
      </c>
      <c r="BZ14" s="47"/>
      <c r="CA14" s="47" t="s">
        <v>46</v>
      </c>
      <c r="CB14" s="47"/>
      <c r="CC14" s="48">
        <v>0</v>
      </c>
      <c r="CD14" s="48"/>
      <c r="CE14" s="47" t="s">
        <v>46</v>
      </c>
      <c r="CF14" s="47"/>
      <c r="CG14" s="47" t="s">
        <v>46</v>
      </c>
      <c r="CH14" s="47"/>
      <c r="CI14" s="52">
        <f>9/12</f>
        <v>0.75</v>
      </c>
      <c r="CJ14" s="47"/>
      <c r="CK14" s="47"/>
      <c r="CL14" s="47"/>
      <c r="CM14" s="47"/>
      <c r="CN14" s="47" t="s">
        <v>46</v>
      </c>
      <c r="CO14" s="47"/>
      <c r="CP14" s="47" t="s">
        <v>46</v>
      </c>
      <c r="CQ14" s="47"/>
      <c r="CR14" s="48">
        <v>0</v>
      </c>
      <c r="CS14" s="48"/>
      <c r="CT14" s="48">
        <v>0</v>
      </c>
      <c r="CU14" s="48"/>
      <c r="CV14" s="48">
        <v>0</v>
      </c>
      <c r="CW14" s="48"/>
      <c r="CX14" s="47" t="s">
        <v>46</v>
      </c>
      <c r="CY14" s="47"/>
      <c r="CZ14" s="52">
        <v>1</v>
      </c>
      <c r="DA14" s="48">
        <v>0</v>
      </c>
      <c r="DB14" s="48"/>
      <c r="DC14" s="47" t="s">
        <v>101</v>
      </c>
      <c r="DD14" s="47"/>
      <c r="DE14" s="47" t="s">
        <v>46</v>
      </c>
      <c r="DF14" s="47"/>
      <c r="DG14" s="47" t="s">
        <v>46</v>
      </c>
      <c r="DH14" s="47"/>
      <c r="DI14" s="48">
        <v>0</v>
      </c>
      <c r="DJ14" s="48"/>
      <c r="DK14" s="47">
        <f t="shared" ref="DK14" si="153">DK13-DL13</f>
        <v>-1</v>
      </c>
      <c r="DL14" s="47"/>
      <c r="DM14" s="47" t="s">
        <v>46</v>
      </c>
      <c r="DN14" s="47"/>
      <c r="DO14" s="47"/>
      <c r="DP14" s="47"/>
      <c r="DQ14" s="47"/>
      <c r="DR14" s="47"/>
      <c r="DS14" s="52">
        <f>7/9</f>
        <v>0.77777777777777779</v>
      </c>
      <c r="DT14" s="58">
        <v>0</v>
      </c>
      <c r="DU14" s="58"/>
      <c r="DV14" s="48">
        <v>0</v>
      </c>
      <c r="DW14" s="48"/>
      <c r="DX14" s="47" t="s">
        <v>46</v>
      </c>
      <c r="DY14" s="47"/>
      <c r="DZ14" s="48">
        <v>0</v>
      </c>
      <c r="EA14" s="48"/>
      <c r="EB14" s="48">
        <v>0</v>
      </c>
      <c r="EC14" s="48"/>
      <c r="ED14" s="52">
        <v>1</v>
      </c>
      <c r="EE14" s="47" t="s">
        <v>46</v>
      </c>
      <c r="EF14" s="47"/>
      <c r="EG14" s="48">
        <v>0</v>
      </c>
      <c r="EH14" s="48"/>
      <c r="EI14" s="47" t="s">
        <v>46</v>
      </c>
      <c r="EJ14" s="47"/>
      <c r="EK14" s="47" t="s">
        <v>46</v>
      </c>
      <c r="EL14" s="47"/>
      <c r="EM14" s="48">
        <v>0</v>
      </c>
      <c r="EN14" s="48"/>
      <c r="EO14" s="47" t="s">
        <v>46</v>
      </c>
      <c r="EP14" s="47"/>
      <c r="EQ14" s="48">
        <v>0</v>
      </c>
      <c r="ER14" s="48"/>
      <c r="ES14" s="47" t="s">
        <v>46</v>
      </c>
      <c r="ET14" s="47"/>
      <c r="EU14" s="47" t="s">
        <v>46</v>
      </c>
      <c r="EV14" s="47"/>
      <c r="EW14" s="47" t="s">
        <v>46</v>
      </c>
      <c r="EX14" s="47"/>
      <c r="EY14" s="46" t="s">
        <v>101</v>
      </c>
      <c r="EZ14" s="46"/>
      <c r="FA14" s="47" t="s">
        <v>46</v>
      </c>
      <c r="FB14" s="47"/>
      <c r="FC14" s="48">
        <v>0</v>
      </c>
      <c r="FD14" s="48"/>
      <c r="FE14" s="47" t="s">
        <v>46</v>
      </c>
      <c r="FF14" s="47"/>
      <c r="FG14" s="48">
        <v>0</v>
      </c>
      <c r="FH14" s="48"/>
      <c r="FI14" s="47" t="s">
        <v>46</v>
      </c>
      <c r="FJ14" s="47"/>
      <c r="FK14" s="47" t="s">
        <v>46</v>
      </c>
      <c r="FL14" s="47"/>
      <c r="FM14" s="52">
        <f>15/16</f>
        <v>0.9375</v>
      </c>
      <c r="FN14" s="53" t="s">
        <v>49</v>
      </c>
      <c r="FO14" s="53"/>
      <c r="FP14" s="47" t="s">
        <v>57</v>
      </c>
      <c r="FQ14" s="47"/>
      <c r="FR14" s="47" t="s">
        <v>57</v>
      </c>
      <c r="FS14" s="47"/>
      <c r="FT14" s="47" t="s">
        <v>57</v>
      </c>
      <c r="FU14" s="47"/>
      <c r="FV14" s="47" t="s">
        <v>57</v>
      </c>
      <c r="FW14" s="47"/>
      <c r="FX14" s="47"/>
      <c r="FY14" s="47"/>
      <c r="FZ14" s="47" t="s">
        <v>57</v>
      </c>
      <c r="GA14" s="47"/>
      <c r="GB14" s="47" t="s">
        <v>57</v>
      </c>
      <c r="GC14" s="47"/>
      <c r="GD14" s="47" t="s">
        <v>57</v>
      </c>
      <c r="GE14" s="47"/>
      <c r="GF14" s="47" t="s">
        <v>57</v>
      </c>
      <c r="GG14" s="47"/>
      <c r="GH14" s="52" t="s">
        <v>49</v>
      </c>
      <c r="GI14" s="58">
        <v>0</v>
      </c>
      <c r="GJ14" s="58"/>
      <c r="GK14" s="46">
        <v>0</v>
      </c>
      <c r="GL14" s="46"/>
      <c r="GM14" s="53">
        <v>0</v>
      </c>
      <c r="GN14" s="53"/>
      <c r="GO14" s="53">
        <v>0</v>
      </c>
      <c r="GP14" s="53"/>
      <c r="GQ14" s="53">
        <v>0</v>
      </c>
      <c r="GR14" s="53"/>
      <c r="GS14" s="53">
        <v>0</v>
      </c>
      <c r="GT14" s="53"/>
      <c r="GU14" s="53">
        <v>0</v>
      </c>
      <c r="GV14" s="53"/>
      <c r="GW14" s="53">
        <v>0</v>
      </c>
      <c r="GX14" s="53"/>
      <c r="GY14" s="53">
        <v>0</v>
      </c>
      <c r="GZ14" s="53"/>
      <c r="HA14" s="53">
        <v>0</v>
      </c>
      <c r="HB14" s="53"/>
      <c r="HC14" s="53">
        <v>0</v>
      </c>
      <c r="HD14" s="53"/>
      <c r="HE14" s="53">
        <v>0</v>
      </c>
      <c r="HF14" s="53"/>
      <c r="HG14" s="53">
        <v>0</v>
      </c>
      <c r="HH14" s="53"/>
      <c r="HI14" s="53">
        <v>0</v>
      </c>
      <c r="HJ14" s="53"/>
      <c r="HK14" s="53">
        <v>0</v>
      </c>
      <c r="HL14" s="53"/>
      <c r="HM14" s="53">
        <v>0</v>
      </c>
      <c r="HN14" s="53"/>
      <c r="HO14" s="52">
        <v>1</v>
      </c>
      <c r="HP14" s="47" t="s">
        <v>45</v>
      </c>
      <c r="HQ14" s="47"/>
      <c r="HR14" s="52">
        <v>1</v>
      </c>
      <c r="HS14" s="53" t="s">
        <v>49</v>
      </c>
      <c r="HT14" s="53"/>
      <c r="HU14" s="47" t="s">
        <v>49</v>
      </c>
      <c r="HV14" s="47"/>
      <c r="HW14" s="47" t="s">
        <v>49</v>
      </c>
      <c r="HX14" s="47"/>
      <c r="HY14" s="47" t="s">
        <v>49</v>
      </c>
      <c r="HZ14" s="47"/>
      <c r="IA14" s="52" t="s">
        <v>49</v>
      </c>
      <c r="IB14" s="53">
        <v>0</v>
      </c>
      <c r="IC14" s="53"/>
      <c r="ID14" s="53">
        <v>0</v>
      </c>
      <c r="IE14" s="53"/>
      <c r="IF14" s="47" t="s">
        <v>46</v>
      </c>
      <c r="IG14" s="47"/>
      <c r="IH14" s="53">
        <v>0</v>
      </c>
      <c r="II14" s="53"/>
      <c r="IJ14" s="53">
        <v>0</v>
      </c>
      <c r="IK14" s="53"/>
      <c r="IL14" s="53">
        <v>0</v>
      </c>
      <c r="IM14" s="53"/>
      <c r="IN14" s="53">
        <v>0</v>
      </c>
      <c r="IO14" s="53"/>
      <c r="IP14" s="53">
        <v>0</v>
      </c>
      <c r="IQ14" s="53"/>
      <c r="IR14" s="38">
        <v>1</v>
      </c>
      <c r="IS14" s="30">
        <f>85/91</f>
        <v>0.93406593406593408</v>
      </c>
      <c r="IT14" s="38">
        <v>6</v>
      </c>
      <c r="IU14" s="38">
        <f>117-26</f>
        <v>91</v>
      </c>
      <c r="IV14" s="59">
        <f>COUNTIF(F14:IQ14,0)</f>
        <v>42</v>
      </c>
      <c r="IW14" s="59">
        <f>COUNTIF(F14:IQ14,"Y")-1</f>
        <v>37</v>
      </c>
      <c r="IX14" s="41">
        <f>IT14-IY14</f>
        <v>5</v>
      </c>
      <c r="IY14" s="41">
        <f>COUNTIF(F14:IQ14,-1)</f>
        <v>1</v>
      </c>
      <c r="IZ14" s="42">
        <f>IX14+IY14</f>
        <v>6</v>
      </c>
      <c r="JA14" s="42">
        <f>IV14+IW14</f>
        <v>79</v>
      </c>
      <c r="JB14" s="42">
        <f t="shared" ref="JB14:JB16" si="154">SUM(IV14:IY14)</f>
        <v>85</v>
      </c>
    </row>
    <row r="15" spans="1:262">
      <c r="A15" s="30" t="s">
        <v>58</v>
      </c>
      <c r="B15" s="43">
        <v>45300</v>
      </c>
      <c r="C15" s="44">
        <v>0.64583333333333337</v>
      </c>
      <c r="D15" s="38" t="s">
        <v>35</v>
      </c>
      <c r="E15" s="38" t="s">
        <v>59</v>
      </c>
      <c r="F15" s="38">
        <v>1</v>
      </c>
      <c r="G15" s="38">
        <v>1</v>
      </c>
      <c r="H15" s="38">
        <v>1</v>
      </c>
      <c r="I15" s="38">
        <v>1</v>
      </c>
      <c r="J15" s="38">
        <v>1</v>
      </c>
      <c r="K15" s="38">
        <v>1</v>
      </c>
      <c r="L15" s="38">
        <v>1</v>
      </c>
      <c r="M15" s="38">
        <v>1</v>
      </c>
      <c r="N15" s="38">
        <v>1</v>
      </c>
      <c r="O15" s="38">
        <v>1</v>
      </c>
      <c r="P15" s="38">
        <v>1</v>
      </c>
      <c r="Q15" s="38">
        <v>1</v>
      </c>
      <c r="R15" s="38">
        <v>1</v>
      </c>
      <c r="S15" s="38">
        <v>1</v>
      </c>
      <c r="T15" s="38">
        <v>1</v>
      </c>
      <c r="U15" s="38">
        <v>1</v>
      </c>
      <c r="V15" s="38">
        <v>1</v>
      </c>
      <c r="W15" s="38">
        <v>1</v>
      </c>
      <c r="X15" s="38">
        <v>1</v>
      </c>
      <c r="Y15" s="38">
        <v>1</v>
      </c>
      <c r="Z15" s="39"/>
      <c r="AA15" s="38"/>
      <c r="AB15" s="38"/>
      <c r="AC15" s="38">
        <v>1</v>
      </c>
      <c r="AD15" s="38">
        <v>0</v>
      </c>
      <c r="AE15" s="38">
        <v>1</v>
      </c>
      <c r="AF15" s="38">
        <v>1</v>
      </c>
      <c r="AG15" s="38">
        <v>1</v>
      </c>
      <c r="AH15" s="38">
        <v>0</v>
      </c>
      <c r="AI15" s="38">
        <v>1</v>
      </c>
      <c r="AJ15" s="38">
        <v>1</v>
      </c>
      <c r="AK15" s="38"/>
      <c r="AL15" s="38">
        <v>1</v>
      </c>
      <c r="AM15" s="38">
        <v>0</v>
      </c>
      <c r="AN15" s="38">
        <v>1</v>
      </c>
      <c r="AO15" s="38">
        <v>0</v>
      </c>
      <c r="AP15" s="38">
        <v>1</v>
      </c>
      <c r="AQ15" s="38">
        <v>1</v>
      </c>
      <c r="AR15" s="38">
        <v>1</v>
      </c>
      <c r="AS15" s="38">
        <v>1</v>
      </c>
      <c r="AT15" s="38">
        <v>1</v>
      </c>
      <c r="AU15" s="38">
        <v>1</v>
      </c>
      <c r="AV15" s="38">
        <v>1</v>
      </c>
      <c r="AW15" s="38">
        <v>1</v>
      </c>
      <c r="AX15" s="38">
        <v>1</v>
      </c>
      <c r="AY15" s="38">
        <v>1</v>
      </c>
      <c r="AZ15" s="38">
        <v>1</v>
      </c>
      <c r="BA15" s="38">
        <v>1</v>
      </c>
      <c r="BB15" s="38">
        <v>1</v>
      </c>
      <c r="BC15" s="38">
        <v>1</v>
      </c>
      <c r="BD15" s="38">
        <v>1</v>
      </c>
      <c r="BE15" s="38">
        <v>1</v>
      </c>
      <c r="BF15" s="38">
        <v>1</v>
      </c>
      <c r="BG15" s="38">
        <v>1</v>
      </c>
      <c r="BH15" s="38">
        <v>1</v>
      </c>
      <c r="BI15" s="38">
        <v>1</v>
      </c>
      <c r="BJ15" s="40"/>
      <c r="BK15" s="38">
        <v>1</v>
      </c>
      <c r="BL15" s="38">
        <v>1</v>
      </c>
      <c r="BM15" s="38">
        <v>1</v>
      </c>
      <c r="BN15" s="38">
        <v>1</v>
      </c>
      <c r="BO15" s="38">
        <v>1</v>
      </c>
      <c r="BP15" s="38">
        <v>1</v>
      </c>
      <c r="BQ15" s="38"/>
      <c r="BR15" s="38"/>
      <c r="BS15" s="38">
        <v>1</v>
      </c>
      <c r="BT15" s="38">
        <v>1</v>
      </c>
      <c r="BU15" s="38">
        <v>1</v>
      </c>
      <c r="BV15" s="38">
        <v>1</v>
      </c>
      <c r="BW15" s="38">
        <v>1</v>
      </c>
      <c r="BX15" s="38">
        <v>1</v>
      </c>
      <c r="BY15" s="38">
        <v>1</v>
      </c>
      <c r="BZ15" s="38">
        <v>0</v>
      </c>
      <c r="CA15" s="38">
        <v>1</v>
      </c>
      <c r="CB15" s="38">
        <v>0</v>
      </c>
      <c r="CC15" s="38">
        <v>1</v>
      </c>
      <c r="CD15" s="38">
        <v>0</v>
      </c>
      <c r="CE15" s="38">
        <v>1</v>
      </c>
      <c r="CF15" s="38">
        <v>1</v>
      </c>
      <c r="CG15" s="38">
        <v>1</v>
      </c>
      <c r="CH15" s="38">
        <v>1</v>
      </c>
      <c r="CI15" s="38"/>
      <c r="CJ15" s="38"/>
      <c r="CK15" s="38"/>
      <c r="CL15" s="38"/>
      <c r="CM15" s="38"/>
      <c r="CN15" s="38">
        <v>1</v>
      </c>
      <c r="CO15" s="38">
        <v>1</v>
      </c>
      <c r="CP15" s="38">
        <v>1</v>
      </c>
      <c r="CQ15" s="38">
        <v>0</v>
      </c>
      <c r="CR15" s="38">
        <v>1</v>
      </c>
      <c r="CS15" s="38">
        <v>0</v>
      </c>
      <c r="CT15" s="38">
        <v>1</v>
      </c>
      <c r="CU15" s="38">
        <v>1</v>
      </c>
      <c r="CV15" s="38">
        <v>1</v>
      </c>
      <c r="CW15" s="38">
        <v>1</v>
      </c>
      <c r="CX15" s="38">
        <v>1</v>
      </c>
      <c r="CY15" s="38">
        <v>1</v>
      </c>
      <c r="CZ15" s="38"/>
      <c r="DA15" s="38">
        <v>1</v>
      </c>
      <c r="DB15" s="38">
        <v>0</v>
      </c>
      <c r="DC15" s="38">
        <v>1</v>
      </c>
      <c r="DD15" s="38">
        <v>1</v>
      </c>
      <c r="DE15" s="38">
        <v>1</v>
      </c>
      <c r="DF15" s="38">
        <v>1</v>
      </c>
      <c r="DG15" s="38">
        <v>1</v>
      </c>
      <c r="DH15" s="38">
        <v>1</v>
      </c>
      <c r="DI15" s="38">
        <v>1</v>
      </c>
      <c r="DJ15" s="38">
        <v>1</v>
      </c>
      <c r="DK15" s="38">
        <v>1</v>
      </c>
      <c r="DL15" s="38">
        <v>1</v>
      </c>
      <c r="DM15" s="38">
        <v>1</v>
      </c>
      <c r="DN15" s="38">
        <v>1</v>
      </c>
      <c r="DO15" s="38"/>
      <c r="DP15" s="38"/>
      <c r="DQ15" s="38"/>
      <c r="DR15" s="38"/>
      <c r="DS15" s="38"/>
      <c r="DT15" s="38">
        <v>0</v>
      </c>
      <c r="DU15" s="38">
        <v>1</v>
      </c>
      <c r="DV15" s="38">
        <v>1</v>
      </c>
      <c r="DW15" s="38">
        <v>1</v>
      </c>
      <c r="DX15" s="38">
        <v>1</v>
      </c>
      <c r="DY15" s="38">
        <v>1</v>
      </c>
      <c r="DZ15" s="38">
        <v>1</v>
      </c>
      <c r="EA15" s="38">
        <v>1</v>
      </c>
      <c r="EB15" s="38">
        <v>1</v>
      </c>
      <c r="EC15" s="38">
        <v>1</v>
      </c>
      <c r="ED15" s="38"/>
      <c r="EE15" s="38">
        <v>1</v>
      </c>
      <c r="EF15" s="38">
        <v>1</v>
      </c>
      <c r="EG15" s="38">
        <v>1</v>
      </c>
      <c r="EH15" s="38">
        <v>1</v>
      </c>
      <c r="EI15" s="38">
        <v>1</v>
      </c>
      <c r="EJ15" s="38">
        <v>1</v>
      </c>
      <c r="EK15" s="38">
        <v>1</v>
      </c>
      <c r="EL15" s="38">
        <v>1</v>
      </c>
      <c r="EM15" s="38">
        <v>1</v>
      </c>
      <c r="EN15" s="38">
        <v>1</v>
      </c>
      <c r="EO15" s="38">
        <v>1</v>
      </c>
      <c r="EP15" s="38">
        <v>1</v>
      </c>
      <c r="EQ15" s="38">
        <v>0</v>
      </c>
      <c r="ER15" s="38">
        <v>1</v>
      </c>
      <c r="ES15" s="38">
        <v>1</v>
      </c>
      <c r="ET15" s="38">
        <v>1</v>
      </c>
      <c r="EU15" s="38">
        <v>1</v>
      </c>
      <c r="EV15" s="38">
        <v>1</v>
      </c>
      <c r="EW15" s="38">
        <v>1</v>
      </c>
      <c r="EX15" s="38">
        <v>1</v>
      </c>
      <c r="EY15" s="38">
        <v>1</v>
      </c>
      <c r="EZ15" s="38">
        <v>1</v>
      </c>
      <c r="FA15" s="38">
        <v>1</v>
      </c>
      <c r="FB15" s="38">
        <v>1</v>
      </c>
      <c r="FC15" s="38">
        <v>1</v>
      </c>
      <c r="FD15" s="38">
        <v>1</v>
      </c>
      <c r="FE15" s="38">
        <v>0</v>
      </c>
      <c r="FF15" s="38">
        <v>1</v>
      </c>
      <c r="FG15" s="38">
        <v>0</v>
      </c>
      <c r="FH15" s="38">
        <v>1</v>
      </c>
      <c r="FI15" s="38">
        <v>1</v>
      </c>
      <c r="FJ15" s="38">
        <v>1</v>
      </c>
      <c r="FK15" s="38">
        <v>1</v>
      </c>
      <c r="FL15" s="38">
        <v>1</v>
      </c>
      <c r="FM15" s="38"/>
      <c r="FN15" s="38">
        <v>1</v>
      </c>
      <c r="FO15" s="38">
        <v>1</v>
      </c>
      <c r="FP15" s="38">
        <v>1</v>
      </c>
      <c r="FQ15" s="38">
        <v>1</v>
      </c>
      <c r="FR15" s="38">
        <v>1</v>
      </c>
      <c r="FS15" s="38">
        <v>1</v>
      </c>
      <c r="FT15" s="38">
        <v>1</v>
      </c>
      <c r="FU15" s="38">
        <v>1</v>
      </c>
      <c r="FV15" s="38">
        <v>1</v>
      </c>
      <c r="FW15" s="38">
        <v>1</v>
      </c>
      <c r="FX15" s="38"/>
      <c r="FY15" s="38"/>
      <c r="FZ15" s="38">
        <v>1</v>
      </c>
      <c r="GA15" s="38">
        <v>1</v>
      </c>
      <c r="GB15" s="38">
        <v>1</v>
      </c>
      <c r="GC15" s="38">
        <v>1</v>
      </c>
      <c r="GD15" s="38">
        <v>1</v>
      </c>
      <c r="GE15" s="38">
        <v>1</v>
      </c>
      <c r="GF15" s="38">
        <v>1</v>
      </c>
      <c r="GG15" s="38">
        <v>1</v>
      </c>
      <c r="GH15" s="38"/>
      <c r="GI15" s="38">
        <v>1</v>
      </c>
      <c r="GJ15" s="38">
        <v>1</v>
      </c>
      <c r="GK15" s="38">
        <v>1</v>
      </c>
      <c r="GL15" s="38">
        <v>1</v>
      </c>
      <c r="GM15" s="38">
        <v>1</v>
      </c>
      <c r="GN15" s="38">
        <v>1</v>
      </c>
      <c r="GO15" s="38">
        <v>1</v>
      </c>
      <c r="GP15" s="38">
        <v>1</v>
      </c>
      <c r="GQ15" s="38">
        <v>1</v>
      </c>
      <c r="GR15" s="38">
        <v>1</v>
      </c>
      <c r="GS15" s="38">
        <v>1</v>
      </c>
      <c r="GT15" s="38">
        <v>1</v>
      </c>
      <c r="GU15" s="38">
        <v>1</v>
      </c>
      <c r="GV15" s="38">
        <v>1</v>
      </c>
      <c r="GW15" s="38">
        <v>1</v>
      </c>
      <c r="GX15" s="38">
        <v>1</v>
      </c>
      <c r="GY15" s="38">
        <v>1</v>
      </c>
      <c r="GZ15" s="38">
        <v>1</v>
      </c>
      <c r="HA15" s="38">
        <v>1</v>
      </c>
      <c r="HB15" s="38">
        <v>1</v>
      </c>
      <c r="HC15" s="38">
        <v>1</v>
      </c>
      <c r="HD15" s="38">
        <v>1</v>
      </c>
      <c r="HE15" s="38">
        <v>1</v>
      </c>
      <c r="HF15" s="38">
        <v>1</v>
      </c>
      <c r="HG15" s="38">
        <v>1</v>
      </c>
      <c r="HH15" s="38">
        <v>1</v>
      </c>
      <c r="HI15" s="38">
        <v>1</v>
      </c>
      <c r="HJ15" s="38">
        <v>1</v>
      </c>
      <c r="HK15" s="38">
        <v>1</v>
      </c>
      <c r="HL15" s="38">
        <v>1</v>
      </c>
      <c r="HM15" s="38">
        <v>1</v>
      </c>
      <c r="HN15" s="38">
        <v>1</v>
      </c>
      <c r="HO15" s="38"/>
      <c r="HP15" s="38">
        <v>1</v>
      </c>
      <c r="HQ15" s="38">
        <v>1</v>
      </c>
      <c r="HR15" s="38"/>
      <c r="HS15" s="38">
        <v>1</v>
      </c>
      <c r="HT15" s="38">
        <v>1</v>
      </c>
      <c r="HU15" s="38">
        <v>1</v>
      </c>
      <c r="HV15" s="38">
        <v>1</v>
      </c>
      <c r="HW15" s="38">
        <v>1</v>
      </c>
      <c r="HX15" s="38">
        <v>1</v>
      </c>
      <c r="HY15" s="38">
        <v>1</v>
      </c>
      <c r="HZ15" s="38">
        <v>1</v>
      </c>
      <c r="IA15" s="38"/>
      <c r="IB15" s="38">
        <v>1</v>
      </c>
      <c r="IC15" s="38">
        <v>1</v>
      </c>
      <c r="ID15" s="38">
        <v>1</v>
      </c>
      <c r="IE15" s="38">
        <v>1</v>
      </c>
      <c r="IF15" s="38">
        <v>1</v>
      </c>
      <c r="IG15" s="38">
        <v>1</v>
      </c>
      <c r="IH15" s="38">
        <v>1</v>
      </c>
      <c r="II15" s="38">
        <v>1</v>
      </c>
      <c r="IJ15" s="38">
        <v>1</v>
      </c>
      <c r="IK15" s="38">
        <v>1</v>
      </c>
      <c r="IL15" s="38">
        <v>1</v>
      </c>
      <c r="IM15" s="38">
        <v>1</v>
      </c>
      <c r="IN15" s="38">
        <v>1</v>
      </c>
      <c r="IO15" s="38">
        <v>1</v>
      </c>
      <c r="IP15" s="38">
        <v>1</v>
      </c>
      <c r="IQ15" s="38">
        <v>1</v>
      </c>
      <c r="IR15" s="38"/>
      <c r="IS15" s="30"/>
      <c r="IT15" s="38"/>
      <c r="IU15" s="38"/>
      <c r="IV15" s="41"/>
      <c r="IW15" s="41"/>
      <c r="IX15" s="41"/>
      <c r="IY15" s="41"/>
    </row>
    <row r="16" spans="1:262">
      <c r="A16" s="30" t="s">
        <v>44</v>
      </c>
      <c r="B16" s="38"/>
      <c r="C16" s="38"/>
      <c r="D16" s="38"/>
      <c r="E16" s="38"/>
      <c r="F16" s="47" t="s">
        <v>45</v>
      </c>
      <c r="G16" s="47"/>
      <c r="H16" s="47" t="s">
        <v>45</v>
      </c>
      <c r="I16" s="47"/>
      <c r="J16" s="48">
        <f t="shared" ref="J16" si="155">J15-K15</f>
        <v>0</v>
      </c>
      <c r="K16" s="48"/>
      <c r="L16" s="47" t="s">
        <v>45</v>
      </c>
      <c r="M16" s="47"/>
      <c r="N16" s="48">
        <f t="shared" ref="N16" si="156">N15-O15</f>
        <v>0</v>
      </c>
      <c r="O16" s="48"/>
      <c r="P16" s="47" t="s">
        <v>45</v>
      </c>
      <c r="Q16" s="47"/>
      <c r="R16" s="58">
        <f t="shared" ref="R16" si="157">R15-S15</f>
        <v>0</v>
      </c>
      <c r="S16" s="58"/>
      <c r="T16" s="47" t="s">
        <v>45</v>
      </c>
      <c r="U16" s="47"/>
      <c r="V16" s="58">
        <f t="shared" ref="V16" si="158">V15-W15</f>
        <v>0</v>
      </c>
      <c r="W16" s="58"/>
      <c r="X16" s="47" t="s">
        <v>45</v>
      </c>
      <c r="Y16" s="47"/>
      <c r="Z16" s="56">
        <v>1</v>
      </c>
      <c r="AA16" s="50"/>
      <c r="AB16" s="51"/>
      <c r="AC16" s="47" t="s">
        <v>101</v>
      </c>
      <c r="AD16" s="47"/>
      <c r="AE16" s="47" t="s">
        <v>45</v>
      </c>
      <c r="AF16" s="47"/>
      <c r="AG16" s="47" t="s">
        <v>101</v>
      </c>
      <c r="AH16" s="47"/>
      <c r="AI16" s="47" t="s">
        <v>45</v>
      </c>
      <c r="AJ16" s="47"/>
      <c r="AK16" s="52">
        <f>3/5</f>
        <v>0.6</v>
      </c>
      <c r="AL16" s="47" t="s">
        <v>49</v>
      </c>
      <c r="AM16" s="47"/>
      <c r="AN16" s="47" t="s">
        <v>49</v>
      </c>
      <c r="AO16" s="47"/>
      <c r="AP16" s="47" t="s">
        <v>49</v>
      </c>
      <c r="AQ16" s="47"/>
      <c r="AR16" s="47" t="s">
        <v>49</v>
      </c>
      <c r="AS16" s="47"/>
      <c r="AT16" s="47" t="s">
        <v>49</v>
      </c>
      <c r="AU16" s="47"/>
      <c r="AV16" s="47" t="s">
        <v>49</v>
      </c>
      <c r="AW16" s="47"/>
      <c r="AX16" s="47" t="s">
        <v>49</v>
      </c>
      <c r="AY16" s="47"/>
      <c r="AZ16" s="47" t="s">
        <v>49</v>
      </c>
      <c r="BA16" s="47"/>
      <c r="BB16" s="47" t="s">
        <v>49</v>
      </c>
      <c r="BC16" s="47"/>
      <c r="BD16" s="47" t="s">
        <v>49</v>
      </c>
      <c r="BE16" s="47"/>
      <c r="BF16" s="47" t="s">
        <v>49</v>
      </c>
      <c r="BG16" s="47"/>
      <c r="BH16" s="47" t="s">
        <v>49</v>
      </c>
      <c r="BI16" s="47"/>
      <c r="BJ16" s="54" t="s">
        <v>49</v>
      </c>
      <c r="BK16" s="47" t="s">
        <v>45</v>
      </c>
      <c r="BL16" s="47"/>
      <c r="BM16" s="47" t="s">
        <v>45</v>
      </c>
      <c r="BN16" s="47"/>
      <c r="BO16" s="47" t="s">
        <v>45</v>
      </c>
      <c r="BP16" s="47"/>
      <c r="BQ16" s="47"/>
      <c r="BR16" s="47"/>
      <c r="BS16" s="47" t="s">
        <v>45</v>
      </c>
      <c r="BT16" s="47"/>
      <c r="BU16" s="47" t="s">
        <v>45</v>
      </c>
      <c r="BV16" s="47"/>
      <c r="BW16" s="47" t="s">
        <v>45</v>
      </c>
      <c r="BX16" s="47"/>
      <c r="BY16" s="47" t="s">
        <v>101</v>
      </c>
      <c r="BZ16" s="47"/>
      <c r="CA16" s="47" t="s">
        <v>101</v>
      </c>
      <c r="CB16" s="47"/>
      <c r="CC16" s="47" t="s">
        <v>101</v>
      </c>
      <c r="CD16" s="47"/>
      <c r="CE16" s="47" t="s">
        <v>45</v>
      </c>
      <c r="CF16" s="47"/>
      <c r="CG16" s="47" t="s">
        <v>45</v>
      </c>
      <c r="CH16" s="47"/>
      <c r="CI16" s="52">
        <f>9/12</f>
        <v>0.75</v>
      </c>
      <c r="CJ16" s="47"/>
      <c r="CK16" s="47"/>
      <c r="CL16" s="47"/>
      <c r="CM16" s="47"/>
      <c r="CN16" s="47" t="s">
        <v>45</v>
      </c>
      <c r="CO16" s="47"/>
      <c r="CP16" s="47" t="s">
        <v>101</v>
      </c>
      <c r="CQ16" s="47"/>
      <c r="CR16" s="47" t="s">
        <v>101</v>
      </c>
      <c r="CS16" s="47"/>
      <c r="CT16" s="53">
        <f t="shared" ref="CT16" si="159">CT15-CU15</f>
        <v>0</v>
      </c>
      <c r="CU16" s="53"/>
      <c r="CV16" s="53">
        <f t="shared" ref="CV16" si="160">CV15-CW15</f>
        <v>0</v>
      </c>
      <c r="CW16" s="53"/>
      <c r="CX16" s="47" t="s">
        <v>45</v>
      </c>
      <c r="CY16" s="47"/>
      <c r="CZ16" s="52">
        <f>5/8</f>
        <v>0.625</v>
      </c>
      <c r="DA16" s="47" t="s">
        <v>101</v>
      </c>
      <c r="DB16" s="47"/>
      <c r="DC16" s="53">
        <f t="shared" ref="DC16" si="161">DC15-DD15</f>
        <v>0</v>
      </c>
      <c r="DD16" s="53"/>
      <c r="DE16" s="47" t="s">
        <v>45</v>
      </c>
      <c r="DF16" s="47"/>
      <c r="DG16" s="47" t="s">
        <v>45</v>
      </c>
      <c r="DH16" s="47"/>
      <c r="DI16" s="53">
        <f t="shared" ref="DI16" si="162">DI15-DJ15</f>
        <v>0</v>
      </c>
      <c r="DJ16" s="53"/>
      <c r="DK16" s="47" t="s">
        <v>45</v>
      </c>
      <c r="DL16" s="47"/>
      <c r="DM16" s="47" t="s">
        <v>45</v>
      </c>
      <c r="DN16" s="47"/>
      <c r="DO16" s="47"/>
      <c r="DP16" s="47"/>
      <c r="DQ16" s="47"/>
      <c r="DR16" s="47"/>
      <c r="DS16" s="52">
        <f>6/9</f>
        <v>0.66666666666666663</v>
      </c>
      <c r="DT16" s="47">
        <f t="shared" ref="DT16" si="163">DT15-DU15</f>
        <v>-1</v>
      </c>
      <c r="DU16" s="47"/>
      <c r="DV16" s="53">
        <f t="shared" ref="DV16" si="164">DV15-DW15</f>
        <v>0</v>
      </c>
      <c r="DW16" s="53"/>
      <c r="DX16" s="47" t="s">
        <v>45</v>
      </c>
      <c r="DY16" s="47"/>
      <c r="DZ16" s="53">
        <f t="shared" ref="DZ16" si="165">DZ15-EA15</f>
        <v>0</v>
      </c>
      <c r="EA16" s="53"/>
      <c r="EB16" s="53">
        <f t="shared" ref="EB16" si="166">EB15-EC15</f>
        <v>0</v>
      </c>
      <c r="EC16" s="53"/>
      <c r="ED16" s="52">
        <f>4/6</f>
        <v>0.66666666666666663</v>
      </c>
      <c r="EE16" s="47" t="s">
        <v>45</v>
      </c>
      <c r="EF16" s="47"/>
      <c r="EG16" s="48">
        <f t="shared" ref="EG16" si="167">EG15-EH15</f>
        <v>0</v>
      </c>
      <c r="EH16" s="48"/>
      <c r="EI16" s="47" t="s">
        <v>45</v>
      </c>
      <c r="EJ16" s="47"/>
      <c r="EK16" s="47" t="s">
        <v>45</v>
      </c>
      <c r="EL16" s="47"/>
      <c r="EM16" s="58">
        <f t="shared" ref="EM16" si="168">EM15-EN15</f>
        <v>0</v>
      </c>
      <c r="EN16" s="58"/>
      <c r="EO16" s="47" t="s">
        <v>45</v>
      </c>
      <c r="EP16" s="47"/>
      <c r="EQ16" s="47">
        <f t="shared" ref="EQ16" si="169">EQ15-ER15</f>
        <v>-1</v>
      </c>
      <c r="ER16" s="47"/>
      <c r="ES16" s="47" t="s">
        <v>45</v>
      </c>
      <c r="ET16" s="47"/>
      <c r="EU16" s="58">
        <f t="shared" ref="EU16" si="170">EU15-EV15</f>
        <v>0</v>
      </c>
      <c r="EV16" s="58"/>
      <c r="EW16" s="47" t="s">
        <v>45</v>
      </c>
      <c r="EX16" s="47"/>
      <c r="EY16" s="58">
        <f t="shared" ref="EY16" si="171">EY15-EZ15</f>
        <v>0</v>
      </c>
      <c r="EZ16" s="58"/>
      <c r="FA16" s="47" t="s">
        <v>45</v>
      </c>
      <c r="FB16" s="47"/>
      <c r="FC16" s="47" t="s">
        <v>45</v>
      </c>
      <c r="FD16" s="47"/>
      <c r="FE16" s="47">
        <f t="shared" ref="FE16" si="172">FE15-FF15</f>
        <v>-1</v>
      </c>
      <c r="FF16" s="47"/>
      <c r="FG16" s="47">
        <f t="shared" ref="FG16" si="173">FG15-FH15</f>
        <v>-1</v>
      </c>
      <c r="FH16" s="47"/>
      <c r="FI16" s="47" t="s">
        <v>45</v>
      </c>
      <c r="FJ16" s="47"/>
      <c r="FK16" s="47" t="s">
        <v>45</v>
      </c>
      <c r="FL16" s="47"/>
      <c r="FM16" s="52">
        <f>16/19</f>
        <v>0.84210526315789469</v>
      </c>
      <c r="FN16" s="47" t="s">
        <v>49</v>
      </c>
      <c r="FO16" s="47"/>
      <c r="FP16" s="47" t="s">
        <v>49</v>
      </c>
      <c r="FQ16" s="47"/>
      <c r="FR16" s="47" t="s">
        <v>49</v>
      </c>
      <c r="FS16" s="47"/>
      <c r="FT16" s="47" t="s">
        <v>49</v>
      </c>
      <c r="FU16" s="47"/>
      <c r="FV16" s="47" t="s">
        <v>49</v>
      </c>
      <c r="FW16" s="47"/>
      <c r="FX16" s="47"/>
      <c r="FY16" s="47"/>
      <c r="FZ16" s="47" t="s">
        <v>49</v>
      </c>
      <c r="GA16" s="47"/>
      <c r="GB16" s="47" t="s">
        <v>49</v>
      </c>
      <c r="GC16" s="47"/>
      <c r="GD16" s="47" t="s">
        <v>49</v>
      </c>
      <c r="GE16" s="47"/>
      <c r="GF16" s="47" t="s">
        <v>49</v>
      </c>
      <c r="GG16" s="47"/>
      <c r="GH16" s="52" t="s">
        <v>49</v>
      </c>
      <c r="GI16" s="47" t="s">
        <v>45</v>
      </c>
      <c r="GJ16" s="47"/>
      <c r="GK16" s="47" t="s">
        <v>45</v>
      </c>
      <c r="GL16" s="47"/>
      <c r="GM16" s="47" t="s">
        <v>45</v>
      </c>
      <c r="GN16" s="47"/>
      <c r="GO16" s="47" t="s">
        <v>45</v>
      </c>
      <c r="GP16" s="47"/>
      <c r="GQ16" s="58">
        <f t="shared" ref="GQ16" si="174">GQ15-GR15</f>
        <v>0</v>
      </c>
      <c r="GR16" s="58"/>
      <c r="GS16" s="58">
        <f t="shared" ref="GS16" si="175">GS15-GT15</f>
        <v>0</v>
      </c>
      <c r="GT16" s="58"/>
      <c r="GU16" s="47" t="s">
        <v>45</v>
      </c>
      <c r="GV16" s="47"/>
      <c r="GW16" s="47" t="s">
        <v>45</v>
      </c>
      <c r="GX16" s="47"/>
      <c r="GY16" s="53">
        <f t="shared" ref="GY16" si="176">GY15-GZ15</f>
        <v>0</v>
      </c>
      <c r="GZ16" s="53"/>
      <c r="HA16" s="53">
        <f t="shared" ref="HA16" si="177">HA15-HB15</f>
        <v>0</v>
      </c>
      <c r="HB16" s="53"/>
      <c r="HC16" s="53">
        <f t="shared" ref="HC16" si="178">HC15-HD15</f>
        <v>0</v>
      </c>
      <c r="HD16" s="53"/>
      <c r="HE16" s="47" t="s">
        <v>45</v>
      </c>
      <c r="HF16" s="47"/>
      <c r="HG16" s="58">
        <f t="shared" ref="HG16" si="179">HG15-HH15</f>
        <v>0</v>
      </c>
      <c r="HH16" s="58"/>
      <c r="HI16" s="58">
        <f t="shared" ref="HI16" si="180">HI15-HJ15</f>
        <v>0</v>
      </c>
      <c r="HJ16" s="58"/>
      <c r="HK16" s="47" t="s">
        <v>45</v>
      </c>
      <c r="HL16" s="47"/>
      <c r="HM16" s="60">
        <f t="shared" ref="HM16" si="181">HM15-HN15</f>
        <v>0</v>
      </c>
      <c r="HN16" s="60"/>
      <c r="HO16" s="52">
        <v>1</v>
      </c>
      <c r="HP16" s="46" t="s">
        <v>45</v>
      </c>
      <c r="HQ16" s="46"/>
      <c r="HR16" s="52">
        <v>1</v>
      </c>
      <c r="HS16" s="53" t="s">
        <v>49</v>
      </c>
      <c r="HT16" s="53"/>
      <c r="HU16" s="47" t="s">
        <v>49</v>
      </c>
      <c r="HV16" s="47"/>
      <c r="HW16" s="47" t="s">
        <v>49</v>
      </c>
      <c r="HX16" s="47"/>
      <c r="HY16" s="47" t="s">
        <v>49</v>
      </c>
      <c r="HZ16" s="47"/>
      <c r="IA16" s="52" t="s">
        <v>49</v>
      </c>
      <c r="IB16" s="53">
        <f t="shared" ref="IB16" si="182">IB15-IC15</f>
        <v>0</v>
      </c>
      <c r="IC16" s="53"/>
      <c r="ID16" s="53">
        <f t="shared" ref="ID16" si="183">ID15-IE15</f>
        <v>0</v>
      </c>
      <c r="IE16" s="53"/>
      <c r="IF16" s="53">
        <f t="shared" ref="IF16" si="184">IF15-IG15</f>
        <v>0</v>
      </c>
      <c r="IG16" s="53"/>
      <c r="IH16" s="47" t="s">
        <v>45</v>
      </c>
      <c r="II16" s="47"/>
      <c r="IJ16" s="53">
        <f t="shared" ref="IJ16" si="185">IJ15-IK15</f>
        <v>0</v>
      </c>
      <c r="IK16" s="53"/>
      <c r="IL16" s="47" t="s">
        <v>45</v>
      </c>
      <c r="IM16" s="47"/>
      <c r="IN16" s="53">
        <f t="shared" ref="IN16" si="186">IN15-IO15</f>
        <v>0</v>
      </c>
      <c r="IO16" s="53"/>
      <c r="IP16" s="53">
        <f t="shared" ref="IP16" si="187">IP15-IQ15</f>
        <v>0</v>
      </c>
      <c r="IQ16" s="53"/>
      <c r="IR16" s="38">
        <v>1</v>
      </c>
      <c r="IS16" s="30">
        <f>75/91</f>
        <v>0.82417582417582413</v>
      </c>
      <c r="IT16" s="38">
        <v>16</v>
      </c>
      <c r="IU16" s="38">
        <v>91</v>
      </c>
      <c r="IV16" s="41">
        <f>COUNTIF(F16:IQ16,"y")</f>
        <v>44</v>
      </c>
      <c r="IW16" s="41">
        <f>COUNTIF(F16:IQ16,0)-1</f>
        <v>28</v>
      </c>
      <c r="IX16" s="41">
        <f t="shared" ref="IX16:IX44" si="188">IT16-IY16</f>
        <v>12</v>
      </c>
      <c r="IY16" s="41">
        <f>COUNTIF(F16:IQ16,-1)</f>
        <v>4</v>
      </c>
      <c r="IZ16" s="42">
        <f t="shared" ref="IZ16:IZ44" si="189">IX16+IY16</f>
        <v>16</v>
      </c>
      <c r="JA16" s="42">
        <f t="shared" ref="JA16:JA44" si="190">IV16+IW16</f>
        <v>72</v>
      </c>
      <c r="JB16" s="42">
        <f t="shared" si="154"/>
        <v>88</v>
      </c>
    </row>
    <row r="17" spans="1:262">
      <c r="A17" s="30" t="s">
        <v>60</v>
      </c>
      <c r="B17" s="43">
        <v>45300</v>
      </c>
      <c r="C17" s="44">
        <v>0.60416666666666663</v>
      </c>
      <c r="D17" s="38" t="s">
        <v>35</v>
      </c>
      <c r="E17" s="38" t="s">
        <v>52</v>
      </c>
      <c r="F17" s="38">
        <v>1</v>
      </c>
      <c r="G17" s="38">
        <v>1</v>
      </c>
      <c r="H17" s="38">
        <v>1</v>
      </c>
      <c r="I17" s="38">
        <v>1</v>
      </c>
      <c r="J17" s="38">
        <v>1</v>
      </c>
      <c r="K17" s="38">
        <v>1</v>
      </c>
      <c r="L17" s="38">
        <v>1</v>
      </c>
      <c r="M17" s="38">
        <v>1</v>
      </c>
      <c r="N17" s="38">
        <v>1</v>
      </c>
      <c r="O17" s="38">
        <v>1</v>
      </c>
      <c r="P17" s="38">
        <v>1</v>
      </c>
      <c r="Q17" s="38">
        <v>1</v>
      </c>
      <c r="R17" s="38">
        <v>1</v>
      </c>
      <c r="S17" s="38">
        <v>1</v>
      </c>
      <c r="T17" s="38">
        <v>1</v>
      </c>
      <c r="U17" s="38">
        <v>1</v>
      </c>
      <c r="V17" s="38">
        <v>1</v>
      </c>
      <c r="W17" s="38">
        <v>1</v>
      </c>
      <c r="X17" s="38">
        <v>1</v>
      </c>
      <c r="Y17" s="38">
        <v>1</v>
      </c>
      <c r="Z17" s="39"/>
      <c r="AA17" s="38"/>
      <c r="AB17" s="38"/>
      <c r="AC17" s="38">
        <v>1</v>
      </c>
      <c r="AD17" s="38">
        <v>1</v>
      </c>
      <c r="AE17" s="38">
        <v>1</v>
      </c>
      <c r="AF17" s="38">
        <v>1</v>
      </c>
      <c r="AG17" s="38">
        <v>0</v>
      </c>
      <c r="AH17" s="38">
        <v>1</v>
      </c>
      <c r="AI17" s="38">
        <v>1</v>
      </c>
      <c r="AJ17" s="38">
        <v>1</v>
      </c>
      <c r="AK17" s="38"/>
      <c r="AL17" s="38">
        <v>1</v>
      </c>
      <c r="AM17" s="38">
        <v>1</v>
      </c>
      <c r="AN17" s="38">
        <v>1</v>
      </c>
      <c r="AO17" s="38">
        <v>1</v>
      </c>
      <c r="AP17" s="38">
        <v>1</v>
      </c>
      <c r="AQ17" s="38">
        <v>1</v>
      </c>
      <c r="AR17" s="38">
        <v>1</v>
      </c>
      <c r="AS17" s="38">
        <v>1</v>
      </c>
      <c r="AT17" s="38">
        <v>1</v>
      </c>
      <c r="AU17" s="38">
        <v>1</v>
      </c>
      <c r="AV17" s="38">
        <v>1</v>
      </c>
      <c r="AW17" s="38">
        <v>0</v>
      </c>
      <c r="AX17" s="38">
        <v>1</v>
      </c>
      <c r="AY17" s="38">
        <v>1</v>
      </c>
      <c r="AZ17" s="38">
        <v>1</v>
      </c>
      <c r="BA17" s="38">
        <v>1</v>
      </c>
      <c r="BB17" s="38">
        <v>1</v>
      </c>
      <c r="BC17" s="38">
        <v>1</v>
      </c>
      <c r="BD17" s="38">
        <v>1</v>
      </c>
      <c r="BE17" s="38">
        <v>1</v>
      </c>
      <c r="BF17" s="38">
        <v>1</v>
      </c>
      <c r="BG17" s="38">
        <v>1</v>
      </c>
      <c r="BH17" s="38">
        <v>1</v>
      </c>
      <c r="BI17" s="38">
        <v>1</v>
      </c>
      <c r="BJ17" s="40"/>
      <c r="BK17" s="38">
        <v>1</v>
      </c>
      <c r="BL17" s="38">
        <v>1</v>
      </c>
      <c r="BM17" s="38">
        <v>1</v>
      </c>
      <c r="BN17" s="38">
        <v>1</v>
      </c>
      <c r="BO17" s="38">
        <v>1</v>
      </c>
      <c r="BP17" s="38">
        <v>1</v>
      </c>
      <c r="BQ17" s="38"/>
      <c r="BR17" s="38"/>
      <c r="BS17" s="38">
        <v>1</v>
      </c>
      <c r="BT17" s="38">
        <v>1</v>
      </c>
      <c r="BU17" s="38">
        <v>0</v>
      </c>
      <c r="BV17" s="38">
        <v>1</v>
      </c>
      <c r="BW17" s="38">
        <v>1</v>
      </c>
      <c r="BX17" s="38">
        <v>1</v>
      </c>
      <c r="BY17" s="38">
        <v>1</v>
      </c>
      <c r="BZ17" s="38">
        <v>1</v>
      </c>
      <c r="CA17" s="38">
        <v>1</v>
      </c>
      <c r="CB17" s="38">
        <v>1</v>
      </c>
      <c r="CC17" s="38">
        <v>1</v>
      </c>
      <c r="CD17" s="38">
        <v>1</v>
      </c>
      <c r="CE17" s="38">
        <v>1</v>
      </c>
      <c r="CF17" s="38">
        <v>1</v>
      </c>
      <c r="CG17" s="38">
        <v>1</v>
      </c>
      <c r="CH17" s="38">
        <v>1</v>
      </c>
      <c r="CI17" s="38"/>
      <c r="CJ17" s="38"/>
      <c r="CK17" s="38"/>
      <c r="CL17" s="38"/>
      <c r="CM17" s="38"/>
      <c r="CN17" s="38">
        <v>0</v>
      </c>
      <c r="CO17" s="38">
        <v>1</v>
      </c>
      <c r="CP17" s="38">
        <v>1</v>
      </c>
      <c r="CQ17" s="38">
        <v>1</v>
      </c>
      <c r="CR17" s="38">
        <v>0</v>
      </c>
      <c r="CS17" s="38">
        <v>1</v>
      </c>
      <c r="CT17" s="38">
        <v>1</v>
      </c>
      <c r="CU17" s="38">
        <v>1</v>
      </c>
      <c r="CV17" s="38">
        <v>1</v>
      </c>
      <c r="CW17" s="38">
        <v>1</v>
      </c>
      <c r="CX17" s="38">
        <v>1</v>
      </c>
      <c r="CY17" s="38">
        <v>1</v>
      </c>
      <c r="CZ17" s="38"/>
      <c r="DA17" s="38">
        <v>1</v>
      </c>
      <c r="DB17" s="38">
        <v>1</v>
      </c>
      <c r="DC17" s="38">
        <v>1</v>
      </c>
      <c r="DD17" s="38">
        <v>1</v>
      </c>
      <c r="DE17" s="38">
        <v>1</v>
      </c>
      <c r="DF17" s="38">
        <v>1</v>
      </c>
      <c r="DG17" s="38">
        <v>1</v>
      </c>
      <c r="DH17" s="38">
        <v>1</v>
      </c>
      <c r="DI17" s="38">
        <v>1</v>
      </c>
      <c r="DJ17" s="38">
        <v>1</v>
      </c>
      <c r="DK17" s="38">
        <v>1</v>
      </c>
      <c r="DL17" s="38">
        <v>1</v>
      </c>
      <c r="DM17" s="38">
        <v>1</v>
      </c>
      <c r="DN17" s="38">
        <v>1</v>
      </c>
      <c r="DO17" s="38"/>
      <c r="DP17" s="38"/>
      <c r="DQ17" s="38"/>
      <c r="DR17" s="38"/>
      <c r="DS17" s="38"/>
      <c r="DT17" s="38">
        <v>0</v>
      </c>
      <c r="DU17" s="38">
        <v>1</v>
      </c>
      <c r="DV17" s="38">
        <v>1</v>
      </c>
      <c r="DW17" s="38">
        <v>1</v>
      </c>
      <c r="DX17" s="38">
        <v>1</v>
      </c>
      <c r="DY17" s="38">
        <v>1</v>
      </c>
      <c r="DZ17" s="38">
        <v>1</v>
      </c>
      <c r="EA17" s="38">
        <v>1</v>
      </c>
      <c r="EB17" s="38">
        <v>1</v>
      </c>
      <c r="EC17" s="38">
        <v>1</v>
      </c>
      <c r="ED17" s="38"/>
      <c r="EE17" s="38">
        <v>1</v>
      </c>
      <c r="EF17" s="38">
        <v>1</v>
      </c>
      <c r="EG17" s="38">
        <v>1</v>
      </c>
      <c r="EH17" s="38">
        <v>1</v>
      </c>
      <c r="EI17" s="38">
        <v>1</v>
      </c>
      <c r="EJ17" s="38">
        <v>1</v>
      </c>
      <c r="EK17" s="38">
        <v>1</v>
      </c>
      <c r="EL17" s="38">
        <v>1</v>
      </c>
      <c r="EM17" s="38">
        <v>1</v>
      </c>
      <c r="EN17" s="38">
        <v>1</v>
      </c>
      <c r="EO17" s="38">
        <v>1</v>
      </c>
      <c r="EP17" s="38">
        <v>1</v>
      </c>
      <c r="EQ17" s="38">
        <v>1</v>
      </c>
      <c r="ER17" s="38">
        <v>1</v>
      </c>
      <c r="ES17" s="38">
        <v>1</v>
      </c>
      <c r="ET17" s="38">
        <v>1</v>
      </c>
      <c r="EU17" s="38">
        <v>1</v>
      </c>
      <c r="EV17" s="38">
        <v>1</v>
      </c>
      <c r="EW17" s="38">
        <v>1</v>
      </c>
      <c r="EX17" s="38">
        <v>1</v>
      </c>
      <c r="EY17" s="38">
        <v>1</v>
      </c>
      <c r="EZ17" s="38">
        <v>1</v>
      </c>
      <c r="FA17" s="38">
        <v>1</v>
      </c>
      <c r="FB17" s="38">
        <v>1</v>
      </c>
      <c r="FC17" s="38">
        <v>1</v>
      </c>
      <c r="FD17" s="38">
        <v>1</v>
      </c>
      <c r="FE17" s="38">
        <v>1</v>
      </c>
      <c r="FF17" s="38">
        <v>1</v>
      </c>
      <c r="FG17" s="38">
        <v>1</v>
      </c>
      <c r="FH17" s="38">
        <v>1</v>
      </c>
      <c r="FI17" s="38">
        <v>1</v>
      </c>
      <c r="FJ17" s="38">
        <v>1</v>
      </c>
      <c r="FK17" s="38">
        <v>1</v>
      </c>
      <c r="FL17" s="38">
        <v>1</v>
      </c>
      <c r="FM17" s="38"/>
      <c r="FN17" s="38">
        <v>1</v>
      </c>
      <c r="FO17" s="38">
        <v>1</v>
      </c>
      <c r="FP17" s="38">
        <v>1</v>
      </c>
      <c r="FQ17" s="38">
        <v>1</v>
      </c>
      <c r="FR17" s="38">
        <v>0</v>
      </c>
      <c r="FS17" s="38">
        <v>1</v>
      </c>
      <c r="FT17" s="38">
        <v>1</v>
      </c>
      <c r="FU17" s="38">
        <v>1</v>
      </c>
      <c r="FV17" s="38">
        <v>1</v>
      </c>
      <c r="FW17" s="38">
        <v>1</v>
      </c>
      <c r="FX17" s="38"/>
      <c r="FY17" s="38"/>
      <c r="FZ17" s="38">
        <v>1</v>
      </c>
      <c r="GA17" s="38">
        <v>1</v>
      </c>
      <c r="GB17" s="38">
        <v>1</v>
      </c>
      <c r="GC17" s="38">
        <v>1</v>
      </c>
      <c r="GD17" s="38">
        <v>1</v>
      </c>
      <c r="GE17" s="38">
        <v>1</v>
      </c>
      <c r="GF17" s="38">
        <v>1</v>
      </c>
      <c r="GG17" s="38">
        <v>1</v>
      </c>
      <c r="GH17" s="38"/>
      <c r="GI17" s="38">
        <v>0</v>
      </c>
      <c r="GJ17" s="38">
        <v>1</v>
      </c>
      <c r="GK17" s="38">
        <v>1</v>
      </c>
      <c r="GL17" s="38">
        <v>1</v>
      </c>
      <c r="GM17" s="38">
        <v>1</v>
      </c>
      <c r="GN17" s="38">
        <v>1</v>
      </c>
      <c r="GO17" s="38">
        <v>1</v>
      </c>
      <c r="GP17" s="38">
        <v>1</v>
      </c>
      <c r="GQ17" s="38">
        <v>1</v>
      </c>
      <c r="GR17" s="38">
        <v>1</v>
      </c>
      <c r="GS17" s="38">
        <v>1</v>
      </c>
      <c r="GT17" s="38">
        <v>1</v>
      </c>
      <c r="GU17" s="38">
        <v>1</v>
      </c>
      <c r="GV17" s="38">
        <v>1</v>
      </c>
      <c r="GW17" s="38">
        <v>1</v>
      </c>
      <c r="GX17" s="38">
        <v>1</v>
      </c>
      <c r="GY17" s="38">
        <v>1</v>
      </c>
      <c r="GZ17" s="38">
        <v>1</v>
      </c>
      <c r="HA17" s="38">
        <v>1</v>
      </c>
      <c r="HB17" s="38">
        <v>1</v>
      </c>
      <c r="HC17" s="38">
        <v>1</v>
      </c>
      <c r="HD17" s="38">
        <v>1</v>
      </c>
      <c r="HE17" s="38">
        <v>1</v>
      </c>
      <c r="HF17" s="38">
        <v>1</v>
      </c>
      <c r="HG17" s="38">
        <v>1</v>
      </c>
      <c r="HH17" s="38">
        <v>1</v>
      </c>
      <c r="HI17" s="38">
        <v>1</v>
      </c>
      <c r="HJ17" s="38">
        <v>1</v>
      </c>
      <c r="HK17" s="38">
        <v>1</v>
      </c>
      <c r="HL17" s="38">
        <v>1</v>
      </c>
      <c r="HM17" s="38">
        <v>1</v>
      </c>
      <c r="HN17" s="38">
        <v>1</v>
      </c>
      <c r="HO17" s="38"/>
      <c r="HP17" s="38">
        <v>1</v>
      </c>
      <c r="HQ17" s="38">
        <v>1</v>
      </c>
      <c r="HR17" s="38"/>
      <c r="HS17" s="38">
        <v>1</v>
      </c>
      <c r="HT17" s="38">
        <v>1</v>
      </c>
      <c r="HU17" s="38">
        <v>1</v>
      </c>
      <c r="HV17" s="38">
        <v>1</v>
      </c>
      <c r="HW17" s="38">
        <v>1</v>
      </c>
      <c r="HX17" s="38">
        <v>1</v>
      </c>
      <c r="HY17" s="38">
        <v>1</v>
      </c>
      <c r="HZ17" s="38">
        <v>1</v>
      </c>
      <c r="IA17" s="38"/>
      <c r="IB17" s="38">
        <v>1</v>
      </c>
      <c r="IC17" s="38">
        <v>1</v>
      </c>
      <c r="ID17" s="38">
        <v>1</v>
      </c>
      <c r="IE17" s="38">
        <v>1</v>
      </c>
      <c r="IF17" s="38">
        <v>1</v>
      </c>
      <c r="IG17" s="38">
        <v>1</v>
      </c>
      <c r="IH17" s="38">
        <v>1</v>
      </c>
      <c r="II17" s="38">
        <v>0</v>
      </c>
      <c r="IJ17" s="38">
        <v>1</v>
      </c>
      <c r="IK17" s="38">
        <v>0</v>
      </c>
      <c r="IL17" s="38">
        <v>1</v>
      </c>
      <c r="IM17" s="38">
        <v>1</v>
      </c>
      <c r="IN17" s="38">
        <v>1</v>
      </c>
      <c r="IO17" s="38">
        <v>1</v>
      </c>
      <c r="IP17" s="38">
        <v>1</v>
      </c>
      <c r="IQ17" s="38">
        <v>1</v>
      </c>
      <c r="IR17" s="38"/>
      <c r="IS17" s="30"/>
      <c r="IT17" s="38"/>
      <c r="IU17" s="38"/>
      <c r="IV17" s="41"/>
      <c r="IW17" s="41"/>
      <c r="IX17" s="41"/>
      <c r="IY17" s="41"/>
    </row>
    <row r="18" spans="1:262">
      <c r="A18" s="30" t="s">
        <v>44</v>
      </c>
      <c r="B18" s="38"/>
      <c r="C18" s="38"/>
      <c r="D18" s="38"/>
      <c r="E18" s="38"/>
      <c r="F18" s="47" t="s">
        <v>45</v>
      </c>
      <c r="G18" s="47"/>
      <c r="H18" s="47" t="s">
        <v>45</v>
      </c>
      <c r="I18" s="47"/>
      <c r="J18" s="48">
        <f t="shared" ref="J18" si="191">J17-K17</f>
        <v>0</v>
      </c>
      <c r="K18" s="48"/>
      <c r="L18" s="47" t="s">
        <v>45</v>
      </c>
      <c r="M18" s="47"/>
      <c r="N18" s="48">
        <f t="shared" ref="N18" si="192">N17-O17</f>
        <v>0</v>
      </c>
      <c r="O18" s="48"/>
      <c r="P18" s="47" t="s">
        <v>45</v>
      </c>
      <c r="Q18" s="47"/>
      <c r="R18" s="48">
        <f t="shared" ref="R18" si="193">R17-S17</f>
        <v>0</v>
      </c>
      <c r="S18" s="48"/>
      <c r="T18" s="47" t="s">
        <v>45</v>
      </c>
      <c r="U18" s="47"/>
      <c r="V18" s="48">
        <f t="shared" ref="V18" si="194">V17-W17</f>
        <v>0</v>
      </c>
      <c r="W18" s="48"/>
      <c r="X18" s="47" t="s">
        <v>45</v>
      </c>
      <c r="Y18" s="47"/>
      <c r="Z18" s="56">
        <v>1</v>
      </c>
      <c r="AA18" s="50"/>
      <c r="AB18" s="51"/>
      <c r="AC18" s="47" t="s">
        <v>45</v>
      </c>
      <c r="AD18" s="47"/>
      <c r="AE18" s="47" t="s">
        <v>45</v>
      </c>
      <c r="AF18" s="47"/>
      <c r="AG18" s="47">
        <f t="shared" ref="AG18" si="195">AG17-AH17</f>
        <v>-1</v>
      </c>
      <c r="AH18" s="47"/>
      <c r="AI18" s="47" t="s">
        <v>45</v>
      </c>
      <c r="AJ18" s="47"/>
      <c r="AK18" s="52">
        <f>4/5</f>
        <v>0.8</v>
      </c>
      <c r="AL18" s="47" t="s">
        <v>45</v>
      </c>
      <c r="AM18" s="47"/>
      <c r="AN18" s="47" t="s">
        <v>45</v>
      </c>
      <c r="AO18" s="47"/>
      <c r="AP18" s="48">
        <f t="shared" ref="AP18" si="196">AP17-AQ17</f>
        <v>0</v>
      </c>
      <c r="AQ18" s="48"/>
      <c r="AR18" s="47" t="s">
        <v>45</v>
      </c>
      <c r="AS18" s="47"/>
      <c r="AT18" s="47" t="s">
        <v>45</v>
      </c>
      <c r="AU18" s="47"/>
      <c r="AV18" s="47" t="s">
        <v>102</v>
      </c>
      <c r="AW18" s="47"/>
      <c r="AX18" s="48">
        <f t="shared" ref="AX18" si="197">AX17-AY17</f>
        <v>0</v>
      </c>
      <c r="AY18" s="48"/>
      <c r="AZ18" s="48">
        <f t="shared" ref="AZ18" si="198">AZ17-BA17</f>
        <v>0</v>
      </c>
      <c r="BA18" s="48"/>
      <c r="BB18" s="47" t="s">
        <v>45</v>
      </c>
      <c r="BC18" s="47"/>
      <c r="BD18" s="48">
        <f t="shared" ref="BD18" si="199">BD17-BE17</f>
        <v>0</v>
      </c>
      <c r="BE18" s="48"/>
      <c r="BF18" s="48">
        <f t="shared" ref="BF18" si="200">BF17-BG17</f>
        <v>0</v>
      </c>
      <c r="BG18" s="48"/>
      <c r="BH18" s="47" t="s">
        <v>45</v>
      </c>
      <c r="BI18" s="47"/>
      <c r="BJ18" s="54">
        <f>11/12</f>
        <v>0.91666666666666663</v>
      </c>
      <c r="BK18" s="47" t="s">
        <v>45</v>
      </c>
      <c r="BL18" s="47"/>
      <c r="BM18" s="47" t="s">
        <v>45</v>
      </c>
      <c r="BN18" s="47"/>
      <c r="BO18" s="47" t="s">
        <v>45</v>
      </c>
      <c r="BP18" s="47"/>
      <c r="BQ18" s="47"/>
      <c r="BR18" s="47"/>
      <c r="BS18" s="47" t="s">
        <v>45</v>
      </c>
      <c r="BT18" s="47"/>
      <c r="BU18" s="47">
        <f t="shared" ref="BU18" si="201">BU17-BV17</f>
        <v>-1</v>
      </c>
      <c r="BV18" s="47"/>
      <c r="BW18" s="47" t="s">
        <v>45</v>
      </c>
      <c r="BX18" s="47"/>
      <c r="BY18" s="48">
        <f t="shared" ref="BY18" si="202">BY17-BZ17</f>
        <v>0</v>
      </c>
      <c r="BZ18" s="48"/>
      <c r="CA18" s="48">
        <f t="shared" ref="CA18" si="203">CA17-CB17</f>
        <v>0</v>
      </c>
      <c r="CB18" s="48"/>
      <c r="CC18" s="48">
        <f t="shared" ref="CC18" si="204">CC17-CD17</f>
        <v>0</v>
      </c>
      <c r="CD18" s="48"/>
      <c r="CE18" s="47" t="s">
        <v>45</v>
      </c>
      <c r="CF18" s="47"/>
      <c r="CG18" s="48">
        <f t="shared" ref="CG18" si="205">CG17-CH17</f>
        <v>0</v>
      </c>
      <c r="CH18" s="48"/>
      <c r="CI18" s="52">
        <f>11/12</f>
        <v>0.91666666666666663</v>
      </c>
      <c r="CJ18" s="47"/>
      <c r="CK18" s="47"/>
      <c r="CL18" s="47"/>
      <c r="CM18" s="47"/>
      <c r="CN18" s="47">
        <f t="shared" ref="CN18" si="206">CN17-CO17</f>
        <v>-1</v>
      </c>
      <c r="CO18" s="47"/>
      <c r="CP18" s="47" t="s">
        <v>45</v>
      </c>
      <c r="CQ18" s="47"/>
      <c r="CR18" s="47">
        <f t="shared" ref="CR18" si="207">CR17-CS17</f>
        <v>-1</v>
      </c>
      <c r="CS18" s="47"/>
      <c r="CT18" s="53">
        <f t="shared" ref="CT18" si="208">CT17-CU17</f>
        <v>0</v>
      </c>
      <c r="CU18" s="53"/>
      <c r="CV18" s="53">
        <f t="shared" ref="CV18" si="209">CV17-CW17</f>
        <v>0</v>
      </c>
      <c r="CW18" s="53"/>
      <c r="CX18" s="47" t="s">
        <v>45</v>
      </c>
      <c r="CY18" s="47"/>
      <c r="CZ18" s="52">
        <f>5/8</f>
        <v>0.625</v>
      </c>
      <c r="DA18" s="48">
        <f t="shared" ref="DA18" si="210">DA17-DB17</f>
        <v>0</v>
      </c>
      <c r="DB18" s="48"/>
      <c r="DC18" s="48">
        <f t="shared" ref="DC18" si="211">DC17-DD17</f>
        <v>0</v>
      </c>
      <c r="DD18" s="48"/>
      <c r="DE18" s="47" t="s">
        <v>45</v>
      </c>
      <c r="DF18" s="47"/>
      <c r="DG18" s="47" t="s">
        <v>45</v>
      </c>
      <c r="DH18" s="47"/>
      <c r="DI18" s="53">
        <f t="shared" ref="DI18" si="212">DI17-DJ17</f>
        <v>0</v>
      </c>
      <c r="DJ18" s="53"/>
      <c r="DK18" s="47" t="s">
        <v>45</v>
      </c>
      <c r="DL18" s="47"/>
      <c r="DM18" s="47" t="s">
        <v>45</v>
      </c>
      <c r="DN18" s="47"/>
      <c r="DO18" s="47"/>
      <c r="DP18" s="47"/>
      <c r="DQ18" s="47"/>
      <c r="DR18" s="47"/>
      <c r="DS18" s="52">
        <f>7/9</f>
        <v>0.77777777777777779</v>
      </c>
      <c r="DT18" s="47">
        <f t="shared" ref="DT18" si="213">DT17-DU17</f>
        <v>-1</v>
      </c>
      <c r="DU18" s="47"/>
      <c r="DV18" s="53">
        <f t="shared" ref="DV18" si="214">DV17-DW17</f>
        <v>0</v>
      </c>
      <c r="DW18" s="53"/>
      <c r="DX18" s="47" t="s">
        <v>45</v>
      </c>
      <c r="DY18" s="47"/>
      <c r="DZ18" s="53">
        <f t="shared" ref="DZ18" si="215">DZ17-EA17</f>
        <v>0</v>
      </c>
      <c r="EA18" s="53"/>
      <c r="EB18" s="53">
        <f t="shared" ref="EB18" si="216">EB17-EC17</f>
        <v>0</v>
      </c>
      <c r="EC18" s="53"/>
      <c r="ED18" s="52">
        <f>4/6</f>
        <v>0.66666666666666663</v>
      </c>
      <c r="EE18" s="47" t="s">
        <v>45</v>
      </c>
      <c r="EF18" s="47"/>
      <c r="EG18" s="48">
        <f t="shared" ref="EG18" si="217">EG17-EH17</f>
        <v>0</v>
      </c>
      <c r="EH18" s="48"/>
      <c r="EI18" s="47" t="s">
        <v>45</v>
      </c>
      <c r="EJ18" s="47"/>
      <c r="EK18" s="47" t="s">
        <v>45</v>
      </c>
      <c r="EL18" s="47"/>
      <c r="EM18" s="47" t="s">
        <v>45</v>
      </c>
      <c r="EN18" s="47"/>
      <c r="EO18" s="47" t="s">
        <v>45</v>
      </c>
      <c r="EP18" s="47"/>
      <c r="EQ18" s="53">
        <f t="shared" ref="EQ18" si="218">EQ17-ER17</f>
        <v>0</v>
      </c>
      <c r="ER18" s="53"/>
      <c r="ES18" s="47" t="s">
        <v>45</v>
      </c>
      <c r="ET18" s="47"/>
      <c r="EU18" s="53">
        <f t="shared" ref="EU18" si="219">EU17-EV17</f>
        <v>0</v>
      </c>
      <c r="EV18" s="53"/>
      <c r="EW18" s="47" t="s">
        <v>45</v>
      </c>
      <c r="EX18" s="47"/>
      <c r="EY18" s="53">
        <f t="shared" ref="EY18" si="220">EY17-EZ17</f>
        <v>0</v>
      </c>
      <c r="EZ18" s="53"/>
      <c r="FA18" s="47" t="s">
        <v>45</v>
      </c>
      <c r="FB18" s="47"/>
      <c r="FC18" s="48">
        <f t="shared" ref="FC18" si="221">FC17-FD17</f>
        <v>0</v>
      </c>
      <c r="FD18" s="48"/>
      <c r="FE18" s="47" t="s">
        <v>45</v>
      </c>
      <c r="FF18" s="47"/>
      <c r="FG18" s="48">
        <f t="shared" ref="FG18" si="222">FG17-FH17</f>
        <v>0</v>
      </c>
      <c r="FH18" s="48"/>
      <c r="FI18" s="47" t="s">
        <v>45</v>
      </c>
      <c r="FJ18" s="47"/>
      <c r="FK18" s="47" t="s">
        <v>45</v>
      </c>
      <c r="FL18" s="47"/>
      <c r="FM18" s="52">
        <v>1</v>
      </c>
      <c r="FN18" s="47" t="s">
        <v>45</v>
      </c>
      <c r="FO18" s="47"/>
      <c r="FP18" s="48">
        <f t="shared" ref="FP18" si="223">FP17-FQ17</f>
        <v>0</v>
      </c>
      <c r="FQ18" s="48"/>
      <c r="FR18" s="47">
        <f t="shared" ref="FR18" si="224">FR17-FS17</f>
        <v>-1</v>
      </c>
      <c r="FS18" s="47"/>
      <c r="FT18" s="47" t="s">
        <v>45</v>
      </c>
      <c r="FU18" s="47"/>
      <c r="FV18" s="53">
        <f t="shared" ref="FV18" si="225">FV17-FW17</f>
        <v>0</v>
      </c>
      <c r="FW18" s="53"/>
      <c r="FX18" s="47"/>
      <c r="FY18" s="47"/>
      <c r="FZ18" s="48">
        <f t="shared" ref="FZ18" si="226">FZ17-GA17</f>
        <v>0</v>
      </c>
      <c r="GA18" s="48"/>
      <c r="GB18" s="48">
        <f t="shared" ref="GB18" si="227">GB17-GC17</f>
        <v>0</v>
      </c>
      <c r="GC18" s="48"/>
      <c r="GD18" s="47" t="s">
        <v>45</v>
      </c>
      <c r="GE18" s="47"/>
      <c r="GF18" s="58">
        <f t="shared" ref="GF18" si="228">GF17-GG17</f>
        <v>0</v>
      </c>
      <c r="GG18" s="58"/>
      <c r="GH18" s="52">
        <f>9/10</f>
        <v>0.9</v>
      </c>
      <c r="GI18" s="47">
        <f t="shared" ref="GI18" si="229">GI17-GJ17</f>
        <v>-1</v>
      </c>
      <c r="GJ18" s="47"/>
      <c r="GK18" s="48">
        <f t="shared" ref="GK18" si="230">GK17-GL17</f>
        <v>0</v>
      </c>
      <c r="GL18" s="48"/>
      <c r="GM18" s="48">
        <f t="shared" ref="GM18" si="231">GM17-GN17</f>
        <v>0</v>
      </c>
      <c r="GN18" s="48"/>
      <c r="GO18" s="48">
        <f t="shared" ref="GO18" si="232">GO17-GP17</f>
        <v>0</v>
      </c>
      <c r="GP18" s="48"/>
      <c r="GQ18" s="48">
        <f t="shared" ref="GQ18" si="233">GQ17-GR17</f>
        <v>0</v>
      </c>
      <c r="GR18" s="48"/>
      <c r="GS18" s="48">
        <f t="shared" ref="GS18" si="234">GS17-GT17</f>
        <v>0</v>
      </c>
      <c r="GT18" s="48"/>
      <c r="GU18" s="48">
        <f t="shared" ref="GU18" si="235">GU17-GV17</f>
        <v>0</v>
      </c>
      <c r="GV18" s="48"/>
      <c r="GW18" s="48">
        <f t="shared" ref="GW18" si="236">GW17-GX17</f>
        <v>0</v>
      </c>
      <c r="GX18" s="48"/>
      <c r="GY18" s="47" t="s">
        <v>45</v>
      </c>
      <c r="GZ18" s="47"/>
      <c r="HA18" s="48">
        <f t="shared" ref="HA18" si="237">HA17-HB17</f>
        <v>0</v>
      </c>
      <c r="HB18" s="48"/>
      <c r="HC18" s="48">
        <f t="shared" ref="HC18" si="238">HC17-HD17</f>
        <v>0</v>
      </c>
      <c r="HD18" s="48"/>
      <c r="HE18" s="48">
        <f t="shared" ref="HE18" si="239">HE17-HF17</f>
        <v>0</v>
      </c>
      <c r="HF18" s="48"/>
      <c r="HG18" s="48">
        <f t="shared" ref="HG18" si="240">HG17-HH17</f>
        <v>0</v>
      </c>
      <c r="HH18" s="48"/>
      <c r="HI18" s="48">
        <f t="shared" ref="HI18" si="241">HI17-HJ17</f>
        <v>0</v>
      </c>
      <c r="HJ18" s="48"/>
      <c r="HK18" s="47" t="s">
        <v>45</v>
      </c>
      <c r="HL18" s="47"/>
      <c r="HM18" s="48">
        <f t="shared" ref="HM18" si="242">HM17-HN17</f>
        <v>0</v>
      </c>
      <c r="HN18" s="48"/>
      <c r="HO18" s="52">
        <f>15/16</f>
        <v>0.9375</v>
      </c>
      <c r="HP18" s="47" t="s">
        <v>45</v>
      </c>
      <c r="HQ18" s="47"/>
      <c r="HR18" s="52">
        <v>1</v>
      </c>
      <c r="HS18" s="53" t="s">
        <v>49</v>
      </c>
      <c r="HT18" s="53"/>
      <c r="HU18" s="47" t="s">
        <v>49</v>
      </c>
      <c r="HV18" s="47"/>
      <c r="HW18" s="47" t="s">
        <v>49</v>
      </c>
      <c r="HX18" s="47"/>
      <c r="HY18" s="47" t="s">
        <v>49</v>
      </c>
      <c r="HZ18" s="47"/>
      <c r="IA18" s="52" t="s">
        <v>49</v>
      </c>
      <c r="IB18" s="53">
        <f t="shared" ref="IB18" si="243">IB17-IC17</f>
        <v>0</v>
      </c>
      <c r="IC18" s="53"/>
      <c r="ID18" s="53">
        <f t="shared" ref="ID18" si="244">ID17-IE17</f>
        <v>0</v>
      </c>
      <c r="IE18" s="53"/>
      <c r="IF18" s="53">
        <f t="shared" ref="IF18" si="245">IF17-IG17</f>
        <v>0</v>
      </c>
      <c r="IG18" s="53"/>
      <c r="IH18" s="47" t="s">
        <v>101</v>
      </c>
      <c r="II18" s="47"/>
      <c r="IJ18" s="47" t="s">
        <v>101</v>
      </c>
      <c r="IK18" s="47"/>
      <c r="IL18" s="47" t="s">
        <v>45</v>
      </c>
      <c r="IM18" s="47"/>
      <c r="IN18" s="48">
        <f t="shared" ref="IN18" si="246">IN17-IO17</f>
        <v>0</v>
      </c>
      <c r="IO18" s="48"/>
      <c r="IP18" s="48">
        <f t="shared" ref="IP18" si="247">IP17-IQ17</f>
        <v>0</v>
      </c>
      <c r="IQ18" s="48"/>
      <c r="IR18" s="38">
        <f>6/8</f>
        <v>0.75</v>
      </c>
      <c r="IS18" s="30">
        <f>98/113</f>
        <v>0.86725663716814161</v>
      </c>
      <c r="IT18" s="38">
        <v>15</v>
      </c>
      <c r="IU18" s="38">
        <v>113</v>
      </c>
      <c r="IV18" s="41">
        <f>COUNTIF(F18:IQ18,"y")-1</f>
        <v>45</v>
      </c>
      <c r="IW18" s="41">
        <f>COUNTIF(F18:IQ18,0)</f>
        <v>50</v>
      </c>
      <c r="IX18" s="41">
        <f t="shared" si="188"/>
        <v>8</v>
      </c>
      <c r="IY18" s="41">
        <f>COUNTIF(F18:IQ18,-1)</f>
        <v>7</v>
      </c>
      <c r="IZ18" s="42">
        <f t="shared" si="189"/>
        <v>15</v>
      </c>
      <c r="JA18" s="42">
        <f t="shared" si="190"/>
        <v>95</v>
      </c>
      <c r="JB18" s="42">
        <f>SUM(IV18:IY18)</f>
        <v>110</v>
      </c>
    </row>
    <row r="19" spans="1:262">
      <c r="A19" s="30" t="s">
        <v>61</v>
      </c>
      <c r="B19" s="43">
        <v>45300</v>
      </c>
      <c r="C19" s="44">
        <v>0.58333333333333337</v>
      </c>
      <c r="D19" s="38" t="s">
        <v>62</v>
      </c>
      <c r="E19" s="38" t="s">
        <v>52</v>
      </c>
      <c r="F19" s="38">
        <v>1</v>
      </c>
      <c r="G19" s="38">
        <v>1</v>
      </c>
      <c r="H19" s="38">
        <v>1</v>
      </c>
      <c r="I19" s="38">
        <v>1</v>
      </c>
      <c r="J19" s="38">
        <v>1</v>
      </c>
      <c r="K19" s="38">
        <v>1</v>
      </c>
      <c r="L19" s="38">
        <v>1</v>
      </c>
      <c r="M19" s="38">
        <v>1</v>
      </c>
      <c r="N19" s="38">
        <v>1</v>
      </c>
      <c r="O19" s="38">
        <v>1</v>
      </c>
      <c r="P19" s="38">
        <v>1</v>
      </c>
      <c r="Q19" s="38">
        <v>1</v>
      </c>
      <c r="R19" s="38">
        <v>1</v>
      </c>
      <c r="S19" s="38">
        <v>1</v>
      </c>
      <c r="T19" s="38">
        <v>1</v>
      </c>
      <c r="U19" s="38">
        <v>1</v>
      </c>
      <c r="V19" s="38">
        <v>1</v>
      </c>
      <c r="W19" s="38">
        <v>1</v>
      </c>
      <c r="X19" s="38">
        <v>1</v>
      </c>
      <c r="Y19" s="38">
        <v>1</v>
      </c>
      <c r="Z19" s="39"/>
      <c r="AA19" s="38"/>
      <c r="AB19" s="38"/>
      <c r="AC19" s="38">
        <v>1</v>
      </c>
      <c r="AD19" s="38">
        <v>1</v>
      </c>
      <c r="AE19" s="38">
        <v>1</v>
      </c>
      <c r="AF19" s="38">
        <v>1</v>
      </c>
      <c r="AG19" s="38">
        <v>0</v>
      </c>
      <c r="AH19" s="38">
        <v>1</v>
      </c>
      <c r="AI19" s="38">
        <v>1</v>
      </c>
      <c r="AJ19" s="38">
        <v>0</v>
      </c>
      <c r="AK19" s="38"/>
      <c r="AL19" s="38">
        <v>1</v>
      </c>
      <c r="AM19" s="38">
        <v>1</v>
      </c>
      <c r="AN19" s="38">
        <v>1</v>
      </c>
      <c r="AO19" s="38">
        <v>1</v>
      </c>
      <c r="AP19" s="38">
        <v>1</v>
      </c>
      <c r="AQ19" s="38">
        <v>1</v>
      </c>
      <c r="AR19" s="38">
        <v>1</v>
      </c>
      <c r="AS19" s="38">
        <v>1</v>
      </c>
      <c r="AT19" s="38">
        <v>1</v>
      </c>
      <c r="AU19" s="38">
        <v>1</v>
      </c>
      <c r="AV19" s="38">
        <v>1</v>
      </c>
      <c r="AW19" s="38">
        <v>1</v>
      </c>
      <c r="AX19" s="38">
        <v>1</v>
      </c>
      <c r="AY19" s="38">
        <v>1</v>
      </c>
      <c r="AZ19" s="38">
        <v>1</v>
      </c>
      <c r="BA19" s="38">
        <v>1</v>
      </c>
      <c r="BB19" s="38">
        <v>11</v>
      </c>
      <c r="BC19" s="38">
        <v>1</v>
      </c>
      <c r="BD19" s="38">
        <v>1</v>
      </c>
      <c r="BE19" s="38">
        <v>1</v>
      </c>
      <c r="BF19" s="38"/>
      <c r="BG19" s="38">
        <v>1</v>
      </c>
      <c r="BH19" s="38">
        <v>1</v>
      </c>
      <c r="BI19" s="38">
        <v>1</v>
      </c>
      <c r="BJ19" s="40"/>
      <c r="BK19" s="38">
        <v>1</v>
      </c>
      <c r="BL19" s="38">
        <v>1</v>
      </c>
      <c r="BM19" s="38">
        <v>1</v>
      </c>
      <c r="BN19" s="38">
        <v>1</v>
      </c>
      <c r="BO19" s="38">
        <v>1</v>
      </c>
      <c r="BP19" s="38">
        <v>1</v>
      </c>
      <c r="BQ19" s="38"/>
      <c r="BR19" s="38"/>
      <c r="BS19" s="38">
        <v>1</v>
      </c>
      <c r="BT19" s="38">
        <v>1</v>
      </c>
      <c r="BU19" s="38">
        <v>1</v>
      </c>
      <c r="BV19" s="38">
        <v>1</v>
      </c>
      <c r="BW19" s="38">
        <v>1</v>
      </c>
      <c r="BX19" s="38">
        <v>1</v>
      </c>
      <c r="BY19" s="38">
        <v>1</v>
      </c>
      <c r="BZ19" s="38">
        <v>1</v>
      </c>
      <c r="CA19" s="38">
        <v>1</v>
      </c>
      <c r="CB19" s="38">
        <v>1</v>
      </c>
      <c r="CC19" s="38">
        <v>1</v>
      </c>
      <c r="CD19" s="38">
        <v>1</v>
      </c>
      <c r="CE19" s="38">
        <v>1</v>
      </c>
      <c r="CF19" s="38">
        <v>1</v>
      </c>
      <c r="CG19" s="38">
        <v>1</v>
      </c>
      <c r="CH19" s="38">
        <v>1</v>
      </c>
      <c r="CI19" s="38"/>
      <c r="CJ19" s="38"/>
      <c r="CK19" s="38"/>
      <c r="CL19" s="38"/>
      <c r="CM19" s="38"/>
      <c r="CN19" s="38">
        <v>1</v>
      </c>
      <c r="CO19" s="38">
        <v>1</v>
      </c>
      <c r="CP19" s="38">
        <v>1</v>
      </c>
      <c r="CQ19" s="38">
        <v>1</v>
      </c>
      <c r="CR19" s="38">
        <v>1</v>
      </c>
      <c r="CS19" s="38">
        <v>1</v>
      </c>
      <c r="CT19" s="38">
        <v>1</v>
      </c>
      <c r="CU19" s="38">
        <v>1</v>
      </c>
      <c r="CV19" s="38">
        <v>1</v>
      </c>
      <c r="CW19" s="38">
        <v>1</v>
      </c>
      <c r="CX19" s="38">
        <v>1</v>
      </c>
      <c r="CY19" s="38">
        <v>1</v>
      </c>
      <c r="CZ19" s="38"/>
      <c r="DA19" s="38">
        <v>1</v>
      </c>
      <c r="DB19" s="38">
        <v>1</v>
      </c>
      <c r="DC19" s="38">
        <v>1</v>
      </c>
      <c r="DD19" s="38">
        <v>1</v>
      </c>
      <c r="DE19" s="38">
        <v>1</v>
      </c>
      <c r="DF19" s="38">
        <v>1</v>
      </c>
      <c r="DG19" s="38">
        <v>1</v>
      </c>
      <c r="DH19" s="38">
        <v>1</v>
      </c>
      <c r="DI19" s="38">
        <v>1</v>
      </c>
      <c r="DJ19" s="38">
        <v>1</v>
      </c>
      <c r="DK19" s="38">
        <v>0</v>
      </c>
      <c r="DL19" s="38">
        <v>1</v>
      </c>
      <c r="DM19" s="38">
        <v>1</v>
      </c>
      <c r="DN19" s="38">
        <v>1</v>
      </c>
      <c r="DO19" s="38"/>
      <c r="DP19" s="38"/>
      <c r="DQ19" s="38"/>
      <c r="DR19" s="38"/>
      <c r="DS19" s="38"/>
      <c r="DT19" s="38">
        <v>1</v>
      </c>
      <c r="DU19" s="38">
        <v>1</v>
      </c>
      <c r="DV19" s="38">
        <v>1</v>
      </c>
      <c r="DW19" s="38">
        <v>1</v>
      </c>
      <c r="DX19" s="38">
        <v>1</v>
      </c>
      <c r="DY19" s="38">
        <v>1</v>
      </c>
      <c r="DZ19" s="38">
        <v>1</v>
      </c>
      <c r="EA19" s="38">
        <v>1</v>
      </c>
      <c r="EB19" s="38">
        <v>1</v>
      </c>
      <c r="EC19" s="38">
        <v>1</v>
      </c>
      <c r="ED19" s="38"/>
      <c r="EE19" s="38">
        <v>1</v>
      </c>
      <c r="EF19" s="38">
        <v>1</v>
      </c>
      <c r="EG19" s="38">
        <v>0</v>
      </c>
      <c r="EH19" s="38">
        <v>1</v>
      </c>
      <c r="EI19" s="38">
        <v>1</v>
      </c>
      <c r="EJ19" s="38">
        <v>1</v>
      </c>
      <c r="EK19" s="38">
        <v>1</v>
      </c>
      <c r="EL19" s="38">
        <v>1</v>
      </c>
      <c r="EM19" s="38">
        <v>1</v>
      </c>
      <c r="EN19" s="38">
        <v>1</v>
      </c>
      <c r="EO19" s="38">
        <v>1</v>
      </c>
      <c r="EP19" s="38">
        <v>1</v>
      </c>
      <c r="EQ19" s="38">
        <v>0</v>
      </c>
      <c r="ER19" s="38">
        <v>1</v>
      </c>
      <c r="ES19" s="38">
        <v>1</v>
      </c>
      <c r="ET19" s="38">
        <v>1</v>
      </c>
      <c r="EU19" s="38">
        <v>1</v>
      </c>
      <c r="EV19" s="38">
        <v>1</v>
      </c>
      <c r="EW19" s="38">
        <v>1</v>
      </c>
      <c r="EX19" s="38">
        <v>1</v>
      </c>
      <c r="EY19" s="38">
        <v>1</v>
      </c>
      <c r="EZ19" s="38">
        <v>1</v>
      </c>
      <c r="FA19" s="38">
        <v>1</v>
      </c>
      <c r="FB19" s="38">
        <v>1</v>
      </c>
      <c r="FC19" s="38">
        <v>0</v>
      </c>
      <c r="FD19" s="38">
        <v>1</v>
      </c>
      <c r="FE19" s="38">
        <v>0</v>
      </c>
      <c r="FF19" s="38">
        <v>1</v>
      </c>
      <c r="FG19" s="38">
        <v>0</v>
      </c>
      <c r="FH19" s="38">
        <v>1</v>
      </c>
      <c r="FI19" s="38">
        <v>0</v>
      </c>
      <c r="FJ19" s="38">
        <v>1</v>
      </c>
      <c r="FK19" s="38">
        <v>0</v>
      </c>
      <c r="FL19" s="38">
        <v>1</v>
      </c>
      <c r="FM19" s="38"/>
      <c r="FN19" s="38">
        <v>0</v>
      </c>
      <c r="FO19" s="38">
        <v>1</v>
      </c>
      <c r="FP19" s="38">
        <v>1</v>
      </c>
      <c r="FQ19" s="38">
        <v>1</v>
      </c>
      <c r="FR19" s="38">
        <v>1</v>
      </c>
      <c r="FS19" s="38">
        <v>1</v>
      </c>
      <c r="FT19" s="38">
        <v>1</v>
      </c>
      <c r="FU19" s="38">
        <v>1</v>
      </c>
      <c r="FV19" s="38">
        <v>1</v>
      </c>
      <c r="FW19" s="38">
        <v>1</v>
      </c>
      <c r="FX19" s="38"/>
      <c r="FY19" s="38"/>
      <c r="FZ19" s="38">
        <v>1</v>
      </c>
      <c r="GA19" s="38">
        <v>0</v>
      </c>
      <c r="GB19" s="38">
        <v>0</v>
      </c>
      <c r="GC19" s="38">
        <v>1</v>
      </c>
      <c r="GD19" s="38">
        <v>1</v>
      </c>
      <c r="GE19" s="38">
        <v>0</v>
      </c>
      <c r="GF19" s="38">
        <v>1</v>
      </c>
      <c r="GG19" s="38">
        <v>1</v>
      </c>
      <c r="GH19" s="38"/>
      <c r="GI19" s="38">
        <v>1</v>
      </c>
      <c r="GJ19" s="38">
        <v>1</v>
      </c>
      <c r="GK19" s="38">
        <v>1</v>
      </c>
      <c r="GL19" s="38">
        <v>1</v>
      </c>
      <c r="GM19" s="38">
        <v>1</v>
      </c>
      <c r="GN19" s="38">
        <v>1</v>
      </c>
      <c r="GO19" s="38">
        <v>0</v>
      </c>
      <c r="GP19" s="38">
        <v>1</v>
      </c>
      <c r="GQ19" s="38">
        <v>1</v>
      </c>
      <c r="GR19" s="38">
        <v>1</v>
      </c>
      <c r="GS19" s="38">
        <v>1</v>
      </c>
      <c r="GT19" s="38">
        <v>1</v>
      </c>
      <c r="GU19" s="38">
        <v>1</v>
      </c>
      <c r="GV19" s="38">
        <v>1</v>
      </c>
      <c r="GW19" s="38">
        <v>1</v>
      </c>
      <c r="GX19" s="38">
        <v>1</v>
      </c>
      <c r="GY19" s="38">
        <v>1</v>
      </c>
      <c r="GZ19" s="38">
        <v>1</v>
      </c>
      <c r="HA19" s="38">
        <v>1</v>
      </c>
      <c r="HB19" s="38">
        <v>1</v>
      </c>
      <c r="HC19" s="38">
        <v>1</v>
      </c>
      <c r="HD19" s="38">
        <v>1</v>
      </c>
      <c r="HE19" s="38">
        <v>1</v>
      </c>
      <c r="HF19" s="38">
        <v>1</v>
      </c>
      <c r="HG19" s="38">
        <v>1</v>
      </c>
      <c r="HH19" s="38">
        <v>1</v>
      </c>
      <c r="HI19" s="38">
        <v>1</v>
      </c>
      <c r="HJ19" s="38">
        <v>1</v>
      </c>
      <c r="HK19" s="38">
        <v>1</v>
      </c>
      <c r="HL19" s="38">
        <v>1</v>
      </c>
      <c r="HM19" s="38">
        <v>1</v>
      </c>
      <c r="HN19" s="38">
        <v>1</v>
      </c>
      <c r="HO19" s="38"/>
      <c r="HP19" s="38">
        <v>1</v>
      </c>
      <c r="HQ19" s="38">
        <v>1</v>
      </c>
      <c r="HR19" s="38"/>
      <c r="HS19" s="38">
        <v>1</v>
      </c>
      <c r="HT19" s="38">
        <v>1</v>
      </c>
      <c r="HU19" s="38">
        <v>1</v>
      </c>
      <c r="HV19" s="38">
        <v>1</v>
      </c>
      <c r="HW19" s="38">
        <v>1</v>
      </c>
      <c r="HX19" s="38">
        <v>1</v>
      </c>
      <c r="HY19" s="38">
        <v>1</v>
      </c>
      <c r="HZ19" s="38">
        <v>1</v>
      </c>
      <c r="IA19" s="38"/>
      <c r="IB19" s="38">
        <v>1</v>
      </c>
      <c r="IC19" s="38">
        <v>1</v>
      </c>
      <c r="ID19" s="38">
        <v>1</v>
      </c>
      <c r="IE19" s="38">
        <v>1</v>
      </c>
      <c r="IF19" s="38">
        <v>1</v>
      </c>
      <c r="IG19" s="38">
        <v>1</v>
      </c>
      <c r="IH19" s="38">
        <v>1</v>
      </c>
      <c r="II19" s="38">
        <v>1</v>
      </c>
      <c r="IJ19" s="38">
        <v>1</v>
      </c>
      <c r="IK19" s="38">
        <v>1</v>
      </c>
      <c r="IL19" s="38">
        <v>1</v>
      </c>
      <c r="IM19" s="38">
        <v>1</v>
      </c>
      <c r="IN19" s="38">
        <v>1</v>
      </c>
      <c r="IO19" s="38">
        <v>1</v>
      </c>
      <c r="IP19" s="38">
        <v>1</v>
      </c>
      <c r="IQ19" s="38">
        <v>1</v>
      </c>
      <c r="IR19" s="38"/>
      <c r="IS19" s="30"/>
      <c r="IT19" s="38"/>
      <c r="IU19" s="38"/>
      <c r="IV19" s="41"/>
      <c r="IW19" s="41"/>
      <c r="IX19" s="41"/>
      <c r="IY19" s="41"/>
    </row>
    <row r="20" spans="1:262">
      <c r="A20" s="30" t="s">
        <v>44</v>
      </c>
      <c r="B20" s="38"/>
      <c r="C20" s="38"/>
      <c r="D20" s="38"/>
      <c r="E20" s="38"/>
      <c r="F20" s="47" t="s">
        <v>45</v>
      </c>
      <c r="G20" s="47"/>
      <c r="H20" s="47" t="s">
        <v>45</v>
      </c>
      <c r="I20" s="47"/>
      <c r="J20" s="58">
        <f t="shared" ref="J20" si="248">J19-K19</f>
        <v>0</v>
      </c>
      <c r="K20" s="58"/>
      <c r="L20" s="46" t="s">
        <v>45</v>
      </c>
      <c r="M20" s="46"/>
      <c r="N20" s="53">
        <f t="shared" ref="N20" si="249">N19-O19</f>
        <v>0</v>
      </c>
      <c r="O20" s="53"/>
      <c r="P20" s="46" t="s">
        <v>45</v>
      </c>
      <c r="Q20" s="46"/>
      <c r="R20" s="58">
        <f t="shared" ref="R20" si="250">R19-S19</f>
        <v>0</v>
      </c>
      <c r="S20" s="58"/>
      <c r="T20" s="47" t="s">
        <v>45</v>
      </c>
      <c r="U20" s="47"/>
      <c r="V20" s="58">
        <f t="shared" ref="V20" si="251">V19-W19</f>
        <v>0</v>
      </c>
      <c r="W20" s="58"/>
      <c r="X20" s="47" t="s">
        <v>45</v>
      </c>
      <c r="Y20" s="47"/>
      <c r="Z20" s="56">
        <v>1</v>
      </c>
      <c r="AA20" s="50"/>
      <c r="AB20" s="51"/>
      <c r="AC20" s="47" t="s">
        <v>45</v>
      </c>
      <c r="AD20" s="47"/>
      <c r="AE20" s="47" t="s">
        <v>45</v>
      </c>
      <c r="AF20" s="47"/>
      <c r="AG20" s="47">
        <f t="shared" ref="AG20" si="252">AG19-AH19</f>
        <v>-1</v>
      </c>
      <c r="AH20" s="47"/>
      <c r="AI20" s="47" t="s">
        <v>101</v>
      </c>
      <c r="AJ20" s="47"/>
      <c r="AK20" s="52">
        <f>3/5</f>
        <v>0.6</v>
      </c>
      <c r="AL20" s="48" t="s">
        <v>49</v>
      </c>
      <c r="AM20" s="48"/>
      <c r="AN20" s="47" t="s">
        <v>49</v>
      </c>
      <c r="AO20" s="47"/>
      <c r="AP20" s="47" t="s">
        <v>49</v>
      </c>
      <c r="AQ20" s="47"/>
      <c r="AR20" s="47" t="s">
        <v>49</v>
      </c>
      <c r="AS20" s="47"/>
      <c r="AT20" s="47" t="s">
        <v>49</v>
      </c>
      <c r="AU20" s="47"/>
      <c r="AV20" s="47" t="s">
        <v>49</v>
      </c>
      <c r="AW20" s="47"/>
      <c r="AX20" s="47" t="s">
        <v>49</v>
      </c>
      <c r="AY20" s="47"/>
      <c r="AZ20" s="47" t="s">
        <v>49</v>
      </c>
      <c r="BA20" s="47"/>
      <c r="BB20" s="47" t="s">
        <v>49</v>
      </c>
      <c r="BC20" s="47"/>
      <c r="BD20" s="47" t="s">
        <v>49</v>
      </c>
      <c r="BE20" s="47"/>
      <c r="BF20" s="47" t="s">
        <v>49</v>
      </c>
      <c r="BG20" s="47"/>
      <c r="BH20" s="47" t="s">
        <v>49</v>
      </c>
      <c r="BI20" s="47"/>
      <c r="BJ20" s="54" t="s">
        <v>49</v>
      </c>
      <c r="BK20" s="47" t="s">
        <v>45</v>
      </c>
      <c r="BL20" s="47"/>
      <c r="BM20" s="47" t="s">
        <v>45</v>
      </c>
      <c r="BN20" s="47"/>
      <c r="BO20" s="47" t="s">
        <v>45</v>
      </c>
      <c r="BP20" s="47"/>
      <c r="BQ20" s="47"/>
      <c r="BR20" s="47"/>
      <c r="BS20" s="47" t="s">
        <v>45</v>
      </c>
      <c r="BT20" s="47"/>
      <c r="BU20" s="53">
        <f t="shared" ref="BU20" si="253">BU19-BV19</f>
        <v>0</v>
      </c>
      <c r="BV20" s="53"/>
      <c r="BW20" s="47" t="s">
        <v>45</v>
      </c>
      <c r="BX20" s="47"/>
      <c r="BY20" s="47" t="s">
        <v>45</v>
      </c>
      <c r="BZ20" s="47"/>
      <c r="CA20" s="47" t="s">
        <v>45</v>
      </c>
      <c r="CB20" s="47"/>
      <c r="CC20" s="47" t="s">
        <v>45</v>
      </c>
      <c r="CD20" s="47"/>
      <c r="CE20" s="47" t="s">
        <v>45</v>
      </c>
      <c r="CF20" s="47"/>
      <c r="CG20" s="47" t="s">
        <v>45</v>
      </c>
      <c r="CH20" s="47"/>
      <c r="CI20" s="52">
        <v>1</v>
      </c>
      <c r="CJ20" s="47"/>
      <c r="CK20" s="47"/>
      <c r="CL20" s="47"/>
      <c r="CM20" s="47"/>
      <c r="CN20" s="47" t="s">
        <v>45</v>
      </c>
      <c r="CO20" s="47"/>
      <c r="CP20" s="47" t="s">
        <v>45</v>
      </c>
      <c r="CQ20" s="47"/>
      <c r="CR20" s="47" t="s">
        <v>45</v>
      </c>
      <c r="CS20" s="47"/>
      <c r="CT20" s="47" t="s">
        <v>45</v>
      </c>
      <c r="CU20" s="47"/>
      <c r="CV20" s="53">
        <f t="shared" ref="CV20" si="254">CV19-CW19</f>
        <v>0</v>
      </c>
      <c r="CW20" s="53"/>
      <c r="CX20" s="53">
        <f t="shared" ref="CX20" si="255">CX19-CY19</f>
        <v>0</v>
      </c>
      <c r="CY20" s="53"/>
      <c r="CZ20" s="52">
        <v>1</v>
      </c>
      <c r="DA20" s="47" t="s">
        <v>45</v>
      </c>
      <c r="DB20" s="47"/>
      <c r="DC20" s="48">
        <f t="shared" ref="DC20" si="256">DC19-DD19</f>
        <v>0</v>
      </c>
      <c r="DD20" s="48"/>
      <c r="DE20" s="47" t="s">
        <v>45</v>
      </c>
      <c r="DF20" s="47"/>
      <c r="DG20" s="47" t="s">
        <v>45</v>
      </c>
      <c r="DH20" s="47"/>
      <c r="DI20" s="48">
        <f t="shared" ref="DI20" si="257">DI19-DJ19</f>
        <v>0</v>
      </c>
      <c r="DJ20" s="48"/>
      <c r="DK20" s="47">
        <f t="shared" ref="DK20" si="258">DK19-DL19</f>
        <v>-1</v>
      </c>
      <c r="DL20" s="47"/>
      <c r="DM20" s="47" t="s">
        <v>45</v>
      </c>
      <c r="DN20" s="47"/>
      <c r="DO20" s="47"/>
      <c r="DP20" s="47"/>
      <c r="DQ20" s="47"/>
      <c r="DR20" s="47"/>
      <c r="DS20" s="52">
        <f>7/9</f>
        <v>0.77777777777777779</v>
      </c>
      <c r="DT20" s="48">
        <f t="shared" ref="DT20" si="259">DT19-DU19</f>
        <v>0</v>
      </c>
      <c r="DU20" s="48"/>
      <c r="DV20" s="48">
        <f t="shared" ref="DV20" si="260">DV19-DW19</f>
        <v>0</v>
      </c>
      <c r="DW20" s="48"/>
      <c r="DX20" s="47" t="s">
        <v>45</v>
      </c>
      <c r="DY20" s="47"/>
      <c r="DZ20" s="48">
        <f t="shared" ref="DZ20" si="261">DZ19-EA19</f>
        <v>0</v>
      </c>
      <c r="EA20" s="48"/>
      <c r="EB20" s="48">
        <f t="shared" ref="EB20" si="262">EB19-EC19</f>
        <v>0</v>
      </c>
      <c r="EC20" s="48"/>
      <c r="ED20" s="52">
        <v>1</v>
      </c>
      <c r="EE20" s="47" t="s">
        <v>45</v>
      </c>
      <c r="EF20" s="47"/>
      <c r="EG20" s="47">
        <f t="shared" ref="EG20" si="263">EG19-EH19</f>
        <v>-1</v>
      </c>
      <c r="EH20" s="47"/>
      <c r="EI20" s="47" t="s">
        <v>45</v>
      </c>
      <c r="EJ20" s="47"/>
      <c r="EK20" s="46" t="s">
        <v>45</v>
      </c>
      <c r="EL20" s="46"/>
      <c r="EM20" s="58">
        <f t="shared" ref="EM20" si="264">EM19-EN19</f>
        <v>0</v>
      </c>
      <c r="EN20" s="58"/>
      <c r="EO20" s="47" t="s">
        <v>45</v>
      </c>
      <c r="EP20" s="47"/>
      <c r="EQ20" s="47">
        <f t="shared" ref="EQ20" si="265">EQ19-ER19</f>
        <v>-1</v>
      </c>
      <c r="ER20" s="47"/>
      <c r="ES20" s="46" t="s">
        <v>45</v>
      </c>
      <c r="ET20" s="46"/>
      <c r="EU20" s="48">
        <f t="shared" ref="EU20" si="266">EU19-EV19</f>
        <v>0</v>
      </c>
      <c r="EV20" s="48"/>
      <c r="EW20" s="47" t="s">
        <v>45</v>
      </c>
      <c r="EX20" s="47"/>
      <c r="EY20" s="58">
        <f t="shared" ref="EY20" si="267">EY19-EZ19</f>
        <v>0</v>
      </c>
      <c r="EZ20" s="58"/>
      <c r="FA20" s="47" t="s">
        <v>45</v>
      </c>
      <c r="FB20" s="47"/>
      <c r="FC20" s="47">
        <f t="shared" ref="FC20" si="268">FC19-FD19</f>
        <v>-1</v>
      </c>
      <c r="FD20" s="47"/>
      <c r="FE20" s="47">
        <f t="shared" ref="FE20" si="269">FE19-FF19</f>
        <v>-1</v>
      </c>
      <c r="FF20" s="47"/>
      <c r="FG20" s="47">
        <f t="shared" ref="FG20" si="270">FG19-FH19</f>
        <v>-1</v>
      </c>
      <c r="FH20" s="47"/>
      <c r="FI20" s="47">
        <f t="shared" ref="FI20" si="271">FI19-FJ19</f>
        <v>-1</v>
      </c>
      <c r="FJ20" s="47"/>
      <c r="FK20" s="47">
        <f t="shared" ref="FK20" si="272">FK19-FL19</f>
        <v>-1</v>
      </c>
      <c r="FL20" s="47"/>
      <c r="FM20" s="52">
        <f>9/16</f>
        <v>0.5625</v>
      </c>
      <c r="FN20" s="47">
        <f t="shared" ref="FN20" si="273">FN19-FO19</f>
        <v>-1</v>
      </c>
      <c r="FO20" s="47"/>
      <c r="FP20" s="47" t="s">
        <v>45</v>
      </c>
      <c r="FQ20" s="47"/>
      <c r="FR20" s="48">
        <f t="shared" ref="FR20" si="274">FR19-FS19</f>
        <v>0</v>
      </c>
      <c r="FS20" s="48"/>
      <c r="FT20" s="47" t="s">
        <v>45</v>
      </c>
      <c r="FU20" s="47"/>
      <c r="FV20" s="53">
        <f t="shared" ref="FV20" si="275">FV19-FW19</f>
        <v>0</v>
      </c>
      <c r="FW20" s="53"/>
      <c r="FX20" s="47"/>
      <c r="FY20" s="47"/>
      <c r="FZ20" s="47">
        <f t="shared" ref="FZ20" si="276">FZ19-GA19</f>
        <v>1</v>
      </c>
      <c r="GA20" s="47"/>
      <c r="GB20" s="47">
        <f t="shared" ref="GB20" si="277">GB19-GC19</f>
        <v>-1</v>
      </c>
      <c r="GC20" s="47"/>
      <c r="GD20" s="47" t="s">
        <v>101</v>
      </c>
      <c r="GE20" s="47"/>
      <c r="GF20" s="58">
        <f t="shared" ref="GF20" si="278">GF19-GG19</f>
        <v>0</v>
      </c>
      <c r="GG20" s="58"/>
      <c r="GH20" s="52">
        <f>6/10</f>
        <v>0.6</v>
      </c>
      <c r="GI20" s="47" t="s">
        <v>45</v>
      </c>
      <c r="GJ20" s="47"/>
      <c r="GK20" s="47" t="s">
        <v>45</v>
      </c>
      <c r="GL20" s="47"/>
      <c r="GM20" s="47" t="s">
        <v>45</v>
      </c>
      <c r="GN20" s="47"/>
      <c r="GO20" s="47">
        <f t="shared" ref="GO20" si="279">GO19-GP19</f>
        <v>-1</v>
      </c>
      <c r="GP20" s="47"/>
      <c r="GQ20" s="48">
        <f t="shared" ref="GQ20" si="280">GQ19-GR19</f>
        <v>0</v>
      </c>
      <c r="GR20" s="48"/>
      <c r="GS20" s="47" t="s">
        <v>45</v>
      </c>
      <c r="GT20" s="47"/>
      <c r="GU20" s="47" t="s">
        <v>45</v>
      </c>
      <c r="GV20" s="47"/>
      <c r="GW20" s="47" t="s">
        <v>45</v>
      </c>
      <c r="GX20" s="47"/>
      <c r="GY20" s="53">
        <f t="shared" ref="GY20" si="281">GY19-GZ19</f>
        <v>0</v>
      </c>
      <c r="GZ20" s="53"/>
      <c r="HA20" s="53">
        <f t="shared" ref="HA20" si="282">HA19-HB19</f>
        <v>0</v>
      </c>
      <c r="HB20" s="53"/>
      <c r="HC20" s="53">
        <f t="shared" ref="HC20" si="283">HC19-HD19</f>
        <v>0</v>
      </c>
      <c r="HD20" s="53"/>
      <c r="HE20" s="53">
        <f t="shared" ref="HE20" si="284">HE19-HF19</f>
        <v>0</v>
      </c>
      <c r="HF20" s="53"/>
      <c r="HG20" s="53">
        <f t="shared" ref="HG20" si="285">HG19-HH19</f>
        <v>0</v>
      </c>
      <c r="HH20" s="53"/>
      <c r="HI20" s="47" t="s">
        <v>45</v>
      </c>
      <c r="HJ20" s="47"/>
      <c r="HK20" s="53">
        <f t="shared" ref="HK20" si="286">HK19-HL19</f>
        <v>0</v>
      </c>
      <c r="HL20" s="53"/>
      <c r="HM20" s="47" t="s">
        <v>45</v>
      </c>
      <c r="HN20" s="47"/>
      <c r="HO20" s="52">
        <f>15/16</f>
        <v>0.9375</v>
      </c>
      <c r="HP20" s="47" t="s">
        <v>45</v>
      </c>
      <c r="HQ20" s="47"/>
      <c r="HR20" s="52"/>
      <c r="HS20" s="53" t="s">
        <v>49</v>
      </c>
      <c r="HT20" s="53"/>
      <c r="HU20" s="47" t="s">
        <v>49</v>
      </c>
      <c r="HV20" s="47"/>
      <c r="HW20" s="47" t="s">
        <v>49</v>
      </c>
      <c r="HX20" s="47"/>
      <c r="HY20" s="47" t="s">
        <v>49</v>
      </c>
      <c r="HZ20" s="47"/>
      <c r="IA20" s="52" t="s">
        <v>49</v>
      </c>
      <c r="IB20" s="48">
        <f t="shared" ref="IB20" si="287">IB19-IC19</f>
        <v>0</v>
      </c>
      <c r="IC20" s="48"/>
      <c r="ID20" s="48">
        <f t="shared" ref="ID20" si="288">ID19-IE19</f>
        <v>0</v>
      </c>
      <c r="IE20" s="48"/>
      <c r="IF20" s="47" t="s">
        <v>45</v>
      </c>
      <c r="IG20" s="47"/>
      <c r="IH20" s="53">
        <f t="shared" ref="IH20" si="289">IH19-II19</f>
        <v>0</v>
      </c>
      <c r="II20" s="53"/>
      <c r="IJ20" s="53">
        <f t="shared" ref="IJ20" si="290">IJ19-IK19</f>
        <v>0</v>
      </c>
      <c r="IK20" s="53"/>
      <c r="IL20" s="53">
        <f t="shared" ref="IL20" si="291">IL19-IM19</f>
        <v>0</v>
      </c>
      <c r="IM20" s="53"/>
      <c r="IN20" s="53">
        <f t="shared" ref="IN20" si="292">IN19-IO19</f>
        <v>0</v>
      </c>
      <c r="IO20" s="53"/>
      <c r="IP20" s="53">
        <f t="shared" ref="IP20" si="293">IP19-IQ19</f>
        <v>0</v>
      </c>
      <c r="IQ20" s="53"/>
      <c r="IR20" s="38">
        <v>1</v>
      </c>
      <c r="IS20" s="30">
        <f>86/101</f>
        <v>0.85148514851485146</v>
      </c>
      <c r="IT20" s="38">
        <v>15</v>
      </c>
      <c r="IU20" s="38">
        <f>117-16</f>
        <v>101</v>
      </c>
      <c r="IV20" s="41">
        <f>COUNTIF(F20:IQ20,"y")</f>
        <v>46</v>
      </c>
      <c r="IW20" s="41">
        <f>COUNTIF(F20:IQ20,0)</f>
        <v>33</v>
      </c>
      <c r="IX20" s="41">
        <f t="shared" si="188"/>
        <v>3</v>
      </c>
      <c r="IY20" s="41">
        <f>COUNTIF(F20:IQ20,-1)</f>
        <v>12</v>
      </c>
      <c r="IZ20" s="42">
        <f t="shared" si="189"/>
        <v>15</v>
      </c>
      <c r="JA20" s="42">
        <f t="shared" si="190"/>
        <v>79</v>
      </c>
      <c r="JB20" s="42">
        <f t="shared" ref="JB20:JB44" si="294">SUM(IV20:IY20)</f>
        <v>94</v>
      </c>
    </row>
    <row r="21" spans="1:262">
      <c r="A21" s="30" t="s">
        <v>63</v>
      </c>
      <c r="B21" s="43">
        <v>45300</v>
      </c>
      <c r="C21" s="44">
        <v>0.5</v>
      </c>
      <c r="D21" s="38" t="s">
        <v>35</v>
      </c>
      <c r="E21" s="38">
        <v>24</v>
      </c>
      <c r="F21" s="38">
        <v>1</v>
      </c>
      <c r="G21" s="38">
        <v>1</v>
      </c>
      <c r="H21" s="38">
        <v>1</v>
      </c>
      <c r="I21" s="38">
        <v>1</v>
      </c>
      <c r="J21" s="38">
        <v>1</v>
      </c>
      <c r="K21" s="38">
        <v>1</v>
      </c>
      <c r="L21" s="38">
        <v>1</v>
      </c>
      <c r="M21" s="38">
        <v>1</v>
      </c>
      <c r="N21" s="38">
        <v>1</v>
      </c>
      <c r="O21" s="38">
        <v>1</v>
      </c>
      <c r="P21" s="38">
        <v>1</v>
      </c>
      <c r="Q21" s="38">
        <v>1</v>
      </c>
      <c r="R21" s="38">
        <v>1</v>
      </c>
      <c r="S21" s="38">
        <v>1</v>
      </c>
      <c r="T21" s="38">
        <v>1</v>
      </c>
      <c r="U21" s="38">
        <v>1</v>
      </c>
      <c r="V21" s="38">
        <v>1</v>
      </c>
      <c r="W21" s="38">
        <v>1</v>
      </c>
      <c r="X21" s="38">
        <v>1</v>
      </c>
      <c r="Y21" s="38">
        <v>1</v>
      </c>
      <c r="Z21" s="39"/>
      <c r="AA21" s="38"/>
      <c r="AB21" s="38"/>
      <c r="AC21" s="38">
        <v>1</v>
      </c>
      <c r="AD21" s="38">
        <v>0</v>
      </c>
      <c r="AE21" s="38">
        <v>1</v>
      </c>
      <c r="AF21" s="38">
        <v>1</v>
      </c>
      <c r="AG21" s="38">
        <v>1</v>
      </c>
      <c r="AH21" s="38">
        <v>0</v>
      </c>
      <c r="AI21" s="38">
        <v>1</v>
      </c>
      <c r="AJ21" s="38">
        <v>1</v>
      </c>
      <c r="AK21" s="38"/>
      <c r="AL21" s="38">
        <v>1</v>
      </c>
      <c r="AM21" s="38">
        <v>1</v>
      </c>
      <c r="AN21" s="38">
        <v>1</v>
      </c>
      <c r="AO21" s="38">
        <v>1</v>
      </c>
      <c r="AP21" s="38">
        <v>1</v>
      </c>
      <c r="AQ21" s="38">
        <v>1</v>
      </c>
      <c r="AR21" s="38">
        <v>1</v>
      </c>
      <c r="AS21" s="38">
        <v>1</v>
      </c>
      <c r="AT21" s="38">
        <v>1</v>
      </c>
      <c r="AU21" s="38">
        <v>1</v>
      </c>
      <c r="AV21" s="38">
        <v>1</v>
      </c>
      <c r="AW21" s="38">
        <v>1</v>
      </c>
      <c r="AX21" s="38">
        <v>1</v>
      </c>
      <c r="AY21" s="38">
        <v>1</v>
      </c>
      <c r="AZ21" s="38">
        <v>1</v>
      </c>
      <c r="BA21" s="38">
        <v>1</v>
      </c>
      <c r="BB21" s="38">
        <v>1</v>
      </c>
      <c r="BC21" s="38">
        <v>1</v>
      </c>
      <c r="BD21" s="38">
        <v>1</v>
      </c>
      <c r="BE21" s="38">
        <v>1</v>
      </c>
      <c r="BF21" s="38">
        <v>1</v>
      </c>
      <c r="BG21" s="38">
        <v>1</v>
      </c>
      <c r="BH21" s="38">
        <v>1</v>
      </c>
      <c r="BI21" s="38">
        <v>1</v>
      </c>
      <c r="BJ21" s="40"/>
      <c r="BK21" s="38">
        <v>1</v>
      </c>
      <c r="BL21" s="38">
        <v>1</v>
      </c>
      <c r="BM21" s="38">
        <v>1</v>
      </c>
      <c r="BN21" s="38">
        <v>1</v>
      </c>
      <c r="BO21" s="38">
        <v>1</v>
      </c>
      <c r="BP21" s="38">
        <v>1</v>
      </c>
      <c r="BQ21" s="38"/>
      <c r="BR21" s="38"/>
      <c r="BS21" s="38">
        <v>1</v>
      </c>
      <c r="BT21" s="38">
        <v>1</v>
      </c>
      <c r="BU21" s="38">
        <v>1</v>
      </c>
      <c r="BV21" s="38">
        <v>1</v>
      </c>
      <c r="BW21" s="38">
        <v>1</v>
      </c>
      <c r="BX21" s="38">
        <v>1</v>
      </c>
      <c r="BY21" s="38">
        <v>1</v>
      </c>
      <c r="BZ21" s="38">
        <v>0</v>
      </c>
      <c r="CA21" s="38">
        <v>1</v>
      </c>
      <c r="CB21" s="38">
        <v>1</v>
      </c>
      <c r="CC21" s="38">
        <v>1</v>
      </c>
      <c r="CD21" s="38">
        <v>0</v>
      </c>
      <c r="CE21" s="38">
        <v>1</v>
      </c>
      <c r="CF21" s="38">
        <v>1</v>
      </c>
      <c r="CG21" s="38">
        <v>1</v>
      </c>
      <c r="CH21" s="38">
        <v>1</v>
      </c>
      <c r="CI21" s="38"/>
      <c r="CJ21" s="38"/>
      <c r="CK21" s="38"/>
      <c r="CL21" s="38"/>
      <c r="CM21" s="38"/>
      <c r="CN21" s="38">
        <v>1</v>
      </c>
      <c r="CO21" s="38">
        <v>1</v>
      </c>
      <c r="CP21" s="38">
        <v>1</v>
      </c>
      <c r="CQ21" s="38">
        <v>1</v>
      </c>
      <c r="CR21" s="38">
        <v>1</v>
      </c>
      <c r="CS21" s="38">
        <v>1</v>
      </c>
      <c r="CT21" s="38">
        <v>0</v>
      </c>
      <c r="CU21" s="38">
        <v>1</v>
      </c>
      <c r="CV21" s="38">
        <v>1</v>
      </c>
      <c r="CW21" s="38">
        <v>1</v>
      </c>
      <c r="CX21" s="38">
        <v>1</v>
      </c>
      <c r="CY21" s="38">
        <v>1</v>
      </c>
      <c r="CZ21" s="38"/>
      <c r="DA21" s="38">
        <v>1</v>
      </c>
      <c r="DB21" s="38">
        <v>0</v>
      </c>
      <c r="DC21" s="38">
        <v>1</v>
      </c>
      <c r="DD21" s="38">
        <v>1</v>
      </c>
      <c r="DE21" s="38">
        <v>1</v>
      </c>
      <c r="DF21" s="38">
        <v>1</v>
      </c>
      <c r="DG21" s="38">
        <v>1</v>
      </c>
      <c r="DH21" s="38">
        <v>1</v>
      </c>
      <c r="DI21" s="38">
        <v>1</v>
      </c>
      <c r="DJ21" s="38">
        <v>1</v>
      </c>
      <c r="DK21" s="38">
        <v>1</v>
      </c>
      <c r="DL21" s="38">
        <v>1</v>
      </c>
      <c r="DM21" s="38">
        <v>1</v>
      </c>
      <c r="DN21" s="38">
        <v>1</v>
      </c>
      <c r="DO21" s="38"/>
      <c r="DP21" s="38"/>
      <c r="DQ21" s="38"/>
      <c r="DR21" s="38"/>
      <c r="DS21" s="38"/>
      <c r="DT21" s="38">
        <v>0</v>
      </c>
      <c r="DU21" s="38">
        <v>1</v>
      </c>
      <c r="DV21" s="38">
        <v>1</v>
      </c>
      <c r="DW21" s="38">
        <v>1</v>
      </c>
      <c r="DX21" s="38">
        <v>1</v>
      </c>
      <c r="DY21" s="38">
        <v>1</v>
      </c>
      <c r="DZ21" s="38">
        <v>1</v>
      </c>
      <c r="EA21" s="38">
        <v>1</v>
      </c>
      <c r="EB21" s="38">
        <v>1</v>
      </c>
      <c r="EC21" s="38">
        <v>1</v>
      </c>
      <c r="ED21" s="38"/>
      <c r="EE21" s="38">
        <v>0</v>
      </c>
      <c r="EF21" s="38">
        <v>1</v>
      </c>
      <c r="EG21" s="38">
        <v>1</v>
      </c>
      <c r="EH21" s="38">
        <v>1</v>
      </c>
      <c r="EI21" s="38">
        <v>1</v>
      </c>
      <c r="EJ21" s="38">
        <v>1</v>
      </c>
      <c r="EK21" s="38">
        <v>1</v>
      </c>
      <c r="EL21" s="38">
        <v>1</v>
      </c>
      <c r="EM21" s="38">
        <v>1</v>
      </c>
      <c r="EN21" s="38">
        <v>1</v>
      </c>
      <c r="EO21" s="38">
        <v>1</v>
      </c>
      <c r="EP21" s="38">
        <v>1</v>
      </c>
      <c r="EQ21" s="38">
        <v>1</v>
      </c>
      <c r="ER21" s="38">
        <v>1</v>
      </c>
      <c r="ES21" s="38">
        <v>1</v>
      </c>
      <c r="ET21" s="38">
        <v>1</v>
      </c>
      <c r="EU21" s="38">
        <v>0</v>
      </c>
      <c r="EV21" s="38">
        <v>1</v>
      </c>
      <c r="EW21" s="38">
        <v>1</v>
      </c>
      <c r="EX21" s="38">
        <v>1</v>
      </c>
      <c r="EY21" s="38">
        <v>1</v>
      </c>
      <c r="EZ21" s="38">
        <v>0</v>
      </c>
      <c r="FA21" s="38">
        <v>1</v>
      </c>
      <c r="FB21" s="38">
        <v>1</v>
      </c>
      <c r="FC21" s="38">
        <v>1</v>
      </c>
      <c r="FD21" s="38">
        <v>1</v>
      </c>
      <c r="FE21" s="38">
        <v>1</v>
      </c>
      <c r="FF21" s="38">
        <v>1</v>
      </c>
      <c r="FG21" s="38">
        <v>0</v>
      </c>
      <c r="FH21" s="38">
        <v>1</v>
      </c>
      <c r="FI21" s="38">
        <v>1</v>
      </c>
      <c r="FJ21" s="38">
        <v>1</v>
      </c>
      <c r="FK21" s="38">
        <v>0</v>
      </c>
      <c r="FL21" s="38">
        <v>1</v>
      </c>
      <c r="FM21" s="38"/>
      <c r="FN21" s="38">
        <v>1</v>
      </c>
      <c r="FO21" s="38">
        <v>1</v>
      </c>
      <c r="FP21" s="38">
        <v>1</v>
      </c>
      <c r="FQ21" s="38">
        <v>1</v>
      </c>
      <c r="FR21" s="38">
        <v>0</v>
      </c>
      <c r="FS21" s="38">
        <v>1</v>
      </c>
      <c r="FT21" s="38">
        <v>0</v>
      </c>
      <c r="FU21" s="38">
        <v>1</v>
      </c>
      <c r="FV21" s="38">
        <v>1</v>
      </c>
      <c r="FW21" s="38">
        <v>1</v>
      </c>
      <c r="FX21" s="38"/>
      <c r="FY21" s="38"/>
      <c r="FZ21" s="38">
        <v>1</v>
      </c>
      <c r="GA21" s="38">
        <v>0</v>
      </c>
      <c r="GB21" s="38">
        <v>1</v>
      </c>
      <c r="GC21" s="38">
        <v>1</v>
      </c>
      <c r="GD21" s="38">
        <v>1</v>
      </c>
      <c r="GE21" s="38">
        <v>1</v>
      </c>
      <c r="GF21" s="38">
        <v>1</v>
      </c>
      <c r="GG21" s="38">
        <v>1</v>
      </c>
      <c r="GH21" s="38"/>
      <c r="GI21" s="38">
        <v>0</v>
      </c>
      <c r="GJ21" s="38">
        <v>1</v>
      </c>
      <c r="GK21" s="38">
        <v>1</v>
      </c>
      <c r="GL21" s="38">
        <v>1</v>
      </c>
      <c r="GM21" s="38">
        <v>0</v>
      </c>
      <c r="GN21" s="38">
        <v>1</v>
      </c>
      <c r="GO21" s="38">
        <v>1</v>
      </c>
      <c r="GP21" s="38">
        <v>1</v>
      </c>
      <c r="GQ21" s="38">
        <v>1</v>
      </c>
      <c r="GR21" s="38">
        <v>1</v>
      </c>
      <c r="GS21" s="38">
        <v>1</v>
      </c>
      <c r="GT21" s="38">
        <v>1</v>
      </c>
      <c r="GU21" s="38">
        <v>1</v>
      </c>
      <c r="GV21" s="38">
        <v>1</v>
      </c>
      <c r="GW21" s="38">
        <v>1</v>
      </c>
      <c r="GX21" s="38">
        <v>1</v>
      </c>
      <c r="GY21" s="38">
        <v>1</v>
      </c>
      <c r="GZ21" s="38">
        <v>1</v>
      </c>
      <c r="HA21" s="38">
        <v>1</v>
      </c>
      <c r="HB21" s="38">
        <v>1</v>
      </c>
      <c r="HC21" s="38">
        <v>1</v>
      </c>
      <c r="HD21" s="38">
        <v>1</v>
      </c>
      <c r="HE21" s="38">
        <v>1</v>
      </c>
      <c r="HF21" s="38">
        <v>1</v>
      </c>
      <c r="HG21" s="38">
        <v>1</v>
      </c>
      <c r="HH21" s="38">
        <v>1</v>
      </c>
      <c r="HI21" s="38">
        <v>1</v>
      </c>
      <c r="HJ21" s="38">
        <v>1</v>
      </c>
      <c r="HK21" s="38">
        <v>1</v>
      </c>
      <c r="HL21" s="38">
        <v>1</v>
      </c>
      <c r="HM21" s="38">
        <v>1</v>
      </c>
      <c r="HN21" s="38">
        <v>1</v>
      </c>
      <c r="HO21" s="38"/>
      <c r="HP21" s="38">
        <v>1</v>
      </c>
      <c r="HQ21" s="38">
        <v>1</v>
      </c>
      <c r="HR21" s="38"/>
      <c r="HS21" s="38">
        <v>1</v>
      </c>
      <c r="HT21" s="38">
        <v>1</v>
      </c>
      <c r="HU21" s="38"/>
      <c r="HV21" s="38"/>
      <c r="HW21" s="38"/>
      <c r="HX21" s="38"/>
      <c r="HY21" s="38"/>
      <c r="HZ21" s="38"/>
      <c r="IA21" s="38"/>
      <c r="IB21" s="38">
        <v>1</v>
      </c>
      <c r="IC21" s="38">
        <v>1</v>
      </c>
      <c r="ID21" s="38">
        <v>1</v>
      </c>
      <c r="IE21" s="38">
        <v>1</v>
      </c>
      <c r="IF21" s="38">
        <v>1</v>
      </c>
      <c r="IG21" s="38">
        <v>1</v>
      </c>
      <c r="IH21" s="38">
        <v>1</v>
      </c>
      <c r="II21" s="38">
        <v>1</v>
      </c>
      <c r="IJ21" s="38">
        <v>1</v>
      </c>
      <c r="IK21" s="38">
        <v>1</v>
      </c>
      <c r="IL21" s="38">
        <v>1</v>
      </c>
      <c r="IM21" s="38">
        <v>1</v>
      </c>
      <c r="IN21" s="38">
        <v>1</v>
      </c>
      <c r="IO21" s="38">
        <v>1</v>
      </c>
      <c r="IP21" s="38">
        <v>1</v>
      </c>
      <c r="IQ21" s="38">
        <v>1</v>
      </c>
      <c r="IR21" s="38"/>
      <c r="IS21" s="30"/>
      <c r="IT21" s="38"/>
      <c r="IU21" s="38"/>
      <c r="IV21" s="41"/>
      <c r="IW21" s="41"/>
      <c r="IX21" s="41"/>
      <c r="IY21" s="41"/>
    </row>
    <row r="22" spans="1:262">
      <c r="A22" s="30" t="s">
        <v>44</v>
      </c>
      <c r="B22" s="38"/>
      <c r="C22" s="38"/>
      <c r="D22" s="38"/>
      <c r="E22" s="38"/>
      <c r="F22" s="47" t="s">
        <v>45</v>
      </c>
      <c r="G22" s="47"/>
      <c r="H22" s="47" t="s">
        <v>45</v>
      </c>
      <c r="I22" s="47"/>
      <c r="J22" s="48">
        <f t="shared" ref="J22" si="295">J21-K21</f>
        <v>0</v>
      </c>
      <c r="K22" s="48"/>
      <c r="L22" s="47" t="s">
        <v>45</v>
      </c>
      <c r="M22" s="47"/>
      <c r="N22" s="48">
        <f t="shared" ref="N22" si="296">N21-O21</f>
        <v>0</v>
      </c>
      <c r="O22" s="48"/>
      <c r="P22" s="47" t="s">
        <v>45</v>
      </c>
      <c r="Q22" s="47"/>
      <c r="R22" s="48">
        <f t="shared" ref="R22" si="297">R21-S21</f>
        <v>0</v>
      </c>
      <c r="S22" s="48"/>
      <c r="T22" s="47" t="s">
        <v>45</v>
      </c>
      <c r="U22" s="47"/>
      <c r="V22" s="48">
        <f t="shared" ref="V22" si="298">V21-W21</f>
        <v>0</v>
      </c>
      <c r="W22" s="48"/>
      <c r="X22" s="47" t="s">
        <v>45</v>
      </c>
      <c r="Y22" s="47"/>
      <c r="Z22" s="56"/>
      <c r="AA22" s="50"/>
      <c r="AB22" s="51"/>
      <c r="AC22" s="47">
        <f t="shared" ref="AC22" si="299">AC21-AD21</f>
        <v>1</v>
      </c>
      <c r="AD22" s="47"/>
      <c r="AE22" s="47" t="s">
        <v>45</v>
      </c>
      <c r="AF22" s="47"/>
      <c r="AG22" s="47">
        <f t="shared" ref="AG22" si="300">AG21-AH21</f>
        <v>1</v>
      </c>
      <c r="AH22" s="47"/>
      <c r="AI22" s="47" t="s">
        <v>45</v>
      </c>
      <c r="AJ22" s="47"/>
      <c r="AK22" s="52">
        <f>2/5</f>
        <v>0.4</v>
      </c>
      <c r="AL22" s="47" t="s">
        <v>45</v>
      </c>
      <c r="AM22" s="47"/>
      <c r="AN22" s="47" t="s">
        <v>45</v>
      </c>
      <c r="AO22" s="47"/>
      <c r="AP22" s="48">
        <f t="shared" ref="AP22" si="301">AP21-AQ21</f>
        <v>0</v>
      </c>
      <c r="AQ22" s="48"/>
      <c r="AR22" s="47" t="s">
        <v>45</v>
      </c>
      <c r="AS22" s="47"/>
      <c r="AT22" s="47" t="s">
        <v>45</v>
      </c>
      <c r="AU22" s="47"/>
      <c r="AV22" s="47" t="s">
        <v>45</v>
      </c>
      <c r="AW22" s="47"/>
      <c r="AX22" s="53">
        <f t="shared" ref="AX22" si="302">AX21-AY21</f>
        <v>0</v>
      </c>
      <c r="AY22" s="53"/>
      <c r="AZ22" s="53">
        <f t="shared" ref="AZ22" si="303">AZ21-BA21</f>
        <v>0</v>
      </c>
      <c r="BA22" s="53"/>
      <c r="BB22" s="47" t="s">
        <v>45</v>
      </c>
      <c r="BC22" s="47"/>
      <c r="BD22" s="53">
        <f t="shared" ref="BD22" si="304">BD21-BE21</f>
        <v>0</v>
      </c>
      <c r="BE22" s="53"/>
      <c r="BF22" s="53">
        <f t="shared" ref="BF22" si="305">BF21-BG21</f>
        <v>0</v>
      </c>
      <c r="BG22" s="53"/>
      <c r="BH22" s="53">
        <f t="shared" ref="BH22" si="306">BH21-BI21</f>
        <v>0</v>
      </c>
      <c r="BI22" s="53"/>
      <c r="BJ22" s="54">
        <v>1</v>
      </c>
      <c r="BK22" s="47" t="s">
        <v>45</v>
      </c>
      <c r="BL22" s="47"/>
      <c r="BM22" s="47" t="s">
        <v>45</v>
      </c>
      <c r="BN22" s="47"/>
      <c r="BO22" s="47" t="s">
        <v>45</v>
      </c>
      <c r="BP22" s="47"/>
      <c r="BQ22" s="47"/>
      <c r="BR22" s="47"/>
      <c r="BS22" s="47" t="s">
        <v>45</v>
      </c>
      <c r="BT22" s="47"/>
      <c r="BU22" s="47" t="s">
        <v>45</v>
      </c>
      <c r="BV22" s="47"/>
      <c r="BW22" s="47" t="s">
        <v>45</v>
      </c>
      <c r="BX22" s="47"/>
      <c r="BY22" s="47" t="s">
        <v>101</v>
      </c>
      <c r="BZ22" s="47"/>
      <c r="CA22" s="53">
        <f t="shared" ref="CA22" si="307">CA21-CB21</f>
        <v>0</v>
      </c>
      <c r="CB22" s="53"/>
      <c r="CC22" s="47" t="s">
        <v>101</v>
      </c>
      <c r="CD22" s="47"/>
      <c r="CE22" s="47" t="s">
        <v>45</v>
      </c>
      <c r="CF22" s="47"/>
      <c r="CG22" s="47" t="s">
        <v>45</v>
      </c>
      <c r="CH22" s="47"/>
      <c r="CI22" s="52">
        <f>9/12</f>
        <v>0.75</v>
      </c>
      <c r="CJ22" s="47"/>
      <c r="CK22" s="47"/>
      <c r="CL22" s="47"/>
      <c r="CM22" s="47"/>
      <c r="CN22" s="47" t="s">
        <v>45</v>
      </c>
      <c r="CO22" s="47"/>
      <c r="CP22" s="47" t="s">
        <v>45</v>
      </c>
      <c r="CQ22" s="47"/>
      <c r="CR22" s="47" t="s">
        <v>45</v>
      </c>
      <c r="CS22" s="47"/>
      <c r="CT22" s="47">
        <f t="shared" ref="CT22" si="308">CT21-CU21</f>
        <v>-1</v>
      </c>
      <c r="CU22" s="47"/>
      <c r="CV22" s="53">
        <f t="shared" ref="CV22" si="309">CV21-CW21</f>
        <v>0</v>
      </c>
      <c r="CW22" s="53"/>
      <c r="CX22" s="53">
        <f t="shared" ref="CX22" si="310">CX21-CY21</f>
        <v>0</v>
      </c>
      <c r="CY22" s="53"/>
      <c r="CZ22" s="52">
        <f>6/8</f>
        <v>0.75</v>
      </c>
      <c r="DA22" s="47" t="s">
        <v>101</v>
      </c>
      <c r="DB22" s="47"/>
      <c r="DC22" s="48">
        <f t="shared" ref="DC22" si="311">DC21-DD21</f>
        <v>0</v>
      </c>
      <c r="DD22" s="48"/>
      <c r="DE22" s="47" t="s">
        <v>45</v>
      </c>
      <c r="DF22" s="47"/>
      <c r="DG22" s="47" t="s">
        <v>45</v>
      </c>
      <c r="DH22" s="47"/>
      <c r="DI22" s="47" t="s">
        <v>45</v>
      </c>
      <c r="DJ22" s="47"/>
      <c r="DK22" s="47" t="s">
        <v>45</v>
      </c>
      <c r="DL22" s="47"/>
      <c r="DM22" s="47" t="s">
        <v>45</v>
      </c>
      <c r="DN22" s="47"/>
      <c r="DO22" s="47"/>
      <c r="DP22" s="47"/>
      <c r="DQ22" s="47"/>
      <c r="DR22" s="47"/>
      <c r="DS22" s="52">
        <f>7/9</f>
        <v>0.77777777777777779</v>
      </c>
      <c r="DT22" s="47">
        <f t="shared" ref="DT22" si="312">DT21-DU21</f>
        <v>-1</v>
      </c>
      <c r="DU22" s="47"/>
      <c r="DV22" s="53">
        <f t="shared" ref="DV22" si="313">DV21-DW21</f>
        <v>0</v>
      </c>
      <c r="DW22" s="53"/>
      <c r="DX22" s="47" t="s">
        <v>45</v>
      </c>
      <c r="DY22" s="47"/>
      <c r="DZ22" s="53">
        <f t="shared" ref="DZ22" si="314">DZ21-EA21</f>
        <v>0</v>
      </c>
      <c r="EA22" s="53"/>
      <c r="EB22" s="53">
        <f t="shared" ref="EB22" si="315">EB21-EC21</f>
        <v>0</v>
      </c>
      <c r="EC22" s="53"/>
      <c r="ED22" s="52">
        <f>5/6</f>
        <v>0.83333333333333337</v>
      </c>
      <c r="EE22" s="47">
        <f t="shared" ref="EE22" si="316">EE21-EF21</f>
        <v>-1</v>
      </c>
      <c r="EF22" s="47"/>
      <c r="EG22" s="48">
        <f t="shared" ref="EG22" si="317">EG21-EH21</f>
        <v>0</v>
      </c>
      <c r="EH22" s="48"/>
      <c r="EI22" s="47" t="s">
        <v>45</v>
      </c>
      <c r="EJ22" s="47"/>
      <c r="EK22" s="47" t="s">
        <v>45</v>
      </c>
      <c r="EL22" s="47"/>
      <c r="EM22" s="53">
        <f t="shared" ref="EM22" si="318">EM21-EN21</f>
        <v>0</v>
      </c>
      <c r="EN22" s="53"/>
      <c r="EO22" s="47" t="s">
        <v>45</v>
      </c>
      <c r="EP22" s="47"/>
      <c r="EQ22" s="48">
        <f t="shared" ref="EQ22" si="319">EQ21-ER21</f>
        <v>0</v>
      </c>
      <c r="ER22" s="48"/>
      <c r="ES22" s="47" t="s">
        <v>45</v>
      </c>
      <c r="ET22" s="47"/>
      <c r="EU22" s="47">
        <f t="shared" ref="EU22" si="320">EU21-EV21</f>
        <v>-1</v>
      </c>
      <c r="EV22" s="47"/>
      <c r="EW22" s="47" t="s">
        <v>45</v>
      </c>
      <c r="EX22" s="47"/>
      <c r="EY22" s="47" t="s">
        <v>101</v>
      </c>
      <c r="EZ22" s="47"/>
      <c r="FA22" s="47" t="s">
        <v>45</v>
      </c>
      <c r="FB22" s="47"/>
      <c r="FC22" s="48">
        <f t="shared" ref="FC22" si="321">FC21-FD21</f>
        <v>0</v>
      </c>
      <c r="FD22" s="48"/>
      <c r="FE22" s="47" t="s">
        <v>45</v>
      </c>
      <c r="FF22" s="47"/>
      <c r="FG22" s="47">
        <f t="shared" ref="FG22" si="322">FG21-FH21</f>
        <v>-1</v>
      </c>
      <c r="FH22" s="47"/>
      <c r="FI22" s="47" t="s">
        <v>45</v>
      </c>
      <c r="FJ22" s="47"/>
      <c r="FK22" s="47">
        <f t="shared" ref="FK22" si="323">FK21-FL21</f>
        <v>-1</v>
      </c>
      <c r="FL22" s="47"/>
      <c r="FM22" s="52">
        <f>11/16</f>
        <v>0.6875</v>
      </c>
      <c r="FN22" s="47" t="s">
        <v>45</v>
      </c>
      <c r="FO22" s="47"/>
      <c r="FP22" s="48">
        <f t="shared" ref="FP22" si="324">FP21-FQ21</f>
        <v>0</v>
      </c>
      <c r="FQ22" s="48"/>
      <c r="FR22" s="47">
        <f t="shared" ref="FR22" si="325">FR21-FS21</f>
        <v>-1</v>
      </c>
      <c r="FS22" s="47"/>
      <c r="FT22" s="47">
        <f t="shared" ref="FT22" si="326">FT21-FU21</f>
        <v>-1</v>
      </c>
      <c r="FU22" s="47"/>
      <c r="FV22" s="58">
        <f t="shared" ref="FV22" si="327">FV21-FW21</f>
        <v>0</v>
      </c>
      <c r="FW22" s="58"/>
      <c r="FX22" s="46"/>
      <c r="FY22" s="46"/>
      <c r="FZ22" s="47" t="s">
        <v>101</v>
      </c>
      <c r="GA22" s="47"/>
      <c r="GB22" s="58">
        <f t="shared" ref="GB22" si="328">GB21-GC21</f>
        <v>0</v>
      </c>
      <c r="GC22" s="58"/>
      <c r="GD22" s="46" t="s">
        <v>45</v>
      </c>
      <c r="GE22" s="46"/>
      <c r="GF22" s="48">
        <f t="shared" ref="GF22" si="329">GF21-GG21</f>
        <v>0</v>
      </c>
      <c r="GG22" s="48"/>
      <c r="GH22" s="52">
        <f>7/10</f>
        <v>0.7</v>
      </c>
      <c r="GI22" s="47">
        <f t="shared" ref="GI22" si="330">GI21-GJ21</f>
        <v>-1</v>
      </c>
      <c r="GJ22" s="47"/>
      <c r="GK22" s="48">
        <f t="shared" ref="GK22" si="331">GK21-GL21</f>
        <v>0</v>
      </c>
      <c r="GL22" s="48"/>
      <c r="GM22" s="47">
        <f t="shared" ref="GM22" si="332">GM21-GN21</f>
        <v>-1</v>
      </c>
      <c r="GN22" s="47"/>
      <c r="GO22" s="53">
        <f t="shared" ref="GO22" si="333">GO21-GP21</f>
        <v>0</v>
      </c>
      <c r="GP22" s="53"/>
      <c r="GQ22" s="53">
        <f t="shared" ref="GQ22" si="334">GQ21-GR21</f>
        <v>0</v>
      </c>
      <c r="GR22" s="53"/>
      <c r="GS22" s="53">
        <f t="shared" ref="GS22" si="335">GS21-GT21</f>
        <v>0</v>
      </c>
      <c r="GT22" s="53"/>
      <c r="GU22" s="53">
        <f t="shared" ref="GU22" si="336">GU21-GV21</f>
        <v>0</v>
      </c>
      <c r="GV22" s="53"/>
      <c r="GW22" s="53">
        <f t="shared" ref="GW22" si="337">GW21-GX21</f>
        <v>0</v>
      </c>
      <c r="GX22" s="53"/>
      <c r="GY22" s="47" t="s">
        <v>45</v>
      </c>
      <c r="GZ22" s="47"/>
      <c r="HA22" s="47" t="s">
        <v>45</v>
      </c>
      <c r="HB22" s="47"/>
      <c r="HC22" s="48">
        <f t="shared" ref="HC22" si="338">HC21-HD21</f>
        <v>0</v>
      </c>
      <c r="HD22" s="48"/>
      <c r="HE22" s="47" t="s">
        <v>45</v>
      </c>
      <c r="HF22" s="47"/>
      <c r="HG22" s="58">
        <f t="shared" ref="HG22" si="339">HG21-HH21</f>
        <v>0</v>
      </c>
      <c r="HH22" s="58"/>
      <c r="HI22" s="58">
        <f t="shared" ref="HI22" si="340">HI21-HJ21</f>
        <v>0</v>
      </c>
      <c r="HJ22" s="58"/>
      <c r="HK22" s="47" t="s">
        <v>45</v>
      </c>
      <c r="HL22" s="47"/>
      <c r="HM22" s="58">
        <f t="shared" ref="HM22" si="341">HM21-HN21</f>
        <v>0</v>
      </c>
      <c r="HN22" s="58"/>
      <c r="HO22" s="52">
        <f>14/16</f>
        <v>0.875</v>
      </c>
      <c r="HP22" s="47" t="s">
        <v>45</v>
      </c>
      <c r="HQ22" s="47"/>
      <c r="HR22" s="52">
        <v>1</v>
      </c>
      <c r="HS22" s="53" t="s">
        <v>49</v>
      </c>
      <c r="HT22" s="53"/>
      <c r="HU22" s="47" t="s">
        <v>49</v>
      </c>
      <c r="HV22" s="47"/>
      <c r="HW22" s="47" t="s">
        <v>49</v>
      </c>
      <c r="HX22" s="47"/>
      <c r="HY22" s="47" t="s">
        <v>49</v>
      </c>
      <c r="HZ22" s="47"/>
      <c r="IA22" s="52" t="s">
        <v>49</v>
      </c>
      <c r="IB22" s="53">
        <f t="shared" ref="IB22" si="342">IB21-IC21</f>
        <v>0</v>
      </c>
      <c r="IC22" s="53"/>
      <c r="ID22" s="53">
        <f t="shared" ref="ID22" si="343">ID21-IE21</f>
        <v>0</v>
      </c>
      <c r="IE22" s="53"/>
      <c r="IF22" s="47" t="s">
        <v>45</v>
      </c>
      <c r="IG22" s="47"/>
      <c r="IH22" s="47" t="s">
        <v>45</v>
      </c>
      <c r="II22" s="47"/>
      <c r="IJ22" s="47" t="s">
        <v>45</v>
      </c>
      <c r="IK22" s="47"/>
      <c r="IL22" s="47" t="s">
        <v>45</v>
      </c>
      <c r="IM22" s="47"/>
      <c r="IN22" s="53">
        <f t="shared" ref="IN22" si="344">IN21-IO21</f>
        <v>0</v>
      </c>
      <c r="IO22" s="53"/>
      <c r="IP22" s="53">
        <f t="shared" ref="IP22" si="345">IP21-IQ21</f>
        <v>0</v>
      </c>
      <c r="IQ22" s="53"/>
      <c r="IR22" s="38">
        <v>1</v>
      </c>
      <c r="IS22" s="30">
        <f>92/113</f>
        <v>0.81415929203539827</v>
      </c>
      <c r="IT22" s="38">
        <v>21</v>
      </c>
      <c r="IU22" s="38">
        <v>113</v>
      </c>
      <c r="IV22" s="41">
        <f>COUNTIF(F22:IQ22,"y")</f>
        <v>50</v>
      </c>
      <c r="IW22" s="41">
        <f>COUNTIF(F22:IQ22,0)-1</f>
        <v>38</v>
      </c>
      <c r="IX22" s="41">
        <f t="shared" si="188"/>
        <v>11</v>
      </c>
      <c r="IY22" s="41">
        <f>COUNTIF(F22:IQ22,-1)</f>
        <v>10</v>
      </c>
      <c r="IZ22" s="42">
        <f t="shared" si="189"/>
        <v>21</v>
      </c>
      <c r="JA22" s="42">
        <f t="shared" si="190"/>
        <v>88</v>
      </c>
      <c r="JB22" s="42">
        <f t="shared" si="294"/>
        <v>109</v>
      </c>
    </row>
    <row r="23" spans="1:262">
      <c r="A23" s="30" t="s">
        <v>64</v>
      </c>
      <c r="B23" s="43">
        <v>45300</v>
      </c>
      <c r="C23" s="44">
        <v>0.39583333333333331</v>
      </c>
      <c r="D23" s="38" t="s">
        <v>35</v>
      </c>
      <c r="E23" s="38">
        <v>20</v>
      </c>
      <c r="F23" s="38">
        <v>1</v>
      </c>
      <c r="G23" s="38">
        <v>1</v>
      </c>
      <c r="H23" s="38">
        <v>1</v>
      </c>
      <c r="I23" s="38">
        <v>1</v>
      </c>
      <c r="J23" s="38">
        <v>1</v>
      </c>
      <c r="K23" s="38">
        <v>1</v>
      </c>
      <c r="L23" s="38">
        <v>1</v>
      </c>
      <c r="M23" s="38">
        <v>1</v>
      </c>
      <c r="N23" s="38">
        <v>1</v>
      </c>
      <c r="O23" s="38">
        <v>1</v>
      </c>
      <c r="P23" s="38">
        <v>1</v>
      </c>
      <c r="Q23" s="38">
        <v>1</v>
      </c>
      <c r="R23" s="38">
        <v>1</v>
      </c>
      <c r="S23" s="38">
        <v>1</v>
      </c>
      <c r="T23" s="38">
        <v>1</v>
      </c>
      <c r="U23" s="38">
        <v>1</v>
      </c>
      <c r="V23" s="38">
        <v>1</v>
      </c>
      <c r="W23" s="38">
        <v>1</v>
      </c>
      <c r="X23" s="38">
        <v>1</v>
      </c>
      <c r="Y23" s="38">
        <v>1</v>
      </c>
      <c r="Z23" s="39"/>
      <c r="AA23" s="38"/>
      <c r="AB23" s="38"/>
      <c r="AC23" s="38">
        <v>0</v>
      </c>
      <c r="AD23" s="38">
        <v>1</v>
      </c>
      <c r="AE23" s="38">
        <v>1</v>
      </c>
      <c r="AF23" s="38">
        <v>1</v>
      </c>
      <c r="AG23" s="38">
        <v>1</v>
      </c>
      <c r="AH23" s="38">
        <v>0</v>
      </c>
      <c r="AI23" s="38">
        <v>1</v>
      </c>
      <c r="AJ23" s="38">
        <v>0</v>
      </c>
      <c r="AK23" s="38"/>
      <c r="AL23" s="38">
        <v>1</v>
      </c>
      <c r="AM23" s="38">
        <v>1</v>
      </c>
      <c r="AN23" s="38">
        <v>1</v>
      </c>
      <c r="AO23" s="38">
        <v>1</v>
      </c>
      <c r="AP23" s="38">
        <v>1</v>
      </c>
      <c r="AQ23" s="38">
        <v>1</v>
      </c>
      <c r="AR23" s="38">
        <v>1</v>
      </c>
      <c r="AS23" s="38">
        <v>1</v>
      </c>
      <c r="AT23" s="38">
        <v>1</v>
      </c>
      <c r="AU23" s="38">
        <v>1</v>
      </c>
      <c r="AV23" s="38">
        <v>1</v>
      </c>
      <c r="AW23" s="38">
        <v>1</v>
      </c>
      <c r="AX23" s="38">
        <v>1</v>
      </c>
      <c r="AY23" s="38">
        <v>1</v>
      </c>
      <c r="AZ23" s="38">
        <v>1</v>
      </c>
      <c r="BA23" s="38">
        <v>1</v>
      </c>
      <c r="BB23" s="38">
        <v>1</v>
      </c>
      <c r="BC23" s="38">
        <v>1</v>
      </c>
      <c r="BD23" s="38">
        <v>1</v>
      </c>
      <c r="BE23" s="38">
        <v>1</v>
      </c>
      <c r="BF23" s="38">
        <v>1</v>
      </c>
      <c r="BG23" s="38">
        <v>1</v>
      </c>
      <c r="BH23" s="38">
        <v>1</v>
      </c>
      <c r="BI23" s="38">
        <v>1</v>
      </c>
      <c r="BJ23" s="40"/>
      <c r="BK23" s="38">
        <v>0</v>
      </c>
      <c r="BL23" s="38">
        <v>1</v>
      </c>
      <c r="BM23" s="38">
        <v>1</v>
      </c>
      <c r="BN23" s="38">
        <v>1</v>
      </c>
      <c r="BO23" s="38">
        <v>1</v>
      </c>
      <c r="BP23" s="38">
        <v>1</v>
      </c>
      <c r="BQ23" s="38"/>
      <c r="BR23" s="38"/>
      <c r="BS23" s="38">
        <v>1</v>
      </c>
      <c r="BT23" s="38">
        <v>1</v>
      </c>
      <c r="BU23" s="38">
        <v>1</v>
      </c>
      <c r="BV23" s="38">
        <v>1</v>
      </c>
      <c r="BW23" s="38">
        <v>1</v>
      </c>
      <c r="BX23" s="38">
        <v>1</v>
      </c>
      <c r="BY23" s="38">
        <v>1</v>
      </c>
      <c r="BZ23" s="38">
        <v>1</v>
      </c>
      <c r="CA23" s="38">
        <v>1</v>
      </c>
      <c r="CB23" s="38">
        <v>1</v>
      </c>
      <c r="CC23" s="38">
        <v>1</v>
      </c>
      <c r="CD23" s="38">
        <v>1</v>
      </c>
      <c r="CE23" s="38">
        <v>1</v>
      </c>
      <c r="CF23" s="38">
        <v>1</v>
      </c>
      <c r="CG23" s="38">
        <v>1</v>
      </c>
      <c r="CH23" s="38">
        <v>1</v>
      </c>
      <c r="CI23" s="38"/>
      <c r="CJ23" s="38"/>
      <c r="CK23" s="38"/>
      <c r="CL23" s="38"/>
      <c r="CM23" s="38"/>
      <c r="CN23" s="38">
        <v>1</v>
      </c>
      <c r="CO23" s="38">
        <v>1</v>
      </c>
      <c r="CP23" s="38">
        <v>1</v>
      </c>
      <c r="CQ23" s="38">
        <v>1</v>
      </c>
      <c r="CR23" s="38">
        <v>1</v>
      </c>
      <c r="CS23" s="38">
        <v>1</v>
      </c>
      <c r="CT23" s="38">
        <v>1</v>
      </c>
      <c r="CU23" s="38">
        <v>1</v>
      </c>
      <c r="CV23" s="38">
        <v>1</v>
      </c>
      <c r="CW23" s="38">
        <v>1</v>
      </c>
      <c r="CX23" s="38">
        <v>1</v>
      </c>
      <c r="CY23" s="38">
        <v>1</v>
      </c>
      <c r="CZ23" s="38"/>
      <c r="DA23" s="38">
        <v>1</v>
      </c>
      <c r="DB23" s="38">
        <v>1</v>
      </c>
      <c r="DC23" s="38">
        <v>1</v>
      </c>
      <c r="DD23" s="38">
        <v>1</v>
      </c>
      <c r="DE23" s="38">
        <v>1</v>
      </c>
      <c r="DF23" s="38">
        <v>1</v>
      </c>
      <c r="DG23" s="38">
        <v>1</v>
      </c>
      <c r="DH23" s="38">
        <v>1</v>
      </c>
      <c r="DI23" s="38">
        <v>1</v>
      </c>
      <c r="DJ23" s="38">
        <v>1</v>
      </c>
      <c r="DK23" s="38">
        <v>1</v>
      </c>
      <c r="DL23" s="38">
        <v>1</v>
      </c>
      <c r="DM23" s="38">
        <v>1</v>
      </c>
      <c r="DN23" s="38">
        <v>1</v>
      </c>
      <c r="DO23" s="38"/>
      <c r="DP23" s="38"/>
      <c r="DQ23" s="38"/>
      <c r="DR23" s="38"/>
      <c r="DS23" s="38"/>
      <c r="DT23" s="38">
        <v>1</v>
      </c>
      <c r="DU23" s="38">
        <v>1</v>
      </c>
      <c r="DV23" s="38">
        <v>1</v>
      </c>
      <c r="DW23" s="38">
        <v>1</v>
      </c>
      <c r="DX23" s="38">
        <v>1</v>
      </c>
      <c r="DY23" s="38">
        <v>1</v>
      </c>
      <c r="DZ23" s="38">
        <v>1</v>
      </c>
      <c r="EA23" s="38">
        <v>1</v>
      </c>
      <c r="EB23" s="38">
        <v>1</v>
      </c>
      <c r="EC23" s="38">
        <v>1</v>
      </c>
      <c r="ED23" s="38"/>
      <c r="EE23" s="38">
        <v>0</v>
      </c>
      <c r="EF23" s="38">
        <v>1</v>
      </c>
      <c r="EG23" s="38">
        <v>1</v>
      </c>
      <c r="EH23" s="38">
        <v>1</v>
      </c>
      <c r="EI23" s="38">
        <v>1</v>
      </c>
      <c r="EJ23" s="38">
        <v>1</v>
      </c>
      <c r="EK23" s="38">
        <v>1</v>
      </c>
      <c r="EL23" s="38">
        <v>1</v>
      </c>
      <c r="EM23" s="38">
        <v>1</v>
      </c>
      <c r="EN23" s="38">
        <v>1</v>
      </c>
      <c r="EO23" s="38">
        <v>1</v>
      </c>
      <c r="EP23" s="38">
        <v>1</v>
      </c>
      <c r="EQ23" s="38">
        <v>1</v>
      </c>
      <c r="ER23" s="38">
        <v>1</v>
      </c>
      <c r="ES23" s="38">
        <v>1</v>
      </c>
      <c r="ET23" s="38">
        <v>1</v>
      </c>
      <c r="EU23" s="38">
        <v>1</v>
      </c>
      <c r="EV23" s="38">
        <v>1</v>
      </c>
      <c r="EW23" s="38">
        <v>1</v>
      </c>
      <c r="EX23" s="38">
        <v>1</v>
      </c>
      <c r="EY23" s="38">
        <v>1</v>
      </c>
      <c r="EZ23" s="38">
        <v>1</v>
      </c>
      <c r="FA23" s="38">
        <v>1</v>
      </c>
      <c r="FB23" s="38">
        <v>1</v>
      </c>
      <c r="FC23" s="38">
        <v>1</v>
      </c>
      <c r="FD23" s="38">
        <v>1</v>
      </c>
      <c r="FE23" s="38">
        <v>1</v>
      </c>
      <c r="FF23" s="38">
        <v>1</v>
      </c>
      <c r="FG23" s="38">
        <v>1</v>
      </c>
      <c r="FH23" s="38">
        <v>1</v>
      </c>
      <c r="FI23" s="38">
        <v>1</v>
      </c>
      <c r="FJ23" s="38">
        <v>1</v>
      </c>
      <c r="FK23" s="38">
        <v>1</v>
      </c>
      <c r="FL23" s="38">
        <v>1</v>
      </c>
      <c r="FM23" s="38"/>
      <c r="FN23" s="38">
        <v>1</v>
      </c>
      <c r="FO23" s="38">
        <v>1</v>
      </c>
      <c r="FP23" s="38">
        <v>1</v>
      </c>
      <c r="FQ23" s="38">
        <v>1</v>
      </c>
      <c r="FR23" s="38">
        <v>1</v>
      </c>
      <c r="FS23" s="38">
        <v>1</v>
      </c>
      <c r="FT23" s="38">
        <v>1</v>
      </c>
      <c r="FU23" s="38">
        <v>1</v>
      </c>
      <c r="FV23" s="38">
        <v>0</v>
      </c>
      <c r="FW23" s="38">
        <v>1</v>
      </c>
      <c r="FX23" s="38"/>
      <c r="FY23" s="38"/>
      <c r="FZ23" s="38">
        <v>1</v>
      </c>
      <c r="GA23" s="38">
        <v>1</v>
      </c>
      <c r="GB23" s="38">
        <v>1</v>
      </c>
      <c r="GC23" s="38">
        <v>1</v>
      </c>
      <c r="GD23" s="38">
        <v>1</v>
      </c>
      <c r="GE23" s="38">
        <v>0</v>
      </c>
      <c r="GF23" s="38">
        <v>1</v>
      </c>
      <c r="GG23" s="38">
        <v>1</v>
      </c>
      <c r="GH23" s="38"/>
      <c r="GI23" s="38">
        <v>1</v>
      </c>
      <c r="GJ23" s="38">
        <v>1</v>
      </c>
      <c r="GK23" s="38">
        <v>1</v>
      </c>
      <c r="GL23" s="38">
        <v>1</v>
      </c>
      <c r="GM23" s="38">
        <v>1</v>
      </c>
      <c r="GN23" s="38">
        <v>1</v>
      </c>
      <c r="GO23" s="38">
        <v>1</v>
      </c>
      <c r="GP23" s="38">
        <v>1</v>
      </c>
      <c r="GQ23" s="38">
        <v>1</v>
      </c>
      <c r="GR23" s="38">
        <v>1</v>
      </c>
      <c r="GS23" s="38">
        <v>1</v>
      </c>
      <c r="GT23" s="38">
        <v>1</v>
      </c>
      <c r="GU23" s="38">
        <v>1</v>
      </c>
      <c r="GV23" s="38">
        <v>1</v>
      </c>
      <c r="GW23" s="38">
        <v>1</v>
      </c>
      <c r="GX23" s="38">
        <v>1</v>
      </c>
      <c r="GY23" s="38">
        <v>1</v>
      </c>
      <c r="GZ23" s="38">
        <v>1</v>
      </c>
      <c r="HA23" s="38">
        <v>1</v>
      </c>
      <c r="HB23" s="38">
        <v>1</v>
      </c>
      <c r="HC23" s="38">
        <v>1</v>
      </c>
      <c r="HD23" s="38">
        <v>1</v>
      </c>
      <c r="HE23" s="38">
        <v>0</v>
      </c>
      <c r="HF23" s="38">
        <v>1</v>
      </c>
      <c r="HG23" s="38">
        <v>1</v>
      </c>
      <c r="HH23" s="38">
        <v>1</v>
      </c>
      <c r="HI23" s="38">
        <v>1</v>
      </c>
      <c r="HJ23" s="38">
        <v>1</v>
      </c>
      <c r="HK23" s="38">
        <v>1</v>
      </c>
      <c r="HL23" s="38">
        <v>1</v>
      </c>
      <c r="HM23" s="38">
        <v>1</v>
      </c>
      <c r="HN23" s="38">
        <v>0</v>
      </c>
      <c r="HO23" s="38"/>
      <c r="HP23" s="38">
        <v>1</v>
      </c>
      <c r="HQ23" s="38">
        <v>1</v>
      </c>
      <c r="HR23" s="38">
        <v>1</v>
      </c>
      <c r="HS23" s="38">
        <v>1</v>
      </c>
      <c r="HT23" s="38">
        <v>1</v>
      </c>
      <c r="HU23" s="38">
        <v>1</v>
      </c>
      <c r="HV23" s="38">
        <v>1</v>
      </c>
      <c r="HW23" s="38">
        <v>1</v>
      </c>
      <c r="HX23" s="38"/>
      <c r="HY23" s="38">
        <v>1</v>
      </c>
      <c r="HZ23" s="38">
        <v>1</v>
      </c>
      <c r="IA23" s="38"/>
      <c r="IB23" s="38">
        <v>1</v>
      </c>
      <c r="IC23" s="38">
        <v>1</v>
      </c>
      <c r="ID23" s="38">
        <v>1</v>
      </c>
      <c r="IE23" s="38">
        <v>1</v>
      </c>
      <c r="IF23" s="38">
        <v>1</v>
      </c>
      <c r="IG23" s="38">
        <v>1</v>
      </c>
      <c r="IH23" s="38">
        <v>1</v>
      </c>
      <c r="II23" s="38">
        <v>1</v>
      </c>
      <c r="IJ23" s="38">
        <v>0</v>
      </c>
      <c r="IK23" s="38">
        <v>1</v>
      </c>
      <c r="IL23" s="38">
        <v>1</v>
      </c>
      <c r="IM23" s="38">
        <v>1</v>
      </c>
      <c r="IN23" s="38">
        <v>1</v>
      </c>
      <c r="IO23" s="38">
        <v>1</v>
      </c>
      <c r="IP23" s="38">
        <v>1</v>
      </c>
      <c r="IQ23" s="38">
        <v>1</v>
      </c>
      <c r="IR23" s="38"/>
      <c r="IS23" s="30"/>
      <c r="IT23" s="38"/>
      <c r="IU23" s="38"/>
      <c r="IV23" s="41"/>
      <c r="IW23" s="41"/>
      <c r="IX23" s="41"/>
      <c r="IY23" s="41"/>
    </row>
    <row r="24" spans="1:262">
      <c r="A24" s="30" t="s">
        <v>44</v>
      </c>
      <c r="B24" s="38"/>
      <c r="C24" s="38"/>
      <c r="D24" s="38"/>
      <c r="E24" s="38"/>
      <c r="F24" s="47" t="s">
        <v>45</v>
      </c>
      <c r="G24" s="47"/>
      <c r="H24" s="47" t="s">
        <v>45</v>
      </c>
      <c r="I24" s="47"/>
      <c r="J24" s="48">
        <f t="shared" ref="J24" si="346">J23-K23</f>
        <v>0</v>
      </c>
      <c r="K24" s="48"/>
      <c r="L24" s="47" t="s">
        <v>45</v>
      </c>
      <c r="M24" s="47"/>
      <c r="N24" s="48">
        <f t="shared" ref="N24" si="347">N23-O23</f>
        <v>0</v>
      </c>
      <c r="O24" s="48"/>
      <c r="P24" s="47" t="s">
        <v>45</v>
      </c>
      <c r="Q24" s="47"/>
      <c r="R24" s="48">
        <f t="shared" ref="R24" si="348">R23-S23</f>
        <v>0</v>
      </c>
      <c r="S24" s="48"/>
      <c r="T24" s="47" t="s">
        <v>45</v>
      </c>
      <c r="U24" s="47"/>
      <c r="V24" s="48">
        <f t="shared" ref="V24" si="349">V23-W23</f>
        <v>0</v>
      </c>
      <c r="W24" s="48"/>
      <c r="X24" s="47" t="s">
        <v>45</v>
      </c>
      <c r="Y24" s="47"/>
      <c r="Z24" s="56">
        <v>1</v>
      </c>
      <c r="AA24" s="50"/>
      <c r="AB24" s="51"/>
      <c r="AC24" s="47">
        <f t="shared" ref="AC24" si="350">AC23-AD23</f>
        <v>-1</v>
      </c>
      <c r="AD24" s="47"/>
      <c r="AE24" s="47" t="s">
        <v>45</v>
      </c>
      <c r="AF24" s="47"/>
      <c r="AG24" s="47" t="s">
        <v>101</v>
      </c>
      <c r="AH24" s="47"/>
      <c r="AI24" s="47" t="s">
        <v>101</v>
      </c>
      <c r="AJ24" s="47"/>
      <c r="AK24" s="52">
        <f>1/5</f>
        <v>0.2</v>
      </c>
      <c r="AL24" s="47" t="s">
        <v>45</v>
      </c>
      <c r="AM24" s="47"/>
      <c r="AN24" s="47" t="s">
        <v>45</v>
      </c>
      <c r="AO24" s="47"/>
      <c r="AP24" s="48">
        <f t="shared" ref="AP24" si="351">AP23-AQ23</f>
        <v>0</v>
      </c>
      <c r="AQ24" s="48"/>
      <c r="AR24" s="47" t="s">
        <v>45</v>
      </c>
      <c r="AS24" s="47"/>
      <c r="AT24" s="48">
        <f t="shared" ref="AT24" si="352">AT23-AU23</f>
        <v>0</v>
      </c>
      <c r="AU24" s="48"/>
      <c r="AV24" s="47" t="s">
        <v>45</v>
      </c>
      <c r="AW24" s="47"/>
      <c r="AX24" s="48">
        <f t="shared" ref="AX24" si="353">AX23-AY23</f>
        <v>0</v>
      </c>
      <c r="AY24" s="48"/>
      <c r="AZ24" s="47" t="s">
        <v>45</v>
      </c>
      <c r="BA24" s="47"/>
      <c r="BB24" s="47" t="s">
        <v>45</v>
      </c>
      <c r="BC24" s="47"/>
      <c r="BD24" s="48">
        <f t="shared" ref="BD24" si="354">BD23-BE23</f>
        <v>0</v>
      </c>
      <c r="BE24" s="48"/>
      <c r="BF24" s="48">
        <f t="shared" ref="BF24" si="355">BF23-BG23</f>
        <v>0</v>
      </c>
      <c r="BG24" s="48"/>
      <c r="BH24" s="47" t="s">
        <v>45</v>
      </c>
      <c r="BI24" s="47"/>
      <c r="BJ24" s="54">
        <v>1</v>
      </c>
      <c r="BK24" s="47">
        <f t="shared" ref="BK24" si="356">BK23-BL23</f>
        <v>-1</v>
      </c>
      <c r="BL24" s="47"/>
      <c r="BM24" s="47" t="s">
        <v>45</v>
      </c>
      <c r="BN24" s="47"/>
      <c r="BO24" s="47" t="s">
        <v>45</v>
      </c>
      <c r="BP24" s="47"/>
      <c r="BQ24" s="47"/>
      <c r="BR24" s="47"/>
      <c r="BS24" s="47" t="s">
        <v>45</v>
      </c>
      <c r="BT24" s="47"/>
      <c r="BU24" s="47" t="s">
        <v>45</v>
      </c>
      <c r="BV24" s="47"/>
      <c r="BW24" s="47" t="s">
        <v>45</v>
      </c>
      <c r="BX24" s="47"/>
      <c r="BY24" s="47" t="s">
        <v>45</v>
      </c>
      <c r="BZ24" s="47"/>
      <c r="CA24" s="47" t="s">
        <v>45</v>
      </c>
      <c r="CB24" s="47"/>
      <c r="CC24" s="47" t="s">
        <v>45</v>
      </c>
      <c r="CD24" s="47"/>
      <c r="CE24" s="47" t="s">
        <v>45</v>
      </c>
      <c r="CF24" s="47"/>
      <c r="CG24" s="47" t="s">
        <v>45</v>
      </c>
      <c r="CH24" s="47"/>
      <c r="CI24" s="52">
        <f>10/12</f>
        <v>0.83333333333333337</v>
      </c>
      <c r="CJ24" s="48"/>
      <c r="CK24" s="48"/>
      <c r="CL24" s="47"/>
      <c r="CM24" s="47"/>
      <c r="CN24" s="47" t="s">
        <v>45</v>
      </c>
      <c r="CO24" s="47"/>
      <c r="CP24" s="47" t="s">
        <v>45</v>
      </c>
      <c r="CQ24" s="47"/>
      <c r="CR24" s="47" t="s">
        <v>45</v>
      </c>
      <c r="CS24" s="47"/>
      <c r="CT24" s="53">
        <v>0</v>
      </c>
      <c r="CU24" s="53"/>
      <c r="CV24" s="53">
        <f t="shared" ref="CV24" si="357">CV23-CW23</f>
        <v>0</v>
      </c>
      <c r="CW24" s="53"/>
      <c r="CX24" s="46" t="s">
        <v>45</v>
      </c>
      <c r="CY24" s="46"/>
      <c r="CZ24" s="52">
        <v>1</v>
      </c>
      <c r="DA24" s="47" t="s">
        <v>45</v>
      </c>
      <c r="DB24" s="47"/>
      <c r="DC24" s="48">
        <f t="shared" ref="DC24" si="358">DC23-DD23</f>
        <v>0</v>
      </c>
      <c r="DD24" s="48"/>
      <c r="DE24" s="47" t="s">
        <v>45</v>
      </c>
      <c r="DF24" s="47"/>
      <c r="DG24" s="47" t="s">
        <v>45</v>
      </c>
      <c r="DH24" s="47"/>
      <c r="DI24" s="48">
        <f t="shared" ref="DI24" si="359">DI23-DJ23</f>
        <v>0</v>
      </c>
      <c r="DJ24" s="48"/>
      <c r="DK24" s="47" t="s">
        <v>45</v>
      </c>
      <c r="DL24" s="47"/>
      <c r="DM24" s="47" t="s">
        <v>45</v>
      </c>
      <c r="DN24" s="47"/>
      <c r="DO24" s="47"/>
      <c r="DP24" s="47"/>
      <c r="DQ24" s="47"/>
      <c r="DR24" s="47"/>
      <c r="DS24" s="52">
        <f>8/9</f>
        <v>0.88888888888888884</v>
      </c>
      <c r="DT24" s="58">
        <f t="shared" ref="DT24" si="360">DT23-DU23</f>
        <v>0</v>
      </c>
      <c r="DU24" s="58"/>
      <c r="DV24" s="53">
        <f t="shared" ref="DV24" si="361">DV23-DW23</f>
        <v>0</v>
      </c>
      <c r="DW24" s="53"/>
      <c r="DX24" s="47" t="s">
        <v>45</v>
      </c>
      <c r="DY24" s="47"/>
      <c r="DZ24" s="53">
        <f t="shared" ref="DZ24" si="362">DZ23-EA23</f>
        <v>0</v>
      </c>
      <c r="EA24" s="53"/>
      <c r="EB24" s="53">
        <f t="shared" ref="EB24" si="363">EB23-EC23</f>
        <v>0</v>
      </c>
      <c r="EC24" s="53"/>
      <c r="ED24" s="52">
        <v>1</v>
      </c>
      <c r="EE24" s="47">
        <f t="shared" ref="EE24" si="364">EE23-EF23</f>
        <v>-1</v>
      </c>
      <c r="EF24" s="47"/>
      <c r="EG24" s="53">
        <f t="shared" ref="EG24" si="365">EG23-EH23</f>
        <v>0</v>
      </c>
      <c r="EH24" s="53"/>
      <c r="EI24" s="47" t="s">
        <v>45</v>
      </c>
      <c r="EJ24" s="47"/>
      <c r="EK24" s="47" t="s">
        <v>45</v>
      </c>
      <c r="EL24" s="47"/>
      <c r="EM24" s="48">
        <f t="shared" ref="EM24" si="366">EM23-EN23</f>
        <v>0</v>
      </c>
      <c r="EN24" s="48"/>
      <c r="EO24" s="47" t="s">
        <v>45</v>
      </c>
      <c r="EP24" s="47"/>
      <c r="EQ24" s="47" t="s">
        <v>45</v>
      </c>
      <c r="ER24" s="47"/>
      <c r="ES24" s="48">
        <f t="shared" ref="ES24" si="367">ES23-ET23</f>
        <v>0</v>
      </c>
      <c r="ET24" s="48"/>
      <c r="EU24" s="47" t="s">
        <v>45</v>
      </c>
      <c r="EV24" s="47"/>
      <c r="EW24" s="53">
        <f t="shared" ref="EW24" si="368">EW23-EX23</f>
        <v>0</v>
      </c>
      <c r="EX24" s="53"/>
      <c r="EY24" s="47" t="s">
        <v>45</v>
      </c>
      <c r="EZ24" s="47"/>
      <c r="FA24" s="47" t="s">
        <v>45</v>
      </c>
      <c r="FB24" s="47"/>
      <c r="FC24" s="47" t="s">
        <v>45</v>
      </c>
      <c r="FD24" s="47"/>
      <c r="FE24" s="47" t="s">
        <v>45</v>
      </c>
      <c r="FF24" s="47"/>
      <c r="FG24" s="48">
        <f t="shared" ref="FG24" si="369">FG23-FH23</f>
        <v>0</v>
      </c>
      <c r="FH24" s="48"/>
      <c r="FI24" s="47" t="s">
        <v>45</v>
      </c>
      <c r="FJ24" s="47"/>
      <c r="FK24" s="47" t="s">
        <v>45</v>
      </c>
      <c r="FL24" s="47"/>
      <c r="FM24" s="52">
        <f>15/16</f>
        <v>0.9375</v>
      </c>
      <c r="FN24" s="47" t="s">
        <v>45</v>
      </c>
      <c r="FO24" s="47"/>
      <c r="FP24" s="47" t="s">
        <v>45</v>
      </c>
      <c r="FQ24" s="47"/>
      <c r="FR24" s="47" t="s">
        <v>45</v>
      </c>
      <c r="FS24" s="47"/>
      <c r="FT24" s="47" t="s">
        <v>45</v>
      </c>
      <c r="FU24" s="47"/>
      <c r="FV24" s="47">
        <f t="shared" ref="FV24" si="370">FV23-FW23</f>
        <v>-1</v>
      </c>
      <c r="FW24" s="47"/>
      <c r="FX24" s="47"/>
      <c r="FY24" s="47"/>
      <c r="FZ24" s="47" t="s">
        <v>45</v>
      </c>
      <c r="GA24" s="47"/>
      <c r="GB24" s="47" t="s">
        <v>45</v>
      </c>
      <c r="GC24" s="47"/>
      <c r="GD24" s="47" t="s">
        <v>101</v>
      </c>
      <c r="GE24" s="47"/>
      <c r="GF24" s="53">
        <f t="shared" ref="GF24" si="371">GF23-GG23</f>
        <v>0</v>
      </c>
      <c r="GG24" s="53"/>
      <c r="GH24" s="52">
        <f>8/10</f>
        <v>0.8</v>
      </c>
      <c r="GI24" s="47" t="s">
        <v>45</v>
      </c>
      <c r="GJ24" s="47"/>
      <c r="GK24" s="47" t="s">
        <v>45</v>
      </c>
      <c r="GL24" s="47"/>
      <c r="GM24" s="47" t="s">
        <v>45</v>
      </c>
      <c r="GN24" s="47"/>
      <c r="GO24" s="47" t="s">
        <v>45</v>
      </c>
      <c r="GP24" s="47"/>
      <c r="GQ24" s="47" t="s">
        <v>45</v>
      </c>
      <c r="GR24" s="47"/>
      <c r="GS24" s="47" t="s">
        <v>45</v>
      </c>
      <c r="GT24" s="47"/>
      <c r="GU24" s="47" t="s">
        <v>45</v>
      </c>
      <c r="GV24" s="47"/>
      <c r="GW24" s="47" t="s">
        <v>45</v>
      </c>
      <c r="GX24" s="47"/>
      <c r="GY24" s="53">
        <f t="shared" ref="GY24" si="372">GY23-GZ23</f>
        <v>0</v>
      </c>
      <c r="GZ24" s="53"/>
      <c r="HA24" s="47" t="s">
        <v>45</v>
      </c>
      <c r="HB24" s="47"/>
      <c r="HC24" s="47" t="s">
        <v>45</v>
      </c>
      <c r="HD24" s="47"/>
      <c r="HE24" s="47">
        <f t="shared" ref="HE24" si="373">HE23-HF23</f>
        <v>-1</v>
      </c>
      <c r="HF24" s="47"/>
      <c r="HG24" s="53">
        <f t="shared" ref="HG24" si="374">HG23-HH23</f>
        <v>0</v>
      </c>
      <c r="HH24" s="53"/>
      <c r="HI24" s="47" t="s">
        <v>45</v>
      </c>
      <c r="HJ24" s="47"/>
      <c r="HK24" s="47" t="s">
        <v>45</v>
      </c>
      <c r="HL24" s="47"/>
      <c r="HM24" s="47" t="s">
        <v>41</v>
      </c>
      <c r="HN24" s="47"/>
      <c r="HO24" s="52">
        <f>14/16</f>
        <v>0.875</v>
      </c>
      <c r="HP24" s="47" t="s">
        <v>45</v>
      </c>
      <c r="HQ24" s="47"/>
      <c r="HR24" s="52"/>
      <c r="HS24" s="53" t="s">
        <v>49</v>
      </c>
      <c r="HT24" s="53"/>
      <c r="HU24" s="47" t="s">
        <v>49</v>
      </c>
      <c r="HV24" s="47"/>
      <c r="HW24" s="47" t="s">
        <v>49</v>
      </c>
      <c r="HX24" s="47"/>
      <c r="HY24" s="47" t="s">
        <v>49</v>
      </c>
      <c r="HZ24" s="47"/>
      <c r="IA24" s="52" t="s">
        <v>49</v>
      </c>
      <c r="IB24" s="47" t="s">
        <v>45</v>
      </c>
      <c r="IC24" s="47"/>
      <c r="ID24" s="48">
        <f t="shared" ref="ID24" si="375">ID23-IE23</f>
        <v>0</v>
      </c>
      <c r="IE24" s="48"/>
      <c r="IF24" s="48">
        <f t="shared" ref="IF24" si="376">IF23-IG23</f>
        <v>0</v>
      </c>
      <c r="IG24" s="48"/>
      <c r="IH24" s="47" t="s">
        <v>45</v>
      </c>
      <c r="II24" s="47"/>
      <c r="IJ24" s="47">
        <f t="shared" ref="IJ24" si="377">IJ23-IK23</f>
        <v>-1</v>
      </c>
      <c r="IK24" s="47"/>
      <c r="IL24" s="48">
        <f t="shared" ref="IL24" si="378">IL23-IM23</f>
        <v>0</v>
      </c>
      <c r="IM24" s="48"/>
      <c r="IN24" s="48">
        <f t="shared" ref="IN24" si="379">IN23-IO23</f>
        <v>0</v>
      </c>
      <c r="IO24" s="48"/>
      <c r="IP24" s="48">
        <f t="shared" ref="IP24" si="380">IP23-IQ23</f>
        <v>0</v>
      </c>
      <c r="IQ24" s="48"/>
      <c r="IR24" s="38">
        <f>7/8</f>
        <v>0.875</v>
      </c>
      <c r="IS24" s="30">
        <f>100/113</f>
        <v>0.88495575221238942</v>
      </c>
      <c r="IT24" s="38">
        <v>13</v>
      </c>
      <c r="IU24" s="38">
        <v>113</v>
      </c>
      <c r="IV24" s="41">
        <f>COUNTIF(F24:IQ24,"y")-1</f>
        <v>65</v>
      </c>
      <c r="IW24" s="41">
        <f>COUNTIF(F24:IQ24,0)</f>
        <v>30</v>
      </c>
      <c r="IX24" s="41">
        <f t="shared" si="188"/>
        <v>7</v>
      </c>
      <c r="IY24" s="41">
        <f>COUNTIF(F24:IQ24,-1)</f>
        <v>6</v>
      </c>
      <c r="IZ24" s="42">
        <f t="shared" si="189"/>
        <v>13</v>
      </c>
      <c r="JA24" s="42">
        <f t="shared" si="190"/>
        <v>95</v>
      </c>
      <c r="JB24" s="42">
        <f t="shared" si="294"/>
        <v>108</v>
      </c>
    </row>
    <row r="25" spans="1:262">
      <c r="A25" s="30" t="s">
        <v>65</v>
      </c>
      <c r="B25" s="43">
        <v>45303</v>
      </c>
      <c r="C25" s="44">
        <v>0.375</v>
      </c>
      <c r="D25" s="38" t="s">
        <v>35</v>
      </c>
      <c r="E25" s="38">
        <v>30</v>
      </c>
      <c r="F25" s="38">
        <v>1</v>
      </c>
      <c r="G25" s="38">
        <v>1</v>
      </c>
      <c r="H25" s="38">
        <v>1</v>
      </c>
      <c r="I25" s="38">
        <v>1</v>
      </c>
      <c r="J25" s="38">
        <v>1</v>
      </c>
      <c r="K25" s="38">
        <v>1</v>
      </c>
      <c r="L25" s="38">
        <v>1</v>
      </c>
      <c r="M25" s="38">
        <v>1</v>
      </c>
      <c r="N25" s="38">
        <v>1</v>
      </c>
      <c r="O25" s="38">
        <v>1</v>
      </c>
      <c r="P25" s="38">
        <v>1</v>
      </c>
      <c r="Q25" s="38">
        <v>1</v>
      </c>
      <c r="R25" s="38">
        <v>1</v>
      </c>
      <c r="S25" s="38">
        <v>1</v>
      </c>
      <c r="T25" s="38">
        <v>1</v>
      </c>
      <c r="U25" s="38">
        <v>1</v>
      </c>
      <c r="V25" s="38">
        <v>1</v>
      </c>
      <c r="W25" s="38">
        <v>1</v>
      </c>
      <c r="X25" s="38">
        <v>1</v>
      </c>
      <c r="Y25" s="38">
        <v>1</v>
      </c>
      <c r="Z25" s="39"/>
      <c r="AA25" s="38"/>
      <c r="AB25" s="38"/>
      <c r="AC25" s="38">
        <v>1</v>
      </c>
      <c r="AD25" s="38">
        <v>0</v>
      </c>
      <c r="AE25" s="38">
        <v>0</v>
      </c>
      <c r="AF25" s="38">
        <v>1</v>
      </c>
      <c r="AG25" s="38">
        <v>1</v>
      </c>
      <c r="AH25" s="38">
        <v>0</v>
      </c>
      <c r="AI25" s="38">
        <v>1</v>
      </c>
      <c r="AJ25" s="38">
        <v>1</v>
      </c>
      <c r="AK25" s="38"/>
      <c r="AL25" s="38">
        <v>1</v>
      </c>
      <c r="AM25" s="38">
        <v>1</v>
      </c>
      <c r="AN25" s="38">
        <v>1</v>
      </c>
      <c r="AO25" s="38">
        <v>1</v>
      </c>
      <c r="AP25" s="38">
        <v>1</v>
      </c>
      <c r="AQ25" s="38">
        <v>1</v>
      </c>
      <c r="AR25" s="38">
        <v>1</v>
      </c>
      <c r="AS25" s="38">
        <v>1</v>
      </c>
      <c r="AT25" s="38">
        <v>1</v>
      </c>
      <c r="AU25" s="38">
        <v>1</v>
      </c>
      <c r="AV25" s="38">
        <v>1</v>
      </c>
      <c r="AW25" s="38">
        <v>1</v>
      </c>
      <c r="AX25" s="38">
        <v>1</v>
      </c>
      <c r="AY25" s="38">
        <v>1</v>
      </c>
      <c r="AZ25" s="38">
        <v>1</v>
      </c>
      <c r="BA25" s="38">
        <v>1</v>
      </c>
      <c r="BB25" s="38">
        <v>1</v>
      </c>
      <c r="BC25" s="38">
        <v>1</v>
      </c>
      <c r="BD25" s="38">
        <v>1</v>
      </c>
      <c r="BE25" s="38">
        <v>1</v>
      </c>
      <c r="BF25" s="38">
        <v>1</v>
      </c>
      <c r="BG25" s="38">
        <v>1</v>
      </c>
      <c r="BH25" s="38">
        <v>1</v>
      </c>
      <c r="BI25" s="38">
        <v>1</v>
      </c>
      <c r="BJ25" s="40"/>
      <c r="BK25" s="38">
        <v>1</v>
      </c>
      <c r="BL25" s="38">
        <v>1</v>
      </c>
      <c r="BM25" s="38">
        <v>1</v>
      </c>
      <c r="BN25" s="38">
        <v>1</v>
      </c>
      <c r="BO25" s="38">
        <v>1</v>
      </c>
      <c r="BP25" s="38">
        <v>1</v>
      </c>
      <c r="BQ25" s="38"/>
      <c r="BR25" s="38"/>
      <c r="BS25" s="38">
        <v>1</v>
      </c>
      <c r="BT25" s="38">
        <v>1</v>
      </c>
      <c r="BU25" s="38">
        <v>1</v>
      </c>
      <c r="BV25" s="38">
        <v>1</v>
      </c>
      <c r="BW25" s="38">
        <v>1</v>
      </c>
      <c r="BX25" s="38">
        <v>1</v>
      </c>
      <c r="BY25" s="38">
        <v>1</v>
      </c>
      <c r="BZ25" s="38">
        <v>1</v>
      </c>
      <c r="CA25" s="38">
        <v>1</v>
      </c>
      <c r="CB25" s="38">
        <v>1</v>
      </c>
      <c r="CC25" s="38">
        <v>1</v>
      </c>
      <c r="CD25" s="38">
        <v>1</v>
      </c>
      <c r="CE25" s="38">
        <v>1</v>
      </c>
      <c r="CF25" s="38">
        <v>1</v>
      </c>
      <c r="CG25" s="38">
        <v>1</v>
      </c>
      <c r="CH25" s="38">
        <v>1</v>
      </c>
      <c r="CI25" s="38"/>
      <c r="CJ25" s="38"/>
      <c r="CK25" s="38"/>
      <c r="CL25" s="38"/>
      <c r="CM25" s="38"/>
      <c r="CN25" s="38">
        <v>1</v>
      </c>
      <c r="CO25" s="38">
        <v>1</v>
      </c>
      <c r="CP25" s="38">
        <v>1</v>
      </c>
      <c r="CQ25" s="38">
        <v>1</v>
      </c>
      <c r="CR25" s="38">
        <v>1</v>
      </c>
      <c r="CS25" s="38">
        <v>1</v>
      </c>
      <c r="CT25" s="38">
        <v>1</v>
      </c>
      <c r="CU25" s="38">
        <v>1</v>
      </c>
      <c r="CV25" s="38">
        <v>1</v>
      </c>
      <c r="CW25" s="38">
        <v>1</v>
      </c>
      <c r="CX25" s="38">
        <v>1</v>
      </c>
      <c r="CY25" s="38">
        <v>1</v>
      </c>
      <c r="CZ25" s="38"/>
      <c r="DA25" s="38">
        <v>1</v>
      </c>
      <c r="DB25" s="38">
        <v>1</v>
      </c>
      <c r="DC25" s="38">
        <v>1</v>
      </c>
      <c r="DD25" s="38">
        <v>1</v>
      </c>
      <c r="DE25" s="38">
        <v>1</v>
      </c>
      <c r="DF25" s="38">
        <v>1</v>
      </c>
      <c r="DG25" s="38">
        <v>1</v>
      </c>
      <c r="DH25" s="38">
        <v>1</v>
      </c>
      <c r="DI25" s="38">
        <v>1</v>
      </c>
      <c r="DJ25" s="38">
        <v>1</v>
      </c>
      <c r="DK25" s="38">
        <v>1</v>
      </c>
      <c r="DL25" s="38">
        <v>1</v>
      </c>
      <c r="DM25" s="38">
        <v>1</v>
      </c>
      <c r="DN25" s="38">
        <v>1</v>
      </c>
      <c r="DO25" s="38"/>
      <c r="DP25" s="38"/>
      <c r="DQ25" s="38"/>
      <c r="DR25" s="38"/>
      <c r="DS25" s="38"/>
      <c r="DT25" s="38">
        <v>1</v>
      </c>
      <c r="DU25" s="38">
        <v>1</v>
      </c>
      <c r="DV25" s="38">
        <v>1</v>
      </c>
      <c r="DW25" s="38">
        <v>1</v>
      </c>
      <c r="DX25" s="38">
        <v>1</v>
      </c>
      <c r="DY25" s="38">
        <v>1</v>
      </c>
      <c r="DZ25" s="38">
        <v>1</v>
      </c>
      <c r="EA25" s="38">
        <v>1</v>
      </c>
      <c r="EB25" s="38">
        <v>1</v>
      </c>
      <c r="EC25" s="38">
        <v>1</v>
      </c>
      <c r="ED25" s="38"/>
      <c r="EE25" s="38">
        <v>1</v>
      </c>
      <c r="EF25" s="38">
        <v>1</v>
      </c>
      <c r="EG25" s="38">
        <v>0</v>
      </c>
      <c r="EH25" s="38">
        <v>1</v>
      </c>
      <c r="EI25" s="38">
        <v>1</v>
      </c>
      <c r="EJ25" s="38">
        <v>1</v>
      </c>
      <c r="EK25" s="38">
        <v>1</v>
      </c>
      <c r="EL25" s="38">
        <v>1</v>
      </c>
      <c r="EM25" s="38">
        <v>1</v>
      </c>
      <c r="EN25" s="38">
        <v>1</v>
      </c>
      <c r="EO25" s="38">
        <v>1</v>
      </c>
      <c r="EP25" s="38">
        <v>1</v>
      </c>
      <c r="EQ25" s="38">
        <v>1</v>
      </c>
      <c r="ER25" s="38">
        <v>1</v>
      </c>
      <c r="ES25" s="38">
        <v>1</v>
      </c>
      <c r="ET25" s="38">
        <v>1</v>
      </c>
      <c r="EU25" s="38">
        <v>1</v>
      </c>
      <c r="EV25" s="38">
        <v>1</v>
      </c>
      <c r="EW25" s="38">
        <v>1</v>
      </c>
      <c r="EX25" s="38">
        <v>1</v>
      </c>
      <c r="EY25" s="38">
        <v>1</v>
      </c>
      <c r="EZ25" s="38">
        <v>1</v>
      </c>
      <c r="FA25" s="38">
        <v>1</v>
      </c>
      <c r="FB25" s="38">
        <v>1</v>
      </c>
      <c r="FC25" s="38">
        <v>1</v>
      </c>
      <c r="FD25" s="38">
        <v>1</v>
      </c>
      <c r="FE25" s="38">
        <v>1</v>
      </c>
      <c r="FF25" s="38">
        <v>1</v>
      </c>
      <c r="FG25" s="38">
        <v>1</v>
      </c>
      <c r="FH25" s="38">
        <v>1</v>
      </c>
      <c r="FI25" s="38">
        <v>1</v>
      </c>
      <c r="FJ25" s="38">
        <v>1</v>
      </c>
      <c r="FK25" s="38">
        <v>1</v>
      </c>
      <c r="FL25" s="38">
        <v>1</v>
      </c>
      <c r="FM25" s="38"/>
      <c r="FN25" s="38">
        <v>1</v>
      </c>
      <c r="FO25" s="38">
        <v>1</v>
      </c>
      <c r="FP25" s="38">
        <v>1</v>
      </c>
      <c r="FQ25" s="38">
        <v>1</v>
      </c>
      <c r="FR25" s="38">
        <v>1</v>
      </c>
      <c r="FS25" s="38">
        <v>0</v>
      </c>
      <c r="FT25" s="38">
        <v>1</v>
      </c>
      <c r="FU25" s="38">
        <v>1</v>
      </c>
      <c r="FV25" s="38">
        <v>1</v>
      </c>
      <c r="FW25" s="38">
        <v>1</v>
      </c>
      <c r="FX25" s="38"/>
      <c r="FY25" s="38"/>
      <c r="FZ25" s="38">
        <v>0</v>
      </c>
      <c r="GA25" s="38">
        <v>1</v>
      </c>
      <c r="GB25" s="38">
        <v>1</v>
      </c>
      <c r="GC25" s="38">
        <v>1</v>
      </c>
      <c r="GD25" s="38">
        <v>1</v>
      </c>
      <c r="GE25" s="38">
        <v>1</v>
      </c>
      <c r="GF25" s="38">
        <v>1</v>
      </c>
      <c r="GG25" s="38">
        <v>1</v>
      </c>
      <c r="GH25" s="38"/>
      <c r="GI25" s="38">
        <v>1</v>
      </c>
      <c r="GJ25" s="38">
        <v>1</v>
      </c>
      <c r="GK25" s="38">
        <v>1</v>
      </c>
      <c r="GL25" s="38">
        <v>1</v>
      </c>
      <c r="GM25" s="38">
        <v>1</v>
      </c>
      <c r="GN25" s="38">
        <v>1</v>
      </c>
      <c r="GO25" s="38">
        <v>1</v>
      </c>
      <c r="GP25" s="38">
        <v>1</v>
      </c>
      <c r="GQ25" s="38">
        <v>1</v>
      </c>
      <c r="GR25" s="38">
        <v>1</v>
      </c>
      <c r="GS25" s="38">
        <v>1</v>
      </c>
      <c r="GT25" s="38">
        <v>0</v>
      </c>
      <c r="GU25" s="38">
        <v>1</v>
      </c>
      <c r="GV25" s="38">
        <v>1</v>
      </c>
      <c r="GW25" s="38">
        <v>1</v>
      </c>
      <c r="GX25" s="38">
        <v>1</v>
      </c>
      <c r="GY25" s="38">
        <v>1</v>
      </c>
      <c r="GZ25" s="38">
        <v>1</v>
      </c>
      <c r="HA25" s="38">
        <v>1</v>
      </c>
      <c r="HB25" s="38">
        <v>1</v>
      </c>
      <c r="HC25" s="38">
        <v>1</v>
      </c>
      <c r="HD25" s="38">
        <v>1</v>
      </c>
      <c r="HE25" s="38">
        <v>1</v>
      </c>
      <c r="HF25" s="38">
        <v>1</v>
      </c>
      <c r="HG25" s="38">
        <v>1</v>
      </c>
      <c r="HH25" s="38">
        <v>1</v>
      </c>
      <c r="HI25" s="38">
        <v>1</v>
      </c>
      <c r="HJ25" s="38">
        <v>1</v>
      </c>
      <c r="HK25" s="38">
        <v>1</v>
      </c>
      <c r="HL25" s="38">
        <v>1</v>
      </c>
      <c r="HM25" s="38">
        <v>1</v>
      </c>
      <c r="HN25" s="38">
        <v>1</v>
      </c>
      <c r="HO25" s="38"/>
      <c r="HP25" s="38">
        <v>1</v>
      </c>
      <c r="HQ25" s="38">
        <v>1</v>
      </c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>
        <v>1</v>
      </c>
      <c r="IC25" s="38">
        <v>1</v>
      </c>
      <c r="ID25" s="38">
        <v>1</v>
      </c>
      <c r="IE25" s="38">
        <v>1</v>
      </c>
      <c r="IF25" s="38">
        <v>1</v>
      </c>
      <c r="IG25" s="38">
        <v>1</v>
      </c>
      <c r="IH25" s="38">
        <v>1</v>
      </c>
      <c r="II25" s="38">
        <v>1</v>
      </c>
      <c r="IJ25" s="38">
        <v>1</v>
      </c>
      <c r="IK25" s="38">
        <v>1</v>
      </c>
      <c r="IL25" s="38">
        <v>1</v>
      </c>
      <c r="IM25" s="38">
        <v>1</v>
      </c>
      <c r="IN25" s="38">
        <v>1</v>
      </c>
      <c r="IO25" s="38">
        <v>1</v>
      </c>
      <c r="IP25" s="38">
        <v>1</v>
      </c>
      <c r="IQ25" s="38">
        <v>1</v>
      </c>
      <c r="IR25" s="38"/>
      <c r="IS25" s="30"/>
      <c r="IT25" s="38"/>
      <c r="IU25" s="38"/>
      <c r="IV25" s="41"/>
      <c r="IW25" s="41"/>
      <c r="IX25" s="41"/>
      <c r="IY25" s="41"/>
    </row>
    <row r="26" spans="1:262">
      <c r="A26" s="30" t="s">
        <v>44</v>
      </c>
      <c r="B26" s="38"/>
      <c r="C26" s="38"/>
      <c r="D26" s="38"/>
      <c r="E26" s="38"/>
      <c r="F26" s="47" t="s">
        <v>45</v>
      </c>
      <c r="G26" s="47"/>
      <c r="H26" s="47" t="s">
        <v>45</v>
      </c>
      <c r="I26" s="47"/>
      <c r="J26" s="47" t="s">
        <v>45</v>
      </c>
      <c r="K26" s="47"/>
      <c r="L26" s="46" t="s">
        <v>45</v>
      </c>
      <c r="M26" s="46"/>
      <c r="N26" s="58">
        <f t="shared" ref="N26" si="381">N25-O25</f>
        <v>0</v>
      </c>
      <c r="O26" s="58"/>
      <c r="P26" s="47" t="s">
        <v>45</v>
      </c>
      <c r="Q26" s="47"/>
      <c r="R26" s="47" t="s">
        <v>45</v>
      </c>
      <c r="S26" s="47"/>
      <c r="T26" s="47" t="s">
        <v>45</v>
      </c>
      <c r="U26" s="47"/>
      <c r="V26" s="47" t="s">
        <v>45</v>
      </c>
      <c r="W26" s="47"/>
      <c r="X26" s="47" t="s">
        <v>45</v>
      </c>
      <c r="Y26" s="47"/>
      <c r="Z26" s="56">
        <v>1</v>
      </c>
      <c r="AA26" s="50"/>
      <c r="AB26" s="51"/>
      <c r="AC26" s="47" t="s">
        <v>101</v>
      </c>
      <c r="AD26" s="47"/>
      <c r="AE26" s="47">
        <f t="shared" ref="AE26" si="382">AE25-AF25</f>
        <v>-1</v>
      </c>
      <c r="AF26" s="47"/>
      <c r="AG26" s="47" t="s">
        <v>101</v>
      </c>
      <c r="AH26" s="47"/>
      <c r="AI26" s="47" t="s">
        <v>45</v>
      </c>
      <c r="AJ26" s="47"/>
      <c r="AK26" s="52">
        <f>2/5</f>
        <v>0.4</v>
      </c>
      <c r="AL26" s="47" t="s">
        <v>45</v>
      </c>
      <c r="AM26" s="47"/>
      <c r="AN26" s="47" t="s">
        <v>45</v>
      </c>
      <c r="AO26" s="47"/>
      <c r="AP26" s="47" t="s">
        <v>45</v>
      </c>
      <c r="AQ26" s="47"/>
      <c r="AR26" s="47" t="s">
        <v>45</v>
      </c>
      <c r="AS26" s="47"/>
      <c r="AT26" s="47" t="s">
        <v>45</v>
      </c>
      <c r="AU26" s="47"/>
      <c r="AV26" s="47" t="s">
        <v>45</v>
      </c>
      <c r="AW26" s="47"/>
      <c r="AX26" s="47" t="s">
        <v>45</v>
      </c>
      <c r="AY26" s="47"/>
      <c r="AZ26" s="47" t="s">
        <v>45</v>
      </c>
      <c r="BA26" s="47"/>
      <c r="BB26" s="47" t="s">
        <v>45</v>
      </c>
      <c r="BC26" s="47"/>
      <c r="BD26" s="47" t="s">
        <v>45</v>
      </c>
      <c r="BE26" s="47"/>
      <c r="BF26" s="47" t="s">
        <v>45</v>
      </c>
      <c r="BG26" s="47"/>
      <c r="BH26" s="47" t="s">
        <v>45</v>
      </c>
      <c r="BI26" s="47"/>
      <c r="BJ26" s="54">
        <v>1</v>
      </c>
      <c r="BK26" s="47" t="s">
        <v>45</v>
      </c>
      <c r="BL26" s="47"/>
      <c r="BM26" s="47" t="s">
        <v>45</v>
      </c>
      <c r="BN26" s="47"/>
      <c r="BO26" s="47" t="s">
        <v>45</v>
      </c>
      <c r="BP26" s="47"/>
      <c r="BQ26" s="47"/>
      <c r="BR26" s="47"/>
      <c r="BS26" s="47" t="s">
        <v>45</v>
      </c>
      <c r="BT26" s="47"/>
      <c r="BU26" s="47" t="s">
        <v>45</v>
      </c>
      <c r="BV26" s="47"/>
      <c r="BW26" s="47" t="s">
        <v>45</v>
      </c>
      <c r="BX26" s="47"/>
      <c r="BY26" s="47" t="s">
        <v>45</v>
      </c>
      <c r="BZ26" s="47"/>
      <c r="CA26" s="47" t="s">
        <v>45</v>
      </c>
      <c r="CB26" s="47"/>
      <c r="CC26" s="47" t="s">
        <v>45</v>
      </c>
      <c r="CD26" s="47"/>
      <c r="CE26" s="48">
        <f t="shared" ref="CE26" si="383">CE25-CF25</f>
        <v>0</v>
      </c>
      <c r="CF26" s="48"/>
      <c r="CG26" s="48">
        <f t="shared" ref="CG26" si="384">CG25-CH25</f>
        <v>0</v>
      </c>
      <c r="CH26" s="48"/>
      <c r="CI26" s="52">
        <v>1</v>
      </c>
      <c r="CJ26" s="47"/>
      <c r="CK26" s="47"/>
      <c r="CL26" s="47"/>
      <c r="CM26" s="47"/>
      <c r="CN26" s="47" t="s">
        <v>45</v>
      </c>
      <c r="CO26" s="47"/>
      <c r="CP26" s="47" t="s">
        <v>45</v>
      </c>
      <c r="CQ26" s="47"/>
      <c r="CR26" s="47" t="s">
        <v>45</v>
      </c>
      <c r="CS26" s="47"/>
      <c r="CT26" s="53">
        <f t="shared" ref="CT26" si="385">CT25-CU25</f>
        <v>0</v>
      </c>
      <c r="CU26" s="53"/>
      <c r="CV26" s="53">
        <f t="shared" ref="CV26" si="386">CV25-CW25</f>
        <v>0</v>
      </c>
      <c r="CW26" s="53"/>
      <c r="CX26" s="47" t="s">
        <v>45</v>
      </c>
      <c r="CY26" s="47"/>
      <c r="CZ26" s="52">
        <v>1</v>
      </c>
      <c r="DA26" s="47" t="s">
        <v>45</v>
      </c>
      <c r="DB26" s="47"/>
      <c r="DC26" s="53">
        <f t="shared" ref="DC26" si="387">DC25-DD25</f>
        <v>0</v>
      </c>
      <c r="DD26" s="53"/>
      <c r="DE26" s="47" t="s">
        <v>45</v>
      </c>
      <c r="DF26" s="47"/>
      <c r="DG26" s="47" t="s">
        <v>45</v>
      </c>
      <c r="DH26" s="47"/>
      <c r="DI26" s="53">
        <f t="shared" ref="DI26" si="388">DI25-DJ25</f>
        <v>0</v>
      </c>
      <c r="DJ26" s="53"/>
      <c r="DK26" s="47" t="s">
        <v>45</v>
      </c>
      <c r="DL26" s="47"/>
      <c r="DM26" s="47" t="s">
        <v>45</v>
      </c>
      <c r="DN26" s="47"/>
      <c r="DO26" s="47"/>
      <c r="DP26" s="47"/>
      <c r="DQ26" s="47"/>
      <c r="DR26" s="47"/>
      <c r="DS26" s="52">
        <v>1</v>
      </c>
      <c r="DT26" s="53">
        <f t="shared" ref="DT26" si="389">DT25-DU25</f>
        <v>0</v>
      </c>
      <c r="DU26" s="53"/>
      <c r="DV26" s="53">
        <f t="shared" ref="DV26" si="390">DV25-DW25</f>
        <v>0</v>
      </c>
      <c r="DW26" s="53"/>
      <c r="DX26" s="47" t="s">
        <v>45</v>
      </c>
      <c r="DY26" s="47"/>
      <c r="DZ26" s="53">
        <f t="shared" ref="DZ26" si="391">DZ25-EA25</f>
        <v>0</v>
      </c>
      <c r="EA26" s="53"/>
      <c r="EB26" s="53">
        <f t="shared" ref="EB26" si="392">EB25-EC25</f>
        <v>0</v>
      </c>
      <c r="EC26" s="53"/>
      <c r="ED26" s="52">
        <v>1</v>
      </c>
      <c r="EE26" s="47" t="s">
        <v>45</v>
      </c>
      <c r="EF26" s="47"/>
      <c r="EG26" s="47">
        <f t="shared" ref="EG26" si="393">EG25-EH25</f>
        <v>-1</v>
      </c>
      <c r="EH26" s="47"/>
      <c r="EI26" s="47" t="s">
        <v>45</v>
      </c>
      <c r="EJ26" s="47"/>
      <c r="EK26" s="47" t="s">
        <v>45</v>
      </c>
      <c r="EL26" s="47"/>
      <c r="EM26" s="58">
        <f t="shared" ref="EM26" si="394">EM25-EN25</f>
        <v>0</v>
      </c>
      <c r="EN26" s="58"/>
      <c r="EO26" s="47" t="s">
        <v>45</v>
      </c>
      <c r="EP26" s="47"/>
      <c r="EQ26" s="46" t="s">
        <v>45</v>
      </c>
      <c r="ER26" s="46"/>
      <c r="ES26" s="47" t="s">
        <v>45</v>
      </c>
      <c r="ET26" s="47"/>
      <c r="EU26" s="53">
        <f t="shared" ref="EU26" si="395">EU25-EV25</f>
        <v>0</v>
      </c>
      <c r="EV26" s="53"/>
      <c r="EW26" s="47" t="s">
        <v>45</v>
      </c>
      <c r="EX26" s="47"/>
      <c r="EY26" s="58">
        <f t="shared" ref="EY26" si="396">EY25-EZ25</f>
        <v>0</v>
      </c>
      <c r="EZ26" s="58"/>
      <c r="FA26" s="47" t="s">
        <v>45</v>
      </c>
      <c r="FB26" s="47"/>
      <c r="FC26" s="47" t="s">
        <v>45</v>
      </c>
      <c r="FD26" s="47"/>
      <c r="FE26" s="47" t="s">
        <v>45</v>
      </c>
      <c r="FF26" s="47"/>
      <c r="FG26" s="48">
        <f t="shared" ref="FG26" si="397">FG25-FH25</f>
        <v>0</v>
      </c>
      <c r="FH26" s="48"/>
      <c r="FI26" s="47" t="s">
        <v>45</v>
      </c>
      <c r="FJ26" s="47"/>
      <c r="FK26" s="53">
        <f t="shared" ref="FK26" si="398">FK25-FL25</f>
        <v>0</v>
      </c>
      <c r="FL26" s="53"/>
      <c r="FM26" s="52">
        <f>15/16</f>
        <v>0.9375</v>
      </c>
      <c r="FN26" s="47" t="s">
        <v>45</v>
      </c>
      <c r="FO26" s="47"/>
      <c r="FP26" s="47" t="s">
        <v>45</v>
      </c>
      <c r="FQ26" s="47"/>
      <c r="FR26" s="47" t="s">
        <v>101</v>
      </c>
      <c r="FS26" s="47"/>
      <c r="FT26" s="47" t="s">
        <v>45</v>
      </c>
      <c r="FU26" s="47"/>
      <c r="FV26" s="58">
        <f t="shared" ref="FV26" si="399">FV25-FW25</f>
        <v>0</v>
      </c>
      <c r="FW26" s="58"/>
      <c r="FX26" s="47"/>
      <c r="FY26" s="47"/>
      <c r="FZ26" s="47">
        <f t="shared" ref="FZ26" si="400">FZ25-GA25</f>
        <v>-1</v>
      </c>
      <c r="GA26" s="47"/>
      <c r="GB26" s="46" t="s">
        <v>45</v>
      </c>
      <c r="GC26" s="46"/>
      <c r="GD26" s="48">
        <f t="shared" ref="GD26" si="401">GD25-GE25</f>
        <v>0</v>
      </c>
      <c r="GE26" s="48"/>
      <c r="GF26" s="47" t="s">
        <v>45</v>
      </c>
      <c r="GG26" s="47"/>
      <c r="GH26" s="52">
        <f>8/10</f>
        <v>0.8</v>
      </c>
      <c r="GI26" s="47" t="s">
        <v>45</v>
      </c>
      <c r="GJ26" s="47"/>
      <c r="GK26" s="47" t="s">
        <v>45</v>
      </c>
      <c r="GL26" s="47"/>
      <c r="GM26" s="47" t="s">
        <v>45</v>
      </c>
      <c r="GN26" s="47"/>
      <c r="GO26" s="47" t="s">
        <v>45</v>
      </c>
      <c r="GP26" s="47"/>
      <c r="GQ26" s="53">
        <f t="shared" ref="GQ26" si="402">GQ25-GR25</f>
        <v>0</v>
      </c>
      <c r="GR26" s="53"/>
      <c r="GS26" s="47" t="s">
        <v>101</v>
      </c>
      <c r="GT26" s="47"/>
      <c r="GU26" s="47" t="s">
        <v>45</v>
      </c>
      <c r="GV26" s="47"/>
      <c r="GW26" s="47" t="s">
        <v>45</v>
      </c>
      <c r="GX26" s="47"/>
      <c r="GY26" s="53">
        <v>0</v>
      </c>
      <c r="GZ26" s="53"/>
      <c r="HA26" s="53">
        <f t="shared" ref="HA26" si="403">HA25-HB25</f>
        <v>0</v>
      </c>
      <c r="HB26" s="53"/>
      <c r="HC26" s="53">
        <f t="shared" ref="HC26" si="404">HC25-HD25</f>
        <v>0</v>
      </c>
      <c r="HD26" s="53"/>
      <c r="HE26" s="53">
        <f t="shared" ref="HE26" si="405">HE25-HF25</f>
        <v>0</v>
      </c>
      <c r="HF26" s="53"/>
      <c r="HG26" s="47" t="s">
        <v>45</v>
      </c>
      <c r="HH26" s="47"/>
      <c r="HI26" s="47" t="s">
        <v>45</v>
      </c>
      <c r="HJ26" s="47"/>
      <c r="HK26" s="47" t="s">
        <v>45</v>
      </c>
      <c r="HL26" s="47"/>
      <c r="HM26" s="61">
        <f t="shared" ref="HM26" si="406">HM25-HN25</f>
        <v>0</v>
      </c>
      <c r="HN26" s="61"/>
      <c r="HO26" s="52">
        <f>15/16</f>
        <v>0.9375</v>
      </c>
      <c r="HP26" s="47" t="s">
        <v>45</v>
      </c>
      <c r="HQ26" s="47"/>
      <c r="HR26" s="52">
        <v>1</v>
      </c>
      <c r="HS26" s="53" t="s">
        <v>49</v>
      </c>
      <c r="HT26" s="53"/>
      <c r="HU26" s="47" t="s">
        <v>49</v>
      </c>
      <c r="HV26" s="47"/>
      <c r="HW26" s="47" t="s">
        <v>49</v>
      </c>
      <c r="HX26" s="47"/>
      <c r="HY26" s="47" t="s">
        <v>49</v>
      </c>
      <c r="HZ26" s="47"/>
      <c r="IA26" s="52" t="s">
        <v>49</v>
      </c>
      <c r="IB26" s="48">
        <f t="shared" ref="IB26" si="407">IB25-IC25</f>
        <v>0</v>
      </c>
      <c r="IC26" s="48"/>
      <c r="ID26" s="47" t="s">
        <v>45</v>
      </c>
      <c r="IE26" s="47"/>
      <c r="IF26" s="47" t="s">
        <v>45</v>
      </c>
      <c r="IG26" s="47"/>
      <c r="IH26" s="48">
        <f t="shared" ref="IH26" si="408">IH25-II25</f>
        <v>0</v>
      </c>
      <c r="II26" s="48"/>
      <c r="IJ26" s="47" t="s">
        <v>45</v>
      </c>
      <c r="IK26" s="47"/>
      <c r="IL26" s="47" t="s">
        <v>45</v>
      </c>
      <c r="IM26" s="47"/>
      <c r="IN26" s="47" t="s">
        <v>45</v>
      </c>
      <c r="IO26" s="47"/>
      <c r="IP26" s="47" t="s">
        <v>45</v>
      </c>
      <c r="IQ26" s="47"/>
      <c r="IR26" s="38">
        <v>1</v>
      </c>
      <c r="IS26" s="30">
        <f>106/113</f>
        <v>0.93805309734513276</v>
      </c>
      <c r="IT26" s="38">
        <v>7</v>
      </c>
      <c r="IU26" s="38">
        <v>113</v>
      </c>
      <c r="IV26" s="41">
        <f>COUNTIF(F26:IQ26,"y")</f>
        <v>73</v>
      </c>
      <c r="IW26" s="41">
        <f>COUNTIF(F26:IQ26,0)-1</f>
        <v>25</v>
      </c>
      <c r="IX26" s="41">
        <f t="shared" si="188"/>
        <v>4</v>
      </c>
      <c r="IY26" s="41">
        <f>COUNTIF(F26:IQ26,-1)</f>
        <v>3</v>
      </c>
      <c r="IZ26" s="42">
        <f t="shared" si="189"/>
        <v>7</v>
      </c>
      <c r="JA26" s="42">
        <f t="shared" si="190"/>
        <v>98</v>
      </c>
      <c r="JB26" s="42">
        <f t="shared" si="294"/>
        <v>105</v>
      </c>
    </row>
    <row r="27" spans="1:262">
      <c r="A27" s="30" t="s">
        <v>66</v>
      </c>
      <c r="B27" s="43">
        <v>45302</v>
      </c>
      <c r="C27" s="44">
        <v>0.625</v>
      </c>
      <c r="D27" s="38" t="s">
        <v>35</v>
      </c>
      <c r="E27" s="38" t="s">
        <v>54</v>
      </c>
      <c r="F27" s="38">
        <v>1</v>
      </c>
      <c r="G27" s="38">
        <v>1</v>
      </c>
      <c r="H27" s="38">
        <v>1</v>
      </c>
      <c r="I27" s="38">
        <v>1</v>
      </c>
      <c r="J27" s="38">
        <v>1</v>
      </c>
      <c r="K27" s="38">
        <v>1</v>
      </c>
      <c r="L27" s="38">
        <v>1</v>
      </c>
      <c r="M27" s="38">
        <v>1</v>
      </c>
      <c r="N27" s="38">
        <v>1</v>
      </c>
      <c r="O27" s="38">
        <v>1</v>
      </c>
      <c r="P27" s="38">
        <v>1</v>
      </c>
      <c r="Q27" s="38">
        <v>1</v>
      </c>
      <c r="R27" s="38">
        <v>1</v>
      </c>
      <c r="S27" s="38">
        <v>1</v>
      </c>
      <c r="T27" s="38">
        <v>1</v>
      </c>
      <c r="U27" s="38">
        <v>1</v>
      </c>
      <c r="V27" s="38">
        <v>1</v>
      </c>
      <c r="W27" s="38">
        <v>1</v>
      </c>
      <c r="X27" s="38">
        <v>1</v>
      </c>
      <c r="Y27" s="38">
        <v>1</v>
      </c>
      <c r="Z27" s="39"/>
      <c r="AA27" s="38"/>
      <c r="AB27" s="38"/>
      <c r="AC27" s="38">
        <v>1</v>
      </c>
      <c r="AD27" s="38">
        <v>0</v>
      </c>
      <c r="AE27" s="38">
        <v>1</v>
      </c>
      <c r="AF27" s="38">
        <v>1</v>
      </c>
      <c r="AG27" s="38">
        <v>0</v>
      </c>
      <c r="AH27" s="38">
        <v>1</v>
      </c>
      <c r="AI27" s="38">
        <v>1</v>
      </c>
      <c r="AJ27" s="38">
        <v>1</v>
      </c>
      <c r="AK27" s="38"/>
      <c r="AL27" s="38">
        <v>1</v>
      </c>
      <c r="AM27" s="38">
        <v>1</v>
      </c>
      <c r="AN27" s="38">
        <v>1</v>
      </c>
      <c r="AO27" s="38">
        <v>1</v>
      </c>
      <c r="AP27" s="38">
        <v>0</v>
      </c>
      <c r="AQ27" s="38">
        <v>1</v>
      </c>
      <c r="AR27" s="38">
        <v>1</v>
      </c>
      <c r="AS27" s="38">
        <v>1</v>
      </c>
      <c r="AT27" s="38">
        <v>1</v>
      </c>
      <c r="AU27" s="38">
        <v>1</v>
      </c>
      <c r="AV27" s="38">
        <v>1</v>
      </c>
      <c r="AW27" s="38">
        <v>0</v>
      </c>
      <c r="AX27" s="38">
        <v>1</v>
      </c>
      <c r="AY27" s="38">
        <v>1</v>
      </c>
      <c r="AZ27" s="38">
        <v>1</v>
      </c>
      <c r="BA27" s="38">
        <v>1</v>
      </c>
      <c r="BB27" s="38">
        <v>1</v>
      </c>
      <c r="BC27" s="38">
        <v>1</v>
      </c>
      <c r="BD27" s="38">
        <v>1</v>
      </c>
      <c r="BE27" s="38">
        <v>1</v>
      </c>
      <c r="BF27" s="38">
        <v>1</v>
      </c>
      <c r="BG27" s="38">
        <v>1</v>
      </c>
      <c r="BH27" s="38">
        <v>0</v>
      </c>
      <c r="BI27" s="38">
        <v>1</v>
      </c>
      <c r="BJ27" s="40"/>
      <c r="BK27" s="38">
        <v>1</v>
      </c>
      <c r="BL27" s="38">
        <v>1</v>
      </c>
      <c r="BM27" s="38">
        <v>1</v>
      </c>
      <c r="BN27" s="38">
        <v>1</v>
      </c>
      <c r="BO27" s="38">
        <v>1</v>
      </c>
      <c r="BP27" s="38">
        <v>1</v>
      </c>
      <c r="BQ27" s="38"/>
      <c r="BR27" s="38"/>
      <c r="BS27" s="38">
        <v>1</v>
      </c>
      <c r="BT27" s="38">
        <v>1</v>
      </c>
      <c r="BU27" s="38">
        <v>1</v>
      </c>
      <c r="BV27" s="38">
        <v>1</v>
      </c>
      <c r="BW27" s="38">
        <v>1</v>
      </c>
      <c r="BX27" s="38">
        <v>1</v>
      </c>
      <c r="BY27" s="38">
        <v>1</v>
      </c>
      <c r="BZ27" s="38">
        <v>1</v>
      </c>
      <c r="CA27" s="38">
        <v>1</v>
      </c>
      <c r="CB27" s="38">
        <v>1</v>
      </c>
      <c r="CC27" s="38">
        <v>1</v>
      </c>
      <c r="CD27" s="38">
        <v>1</v>
      </c>
      <c r="CE27" s="38">
        <v>1</v>
      </c>
      <c r="CF27" s="38">
        <v>1</v>
      </c>
      <c r="CG27" s="38">
        <v>1</v>
      </c>
      <c r="CH27" s="38">
        <v>1</v>
      </c>
      <c r="CI27" s="38"/>
      <c r="CJ27" s="38"/>
      <c r="CK27" s="38"/>
      <c r="CL27" s="38"/>
      <c r="CM27" s="38"/>
      <c r="CN27" s="38">
        <v>1</v>
      </c>
      <c r="CO27" s="38">
        <v>1</v>
      </c>
      <c r="CP27" s="38">
        <v>1</v>
      </c>
      <c r="CQ27" s="38">
        <v>1</v>
      </c>
      <c r="CR27" s="38">
        <v>1</v>
      </c>
      <c r="CS27" s="38">
        <v>1</v>
      </c>
      <c r="CT27" s="38">
        <v>1</v>
      </c>
      <c r="CU27" s="38">
        <v>1</v>
      </c>
      <c r="CV27" s="38">
        <v>1</v>
      </c>
      <c r="CW27" s="38">
        <v>1</v>
      </c>
      <c r="CX27" s="38">
        <v>1</v>
      </c>
      <c r="CY27" s="38">
        <v>1</v>
      </c>
      <c r="CZ27" s="38"/>
      <c r="DA27" s="38">
        <v>1</v>
      </c>
      <c r="DB27" s="38">
        <v>0</v>
      </c>
      <c r="DC27" s="38">
        <v>0</v>
      </c>
      <c r="DD27" s="38">
        <v>1</v>
      </c>
      <c r="DE27" s="38">
        <v>0</v>
      </c>
      <c r="DF27" s="38">
        <v>1</v>
      </c>
      <c r="DG27" s="38">
        <v>1</v>
      </c>
      <c r="DH27" s="38">
        <v>1</v>
      </c>
      <c r="DI27" s="38">
        <v>1</v>
      </c>
      <c r="DJ27" s="38">
        <v>1</v>
      </c>
      <c r="DK27" s="38">
        <v>1</v>
      </c>
      <c r="DL27" s="38">
        <v>1</v>
      </c>
      <c r="DM27" s="38">
        <v>1</v>
      </c>
      <c r="DN27" s="38">
        <v>1</v>
      </c>
      <c r="DO27" s="38"/>
      <c r="DP27" s="38"/>
      <c r="DQ27" s="38"/>
      <c r="DR27" s="38"/>
      <c r="DS27" s="38"/>
      <c r="DT27" s="38">
        <v>0</v>
      </c>
      <c r="DU27" s="38">
        <v>1</v>
      </c>
      <c r="DV27" s="38">
        <v>0</v>
      </c>
      <c r="DW27" s="38">
        <v>1</v>
      </c>
      <c r="DX27" s="38">
        <v>1</v>
      </c>
      <c r="DY27" s="38">
        <v>0</v>
      </c>
      <c r="DZ27" s="38">
        <v>1</v>
      </c>
      <c r="EA27" s="38">
        <v>1</v>
      </c>
      <c r="EB27" s="38">
        <v>1</v>
      </c>
      <c r="EC27" s="38">
        <v>1</v>
      </c>
      <c r="ED27" s="38"/>
      <c r="EE27" s="38">
        <v>1</v>
      </c>
      <c r="EF27" s="38">
        <v>1</v>
      </c>
      <c r="EG27" s="38">
        <v>1</v>
      </c>
      <c r="EH27" s="38">
        <v>1</v>
      </c>
      <c r="EI27" s="38">
        <v>1</v>
      </c>
      <c r="EJ27" s="38">
        <v>1</v>
      </c>
      <c r="EK27" s="38">
        <v>1</v>
      </c>
      <c r="EL27" s="38">
        <v>1</v>
      </c>
      <c r="EM27" s="38">
        <v>1</v>
      </c>
      <c r="EN27" s="38">
        <v>1</v>
      </c>
      <c r="EO27" s="38">
        <v>1</v>
      </c>
      <c r="EP27" s="38">
        <v>1</v>
      </c>
      <c r="EQ27" s="38">
        <v>1</v>
      </c>
      <c r="ER27" s="38">
        <v>1</v>
      </c>
      <c r="ES27" s="38">
        <v>1</v>
      </c>
      <c r="ET27" s="38">
        <v>1</v>
      </c>
      <c r="EU27" s="38">
        <v>1</v>
      </c>
      <c r="EV27" s="38">
        <v>1</v>
      </c>
      <c r="EW27" s="38">
        <v>1</v>
      </c>
      <c r="EX27" s="38">
        <v>1</v>
      </c>
      <c r="EY27" s="38">
        <v>0</v>
      </c>
      <c r="EZ27" s="38">
        <v>1</v>
      </c>
      <c r="FA27" s="38">
        <v>1</v>
      </c>
      <c r="FB27" s="38">
        <v>1</v>
      </c>
      <c r="FC27" s="38">
        <v>0</v>
      </c>
      <c r="FD27" s="38">
        <v>1</v>
      </c>
      <c r="FE27" s="38">
        <v>1</v>
      </c>
      <c r="FF27" s="38">
        <v>1</v>
      </c>
      <c r="FG27" s="38">
        <v>1</v>
      </c>
      <c r="FH27" s="38">
        <v>1</v>
      </c>
      <c r="FI27" s="38">
        <v>1</v>
      </c>
      <c r="FJ27" s="38">
        <v>1</v>
      </c>
      <c r="FK27" s="38">
        <v>1</v>
      </c>
      <c r="FL27" s="38">
        <v>1</v>
      </c>
      <c r="FM27" s="38"/>
      <c r="FN27" s="38">
        <v>1</v>
      </c>
      <c r="FO27" s="38">
        <v>1</v>
      </c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>
        <v>1</v>
      </c>
      <c r="GJ27" s="38">
        <v>1</v>
      </c>
      <c r="GK27" s="38">
        <v>1</v>
      </c>
      <c r="GL27" s="38">
        <v>1</v>
      </c>
      <c r="GM27" s="38">
        <v>1</v>
      </c>
      <c r="GN27" s="38">
        <v>1</v>
      </c>
      <c r="GO27" s="38">
        <v>1</v>
      </c>
      <c r="GP27" s="38">
        <v>1</v>
      </c>
      <c r="GQ27" s="38">
        <v>0</v>
      </c>
      <c r="GR27" s="38">
        <v>1</v>
      </c>
      <c r="GS27" s="38">
        <v>1</v>
      </c>
      <c r="GT27" s="38">
        <v>1</v>
      </c>
      <c r="GU27" s="38">
        <v>1</v>
      </c>
      <c r="GV27" s="38">
        <v>1</v>
      </c>
      <c r="GW27" s="38">
        <v>1</v>
      </c>
      <c r="GX27" s="38">
        <v>1</v>
      </c>
      <c r="GY27" s="38">
        <v>1</v>
      </c>
      <c r="GZ27" s="38">
        <v>1</v>
      </c>
      <c r="HA27" s="38">
        <v>1</v>
      </c>
      <c r="HB27" s="38">
        <v>1</v>
      </c>
      <c r="HC27" s="38">
        <v>1</v>
      </c>
      <c r="HD27" s="38">
        <v>1</v>
      </c>
      <c r="HE27" s="38">
        <v>1</v>
      </c>
      <c r="HF27" s="38">
        <v>1</v>
      </c>
      <c r="HG27" s="38">
        <v>1</v>
      </c>
      <c r="HH27" s="38">
        <v>1</v>
      </c>
      <c r="HI27" s="38">
        <v>1</v>
      </c>
      <c r="HJ27" s="38">
        <v>1</v>
      </c>
      <c r="HK27" s="38">
        <v>1</v>
      </c>
      <c r="HL27" s="38">
        <v>1</v>
      </c>
      <c r="HM27" s="38">
        <v>1</v>
      </c>
      <c r="HN27" s="38">
        <v>1</v>
      </c>
      <c r="HO27" s="38"/>
      <c r="HP27" s="38">
        <v>1</v>
      </c>
      <c r="HQ27" s="38">
        <v>0</v>
      </c>
      <c r="HR27" s="38"/>
      <c r="HS27" s="38">
        <v>1</v>
      </c>
      <c r="HT27" s="38">
        <v>1</v>
      </c>
      <c r="HU27" s="38"/>
      <c r="HV27" s="38"/>
      <c r="HW27" s="38"/>
      <c r="HX27" s="38"/>
      <c r="HY27" s="38"/>
      <c r="HZ27" s="38"/>
      <c r="IA27" s="38"/>
      <c r="IB27" s="38">
        <v>1</v>
      </c>
      <c r="IC27" s="38">
        <v>0</v>
      </c>
      <c r="ID27" s="38">
        <v>0</v>
      </c>
      <c r="IE27" s="38">
        <v>1</v>
      </c>
      <c r="IF27" s="38">
        <v>1</v>
      </c>
      <c r="IG27" s="38">
        <v>1</v>
      </c>
      <c r="IH27" s="38">
        <v>1</v>
      </c>
      <c r="II27" s="38">
        <v>1</v>
      </c>
      <c r="IJ27" s="38">
        <v>1</v>
      </c>
      <c r="IK27" s="38">
        <v>1</v>
      </c>
      <c r="IL27" s="38">
        <v>1</v>
      </c>
      <c r="IM27" s="38">
        <v>1</v>
      </c>
      <c r="IN27" s="38">
        <v>1</v>
      </c>
      <c r="IO27" s="38">
        <v>1</v>
      </c>
      <c r="IP27" s="38">
        <v>1</v>
      </c>
      <c r="IQ27" s="38">
        <v>1</v>
      </c>
      <c r="IR27" s="38"/>
      <c r="IS27" s="30"/>
      <c r="IT27" s="38"/>
      <c r="IU27" s="38"/>
      <c r="IV27" s="41"/>
      <c r="IW27" s="41"/>
      <c r="IX27" s="41"/>
      <c r="IY27" s="41"/>
    </row>
    <row r="28" spans="1:262">
      <c r="A28" s="30" t="s">
        <v>44</v>
      </c>
      <c r="B28" s="38"/>
      <c r="C28" s="38"/>
      <c r="D28" s="38"/>
      <c r="E28" s="38"/>
      <c r="F28" s="47" t="s">
        <v>45</v>
      </c>
      <c r="G28" s="47"/>
      <c r="H28" s="47" t="s">
        <v>45</v>
      </c>
      <c r="I28" s="47"/>
      <c r="J28" s="53">
        <f t="shared" ref="J28" si="409">J27-K27</f>
        <v>0</v>
      </c>
      <c r="K28" s="53"/>
      <c r="L28" s="47" t="s">
        <v>45</v>
      </c>
      <c r="M28" s="47"/>
      <c r="N28" s="53">
        <f t="shared" ref="N28" si="410">N27-O27</f>
        <v>0</v>
      </c>
      <c r="O28" s="53"/>
      <c r="P28" s="47" t="s">
        <v>45</v>
      </c>
      <c r="Q28" s="47"/>
      <c r="R28" s="61">
        <f t="shared" ref="R28" si="411">R27-S27</f>
        <v>0</v>
      </c>
      <c r="S28" s="61"/>
      <c r="T28" s="47" t="s">
        <v>45</v>
      </c>
      <c r="U28" s="47"/>
      <c r="V28" s="53">
        <f t="shared" ref="V28" si="412">V27-W27</f>
        <v>0</v>
      </c>
      <c r="W28" s="53"/>
      <c r="X28" s="47" t="s">
        <v>45</v>
      </c>
      <c r="Y28" s="47"/>
      <c r="Z28" s="56">
        <v>1</v>
      </c>
      <c r="AA28" s="50"/>
      <c r="AB28" s="51"/>
      <c r="AC28" s="47" t="s">
        <v>101</v>
      </c>
      <c r="AD28" s="47"/>
      <c r="AE28" s="47" t="s">
        <v>45</v>
      </c>
      <c r="AF28" s="47"/>
      <c r="AG28" s="47">
        <f t="shared" ref="AG28" si="413">AG27-AH27</f>
        <v>-1</v>
      </c>
      <c r="AH28" s="47"/>
      <c r="AI28" s="47" t="s">
        <v>45</v>
      </c>
      <c r="AJ28" s="47"/>
      <c r="AK28" s="52">
        <f>3/5</f>
        <v>0.6</v>
      </c>
      <c r="AL28" s="47" t="s">
        <v>45</v>
      </c>
      <c r="AM28" s="47"/>
      <c r="AN28" s="47" t="s">
        <v>45</v>
      </c>
      <c r="AO28" s="47"/>
      <c r="AP28" s="47">
        <f t="shared" ref="AP28" si="414">AP27-AQ27</f>
        <v>-1</v>
      </c>
      <c r="AQ28" s="47"/>
      <c r="AR28" s="48">
        <f t="shared" ref="AR28" si="415">AR27-AS27</f>
        <v>0</v>
      </c>
      <c r="AS28" s="48"/>
      <c r="AT28" s="47" t="s">
        <v>45</v>
      </c>
      <c r="AU28" s="47"/>
      <c r="AV28" s="46" t="s">
        <v>102</v>
      </c>
      <c r="AW28" s="46"/>
      <c r="AX28" s="48">
        <f t="shared" ref="AX28" si="416">AX27-AY27</f>
        <v>0</v>
      </c>
      <c r="AY28" s="48"/>
      <c r="AZ28" s="47" t="s">
        <v>45</v>
      </c>
      <c r="BA28" s="47"/>
      <c r="BB28" s="47" t="s">
        <v>45</v>
      </c>
      <c r="BC28" s="47"/>
      <c r="BD28" s="47" t="s">
        <v>45</v>
      </c>
      <c r="BE28" s="47"/>
      <c r="BF28" s="47" t="s">
        <v>45</v>
      </c>
      <c r="BG28" s="47"/>
      <c r="BH28" s="47">
        <f t="shared" ref="BH28" si="417">BH27-BI27</f>
        <v>-1</v>
      </c>
      <c r="BI28" s="47"/>
      <c r="BJ28" s="54">
        <f>9/12</f>
        <v>0.75</v>
      </c>
      <c r="BK28" s="47" t="s">
        <v>45</v>
      </c>
      <c r="BL28" s="47"/>
      <c r="BM28" s="47" t="s">
        <v>45</v>
      </c>
      <c r="BN28" s="47"/>
      <c r="BO28" s="47" t="s">
        <v>45</v>
      </c>
      <c r="BP28" s="47"/>
      <c r="BQ28" s="47"/>
      <c r="BR28" s="47"/>
      <c r="BS28" s="47" t="s">
        <v>45</v>
      </c>
      <c r="BT28" s="47"/>
      <c r="BU28" s="47" t="s">
        <v>45</v>
      </c>
      <c r="BV28" s="47"/>
      <c r="BW28" s="47" t="s">
        <v>45</v>
      </c>
      <c r="BX28" s="47"/>
      <c r="BY28" s="53">
        <f t="shared" ref="BY28" si="418">BY27-BZ27</f>
        <v>0</v>
      </c>
      <c r="BZ28" s="53"/>
      <c r="CA28" s="53">
        <f t="shared" ref="CA28" si="419">CA27-CB27</f>
        <v>0</v>
      </c>
      <c r="CB28" s="53"/>
      <c r="CC28" s="53">
        <f t="shared" ref="CC28" si="420">CC27-CD27</f>
        <v>0</v>
      </c>
      <c r="CD28" s="53"/>
      <c r="CE28" s="47" t="s">
        <v>45</v>
      </c>
      <c r="CF28" s="47"/>
      <c r="CG28" s="47" t="s">
        <v>45</v>
      </c>
      <c r="CH28" s="47"/>
      <c r="CI28" s="52">
        <v>1</v>
      </c>
      <c r="CJ28" s="53"/>
      <c r="CK28" s="53"/>
      <c r="CL28" s="47"/>
      <c r="CM28" s="47"/>
      <c r="CN28" s="47" t="s">
        <v>45</v>
      </c>
      <c r="CO28" s="47"/>
      <c r="CP28" s="47" t="s">
        <v>45</v>
      </c>
      <c r="CQ28" s="47"/>
      <c r="CR28" s="53">
        <f t="shared" ref="CR28" si="421">CR27-CS27</f>
        <v>0</v>
      </c>
      <c r="CS28" s="53"/>
      <c r="CT28" s="53">
        <f t="shared" ref="CT28" si="422">CT27-CU27</f>
        <v>0</v>
      </c>
      <c r="CU28" s="53"/>
      <c r="CV28" s="53">
        <f t="shared" ref="CV28" si="423">CV27-CW27</f>
        <v>0</v>
      </c>
      <c r="CW28" s="53"/>
      <c r="CX28" s="47" t="s">
        <v>45</v>
      </c>
      <c r="CY28" s="47"/>
      <c r="CZ28" s="52">
        <v>1</v>
      </c>
      <c r="DA28" s="47" t="s">
        <v>101</v>
      </c>
      <c r="DB28" s="47"/>
      <c r="DC28" s="47">
        <f t="shared" ref="DC28" si="424">DC27-DD27</f>
        <v>-1</v>
      </c>
      <c r="DD28" s="47"/>
      <c r="DE28" s="47">
        <f t="shared" ref="DE28" si="425">DE27-DF27</f>
        <v>-1</v>
      </c>
      <c r="DF28" s="47"/>
      <c r="DG28" s="47" t="s">
        <v>45</v>
      </c>
      <c r="DH28" s="47"/>
      <c r="DI28" s="48">
        <f t="shared" ref="DI28" si="426">DI27-DJ27</f>
        <v>0</v>
      </c>
      <c r="DJ28" s="48"/>
      <c r="DK28" s="47" t="s">
        <v>45</v>
      </c>
      <c r="DL28" s="47"/>
      <c r="DM28" s="47" t="s">
        <v>45</v>
      </c>
      <c r="DN28" s="47"/>
      <c r="DO28" s="47"/>
      <c r="DP28" s="47"/>
      <c r="DQ28" s="47"/>
      <c r="DR28" s="47"/>
      <c r="DS28" s="52">
        <f>6/9</f>
        <v>0.66666666666666663</v>
      </c>
      <c r="DT28" s="47">
        <f t="shared" ref="DT28" si="427">DT27-DU27</f>
        <v>-1</v>
      </c>
      <c r="DU28" s="47"/>
      <c r="DV28" s="47">
        <f t="shared" ref="DV28" si="428">DV27-DW27</f>
        <v>-1</v>
      </c>
      <c r="DW28" s="47"/>
      <c r="DX28" s="47" t="s">
        <v>41</v>
      </c>
      <c r="DY28" s="47"/>
      <c r="DZ28" s="62">
        <f t="shared" ref="DZ28" si="429">DZ27-EA27</f>
        <v>0</v>
      </c>
      <c r="EA28" s="62"/>
      <c r="EB28" s="62">
        <f t="shared" ref="EB28" si="430">EB27-EC27</f>
        <v>0</v>
      </c>
      <c r="EC28" s="62"/>
      <c r="ED28" s="52">
        <f>3/6</f>
        <v>0.5</v>
      </c>
      <c r="EE28" s="53">
        <f t="shared" ref="EE28" si="431">EE27-EF27</f>
        <v>0</v>
      </c>
      <c r="EF28" s="53"/>
      <c r="EG28" s="53">
        <f t="shared" ref="EG28" si="432">EG27-EH27</f>
        <v>0</v>
      </c>
      <c r="EH28" s="53"/>
      <c r="EI28" s="47" t="s">
        <v>45</v>
      </c>
      <c r="EJ28" s="47"/>
      <c r="EK28" s="47" t="s">
        <v>45</v>
      </c>
      <c r="EL28" s="47"/>
      <c r="EM28" s="53">
        <f t="shared" ref="EM28" si="433">EM27-EN27</f>
        <v>0</v>
      </c>
      <c r="EN28" s="53"/>
      <c r="EO28" s="47" t="s">
        <v>45</v>
      </c>
      <c r="EP28" s="47"/>
      <c r="EQ28" s="53">
        <f t="shared" ref="EQ28" si="434">EQ27-ER27</f>
        <v>0</v>
      </c>
      <c r="ER28" s="53"/>
      <c r="ES28" s="47" t="s">
        <v>45</v>
      </c>
      <c r="ET28" s="47"/>
      <c r="EU28" s="53">
        <f t="shared" ref="EU28" si="435">EU27-EV27</f>
        <v>0</v>
      </c>
      <c r="EV28" s="53"/>
      <c r="EW28" s="47" t="s">
        <v>45</v>
      </c>
      <c r="EX28" s="47"/>
      <c r="EY28" s="47">
        <f t="shared" ref="EY28" si="436">EY27-EZ27</f>
        <v>-1</v>
      </c>
      <c r="EZ28" s="47"/>
      <c r="FA28" s="47" t="s">
        <v>45</v>
      </c>
      <c r="FB28" s="47"/>
      <c r="FC28" s="46">
        <f t="shared" ref="FC28" si="437">FC27-FD27</f>
        <v>-1</v>
      </c>
      <c r="FD28" s="46"/>
      <c r="FE28" s="47" t="s">
        <v>45</v>
      </c>
      <c r="FF28" s="47"/>
      <c r="FG28" s="53">
        <f t="shared" ref="FG28" si="438">FG27-FH27</f>
        <v>0</v>
      </c>
      <c r="FH28" s="53"/>
      <c r="FI28" s="47" t="s">
        <v>45</v>
      </c>
      <c r="FJ28" s="47"/>
      <c r="FK28" s="53">
        <f t="shared" ref="FK28" si="439">FK27-FL27</f>
        <v>0</v>
      </c>
      <c r="FL28" s="53"/>
      <c r="FM28" s="52">
        <f>14/16</f>
        <v>0.875</v>
      </c>
      <c r="FN28" s="47" t="s">
        <v>49</v>
      </c>
      <c r="FO28" s="47"/>
      <c r="FP28" s="47" t="s">
        <v>49</v>
      </c>
      <c r="FQ28" s="47"/>
      <c r="FR28" s="47" t="s">
        <v>49</v>
      </c>
      <c r="FS28" s="47"/>
      <c r="FT28" s="47" t="s">
        <v>49</v>
      </c>
      <c r="FU28" s="47"/>
      <c r="FV28" s="47" t="s">
        <v>49</v>
      </c>
      <c r="FW28" s="47"/>
      <c r="FX28" s="47"/>
      <c r="FY28" s="47"/>
      <c r="FZ28" s="47" t="s">
        <v>49</v>
      </c>
      <c r="GA28" s="47"/>
      <c r="GB28" s="47" t="s">
        <v>49</v>
      </c>
      <c r="GC28" s="47"/>
      <c r="GD28" s="47" t="s">
        <v>49</v>
      </c>
      <c r="GE28" s="47"/>
      <c r="GF28" s="47" t="s">
        <v>49</v>
      </c>
      <c r="GG28" s="47"/>
      <c r="GH28" s="52" t="s">
        <v>49</v>
      </c>
      <c r="GI28" s="53">
        <f>GI27-GJ27</f>
        <v>0</v>
      </c>
      <c r="GJ28" s="53"/>
      <c r="GK28" s="47" t="s">
        <v>45</v>
      </c>
      <c r="GL28" s="47"/>
      <c r="GM28" s="48">
        <f>GM27-GN27</f>
        <v>0</v>
      </c>
      <c r="GN28" s="48"/>
      <c r="GO28" s="53">
        <f>GO27-GP27</f>
        <v>0</v>
      </c>
      <c r="GP28" s="53"/>
      <c r="GQ28" s="46">
        <f>GQ27-GR27</f>
        <v>-1</v>
      </c>
      <c r="GR28" s="46"/>
      <c r="GS28" s="53">
        <f>GS27-GT27</f>
        <v>0</v>
      </c>
      <c r="GT28" s="53"/>
      <c r="GU28" s="53">
        <f>GU27-GV27</f>
        <v>0</v>
      </c>
      <c r="GV28" s="53"/>
      <c r="GW28" s="53">
        <f>GW27-GX27</f>
        <v>0</v>
      </c>
      <c r="GX28" s="53"/>
      <c r="GY28" s="53">
        <f>GY27-GZ27</f>
        <v>0</v>
      </c>
      <c r="GZ28" s="53"/>
      <c r="HA28" s="47">
        <f>HA27-HB27</f>
        <v>0</v>
      </c>
      <c r="HB28" s="47"/>
      <c r="HC28" s="48">
        <f>HC27-HD27</f>
        <v>0</v>
      </c>
      <c r="HD28" s="48"/>
      <c r="HE28" s="46" t="s">
        <v>45</v>
      </c>
      <c r="HF28" s="46"/>
      <c r="HG28" s="61">
        <f>HG27-HH27</f>
        <v>0</v>
      </c>
      <c r="HH28" s="61"/>
      <c r="HI28" s="61">
        <f>HI27-HJ27</f>
        <v>0</v>
      </c>
      <c r="HJ28" s="61"/>
      <c r="HK28" s="47" t="s">
        <v>45</v>
      </c>
      <c r="HL28" s="47"/>
      <c r="HM28" s="61">
        <f>HM27-HN27</f>
        <v>0</v>
      </c>
      <c r="HN28" s="61"/>
      <c r="HO28" s="52">
        <f>15/16</f>
        <v>0.9375</v>
      </c>
      <c r="HP28" s="47">
        <v>1</v>
      </c>
      <c r="HQ28" s="47"/>
      <c r="HR28" s="52">
        <v>0</v>
      </c>
      <c r="HS28" s="53" t="s">
        <v>49</v>
      </c>
      <c r="HT28" s="53"/>
      <c r="HU28" s="47" t="s">
        <v>49</v>
      </c>
      <c r="HV28" s="47"/>
      <c r="HW28" s="47" t="s">
        <v>49</v>
      </c>
      <c r="HX28" s="47"/>
      <c r="HY28" s="47" t="s">
        <v>49</v>
      </c>
      <c r="HZ28" s="47"/>
      <c r="IA28" s="52" t="s">
        <v>49</v>
      </c>
      <c r="IB28" s="47" t="s">
        <v>101</v>
      </c>
      <c r="IC28" s="47"/>
      <c r="ID28" s="47">
        <f t="shared" ref="ID28" si="440">ID27-IE27</f>
        <v>-1</v>
      </c>
      <c r="IE28" s="47"/>
      <c r="IF28" s="47" t="s">
        <v>45</v>
      </c>
      <c r="IG28" s="47"/>
      <c r="IH28" s="47" t="s">
        <v>45</v>
      </c>
      <c r="II28" s="47"/>
      <c r="IJ28" s="47" t="s">
        <v>45</v>
      </c>
      <c r="IK28" s="47"/>
      <c r="IL28" s="47" t="s">
        <v>45</v>
      </c>
      <c r="IM28" s="47"/>
      <c r="IN28" s="47" t="s">
        <v>45</v>
      </c>
      <c r="IO28" s="47"/>
      <c r="IP28" s="47" t="s">
        <v>45</v>
      </c>
      <c r="IQ28" s="47"/>
      <c r="IR28" s="38">
        <f>6/8</f>
        <v>0.75</v>
      </c>
      <c r="IS28" s="30">
        <f>83/99</f>
        <v>0.83838383838383834</v>
      </c>
      <c r="IT28" s="38">
        <v>16</v>
      </c>
      <c r="IU28" s="38">
        <v>99</v>
      </c>
      <c r="IV28" s="41">
        <f>COUNTIF(F28:IQ28,"y")-2</f>
        <v>44</v>
      </c>
      <c r="IW28" s="41">
        <f>COUNTIF(F28:IQ28,0)-3</f>
        <v>32</v>
      </c>
      <c r="IX28" s="41">
        <f t="shared" si="188"/>
        <v>5</v>
      </c>
      <c r="IY28" s="41">
        <f>COUNTIF(F28:IQ28,-1)</f>
        <v>11</v>
      </c>
      <c r="IZ28" s="42">
        <f t="shared" si="189"/>
        <v>16</v>
      </c>
      <c r="JA28" s="42">
        <f t="shared" si="190"/>
        <v>76</v>
      </c>
      <c r="JB28" s="42">
        <f t="shared" si="294"/>
        <v>92</v>
      </c>
    </row>
    <row r="29" spans="1:262">
      <c r="A29" s="30" t="s">
        <v>67</v>
      </c>
      <c r="B29" s="43">
        <v>45302</v>
      </c>
      <c r="C29" s="44">
        <v>0.375</v>
      </c>
      <c r="D29" s="38" t="s">
        <v>35</v>
      </c>
      <c r="E29" s="38" t="s">
        <v>54</v>
      </c>
      <c r="F29" s="38">
        <v>1</v>
      </c>
      <c r="G29" s="38">
        <v>1</v>
      </c>
      <c r="H29" s="38">
        <v>1</v>
      </c>
      <c r="I29" s="38">
        <v>1</v>
      </c>
      <c r="J29" s="38">
        <v>1</v>
      </c>
      <c r="K29" s="38">
        <v>1</v>
      </c>
      <c r="L29" s="38">
        <v>0</v>
      </c>
      <c r="M29" s="38">
        <v>1</v>
      </c>
      <c r="N29" s="38">
        <v>1</v>
      </c>
      <c r="O29" s="38">
        <v>1</v>
      </c>
      <c r="P29" s="38">
        <v>1</v>
      </c>
      <c r="Q29" s="38">
        <v>1</v>
      </c>
      <c r="R29" s="38">
        <v>1</v>
      </c>
      <c r="S29" s="38">
        <v>1</v>
      </c>
      <c r="T29" s="38">
        <v>1</v>
      </c>
      <c r="U29" s="38">
        <v>1</v>
      </c>
      <c r="V29" s="38">
        <v>1</v>
      </c>
      <c r="W29" s="38">
        <v>1</v>
      </c>
      <c r="X29" s="38">
        <v>1</v>
      </c>
      <c r="Y29" s="38">
        <v>1</v>
      </c>
      <c r="Z29" s="39"/>
      <c r="AA29" s="38"/>
      <c r="AB29" s="38"/>
      <c r="AC29" s="38">
        <v>0</v>
      </c>
      <c r="AD29" s="38">
        <v>1</v>
      </c>
      <c r="AE29" s="38">
        <v>0</v>
      </c>
      <c r="AF29" s="38">
        <v>1</v>
      </c>
      <c r="AG29" s="38">
        <v>0</v>
      </c>
      <c r="AH29" s="38">
        <v>1</v>
      </c>
      <c r="AI29" s="38">
        <v>1</v>
      </c>
      <c r="AJ29" s="38">
        <v>1</v>
      </c>
      <c r="AK29" s="38"/>
      <c r="AL29" s="38">
        <v>0</v>
      </c>
      <c r="AM29" s="38">
        <v>1</v>
      </c>
      <c r="AN29" s="38">
        <v>1</v>
      </c>
      <c r="AO29" s="38">
        <v>1</v>
      </c>
      <c r="AP29" s="38">
        <v>1</v>
      </c>
      <c r="AQ29" s="38">
        <v>1</v>
      </c>
      <c r="AR29" s="38">
        <v>1</v>
      </c>
      <c r="AS29" s="38">
        <v>1</v>
      </c>
      <c r="AT29" s="38">
        <v>1</v>
      </c>
      <c r="AU29" s="38">
        <v>1</v>
      </c>
      <c r="AV29" s="38">
        <v>1</v>
      </c>
      <c r="AW29" s="38">
        <v>1</v>
      </c>
      <c r="AX29" s="38">
        <v>0</v>
      </c>
      <c r="AY29" s="38">
        <v>1</v>
      </c>
      <c r="AZ29" s="38">
        <v>1</v>
      </c>
      <c r="BA29" s="38">
        <v>1</v>
      </c>
      <c r="BB29" s="38">
        <v>1</v>
      </c>
      <c r="BC29" s="38">
        <v>1</v>
      </c>
      <c r="BD29" s="38">
        <v>1</v>
      </c>
      <c r="BE29" s="38">
        <v>1</v>
      </c>
      <c r="BF29" s="38">
        <v>0</v>
      </c>
      <c r="BG29" s="38">
        <v>1</v>
      </c>
      <c r="BH29" s="38">
        <v>1</v>
      </c>
      <c r="BI29" s="38">
        <v>1</v>
      </c>
      <c r="BJ29" s="40"/>
      <c r="BK29" s="38">
        <v>0</v>
      </c>
      <c r="BL29" s="38">
        <v>1</v>
      </c>
      <c r="BM29" s="38">
        <v>1</v>
      </c>
      <c r="BN29" s="38">
        <v>1</v>
      </c>
      <c r="BO29" s="38">
        <v>1</v>
      </c>
      <c r="BP29" s="38">
        <v>1</v>
      </c>
      <c r="BQ29" s="38"/>
      <c r="BR29" s="38"/>
      <c r="BS29" s="38">
        <v>1</v>
      </c>
      <c r="BT29" s="38">
        <v>1</v>
      </c>
      <c r="BU29" s="38">
        <v>1</v>
      </c>
      <c r="BV29" s="38">
        <v>1</v>
      </c>
      <c r="BW29" s="38">
        <v>1</v>
      </c>
      <c r="BX29" s="38">
        <v>1</v>
      </c>
      <c r="BY29" s="38">
        <v>1</v>
      </c>
      <c r="BZ29" s="38">
        <v>1</v>
      </c>
      <c r="CA29" s="38">
        <v>1</v>
      </c>
      <c r="CB29" s="38">
        <v>1</v>
      </c>
      <c r="CC29" s="38">
        <v>1</v>
      </c>
      <c r="CD29" s="38">
        <v>1</v>
      </c>
      <c r="CE29" s="38">
        <v>1</v>
      </c>
      <c r="CF29" s="38">
        <v>1</v>
      </c>
      <c r="CG29" s="38">
        <v>1</v>
      </c>
      <c r="CH29" s="38">
        <v>1</v>
      </c>
      <c r="CI29" s="38"/>
      <c r="CJ29" s="38"/>
      <c r="CK29" s="38"/>
      <c r="CL29" s="38"/>
      <c r="CM29" s="38"/>
      <c r="CN29" s="38">
        <v>1</v>
      </c>
      <c r="CO29" s="38">
        <v>1</v>
      </c>
      <c r="CP29" s="38">
        <v>1</v>
      </c>
      <c r="CQ29" s="38">
        <v>1</v>
      </c>
      <c r="CR29" s="38">
        <v>1</v>
      </c>
      <c r="CS29" s="38">
        <v>1</v>
      </c>
      <c r="CT29" s="38">
        <v>1</v>
      </c>
      <c r="CU29" s="38">
        <v>1</v>
      </c>
      <c r="CV29" s="38">
        <v>1</v>
      </c>
      <c r="CW29" s="38">
        <v>1</v>
      </c>
      <c r="CX29" s="38">
        <v>1</v>
      </c>
      <c r="CY29" s="38">
        <v>1</v>
      </c>
      <c r="CZ29" s="38"/>
      <c r="DA29" s="38">
        <v>1</v>
      </c>
      <c r="DB29" s="38">
        <v>1</v>
      </c>
      <c r="DC29" s="38">
        <v>1</v>
      </c>
      <c r="DD29" s="38">
        <v>1</v>
      </c>
      <c r="DE29" s="38">
        <v>1</v>
      </c>
      <c r="DF29" s="38">
        <v>1</v>
      </c>
      <c r="DG29" s="38">
        <v>1</v>
      </c>
      <c r="DH29" s="38">
        <v>1</v>
      </c>
      <c r="DI29" s="38">
        <v>1</v>
      </c>
      <c r="DJ29" s="38">
        <v>1</v>
      </c>
      <c r="DK29" s="38">
        <v>1</v>
      </c>
      <c r="DL29" s="38">
        <v>1</v>
      </c>
      <c r="DM29" s="38">
        <v>1</v>
      </c>
      <c r="DN29" s="38">
        <v>1</v>
      </c>
      <c r="DO29" s="38"/>
      <c r="DP29" s="38"/>
      <c r="DQ29" s="38"/>
      <c r="DR29" s="38"/>
      <c r="DS29" s="38"/>
      <c r="DT29" s="38">
        <v>1</v>
      </c>
      <c r="DU29" s="38">
        <v>0</v>
      </c>
      <c r="DV29" s="38">
        <v>1</v>
      </c>
      <c r="DW29" s="38">
        <v>1</v>
      </c>
      <c r="DX29" s="38">
        <v>1</v>
      </c>
      <c r="DY29" s="38">
        <v>1</v>
      </c>
      <c r="DZ29" s="38">
        <v>1</v>
      </c>
      <c r="EA29" s="38">
        <v>1</v>
      </c>
      <c r="EB29" s="38">
        <v>1</v>
      </c>
      <c r="EC29" s="38">
        <v>1</v>
      </c>
      <c r="ED29" s="38"/>
      <c r="EE29" s="38">
        <v>0</v>
      </c>
      <c r="EF29" s="38">
        <v>1</v>
      </c>
      <c r="EG29" s="38">
        <v>1</v>
      </c>
      <c r="EH29" s="38">
        <v>1</v>
      </c>
      <c r="EI29" s="38">
        <v>1</v>
      </c>
      <c r="EJ29" s="38">
        <v>1</v>
      </c>
      <c r="EK29" s="38">
        <v>1</v>
      </c>
      <c r="EL29" s="38">
        <v>1</v>
      </c>
      <c r="EM29" s="38">
        <v>1</v>
      </c>
      <c r="EN29" s="38">
        <v>1</v>
      </c>
      <c r="EO29" s="38">
        <v>1</v>
      </c>
      <c r="EP29" s="38">
        <v>1</v>
      </c>
      <c r="EQ29" s="38">
        <v>1</v>
      </c>
      <c r="ER29" s="38">
        <v>1</v>
      </c>
      <c r="ES29" s="38">
        <v>1</v>
      </c>
      <c r="ET29" s="38">
        <v>1</v>
      </c>
      <c r="EU29" s="38">
        <v>1</v>
      </c>
      <c r="EV29" s="38">
        <v>0</v>
      </c>
      <c r="EW29" s="38">
        <v>1</v>
      </c>
      <c r="EX29" s="38">
        <v>0</v>
      </c>
      <c r="EY29" s="38">
        <v>1</v>
      </c>
      <c r="EZ29" s="38">
        <v>0</v>
      </c>
      <c r="FA29" s="38">
        <v>1</v>
      </c>
      <c r="FB29" s="38">
        <v>0</v>
      </c>
      <c r="FC29" s="38">
        <v>0</v>
      </c>
      <c r="FD29" s="38">
        <v>1</v>
      </c>
      <c r="FE29" s="38">
        <v>1</v>
      </c>
      <c r="FF29" s="38">
        <v>1</v>
      </c>
      <c r="FG29" s="38">
        <v>1</v>
      </c>
      <c r="FH29" s="38">
        <v>1</v>
      </c>
      <c r="FI29" s="38">
        <v>1</v>
      </c>
      <c r="FJ29" s="38">
        <v>1</v>
      </c>
      <c r="FK29" s="38">
        <v>0</v>
      </c>
      <c r="FL29" s="38">
        <v>1</v>
      </c>
      <c r="FM29" s="38"/>
      <c r="FN29" s="38">
        <v>1</v>
      </c>
      <c r="FO29" s="38">
        <v>1</v>
      </c>
      <c r="FP29" s="38">
        <v>1</v>
      </c>
      <c r="FQ29" s="38">
        <v>1</v>
      </c>
      <c r="FR29" s="38">
        <v>1</v>
      </c>
      <c r="FS29" s="38">
        <v>1</v>
      </c>
      <c r="FT29" s="38">
        <v>0</v>
      </c>
      <c r="FU29" s="38">
        <v>1</v>
      </c>
      <c r="FV29" s="38">
        <v>1</v>
      </c>
      <c r="FW29" s="38">
        <v>1</v>
      </c>
      <c r="FX29" s="38"/>
      <c r="FY29" s="38"/>
      <c r="FZ29" s="38">
        <v>1</v>
      </c>
      <c r="GA29" s="38">
        <v>1</v>
      </c>
      <c r="GB29" s="38">
        <v>0</v>
      </c>
      <c r="GC29" s="38">
        <v>1</v>
      </c>
      <c r="GD29" s="38">
        <v>1</v>
      </c>
      <c r="GE29" s="38">
        <v>1</v>
      </c>
      <c r="GF29" s="38">
        <v>0</v>
      </c>
      <c r="GG29" s="38">
        <v>1</v>
      </c>
      <c r="GH29" s="38"/>
      <c r="GI29" s="38">
        <v>1</v>
      </c>
      <c r="GJ29" s="38">
        <v>1</v>
      </c>
      <c r="GK29" s="38">
        <v>1</v>
      </c>
      <c r="GL29" s="38">
        <v>1</v>
      </c>
      <c r="GM29" s="38">
        <v>0</v>
      </c>
      <c r="GN29" s="38">
        <v>1</v>
      </c>
      <c r="GO29" s="38">
        <v>0</v>
      </c>
      <c r="GP29" s="38">
        <v>1</v>
      </c>
      <c r="GQ29" s="38">
        <v>0</v>
      </c>
      <c r="GR29" s="38">
        <v>1</v>
      </c>
      <c r="GS29" s="38">
        <v>1</v>
      </c>
      <c r="GT29" s="38">
        <v>1</v>
      </c>
      <c r="GU29" s="38">
        <v>1</v>
      </c>
      <c r="GV29" s="38">
        <v>1</v>
      </c>
      <c r="GW29" s="38">
        <v>0</v>
      </c>
      <c r="GX29" s="38">
        <v>1</v>
      </c>
      <c r="GY29" s="38">
        <v>1</v>
      </c>
      <c r="GZ29" s="38">
        <v>1</v>
      </c>
      <c r="HA29" s="38">
        <v>1</v>
      </c>
      <c r="HB29" s="38">
        <v>1</v>
      </c>
      <c r="HC29" s="38">
        <v>0</v>
      </c>
      <c r="HD29" s="38">
        <v>1</v>
      </c>
      <c r="HE29" s="38">
        <v>1</v>
      </c>
      <c r="HF29" s="38">
        <v>1</v>
      </c>
      <c r="HG29" s="38">
        <v>1</v>
      </c>
      <c r="HH29" s="38">
        <v>1</v>
      </c>
      <c r="HI29" s="38">
        <v>0</v>
      </c>
      <c r="HJ29" s="38">
        <v>1</v>
      </c>
      <c r="HK29" s="38">
        <v>1</v>
      </c>
      <c r="HL29" s="38">
        <v>1</v>
      </c>
      <c r="HM29" s="38">
        <v>1</v>
      </c>
      <c r="HN29" s="38">
        <v>1</v>
      </c>
      <c r="HO29" s="38"/>
      <c r="HP29" s="38">
        <v>1</v>
      </c>
      <c r="HQ29" s="38">
        <v>1</v>
      </c>
      <c r="HR29" s="38"/>
      <c r="HS29" s="38">
        <v>1</v>
      </c>
      <c r="HT29" s="38">
        <v>1</v>
      </c>
      <c r="HU29" s="38"/>
      <c r="HV29" s="38"/>
      <c r="HW29" s="38"/>
      <c r="HX29" s="38"/>
      <c r="HY29" s="38"/>
      <c r="HZ29" s="38"/>
      <c r="IA29" s="38"/>
      <c r="IB29" s="38">
        <v>1</v>
      </c>
      <c r="IC29" s="38">
        <v>1</v>
      </c>
      <c r="ID29" s="38">
        <v>0</v>
      </c>
      <c r="IE29" s="38">
        <v>1</v>
      </c>
      <c r="IF29" s="38">
        <v>1</v>
      </c>
      <c r="IG29" s="38">
        <v>1</v>
      </c>
      <c r="IH29" s="38">
        <v>0</v>
      </c>
      <c r="II29" s="38">
        <v>1</v>
      </c>
      <c r="IJ29" s="38">
        <v>0</v>
      </c>
      <c r="IK29" s="38">
        <v>1</v>
      </c>
      <c r="IL29" s="38">
        <v>1</v>
      </c>
      <c r="IM29" s="38">
        <v>1</v>
      </c>
      <c r="IN29" s="38">
        <v>1</v>
      </c>
      <c r="IO29" s="38">
        <v>1</v>
      </c>
      <c r="IP29" s="38">
        <v>1</v>
      </c>
      <c r="IQ29" s="38">
        <v>1</v>
      </c>
      <c r="IR29" s="38"/>
      <c r="IS29" s="30"/>
      <c r="IT29" s="38"/>
      <c r="IU29" s="38"/>
      <c r="IV29" s="41"/>
      <c r="IW29" s="41"/>
      <c r="IX29" s="41"/>
      <c r="IY29" s="41"/>
    </row>
    <row r="30" spans="1:262">
      <c r="A30" s="30" t="s">
        <v>44</v>
      </c>
      <c r="B30" s="38"/>
      <c r="C30" s="38"/>
      <c r="D30" s="38"/>
      <c r="E30" s="38"/>
      <c r="F30" s="46" t="s">
        <v>45</v>
      </c>
      <c r="G30" s="46"/>
      <c r="H30" s="47" t="s">
        <v>45</v>
      </c>
      <c r="I30" s="47"/>
      <c r="J30" s="48">
        <v>0</v>
      </c>
      <c r="K30" s="48"/>
      <c r="L30" s="47">
        <f t="shared" ref="L30" si="441">L29-M29</f>
        <v>-1</v>
      </c>
      <c r="M30" s="47"/>
      <c r="N30" s="47" t="s">
        <v>45</v>
      </c>
      <c r="O30" s="47"/>
      <c r="P30" s="47" t="s">
        <v>45</v>
      </c>
      <c r="Q30" s="47"/>
      <c r="R30" s="47" t="s">
        <v>45</v>
      </c>
      <c r="S30" s="47"/>
      <c r="T30" s="47" t="s">
        <v>45</v>
      </c>
      <c r="U30" s="47"/>
      <c r="V30" s="47" t="s">
        <v>45</v>
      </c>
      <c r="W30" s="47"/>
      <c r="X30" s="47" t="s">
        <v>45</v>
      </c>
      <c r="Y30" s="47"/>
      <c r="Z30" s="56">
        <f>9/10</f>
        <v>0.9</v>
      </c>
      <c r="AA30" s="50"/>
      <c r="AB30" s="51"/>
      <c r="AC30" s="47">
        <f t="shared" ref="AC30" si="442">AC29-AD29</f>
        <v>-1</v>
      </c>
      <c r="AD30" s="47"/>
      <c r="AE30" s="47">
        <f t="shared" ref="AE30" si="443">AE29-AF29</f>
        <v>-1</v>
      </c>
      <c r="AF30" s="47"/>
      <c r="AG30" s="47">
        <f t="shared" ref="AG30" si="444">AG29-AH29</f>
        <v>-1</v>
      </c>
      <c r="AH30" s="47"/>
      <c r="AI30" s="47" t="s">
        <v>45</v>
      </c>
      <c r="AJ30" s="47"/>
      <c r="AK30" s="52">
        <f>2/5</f>
        <v>0.4</v>
      </c>
      <c r="AL30" s="47">
        <f t="shared" ref="AL30" si="445">AL29-AM29</f>
        <v>-1</v>
      </c>
      <c r="AM30" s="47"/>
      <c r="AN30" s="47" t="s">
        <v>45</v>
      </c>
      <c r="AO30" s="47"/>
      <c r="AP30" s="47" t="s">
        <v>45</v>
      </c>
      <c r="AQ30" s="47"/>
      <c r="AR30" s="47" t="s">
        <v>45</v>
      </c>
      <c r="AS30" s="47"/>
      <c r="AT30" s="47" t="s">
        <v>45</v>
      </c>
      <c r="AU30" s="47"/>
      <c r="AV30" s="47" t="s">
        <v>45</v>
      </c>
      <c r="AW30" s="47"/>
      <c r="AX30" s="47">
        <f t="shared" ref="AX30" si="446">AX29-AY29</f>
        <v>-1</v>
      </c>
      <c r="AY30" s="47"/>
      <c r="AZ30" s="47" t="s">
        <v>45</v>
      </c>
      <c r="BA30" s="47"/>
      <c r="BB30" s="47" t="s">
        <v>45</v>
      </c>
      <c r="BC30" s="47"/>
      <c r="BD30" s="53">
        <f t="shared" ref="BD30" si="447">BD29-BE29</f>
        <v>0</v>
      </c>
      <c r="BE30" s="53"/>
      <c r="BF30" s="47">
        <f t="shared" ref="BF30" si="448">BF29-BG29</f>
        <v>-1</v>
      </c>
      <c r="BG30" s="47"/>
      <c r="BH30" s="47" t="s">
        <v>45</v>
      </c>
      <c r="BI30" s="47"/>
      <c r="BJ30" s="54">
        <f>9/12</f>
        <v>0.75</v>
      </c>
      <c r="BK30" s="47">
        <f t="shared" ref="BK30" si="449">BK29-BL29</f>
        <v>-1</v>
      </c>
      <c r="BL30" s="47"/>
      <c r="BM30" s="47" t="s">
        <v>45</v>
      </c>
      <c r="BN30" s="47"/>
      <c r="BO30" s="47" t="s">
        <v>45</v>
      </c>
      <c r="BP30" s="47"/>
      <c r="BQ30" s="47"/>
      <c r="BR30" s="47"/>
      <c r="BS30" s="47" t="s">
        <v>45</v>
      </c>
      <c r="BT30" s="47"/>
      <c r="BU30" s="47" t="s">
        <v>45</v>
      </c>
      <c r="BV30" s="47"/>
      <c r="BW30" s="47" t="s">
        <v>45</v>
      </c>
      <c r="BX30" s="47"/>
      <c r="BY30" s="47" t="s">
        <v>45</v>
      </c>
      <c r="BZ30" s="47"/>
      <c r="CA30" s="47" t="s">
        <v>45</v>
      </c>
      <c r="CB30" s="47"/>
      <c r="CC30" s="48">
        <f t="shared" ref="CC30" si="450">CC29-CD29</f>
        <v>0</v>
      </c>
      <c r="CD30" s="48"/>
      <c r="CE30" s="47" t="s">
        <v>45</v>
      </c>
      <c r="CF30" s="47"/>
      <c r="CG30" s="47" t="s">
        <v>45</v>
      </c>
      <c r="CH30" s="47"/>
      <c r="CI30" s="52">
        <f>11/12</f>
        <v>0.91666666666666663</v>
      </c>
      <c r="CJ30" s="47"/>
      <c r="CK30" s="47"/>
      <c r="CL30" s="47"/>
      <c r="CM30" s="47"/>
      <c r="CN30" s="47" t="s">
        <v>45</v>
      </c>
      <c r="CO30" s="47"/>
      <c r="CP30" s="47" t="s">
        <v>45</v>
      </c>
      <c r="CQ30" s="47"/>
      <c r="CR30" s="47" t="s">
        <v>45</v>
      </c>
      <c r="CS30" s="47"/>
      <c r="CT30" s="53">
        <f t="shared" ref="CT30" si="451">CT29-CU29</f>
        <v>0</v>
      </c>
      <c r="CU30" s="53"/>
      <c r="CV30" s="47" t="s">
        <v>45</v>
      </c>
      <c r="CW30" s="47"/>
      <c r="CX30" s="47" t="s">
        <v>45</v>
      </c>
      <c r="CY30" s="47"/>
      <c r="CZ30" s="52">
        <f>7/8</f>
        <v>0.875</v>
      </c>
      <c r="DA30" s="47" t="s">
        <v>45</v>
      </c>
      <c r="DB30" s="47"/>
      <c r="DC30" s="53">
        <v>0</v>
      </c>
      <c r="DD30" s="53"/>
      <c r="DE30" s="47" t="s">
        <v>45</v>
      </c>
      <c r="DF30" s="47"/>
      <c r="DG30" s="47" t="s">
        <v>45</v>
      </c>
      <c r="DH30" s="47"/>
      <c r="DI30" s="53">
        <f t="shared" ref="DI30" si="452">DI29-DJ29</f>
        <v>0</v>
      </c>
      <c r="DJ30" s="53"/>
      <c r="DK30" s="47" t="s">
        <v>45</v>
      </c>
      <c r="DL30" s="47"/>
      <c r="DM30" s="47" t="s">
        <v>45</v>
      </c>
      <c r="DN30" s="47"/>
      <c r="DO30" s="47"/>
      <c r="DP30" s="47"/>
      <c r="DQ30" s="47"/>
      <c r="DR30" s="47"/>
      <c r="DS30" s="52">
        <f>7/9</f>
        <v>0.77777777777777779</v>
      </c>
      <c r="DT30" s="47" t="s">
        <v>101</v>
      </c>
      <c r="DU30" s="47"/>
      <c r="DV30" s="48">
        <f t="shared" ref="DV30" si="453">DV29-DW29</f>
        <v>0</v>
      </c>
      <c r="DW30" s="48"/>
      <c r="DX30" s="47" t="s">
        <v>45</v>
      </c>
      <c r="DY30" s="47"/>
      <c r="DZ30" s="53">
        <f t="shared" ref="DZ30" si="454">DZ29-EA29</f>
        <v>0</v>
      </c>
      <c r="EA30" s="53"/>
      <c r="EB30" s="53">
        <f t="shared" ref="EB30" si="455">EB29-EC29</f>
        <v>0</v>
      </c>
      <c r="EC30" s="53"/>
      <c r="ED30" s="52">
        <f>4/5</f>
        <v>0.8</v>
      </c>
      <c r="EE30" s="47">
        <f t="shared" ref="EE30" si="456">EE29-EF29</f>
        <v>-1</v>
      </c>
      <c r="EF30" s="47"/>
      <c r="EG30" s="48">
        <f t="shared" ref="EG30" si="457">EG29-EH29</f>
        <v>0</v>
      </c>
      <c r="EH30" s="48"/>
      <c r="EI30" s="47" t="s">
        <v>45</v>
      </c>
      <c r="EJ30" s="47"/>
      <c r="EK30" s="47" t="s">
        <v>45</v>
      </c>
      <c r="EL30" s="47"/>
      <c r="EM30" s="53">
        <f t="shared" ref="EM30" si="458">EM29-EN29</f>
        <v>0</v>
      </c>
      <c r="EN30" s="53"/>
      <c r="EO30" s="47" t="s">
        <v>45</v>
      </c>
      <c r="EP30" s="47"/>
      <c r="EQ30" s="47" t="s">
        <v>45</v>
      </c>
      <c r="ER30" s="47"/>
      <c r="ES30" s="47" t="s">
        <v>45</v>
      </c>
      <c r="ET30" s="47"/>
      <c r="EU30" s="47" t="s">
        <v>101</v>
      </c>
      <c r="EV30" s="47"/>
      <c r="EW30" s="47" t="s">
        <v>101</v>
      </c>
      <c r="EX30" s="47"/>
      <c r="EY30" s="47" t="s">
        <v>101</v>
      </c>
      <c r="EZ30" s="47"/>
      <c r="FA30" s="47" t="s">
        <v>101</v>
      </c>
      <c r="FB30" s="47"/>
      <c r="FC30" s="47">
        <f t="shared" ref="FC30" si="459">FC29-FD29</f>
        <v>-1</v>
      </c>
      <c r="FD30" s="47"/>
      <c r="FE30" s="47" t="s">
        <v>45</v>
      </c>
      <c r="FF30" s="47"/>
      <c r="FG30" s="47" t="s">
        <v>45</v>
      </c>
      <c r="FH30" s="47"/>
      <c r="FI30" s="47" t="s">
        <v>45</v>
      </c>
      <c r="FJ30" s="47"/>
      <c r="FK30" s="47">
        <f t="shared" ref="FK30" si="460">FK29-FL29</f>
        <v>-1</v>
      </c>
      <c r="FL30" s="47"/>
      <c r="FM30" s="52">
        <f>11/16</f>
        <v>0.6875</v>
      </c>
      <c r="FN30" s="47" t="s">
        <v>45</v>
      </c>
      <c r="FO30" s="47"/>
      <c r="FP30" s="47" t="s">
        <v>45</v>
      </c>
      <c r="FQ30" s="47"/>
      <c r="FR30" s="53">
        <f t="shared" ref="FR30" si="461">FR29-FS29</f>
        <v>0</v>
      </c>
      <c r="FS30" s="53"/>
      <c r="FT30" s="47">
        <f t="shared" ref="FT30" si="462">FT29-FU29</f>
        <v>-1</v>
      </c>
      <c r="FU30" s="47"/>
      <c r="FV30" s="53">
        <f t="shared" ref="FV30" si="463">FV29-FW29</f>
        <v>0</v>
      </c>
      <c r="FW30" s="53"/>
      <c r="FX30" s="47"/>
      <c r="FY30" s="47"/>
      <c r="FZ30" s="53">
        <f t="shared" ref="FZ30" si="464">FZ29-GA29</f>
        <v>0</v>
      </c>
      <c r="GA30" s="53"/>
      <c r="GB30" s="47">
        <f t="shared" ref="GB30" si="465">GB29-GC29</f>
        <v>-1</v>
      </c>
      <c r="GC30" s="47"/>
      <c r="GD30" s="47" t="s">
        <v>45</v>
      </c>
      <c r="GE30" s="47"/>
      <c r="GF30" s="47">
        <f t="shared" ref="GF30" si="466">GF29-GG29</f>
        <v>-1</v>
      </c>
      <c r="GG30" s="47"/>
      <c r="GH30" s="52">
        <f>7/10</f>
        <v>0.7</v>
      </c>
      <c r="GI30" s="47" t="s">
        <v>45</v>
      </c>
      <c r="GJ30" s="47"/>
      <c r="GK30" s="47" t="s">
        <v>45</v>
      </c>
      <c r="GL30" s="47"/>
      <c r="GM30" s="47">
        <f t="shared" ref="GM30" si="467">GM29-GN29</f>
        <v>-1</v>
      </c>
      <c r="GN30" s="47"/>
      <c r="GO30" s="47">
        <f t="shared" ref="GO30" si="468">GO29-GP29</f>
        <v>-1</v>
      </c>
      <c r="GP30" s="47"/>
      <c r="GQ30" s="47">
        <f t="shared" ref="GQ30" si="469">GQ29-GR29</f>
        <v>-1</v>
      </c>
      <c r="GR30" s="47"/>
      <c r="GS30" s="47" t="s">
        <v>45</v>
      </c>
      <c r="GT30" s="47"/>
      <c r="GU30" s="47" t="s">
        <v>45</v>
      </c>
      <c r="GV30" s="47"/>
      <c r="GW30" s="47">
        <f t="shared" ref="GW30" si="470">GW29-GX29</f>
        <v>-1</v>
      </c>
      <c r="GX30" s="47"/>
      <c r="GY30" s="47" t="s">
        <v>45</v>
      </c>
      <c r="GZ30" s="47"/>
      <c r="HA30" s="47" t="s">
        <v>45</v>
      </c>
      <c r="HB30" s="47"/>
      <c r="HC30" s="47">
        <f t="shared" ref="HC30" si="471">HC29-HD29</f>
        <v>-1</v>
      </c>
      <c r="HD30" s="47"/>
      <c r="HE30" s="61">
        <f t="shared" ref="HE30" si="472">HE29-HF29</f>
        <v>0</v>
      </c>
      <c r="HF30" s="61"/>
      <c r="HG30" s="47" t="s">
        <v>45</v>
      </c>
      <c r="HH30" s="47"/>
      <c r="HI30" s="47">
        <f t="shared" ref="HI30" si="473">HI29-HJ29</f>
        <v>-1</v>
      </c>
      <c r="HJ30" s="47"/>
      <c r="HK30" s="47" t="s">
        <v>45</v>
      </c>
      <c r="HL30" s="47"/>
      <c r="HM30" s="60">
        <f t="shared" ref="HM30" si="474">HM29-HN29</f>
        <v>0</v>
      </c>
      <c r="HN30" s="60"/>
      <c r="HO30" s="52">
        <f>10/16</f>
        <v>0.625</v>
      </c>
      <c r="HP30" s="47" t="s">
        <v>45</v>
      </c>
      <c r="HQ30" s="47"/>
      <c r="HR30" s="52">
        <v>1</v>
      </c>
      <c r="HS30" s="53" t="s">
        <v>49</v>
      </c>
      <c r="HT30" s="53"/>
      <c r="HU30" s="47" t="s">
        <v>49</v>
      </c>
      <c r="HV30" s="47"/>
      <c r="HW30" s="47" t="s">
        <v>49</v>
      </c>
      <c r="HX30" s="47"/>
      <c r="HY30" s="47" t="s">
        <v>49</v>
      </c>
      <c r="HZ30" s="47"/>
      <c r="IA30" s="52" t="s">
        <v>49</v>
      </c>
      <c r="IB30" s="48">
        <f t="shared" ref="IB30" si="475">IB29-IC29</f>
        <v>0</v>
      </c>
      <c r="IC30" s="48"/>
      <c r="ID30" s="47">
        <f t="shared" ref="ID30" si="476">ID29-IE29</f>
        <v>-1</v>
      </c>
      <c r="IE30" s="47"/>
      <c r="IF30" s="47" t="s">
        <v>45</v>
      </c>
      <c r="IG30" s="47"/>
      <c r="IH30" s="47">
        <f t="shared" ref="IH30" si="477">IH29-II29</f>
        <v>-1</v>
      </c>
      <c r="II30" s="47"/>
      <c r="IJ30" s="47">
        <f t="shared" ref="IJ30" si="478">IJ29-IK29</f>
        <v>-1</v>
      </c>
      <c r="IK30" s="47"/>
      <c r="IL30" s="53">
        <f t="shared" ref="IL30" si="479">IL29-IM29</f>
        <v>0</v>
      </c>
      <c r="IM30" s="53"/>
      <c r="IN30" s="53">
        <f t="shared" ref="IN30" si="480">IN29-IO29</f>
        <v>0</v>
      </c>
      <c r="IO30" s="53"/>
      <c r="IP30" s="47" t="s">
        <v>45</v>
      </c>
      <c r="IQ30" s="47"/>
      <c r="IR30" s="38">
        <f>5/8</f>
        <v>0.625</v>
      </c>
      <c r="IS30" s="30">
        <f>81/113</f>
        <v>0.7168141592920354</v>
      </c>
      <c r="IT30" s="38">
        <v>31</v>
      </c>
      <c r="IU30" s="38">
        <v>113</v>
      </c>
      <c r="IV30" s="59">
        <f>COUNTIF(F30:IQ30,"y")-1</f>
        <v>58</v>
      </c>
      <c r="IW30" s="41">
        <f>COUNTIF(F30:IQ30,0)</f>
        <v>19</v>
      </c>
      <c r="IX30" s="41">
        <f t="shared" si="188"/>
        <v>8</v>
      </c>
      <c r="IY30" s="41">
        <f>COUNTIF(F30:IQ30,-1)</f>
        <v>23</v>
      </c>
      <c r="IZ30" s="42">
        <f t="shared" si="189"/>
        <v>31</v>
      </c>
      <c r="JA30" s="42">
        <f t="shared" si="190"/>
        <v>77</v>
      </c>
      <c r="JB30" s="42">
        <f t="shared" si="294"/>
        <v>108</v>
      </c>
    </row>
    <row r="31" spans="1:262">
      <c r="A31" s="30" t="s">
        <v>68</v>
      </c>
      <c r="B31" s="43">
        <v>45302</v>
      </c>
      <c r="C31" s="44">
        <v>0.66666666666666663</v>
      </c>
      <c r="D31" s="38" t="s">
        <v>35</v>
      </c>
      <c r="E31" s="38">
        <v>25</v>
      </c>
      <c r="F31" s="38">
        <v>1</v>
      </c>
      <c r="G31" s="38">
        <v>1</v>
      </c>
      <c r="H31" s="38">
        <v>1</v>
      </c>
      <c r="I31" s="38">
        <v>1</v>
      </c>
      <c r="J31" s="38">
        <v>1</v>
      </c>
      <c r="K31" s="38">
        <v>1</v>
      </c>
      <c r="L31" s="38">
        <v>1</v>
      </c>
      <c r="M31" s="38">
        <v>1</v>
      </c>
      <c r="N31" s="38">
        <v>1</v>
      </c>
      <c r="O31" s="38">
        <v>1</v>
      </c>
      <c r="P31" s="38">
        <v>1</v>
      </c>
      <c r="Q31" s="38">
        <v>1</v>
      </c>
      <c r="R31" s="38">
        <v>1</v>
      </c>
      <c r="S31" s="38">
        <v>1</v>
      </c>
      <c r="T31" s="38">
        <v>1</v>
      </c>
      <c r="U31" s="38">
        <v>1</v>
      </c>
      <c r="V31" s="38">
        <v>1</v>
      </c>
      <c r="W31" s="38">
        <v>1</v>
      </c>
      <c r="X31" s="38">
        <v>1</v>
      </c>
      <c r="Y31" s="38">
        <v>1</v>
      </c>
      <c r="Z31" s="39"/>
      <c r="AA31" s="38"/>
      <c r="AB31" s="38"/>
      <c r="AC31" s="38">
        <v>1</v>
      </c>
      <c r="AD31" s="38">
        <v>1</v>
      </c>
      <c r="AE31" s="38">
        <v>1</v>
      </c>
      <c r="AF31" s="38">
        <v>1</v>
      </c>
      <c r="AG31" s="38">
        <v>1</v>
      </c>
      <c r="AH31" s="38">
        <v>1</v>
      </c>
      <c r="AI31" s="38">
        <v>1</v>
      </c>
      <c r="AJ31" s="38">
        <v>1</v>
      </c>
      <c r="AK31" s="38"/>
      <c r="AL31" s="38">
        <v>1</v>
      </c>
      <c r="AM31" s="38">
        <v>1</v>
      </c>
      <c r="AN31" s="38">
        <v>1</v>
      </c>
      <c r="AO31" s="38">
        <v>1</v>
      </c>
      <c r="AP31" s="38">
        <v>0</v>
      </c>
      <c r="AQ31" s="38">
        <v>1</v>
      </c>
      <c r="AR31" s="38">
        <v>1</v>
      </c>
      <c r="AS31" s="38">
        <v>1</v>
      </c>
      <c r="AT31" s="38">
        <v>1</v>
      </c>
      <c r="AU31" s="38">
        <v>1</v>
      </c>
      <c r="AV31" s="38">
        <v>1</v>
      </c>
      <c r="AW31" s="38">
        <v>1</v>
      </c>
      <c r="AX31" s="38">
        <v>1</v>
      </c>
      <c r="AY31" s="38">
        <v>1</v>
      </c>
      <c r="AZ31" s="38">
        <v>1</v>
      </c>
      <c r="BA31" s="38">
        <v>1</v>
      </c>
      <c r="BB31" s="38">
        <v>1</v>
      </c>
      <c r="BC31" s="38">
        <v>1</v>
      </c>
      <c r="BD31" s="38">
        <v>1</v>
      </c>
      <c r="BE31" s="38">
        <v>1</v>
      </c>
      <c r="BF31" s="38">
        <v>1</v>
      </c>
      <c r="BG31" s="38">
        <v>1</v>
      </c>
      <c r="BH31" s="38">
        <v>1</v>
      </c>
      <c r="BI31" s="38">
        <v>1</v>
      </c>
      <c r="BJ31" s="40"/>
      <c r="BK31" s="38">
        <v>1</v>
      </c>
      <c r="BL31" s="38">
        <v>1</v>
      </c>
      <c r="BM31" s="38">
        <v>1</v>
      </c>
      <c r="BN31" s="38">
        <v>1</v>
      </c>
      <c r="BO31" s="38">
        <v>1</v>
      </c>
      <c r="BP31" s="38">
        <v>1</v>
      </c>
      <c r="BQ31" s="38"/>
      <c r="BR31" s="38"/>
      <c r="BS31" s="38">
        <v>0</v>
      </c>
      <c r="BT31" s="38">
        <v>1</v>
      </c>
      <c r="BU31" s="38">
        <v>1</v>
      </c>
      <c r="BV31" s="38">
        <v>1</v>
      </c>
      <c r="BW31" s="38">
        <v>1</v>
      </c>
      <c r="BX31" s="38">
        <v>1</v>
      </c>
      <c r="BY31" s="38">
        <v>1</v>
      </c>
      <c r="BZ31" s="38">
        <v>1</v>
      </c>
      <c r="CA31" s="38">
        <v>1</v>
      </c>
      <c r="CB31" s="38">
        <v>1</v>
      </c>
      <c r="CC31" s="38">
        <v>1</v>
      </c>
      <c r="CD31" s="38">
        <v>1</v>
      </c>
      <c r="CE31" s="38">
        <v>1</v>
      </c>
      <c r="CF31" s="38">
        <v>1</v>
      </c>
      <c r="CG31" s="38">
        <v>1</v>
      </c>
      <c r="CH31" s="38">
        <v>1</v>
      </c>
      <c r="CI31" s="38"/>
      <c r="CJ31" s="38"/>
      <c r="CK31" s="38"/>
      <c r="CL31" s="38"/>
      <c r="CM31" s="38"/>
      <c r="CN31" s="38">
        <v>1</v>
      </c>
      <c r="CO31" s="38">
        <v>1</v>
      </c>
      <c r="CP31" s="38">
        <v>1</v>
      </c>
      <c r="CQ31" s="38">
        <v>1</v>
      </c>
      <c r="CR31" s="38">
        <v>0</v>
      </c>
      <c r="CS31" s="38">
        <v>1</v>
      </c>
      <c r="CT31" s="38">
        <v>1</v>
      </c>
      <c r="CU31" s="38">
        <v>1</v>
      </c>
      <c r="CV31" s="38">
        <v>1</v>
      </c>
      <c r="CW31" s="38">
        <v>1</v>
      </c>
      <c r="CX31" s="38">
        <v>1</v>
      </c>
      <c r="CY31" s="38">
        <v>1</v>
      </c>
      <c r="CZ31" s="38"/>
      <c r="DA31" s="38">
        <v>1</v>
      </c>
      <c r="DB31" s="38">
        <v>1</v>
      </c>
      <c r="DC31" s="38">
        <v>1</v>
      </c>
      <c r="DD31" s="38">
        <v>1</v>
      </c>
      <c r="DE31" s="38">
        <v>1</v>
      </c>
      <c r="DF31" s="38">
        <v>1</v>
      </c>
      <c r="DG31" s="38">
        <v>1</v>
      </c>
      <c r="DH31" s="38">
        <v>1</v>
      </c>
      <c r="DI31" s="38">
        <v>1</v>
      </c>
      <c r="DJ31" s="38">
        <v>1</v>
      </c>
      <c r="DK31" s="38">
        <v>1</v>
      </c>
      <c r="DL31" s="38">
        <v>1</v>
      </c>
      <c r="DM31" s="38">
        <v>1</v>
      </c>
      <c r="DN31" s="38">
        <v>1</v>
      </c>
      <c r="DO31" s="38"/>
      <c r="DP31" s="38"/>
      <c r="DQ31" s="38"/>
      <c r="DR31" s="38"/>
      <c r="DS31" s="38"/>
      <c r="DT31" s="38">
        <v>1</v>
      </c>
      <c r="DU31" s="38">
        <v>1</v>
      </c>
      <c r="DV31" s="38">
        <v>0</v>
      </c>
      <c r="DW31" s="38">
        <v>1</v>
      </c>
      <c r="DX31" s="38">
        <v>1</v>
      </c>
      <c r="DY31" s="38">
        <v>1</v>
      </c>
      <c r="DZ31" s="38">
        <v>1</v>
      </c>
      <c r="EA31" s="38">
        <v>1</v>
      </c>
      <c r="EB31" s="38">
        <v>1</v>
      </c>
      <c r="EC31" s="38">
        <v>1</v>
      </c>
      <c r="ED31" s="38"/>
      <c r="EE31" s="38">
        <v>0</v>
      </c>
      <c r="EF31" s="38">
        <v>1</v>
      </c>
      <c r="EG31" s="38">
        <v>1</v>
      </c>
      <c r="EH31" s="38">
        <v>1</v>
      </c>
      <c r="EI31" s="38">
        <v>1</v>
      </c>
      <c r="EJ31" s="38">
        <v>1</v>
      </c>
      <c r="EK31" s="38">
        <v>1</v>
      </c>
      <c r="EL31" s="38">
        <v>1</v>
      </c>
      <c r="EM31" s="38">
        <v>1</v>
      </c>
      <c r="EN31" s="38">
        <v>1</v>
      </c>
      <c r="EO31" s="38">
        <v>1</v>
      </c>
      <c r="EP31" s="38">
        <v>1</v>
      </c>
      <c r="EQ31" s="38">
        <v>0</v>
      </c>
      <c r="ER31" s="38">
        <v>1</v>
      </c>
      <c r="ES31" s="38">
        <v>1</v>
      </c>
      <c r="ET31" s="38">
        <v>1</v>
      </c>
      <c r="EU31" s="38">
        <v>1</v>
      </c>
      <c r="EV31" s="38">
        <v>0</v>
      </c>
      <c r="EW31" s="38">
        <v>1</v>
      </c>
      <c r="EX31" s="38">
        <v>1</v>
      </c>
      <c r="EY31" s="38">
        <v>1</v>
      </c>
      <c r="EZ31" s="38">
        <v>0</v>
      </c>
      <c r="FA31" s="38">
        <v>1</v>
      </c>
      <c r="FB31" s="38">
        <v>1</v>
      </c>
      <c r="FC31" s="38">
        <v>0</v>
      </c>
      <c r="FD31" s="38">
        <v>1</v>
      </c>
      <c r="FE31" s="38">
        <v>1</v>
      </c>
      <c r="FF31" s="38">
        <v>0</v>
      </c>
      <c r="FG31" s="38">
        <v>1</v>
      </c>
      <c r="FH31" s="38">
        <v>1</v>
      </c>
      <c r="FI31" s="38">
        <v>1</v>
      </c>
      <c r="FJ31" s="38">
        <v>1</v>
      </c>
      <c r="FK31" s="38">
        <v>1</v>
      </c>
      <c r="FL31" s="38">
        <v>1</v>
      </c>
      <c r="FM31" s="38"/>
      <c r="FN31" s="38">
        <v>1</v>
      </c>
      <c r="FO31" s="38">
        <v>1</v>
      </c>
      <c r="FP31" s="38">
        <v>1</v>
      </c>
      <c r="FQ31" s="38">
        <v>1</v>
      </c>
      <c r="FR31" s="38">
        <v>1</v>
      </c>
      <c r="FS31" s="38">
        <v>1</v>
      </c>
      <c r="FT31" s="38">
        <v>1</v>
      </c>
      <c r="FU31" s="38">
        <v>1</v>
      </c>
      <c r="FV31" s="38">
        <v>1</v>
      </c>
      <c r="FW31" s="38">
        <v>1</v>
      </c>
      <c r="FX31" s="38"/>
      <c r="FY31" s="38"/>
      <c r="FZ31" s="38">
        <v>1</v>
      </c>
      <c r="GA31" s="38">
        <v>1</v>
      </c>
      <c r="GB31" s="38">
        <v>1</v>
      </c>
      <c r="GC31" s="38">
        <v>1</v>
      </c>
      <c r="GD31" s="38">
        <v>1</v>
      </c>
      <c r="GE31" s="38">
        <v>1</v>
      </c>
      <c r="GF31" s="38">
        <v>1</v>
      </c>
      <c r="GG31" s="38">
        <v>1</v>
      </c>
      <c r="GH31" s="38"/>
      <c r="GI31" s="38">
        <v>1</v>
      </c>
      <c r="GJ31" s="38">
        <v>1</v>
      </c>
      <c r="GK31" s="38">
        <v>1</v>
      </c>
      <c r="GL31" s="38">
        <v>1</v>
      </c>
      <c r="GM31" s="38">
        <v>1</v>
      </c>
      <c r="GN31" s="38">
        <v>1</v>
      </c>
      <c r="GO31" s="38">
        <v>1</v>
      </c>
      <c r="GP31" s="38">
        <v>1</v>
      </c>
      <c r="GQ31" s="38">
        <v>1</v>
      </c>
      <c r="GR31" s="38">
        <v>1</v>
      </c>
      <c r="GS31" s="38">
        <v>1</v>
      </c>
      <c r="GT31" s="38">
        <v>1</v>
      </c>
      <c r="GU31" s="38">
        <v>1</v>
      </c>
      <c r="GV31" s="38">
        <v>0</v>
      </c>
      <c r="GW31" s="38">
        <v>1</v>
      </c>
      <c r="GX31" s="38">
        <v>0</v>
      </c>
      <c r="GY31" s="38">
        <v>1</v>
      </c>
      <c r="GZ31" s="38">
        <v>1</v>
      </c>
      <c r="HA31" s="38">
        <v>1</v>
      </c>
      <c r="HB31" s="38">
        <v>1</v>
      </c>
      <c r="HC31" s="38">
        <v>1</v>
      </c>
      <c r="HD31" s="38">
        <v>1</v>
      </c>
      <c r="HE31" s="38">
        <v>1</v>
      </c>
      <c r="HF31" s="38">
        <v>1</v>
      </c>
      <c r="HG31" s="38">
        <v>1</v>
      </c>
      <c r="HH31" s="38">
        <v>1</v>
      </c>
      <c r="HI31" s="38">
        <v>1</v>
      </c>
      <c r="HJ31" s="38">
        <v>1</v>
      </c>
      <c r="HK31" s="38">
        <v>1</v>
      </c>
      <c r="HL31" s="38">
        <v>1</v>
      </c>
      <c r="HM31" s="38">
        <v>1</v>
      </c>
      <c r="HN31" s="38">
        <v>1</v>
      </c>
      <c r="HO31" s="38"/>
      <c r="HP31" s="38">
        <v>1</v>
      </c>
      <c r="HQ31" s="38">
        <v>1</v>
      </c>
      <c r="HR31" s="38"/>
      <c r="HS31" s="38">
        <v>1</v>
      </c>
      <c r="HT31" s="38">
        <v>1</v>
      </c>
      <c r="HU31" s="38"/>
      <c r="HV31" s="38"/>
      <c r="HW31" s="38"/>
      <c r="HX31" s="38"/>
      <c r="HY31" s="38"/>
      <c r="HZ31" s="38"/>
      <c r="IA31" s="38"/>
      <c r="IB31" s="38">
        <v>1</v>
      </c>
      <c r="IC31" s="38">
        <v>0</v>
      </c>
      <c r="ID31" s="38">
        <v>1</v>
      </c>
      <c r="IE31" s="38">
        <v>1</v>
      </c>
      <c r="IF31" s="38">
        <v>1</v>
      </c>
      <c r="IG31" s="38">
        <v>1</v>
      </c>
      <c r="IH31" s="38">
        <v>1</v>
      </c>
      <c r="II31" s="38">
        <v>1</v>
      </c>
      <c r="IJ31" s="38">
        <v>1</v>
      </c>
      <c r="IK31" s="38">
        <v>1</v>
      </c>
      <c r="IL31" s="38">
        <v>1</v>
      </c>
      <c r="IM31" s="38">
        <v>1</v>
      </c>
      <c r="IN31" s="38">
        <v>1</v>
      </c>
      <c r="IO31" s="38">
        <v>1</v>
      </c>
      <c r="IP31" s="38">
        <v>1</v>
      </c>
      <c r="IQ31" s="38">
        <v>1</v>
      </c>
      <c r="IR31" s="38"/>
      <c r="IS31" s="30"/>
      <c r="IT31" s="38"/>
      <c r="IU31" s="38"/>
      <c r="IV31" s="41"/>
      <c r="IW31" s="41"/>
      <c r="IX31" s="41"/>
      <c r="IY31" s="41"/>
    </row>
    <row r="32" spans="1:262">
      <c r="A32" s="30" t="s">
        <v>44</v>
      </c>
      <c r="B32" s="38"/>
      <c r="C32" s="38"/>
      <c r="D32" s="38"/>
      <c r="E32" s="38"/>
      <c r="F32" s="47" t="s">
        <v>45</v>
      </c>
      <c r="G32" s="47"/>
      <c r="H32" s="47" t="s">
        <v>45</v>
      </c>
      <c r="I32" s="47"/>
      <c r="J32" s="58">
        <f t="shared" ref="J32" si="481">J31-K31</f>
        <v>0</v>
      </c>
      <c r="K32" s="58"/>
      <c r="L32" s="47" t="s">
        <v>45</v>
      </c>
      <c r="M32" s="47"/>
      <c r="N32" s="53">
        <f t="shared" ref="N32" si="482">N31-O31</f>
        <v>0</v>
      </c>
      <c r="O32" s="53"/>
      <c r="P32" s="47" t="s">
        <v>45</v>
      </c>
      <c r="Q32" s="47"/>
      <c r="R32" s="58">
        <f t="shared" ref="R32" si="483">R31-S31</f>
        <v>0</v>
      </c>
      <c r="S32" s="58"/>
      <c r="T32" s="47" t="s">
        <v>45</v>
      </c>
      <c r="U32" s="47"/>
      <c r="V32" s="48">
        <f t="shared" ref="V32" si="484">V31-W31</f>
        <v>0</v>
      </c>
      <c r="W32" s="48"/>
      <c r="X32" s="47" t="s">
        <v>45</v>
      </c>
      <c r="Y32" s="47"/>
      <c r="Z32" s="56">
        <v>1</v>
      </c>
      <c r="AA32" s="50"/>
      <c r="AB32" s="51"/>
      <c r="AC32" s="47" t="s">
        <v>45</v>
      </c>
      <c r="AD32" s="47"/>
      <c r="AE32" s="47" t="s">
        <v>45</v>
      </c>
      <c r="AF32" s="47"/>
      <c r="AG32" s="47" t="s">
        <v>45</v>
      </c>
      <c r="AH32" s="47"/>
      <c r="AI32" s="47" t="s">
        <v>45</v>
      </c>
      <c r="AJ32" s="47"/>
      <c r="AK32" s="52">
        <v>1</v>
      </c>
      <c r="AL32" s="47" t="s">
        <v>45</v>
      </c>
      <c r="AM32" s="47"/>
      <c r="AN32" s="47" t="s">
        <v>45</v>
      </c>
      <c r="AO32" s="47"/>
      <c r="AP32" s="47">
        <f t="shared" ref="AP32" si="485">AP31-AQ31</f>
        <v>-1</v>
      </c>
      <c r="AQ32" s="47"/>
      <c r="AR32" s="47" t="s">
        <v>45</v>
      </c>
      <c r="AS32" s="47"/>
      <c r="AT32" s="47" t="s">
        <v>45</v>
      </c>
      <c r="AU32" s="47"/>
      <c r="AV32" s="47" t="s">
        <v>45</v>
      </c>
      <c r="AW32" s="47"/>
      <c r="AX32" s="53">
        <f t="shared" ref="AX32" si="486">AX31-AY31</f>
        <v>0</v>
      </c>
      <c r="AY32" s="53"/>
      <c r="AZ32" s="53">
        <f t="shared" ref="AZ32" si="487">AZ31-BA31</f>
        <v>0</v>
      </c>
      <c r="BA32" s="53"/>
      <c r="BB32" s="47" t="s">
        <v>45</v>
      </c>
      <c r="BC32" s="47"/>
      <c r="BD32" s="53">
        <f t="shared" ref="BD32" si="488">BD31-BE31</f>
        <v>0</v>
      </c>
      <c r="BE32" s="53"/>
      <c r="BF32" s="53">
        <f t="shared" ref="BF32" si="489">BF31-BG31</f>
        <v>0</v>
      </c>
      <c r="BG32" s="53"/>
      <c r="BH32" s="47" t="s">
        <v>45</v>
      </c>
      <c r="BI32" s="47"/>
      <c r="BJ32" s="54">
        <f>11/12</f>
        <v>0.91666666666666663</v>
      </c>
      <c r="BK32" s="47" t="s">
        <v>45</v>
      </c>
      <c r="BL32" s="47"/>
      <c r="BM32" s="47" t="s">
        <v>45</v>
      </c>
      <c r="BN32" s="47"/>
      <c r="BO32" s="47" t="s">
        <v>45</v>
      </c>
      <c r="BP32" s="47"/>
      <c r="BQ32" s="47"/>
      <c r="BR32" s="47"/>
      <c r="BS32" s="47">
        <f t="shared" ref="BS32" si="490">BS31-BT31</f>
        <v>-1</v>
      </c>
      <c r="BT32" s="47"/>
      <c r="BU32" s="47" t="s">
        <v>45</v>
      </c>
      <c r="BV32" s="47"/>
      <c r="BW32" s="47" t="s">
        <v>45</v>
      </c>
      <c r="BX32" s="47"/>
      <c r="BY32" s="47" t="s">
        <v>45</v>
      </c>
      <c r="BZ32" s="47"/>
      <c r="CA32" s="47" t="s">
        <v>45</v>
      </c>
      <c r="CB32" s="47"/>
      <c r="CC32" s="47" t="s">
        <v>45</v>
      </c>
      <c r="CD32" s="47"/>
      <c r="CE32" s="47" t="s">
        <v>45</v>
      </c>
      <c r="CF32" s="47"/>
      <c r="CG32" s="47" t="s">
        <v>45</v>
      </c>
      <c r="CH32" s="47"/>
      <c r="CI32" s="52">
        <f>11/12</f>
        <v>0.91666666666666663</v>
      </c>
      <c r="CJ32" s="47"/>
      <c r="CK32" s="47"/>
      <c r="CL32" s="47"/>
      <c r="CM32" s="47"/>
      <c r="CN32" s="47" t="s">
        <v>45</v>
      </c>
      <c r="CO32" s="47"/>
      <c r="CP32" s="47" t="s">
        <v>45</v>
      </c>
      <c r="CQ32" s="47"/>
      <c r="CR32" s="47">
        <f t="shared" ref="CR32" si="491">CR31-CS31</f>
        <v>-1</v>
      </c>
      <c r="CS32" s="47"/>
      <c r="CT32" s="53">
        <f t="shared" ref="CT32" si="492">CT31-CU31</f>
        <v>0</v>
      </c>
      <c r="CU32" s="53"/>
      <c r="CV32" s="53">
        <f t="shared" ref="CV32" si="493">CV31-CW31</f>
        <v>0</v>
      </c>
      <c r="CW32" s="53"/>
      <c r="CX32" s="47" t="s">
        <v>45</v>
      </c>
      <c r="CY32" s="47"/>
      <c r="CZ32" s="52">
        <f>7/8</f>
        <v>0.875</v>
      </c>
      <c r="DA32" s="53">
        <f t="shared" ref="DA32" si="494">DA31-DB31</f>
        <v>0</v>
      </c>
      <c r="DB32" s="53"/>
      <c r="DC32" s="53">
        <v>0</v>
      </c>
      <c r="DD32" s="53"/>
      <c r="DE32" s="47" t="s">
        <v>45</v>
      </c>
      <c r="DF32" s="47"/>
      <c r="DG32" s="47" t="s">
        <v>45</v>
      </c>
      <c r="DH32" s="47"/>
      <c r="DI32" s="53">
        <f t="shared" ref="DI32" si="495">DI31-DJ31</f>
        <v>0</v>
      </c>
      <c r="DJ32" s="53"/>
      <c r="DK32" s="47" t="s">
        <v>45</v>
      </c>
      <c r="DL32" s="47"/>
      <c r="DM32" s="47" t="s">
        <v>45</v>
      </c>
      <c r="DN32" s="47"/>
      <c r="DO32" s="47"/>
      <c r="DP32" s="47"/>
      <c r="DQ32" s="47"/>
      <c r="DR32" s="47"/>
      <c r="DS32" s="52">
        <f>7/9</f>
        <v>0.77777777777777779</v>
      </c>
      <c r="DT32" s="47" t="s">
        <v>45</v>
      </c>
      <c r="DU32" s="47"/>
      <c r="DV32" s="47">
        <f t="shared" ref="DV32" si="496">DV31-DW31</f>
        <v>-1</v>
      </c>
      <c r="DW32" s="47"/>
      <c r="DX32" s="47" t="s">
        <v>45</v>
      </c>
      <c r="DY32" s="47"/>
      <c r="DZ32" s="47" t="s">
        <v>45</v>
      </c>
      <c r="EA32" s="47"/>
      <c r="EB32" s="47" t="s">
        <v>45</v>
      </c>
      <c r="EC32" s="47"/>
      <c r="ED32" s="52">
        <f>3/5</f>
        <v>0.6</v>
      </c>
      <c r="EE32" s="47">
        <f t="shared" ref="EE32" si="497">EE31-EF31</f>
        <v>-1</v>
      </c>
      <c r="EF32" s="47"/>
      <c r="EG32" s="58">
        <f t="shared" ref="EG32" si="498">EG31-EH31</f>
        <v>0</v>
      </c>
      <c r="EH32" s="58"/>
      <c r="EI32" s="47" t="s">
        <v>45</v>
      </c>
      <c r="EJ32" s="47"/>
      <c r="EK32" s="47" t="s">
        <v>45</v>
      </c>
      <c r="EL32" s="47"/>
      <c r="EM32" s="58">
        <f t="shared" ref="EM32" si="499">EM31-EN31</f>
        <v>0</v>
      </c>
      <c r="EN32" s="58"/>
      <c r="EO32" s="47" t="s">
        <v>45</v>
      </c>
      <c r="EP32" s="47"/>
      <c r="EQ32" s="47">
        <v>-1</v>
      </c>
      <c r="ER32" s="47"/>
      <c r="ES32" s="47" t="s">
        <v>45</v>
      </c>
      <c r="ET32" s="47"/>
      <c r="EU32" s="47" t="s">
        <v>101</v>
      </c>
      <c r="EV32" s="47"/>
      <c r="EW32" s="47" t="s">
        <v>45</v>
      </c>
      <c r="EX32" s="47"/>
      <c r="EY32" s="47" t="s">
        <v>101</v>
      </c>
      <c r="EZ32" s="47"/>
      <c r="FA32" s="47" t="s">
        <v>45</v>
      </c>
      <c r="FB32" s="47"/>
      <c r="FC32" s="47">
        <f t="shared" ref="FC32" si="500">FC31-FD31</f>
        <v>-1</v>
      </c>
      <c r="FD32" s="47"/>
      <c r="FE32" s="47" t="s">
        <v>101</v>
      </c>
      <c r="FF32" s="47"/>
      <c r="FG32" s="47" t="s">
        <v>45</v>
      </c>
      <c r="FH32" s="47"/>
      <c r="FI32" s="47" t="s">
        <v>45</v>
      </c>
      <c r="FJ32" s="47"/>
      <c r="FK32" s="47" t="s">
        <v>45</v>
      </c>
      <c r="FL32" s="47"/>
      <c r="FM32" s="52">
        <f>10/16</f>
        <v>0.625</v>
      </c>
      <c r="FN32" s="47" t="s">
        <v>45</v>
      </c>
      <c r="FO32" s="47"/>
      <c r="FP32" s="53">
        <f t="shared" ref="FP32" si="501">FP31-FQ31</f>
        <v>0</v>
      </c>
      <c r="FQ32" s="53"/>
      <c r="FR32" s="47" t="s">
        <v>45</v>
      </c>
      <c r="FS32" s="47"/>
      <c r="FT32" s="47" t="s">
        <v>45</v>
      </c>
      <c r="FU32" s="47"/>
      <c r="FV32" s="53">
        <f t="shared" ref="FV32" si="502">FV31-FW31</f>
        <v>0</v>
      </c>
      <c r="FW32" s="53"/>
      <c r="FX32" s="47"/>
      <c r="FY32" s="47"/>
      <c r="FZ32" s="53">
        <f t="shared" ref="FZ32" si="503">FZ31-GA31</f>
        <v>0</v>
      </c>
      <c r="GA32" s="53"/>
      <c r="GB32" s="47" t="s">
        <v>45</v>
      </c>
      <c r="GC32" s="47"/>
      <c r="GD32" s="47" t="s">
        <v>45</v>
      </c>
      <c r="GE32" s="47"/>
      <c r="GF32" s="53">
        <f t="shared" ref="GF32" si="504">GF31-GG31</f>
        <v>0</v>
      </c>
      <c r="GG32" s="53"/>
      <c r="GH32" s="52">
        <v>1</v>
      </c>
      <c r="GI32" s="53">
        <f t="shared" ref="GI32" si="505">GI31-GJ31</f>
        <v>0</v>
      </c>
      <c r="GJ32" s="53"/>
      <c r="GK32" s="47" t="s">
        <v>45</v>
      </c>
      <c r="GL32" s="47"/>
      <c r="GM32" s="47" t="s">
        <v>45</v>
      </c>
      <c r="GN32" s="47"/>
      <c r="GO32" s="53">
        <f t="shared" ref="GO32" si="506">GO31-GP31</f>
        <v>0</v>
      </c>
      <c r="GP32" s="53"/>
      <c r="GQ32" s="53">
        <f t="shared" ref="GQ32" si="507">GQ31-GR31</f>
        <v>0</v>
      </c>
      <c r="GR32" s="53"/>
      <c r="GS32" s="53">
        <f t="shared" ref="GS32" si="508">GS31-GT31</f>
        <v>0</v>
      </c>
      <c r="GT32" s="53"/>
      <c r="GU32" s="47" t="s">
        <v>101</v>
      </c>
      <c r="GV32" s="47"/>
      <c r="GW32" s="47" t="s">
        <v>101</v>
      </c>
      <c r="GX32" s="47"/>
      <c r="GY32" s="47" t="s">
        <v>45</v>
      </c>
      <c r="GZ32" s="47"/>
      <c r="HA32" s="53">
        <f t="shared" ref="HA32" si="509">HA31-HB31</f>
        <v>0</v>
      </c>
      <c r="HB32" s="53"/>
      <c r="HC32" s="53">
        <f t="shared" ref="HC32" si="510">HC31-HD31</f>
        <v>0</v>
      </c>
      <c r="HD32" s="53"/>
      <c r="HE32" s="53">
        <f t="shared" ref="HE32" si="511">HE31-HF31</f>
        <v>0</v>
      </c>
      <c r="HF32" s="53"/>
      <c r="HG32" s="53">
        <f t="shared" ref="HG32" si="512">HG31-HH31</f>
        <v>0</v>
      </c>
      <c r="HH32" s="53"/>
      <c r="HI32" s="53">
        <f t="shared" ref="HI32" si="513">HI31-HJ31</f>
        <v>0</v>
      </c>
      <c r="HJ32" s="53"/>
      <c r="HK32" s="47" t="s">
        <v>45</v>
      </c>
      <c r="HL32" s="47"/>
      <c r="HM32" s="53">
        <f t="shared" ref="HM32" si="514">HM31-HN31</f>
        <v>0</v>
      </c>
      <c r="HN32" s="53"/>
      <c r="HO32" s="52">
        <f>14/16</f>
        <v>0.875</v>
      </c>
      <c r="HP32" s="47" t="s">
        <v>45</v>
      </c>
      <c r="HQ32" s="47"/>
      <c r="HR32" s="52">
        <v>1</v>
      </c>
      <c r="HS32" s="53" t="s">
        <v>49</v>
      </c>
      <c r="HT32" s="53"/>
      <c r="HU32" s="47" t="s">
        <v>49</v>
      </c>
      <c r="HV32" s="47"/>
      <c r="HW32" s="47" t="s">
        <v>49</v>
      </c>
      <c r="HX32" s="47"/>
      <c r="HY32" s="47" t="s">
        <v>49</v>
      </c>
      <c r="HZ32" s="47"/>
      <c r="IA32" s="52" t="s">
        <v>49</v>
      </c>
      <c r="IB32" s="47" t="s">
        <v>101</v>
      </c>
      <c r="IC32" s="47"/>
      <c r="ID32" s="48">
        <f t="shared" ref="ID32" si="515">ID31-IE31</f>
        <v>0</v>
      </c>
      <c r="IE32" s="48"/>
      <c r="IF32" s="47" t="s">
        <v>45</v>
      </c>
      <c r="IG32" s="47"/>
      <c r="IH32" s="48">
        <f t="shared" ref="IH32" si="516">IH31-II31</f>
        <v>0</v>
      </c>
      <c r="II32" s="48"/>
      <c r="IJ32" s="47" t="s">
        <v>45</v>
      </c>
      <c r="IK32" s="47"/>
      <c r="IL32" s="47" t="s">
        <v>45</v>
      </c>
      <c r="IM32" s="47"/>
      <c r="IN32" s="53">
        <f t="shared" ref="IN32" si="517">IN31-IO31</f>
        <v>0</v>
      </c>
      <c r="IO32" s="53"/>
      <c r="IP32" s="53">
        <f t="shared" ref="IP32" si="518">IP31-IQ31</f>
        <v>0</v>
      </c>
      <c r="IQ32" s="53"/>
      <c r="IR32" s="38">
        <f>7/8</f>
        <v>0.875</v>
      </c>
      <c r="IS32" s="30">
        <f>98/113</f>
        <v>0.86725663716814161</v>
      </c>
      <c r="IT32" s="38">
        <v>15</v>
      </c>
      <c r="IU32" s="38">
        <v>113</v>
      </c>
      <c r="IV32" s="41">
        <f>COUNTIF(F32:IQ32,"y")-1</f>
        <v>59</v>
      </c>
      <c r="IW32" s="41">
        <f>COUNTIF(F32:IQ32,0)</f>
        <v>33</v>
      </c>
      <c r="IX32" s="41">
        <f t="shared" si="188"/>
        <v>8</v>
      </c>
      <c r="IY32" s="41">
        <f>COUNTIF(F32:IQ32,-1)</f>
        <v>7</v>
      </c>
      <c r="IZ32" s="42">
        <f t="shared" si="189"/>
        <v>15</v>
      </c>
      <c r="JA32" s="42">
        <f t="shared" si="190"/>
        <v>92</v>
      </c>
      <c r="JB32" s="42">
        <f t="shared" si="294"/>
        <v>107</v>
      </c>
    </row>
    <row r="33" spans="1:262" ht="30.75">
      <c r="A33" s="30" t="s">
        <v>69</v>
      </c>
      <c r="B33" s="43">
        <v>45304</v>
      </c>
      <c r="C33" s="44">
        <v>0.54166666666666663</v>
      </c>
      <c r="D33" s="57" t="s">
        <v>70</v>
      </c>
      <c r="E33" s="38">
        <v>20</v>
      </c>
      <c r="F33" s="38">
        <v>1</v>
      </c>
      <c r="G33" s="38">
        <v>1</v>
      </c>
      <c r="H33" s="38">
        <v>1</v>
      </c>
      <c r="I33" s="38">
        <v>1</v>
      </c>
      <c r="J33" s="38">
        <v>1</v>
      </c>
      <c r="K33" s="38">
        <v>1</v>
      </c>
      <c r="L33" s="38">
        <v>1</v>
      </c>
      <c r="M33" s="38">
        <v>1</v>
      </c>
      <c r="N33" s="38">
        <v>1</v>
      </c>
      <c r="O33" s="38">
        <v>1</v>
      </c>
      <c r="P33" s="38">
        <v>1</v>
      </c>
      <c r="Q33" s="38">
        <v>1</v>
      </c>
      <c r="R33" s="38">
        <v>1</v>
      </c>
      <c r="S33" s="38">
        <v>1</v>
      </c>
      <c r="T33" s="38">
        <v>1</v>
      </c>
      <c r="U33" s="38">
        <v>1</v>
      </c>
      <c r="V33" s="38">
        <v>1</v>
      </c>
      <c r="W33" s="38">
        <v>1</v>
      </c>
      <c r="X33" s="38">
        <v>1</v>
      </c>
      <c r="Y33" s="38">
        <v>1</v>
      </c>
      <c r="Z33" s="39"/>
      <c r="AA33" s="38"/>
      <c r="AB33" s="38"/>
      <c r="AC33" s="38">
        <v>1</v>
      </c>
      <c r="AD33" s="38">
        <v>0</v>
      </c>
      <c r="AE33" s="38">
        <v>0</v>
      </c>
      <c r="AF33" s="38">
        <v>1</v>
      </c>
      <c r="AG33" s="38">
        <v>1</v>
      </c>
      <c r="AH33" s="38">
        <v>0</v>
      </c>
      <c r="AI33" s="38">
        <v>1</v>
      </c>
      <c r="AJ33" s="38">
        <v>1</v>
      </c>
      <c r="AK33" s="38"/>
      <c r="AL33" s="38">
        <v>0</v>
      </c>
      <c r="AM33" s="38">
        <v>1</v>
      </c>
      <c r="AN33" s="38">
        <v>1</v>
      </c>
      <c r="AO33" s="38">
        <v>1</v>
      </c>
      <c r="AP33" s="38">
        <v>0</v>
      </c>
      <c r="AQ33" s="38">
        <v>1</v>
      </c>
      <c r="AR33" s="38">
        <v>1</v>
      </c>
      <c r="AS33" s="38">
        <v>1</v>
      </c>
      <c r="AT33" s="38">
        <v>1</v>
      </c>
      <c r="AU33" s="38">
        <v>1</v>
      </c>
      <c r="AV33" s="38">
        <v>1</v>
      </c>
      <c r="AW33" s="38">
        <v>1</v>
      </c>
      <c r="AX33" s="38">
        <v>1</v>
      </c>
      <c r="AY33" s="38">
        <v>1</v>
      </c>
      <c r="AZ33" s="38">
        <v>1</v>
      </c>
      <c r="BA33" s="38">
        <v>0</v>
      </c>
      <c r="BB33" s="38">
        <v>1</v>
      </c>
      <c r="BC33" s="38">
        <v>1</v>
      </c>
      <c r="BD33" s="38">
        <v>1</v>
      </c>
      <c r="BE33" s="38">
        <v>1</v>
      </c>
      <c r="BF33" s="38">
        <v>1</v>
      </c>
      <c r="BG33" s="38">
        <v>1</v>
      </c>
      <c r="BH33" s="38">
        <v>1</v>
      </c>
      <c r="BI33" s="38">
        <v>1</v>
      </c>
      <c r="BJ33" s="40"/>
      <c r="BK33" s="38">
        <v>0</v>
      </c>
      <c r="BL33" s="38">
        <v>1</v>
      </c>
      <c r="BM33" s="38">
        <v>1</v>
      </c>
      <c r="BN33" s="38">
        <v>1</v>
      </c>
      <c r="BO33" s="38">
        <v>1</v>
      </c>
      <c r="BP33" s="38">
        <v>1</v>
      </c>
      <c r="BQ33" s="38"/>
      <c r="BR33" s="38"/>
      <c r="BS33" s="38">
        <v>1</v>
      </c>
      <c r="BT33" s="38">
        <v>1</v>
      </c>
      <c r="BU33" s="38">
        <v>1</v>
      </c>
      <c r="BV33" s="38">
        <v>0</v>
      </c>
      <c r="BW33" s="38">
        <v>1</v>
      </c>
      <c r="BX33" s="38">
        <v>1</v>
      </c>
      <c r="BY33" s="38">
        <v>0</v>
      </c>
      <c r="BZ33" s="38">
        <v>1</v>
      </c>
      <c r="CA33" s="38">
        <v>1</v>
      </c>
      <c r="CB33" s="38">
        <v>1</v>
      </c>
      <c r="CC33" s="38">
        <v>1</v>
      </c>
      <c r="CD33" s="38">
        <v>1</v>
      </c>
      <c r="CE33" s="38">
        <v>1</v>
      </c>
      <c r="CF33" s="38">
        <v>1</v>
      </c>
      <c r="CG33" s="38">
        <v>1</v>
      </c>
      <c r="CH33" s="38">
        <v>1</v>
      </c>
      <c r="CI33" s="38"/>
      <c r="CJ33" s="38"/>
      <c r="CK33" s="38"/>
      <c r="CL33" s="38"/>
      <c r="CM33" s="38"/>
      <c r="CN33" s="38">
        <v>1</v>
      </c>
      <c r="CO33" s="38">
        <v>1</v>
      </c>
      <c r="CP33" s="38">
        <v>1</v>
      </c>
      <c r="CQ33" s="38">
        <v>1</v>
      </c>
      <c r="CR33" s="38">
        <v>0</v>
      </c>
      <c r="CS33" s="38">
        <v>1</v>
      </c>
      <c r="CT33" s="38">
        <v>1</v>
      </c>
      <c r="CU33" s="38">
        <v>1</v>
      </c>
      <c r="CV33" s="38">
        <v>1</v>
      </c>
      <c r="CW33" s="38">
        <v>1</v>
      </c>
      <c r="CX33" s="38">
        <v>1</v>
      </c>
      <c r="CY33" s="38">
        <v>1</v>
      </c>
      <c r="CZ33" s="38"/>
      <c r="DA33" s="38">
        <v>1</v>
      </c>
      <c r="DB33" s="38">
        <v>1</v>
      </c>
      <c r="DC33" s="38">
        <v>1</v>
      </c>
      <c r="DD33" s="38">
        <v>0</v>
      </c>
      <c r="DE33" s="38">
        <v>1</v>
      </c>
      <c r="DF33" s="38">
        <v>1</v>
      </c>
      <c r="DG33" s="38">
        <v>1</v>
      </c>
      <c r="DH33" s="38">
        <v>1</v>
      </c>
      <c r="DI33" s="38">
        <v>1</v>
      </c>
      <c r="DJ33" s="38">
        <v>0</v>
      </c>
      <c r="DK33" s="38">
        <v>1</v>
      </c>
      <c r="DL33" s="38">
        <v>1</v>
      </c>
      <c r="DM33" s="38">
        <v>1</v>
      </c>
      <c r="DN33" s="38">
        <v>1</v>
      </c>
      <c r="DO33" s="38"/>
      <c r="DP33" s="38"/>
      <c r="DQ33" s="38"/>
      <c r="DR33" s="38"/>
      <c r="DS33" s="38"/>
      <c r="DT33" s="38">
        <v>0</v>
      </c>
      <c r="DU33" s="38">
        <v>1</v>
      </c>
      <c r="DV33" s="38">
        <v>0</v>
      </c>
      <c r="DW33" s="38">
        <v>1</v>
      </c>
      <c r="DX33" s="38">
        <v>1</v>
      </c>
      <c r="DY33" s="38">
        <v>1</v>
      </c>
      <c r="DZ33" s="38">
        <v>1</v>
      </c>
      <c r="EA33" s="38">
        <v>0</v>
      </c>
      <c r="EB33" s="38">
        <v>1</v>
      </c>
      <c r="EC33" s="38">
        <v>1</v>
      </c>
      <c r="ED33" s="38"/>
      <c r="EE33" s="38">
        <v>1</v>
      </c>
      <c r="EF33" s="38">
        <v>1</v>
      </c>
      <c r="EG33" s="38">
        <v>1</v>
      </c>
      <c r="EH33" s="38">
        <v>1</v>
      </c>
      <c r="EI33" s="38">
        <v>1</v>
      </c>
      <c r="EJ33" s="38">
        <v>1</v>
      </c>
      <c r="EK33" s="38">
        <v>1</v>
      </c>
      <c r="EL33" s="38">
        <v>1</v>
      </c>
      <c r="EM33" s="38">
        <v>1</v>
      </c>
      <c r="EN33" s="38">
        <v>0</v>
      </c>
      <c r="EO33" s="38">
        <v>1</v>
      </c>
      <c r="EP33" s="38">
        <v>1</v>
      </c>
      <c r="EQ33" s="38">
        <v>0</v>
      </c>
      <c r="ER33" s="38">
        <v>1</v>
      </c>
      <c r="ES33" s="38">
        <v>1</v>
      </c>
      <c r="ET33" s="38">
        <v>1</v>
      </c>
      <c r="EU33" s="38">
        <v>0</v>
      </c>
      <c r="EV33" s="38">
        <v>1</v>
      </c>
      <c r="EW33" s="38">
        <v>1</v>
      </c>
      <c r="EX33" s="38">
        <v>1</v>
      </c>
      <c r="EY33" s="38">
        <v>1</v>
      </c>
      <c r="EZ33" s="38">
        <v>0</v>
      </c>
      <c r="FA33" s="38">
        <v>1</v>
      </c>
      <c r="FB33" s="38">
        <v>1</v>
      </c>
      <c r="FC33" s="38">
        <v>0</v>
      </c>
      <c r="FD33" s="38">
        <v>1</v>
      </c>
      <c r="FE33" s="38">
        <v>1</v>
      </c>
      <c r="FF33" s="38">
        <v>1</v>
      </c>
      <c r="FG33" s="38">
        <v>1</v>
      </c>
      <c r="FH33" s="38">
        <v>1</v>
      </c>
      <c r="FI33" s="38">
        <v>1</v>
      </c>
      <c r="FJ33" s="38">
        <v>1</v>
      </c>
      <c r="FK33" s="38">
        <v>0</v>
      </c>
      <c r="FL33" s="38">
        <v>1</v>
      </c>
      <c r="FM33" s="38"/>
      <c r="FN33" s="38">
        <v>1</v>
      </c>
      <c r="FO33" s="38">
        <v>1</v>
      </c>
      <c r="FP33" s="38">
        <v>1</v>
      </c>
      <c r="FQ33" s="38">
        <v>1</v>
      </c>
      <c r="FR33" s="38">
        <v>1</v>
      </c>
      <c r="FS33" s="38">
        <v>1</v>
      </c>
      <c r="FT33" s="38">
        <v>1</v>
      </c>
      <c r="FU33" s="38">
        <v>1</v>
      </c>
      <c r="FV33" s="38">
        <v>1</v>
      </c>
      <c r="FW33" s="38">
        <v>1</v>
      </c>
      <c r="FX33" s="38"/>
      <c r="FY33" s="38"/>
      <c r="FZ33" s="38">
        <v>1</v>
      </c>
      <c r="GA33" s="38">
        <v>1</v>
      </c>
      <c r="GB33" s="38">
        <v>1</v>
      </c>
      <c r="GC33" s="38">
        <v>1</v>
      </c>
      <c r="GD33" s="38">
        <v>1</v>
      </c>
      <c r="GE33" s="38">
        <v>1</v>
      </c>
      <c r="GF33" s="38">
        <v>1</v>
      </c>
      <c r="GG33" s="38">
        <v>1</v>
      </c>
      <c r="GH33" s="38"/>
      <c r="GI33" s="38">
        <v>1</v>
      </c>
      <c r="GJ33" s="38">
        <v>1</v>
      </c>
      <c r="GK33" s="38">
        <v>1</v>
      </c>
      <c r="GL33" s="38">
        <v>1</v>
      </c>
      <c r="GM33" s="38">
        <v>1</v>
      </c>
      <c r="GN33" s="38">
        <v>1</v>
      </c>
      <c r="GO33" s="38">
        <v>1</v>
      </c>
      <c r="GP33" s="38">
        <v>1</v>
      </c>
      <c r="GQ33" s="38">
        <v>1</v>
      </c>
      <c r="GR33" s="38">
        <v>1</v>
      </c>
      <c r="GS33" s="38">
        <v>1</v>
      </c>
      <c r="GT33" s="38">
        <v>1</v>
      </c>
      <c r="GU33" s="38">
        <v>1</v>
      </c>
      <c r="GV33" s="38">
        <v>1</v>
      </c>
      <c r="GW33" s="38">
        <v>1</v>
      </c>
      <c r="GX33" s="38">
        <v>1</v>
      </c>
      <c r="GY33" s="38">
        <v>1</v>
      </c>
      <c r="GZ33" s="38">
        <v>1</v>
      </c>
      <c r="HA33" s="38">
        <v>1</v>
      </c>
      <c r="HB33" s="38">
        <v>1</v>
      </c>
      <c r="HC33" s="38">
        <v>1</v>
      </c>
      <c r="HD33" s="38">
        <v>1</v>
      </c>
      <c r="HE33" s="38">
        <v>1</v>
      </c>
      <c r="HF33" s="38">
        <v>1</v>
      </c>
      <c r="HG33" s="38">
        <v>1</v>
      </c>
      <c r="HH33" s="38">
        <v>1</v>
      </c>
      <c r="HI33" s="38">
        <v>1</v>
      </c>
      <c r="HJ33" s="38">
        <v>1</v>
      </c>
      <c r="HK33" s="38">
        <v>1</v>
      </c>
      <c r="HL33" s="38">
        <v>1</v>
      </c>
      <c r="HM33" s="38">
        <v>1</v>
      </c>
      <c r="HN33" s="38">
        <v>1</v>
      </c>
      <c r="HO33" s="38"/>
      <c r="HP33" s="38">
        <v>1</v>
      </c>
      <c r="HQ33" s="38">
        <v>1</v>
      </c>
      <c r="HR33" s="38"/>
      <c r="HS33" s="38">
        <v>1</v>
      </c>
      <c r="HT33" s="38">
        <v>1</v>
      </c>
      <c r="HU33" s="38"/>
      <c r="HV33" s="38"/>
      <c r="HW33" s="38"/>
      <c r="HX33" s="38"/>
      <c r="HY33" s="38"/>
      <c r="HZ33" s="38"/>
      <c r="IA33" s="38"/>
      <c r="IB33" s="38">
        <v>1</v>
      </c>
      <c r="IC33" s="38">
        <v>0</v>
      </c>
      <c r="ID33" s="38">
        <v>1</v>
      </c>
      <c r="IE33" s="38">
        <v>1</v>
      </c>
      <c r="IF33" s="38">
        <v>1</v>
      </c>
      <c r="IG33" s="38">
        <v>1</v>
      </c>
      <c r="IH33" s="38">
        <v>1</v>
      </c>
      <c r="II33" s="38">
        <v>1</v>
      </c>
      <c r="IJ33" s="38">
        <v>0</v>
      </c>
      <c r="IK33" s="38">
        <v>1</v>
      </c>
      <c r="IL33" s="38">
        <v>0</v>
      </c>
      <c r="IM33" s="38">
        <v>1</v>
      </c>
      <c r="IN33" s="38">
        <v>0</v>
      </c>
      <c r="IO33" s="38">
        <v>1</v>
      </c>
      <c r="IP33" s="38">
        <v>0</v>
      </c>
      <c r="IQ33" s="38">
        <v>1</v>
      </c>
      <c r="IR33" s="38"/>
      <c r="IS33" s="30"/>
      <c r="IT33" s="38"/>
      <c r="IU33" s="38"/>
      <c r="IV33" s="41"/>
      <c r="IW33" s="41"/>
      <c r="IX33" s="41"/>
      <c r="IY33" s="41"/>
    </row>
    <row r="34" spans="1:262">
      <c r="A34" s="30" t="s">
        <v>44</v>
      </c>
      <c r="B34" s="38"/>
      <c r="C34" s="38"/>
      <c r="D34" s="38"/>
      <c r="E34" s="38"/>
      <c r="F34" s="47" t="s">
        <v>45</v>
      </c>
      <c r="G34" s="47"/>
      <c r="H34" s="47" t="s">
        <v>45</v>
      </c>
      <c r="I34" s="47"/>
      <c r="J34" s="61">
        <f t="shared" ref="J34" si="519">J33-K33</f>
        <v>0</v>
      </c>
      <c r="K34" s="61"/>
      <c r="L34" s="47" t="s">
        <v>45</v>
      </c>
      <c r="M34" s="47"/>
      <c r="N34" s="58">
        <f t="shared" ref="N34" si="520">N33-O33</f>
        <v>0</v>
      </c>
      <c r="O34" s="58"/>
      <c r="P34" s="47" t="s">
        <v>45</v>
      </c>
      <c r="Q34" s="47"/>
      <c r="R34" s="58">
        <f t="shared" ref="R34" si="521">R33-S33</f>
        <v>0</v>
      </c>
      <c r="S34" s="58"/>
      <c r="T34" s="47" t="s">
        <v>45</v>
      </c>
      <c r="U34" s="47"/>
      <c r="V34" s="58">
        <f t="shared" ref="V34" si="522">V33-W33</f>
        <v>0</v>
      </c>
      <c r="W34" s="58"/>
      <c r="X34" s="47" t="s">
        <v>45</v>
      </c>
      <c r="Y34" s="47"/>
      <c r="Z34" s="56">
        <v>1</v>
      </c>
      <c r="AA34" s="50"/>
      <c r="AB34" s="51"/>
      <c r="AC34" s="47" t="s">
        <v>101</v>
      </c>
      <c r="AD34" s="47"/>
      <c r="AE34" s="47">
        <f t="shared" ref="AE34" si="523">AE33-AF33</f>
        <v>-1</v>
      </c>
      <c r="AF34" s="47"/>
      <c r="AG34" s="47" t="s">
        <v>101</v>
      </c>
      <c r="AH34" s="47"/>
      <c r="AI34" s="47" t="s">
        <v>45</v>
      </c>
      <c r="AJ34" s="47"/>
      <c r="AK34" s="52">
        <f>2/5</f>
        <v>0.4</v>
      </c>
      <c r="AL34" s="47">
        <f t="shared" ref="AL34" si="524">AL33-AM33</f>
        <v>-1</v>
      </c>
      <c r="AM34" s="47"/>
      <c r="AN34" s="47" t="s">
        <v>45</v>
      </c>
      <c r="AO34" s="47"/>
      <c r="AP34" s="47">
        <f t="shared" ref="AP34" si="525">AP33-AQ33</f>
        <v>-1</v>
      </c>
      <c r="AQ34" s="47"/>
      <c r="AR34" s="47" t="s">
        <v>45</v>
      </c>
      <c r="AS34" s="47"/>
      <c r="AT34" s="47" t="s">
        <v>45</v>
      </c>
      <c r="AU34" s="47"/>
      <c r="AV34" s="47" t="s">
        <v>45</v>
      </c>
      <c r="AW34" s="47"/>
      <c r="AX34" s="53">
        <f t="shared" ref="AX34" si="526">AX33-AY33</f>
        <v>0</v>
      </c>
      <c r="AY34" s="53"/>
      <c r="AZ34" s="47" t="s">
        <v>102</v>
      </c>
      <c r="BA34" s="47"/>
      <c r="BB34" s="47" t="s">
        <v>45</v>
      </c>
      <c r="BC34" s="47"/>
      <c r="BD34" s="53">
        <f t="shared" ref="BD34" si="527">BD33-BE33</f>
        <v>0</v>
      </c>
      <c r="BE34" s="53"/>
      <c r="BF34" s="53">
        <f t="shared" ref="BF34" si="528">BF33-BG33</f>
        <v>0</v>
      </c>
      <c r="BG34" s="53"/>
      <c r="BH34" s="47" t="s">
        <v>45</v>
      </c>
      <c r="BI34" s="47"/>
      <c r="BJ34" s="54">
        <f>9/12</f>
        <v>0.75</v>
      </c>
      <c r="BK34" s="47">
        <f t="shared" ref="BK34" si="529">BK33-BL33</f>
        <v>-1</v>
      </c>
      <c r="BL34" s="47"/>
      <c r="BM34" s="47" t="s">
        <v>45</v>
      </c>
      <c r="BN34" s="47"/>
      <c r="BO34" s="47" t="s">
        <v>45</v>
      </c>
      <c r="BP34" s="47"/>
      <c r="BQ34" s="47"/>
      <c r="BR34" s="47"/>
      <c r="BS34" s="47" t="s">
        <v>45</v>
      </c>
      <c r="BT34" s="47"/>
      <c r="BU34" s="47">
        <f t="shared" ref="BU34" si="530">BU33-BV33</f>
        <v>1</v>
      </c>
      <c r="BV34" s="47"/>
      <c r="BW34" s="47" t="s">
        <v>45</v>
      </c>
      <c r="BX34" s="47"/>
      <c r="BY34" s="47">
        <f t="shared" ref="BY34" si="531">BY33-BZ33</f>
        <v>-1</v>
      </c>
      <c r="BZ34" s="47"/>
      <c r="CA34" s="47" t="s">
        <v>45</v>
      </c>
      <c r="CB34" s="47"/>
      <c r="CC34" s="48">
        <f t="shared" ref="CC34" si="532">CC33-CD33</f>
        <v>0</v>
      </c>
      <c r="CD34" s="48"/>
      <c r="CE34" s="47" t="s">
        <v>45</v>
      </c>
      <c r="CF34" s="47"/>
      <c r="CG34" s="47" t="s">
        <v>45</v>
      </c>
      <c r="CH34" s="47"/>
      <c r="CI34" s="52">
        <f>9/12</f>
        <v>0.75</v>
      </c>
      <c r="CJ34" s="47"/>
      <c r="CK34" s="47"/>
      <c r="CL34" s="47"/>
      <c r="CM34" s="47"/>
      <c r="CN34" s="47" t="s">
        <v>45</v>
      </c>
      <c r="CO34" s="47"/>
      <c r="CP34" s="47" t="s">
        <v>45</v>
      </c>
      <c r="CQ34" s="47"/>
      <c r="CR34" s="47">
        <f t="shared" ref="CR34" si="533">CR33-CS33</f>
        <v>-1</v>
      </c>
      <c r="CS34" s="47"/>
      <c r="CT34" s="47" t="s">
        <v>45</v>
      </c>
      <c r="CU34" s="47"/>
      <c r="CV34" s="53">
        <f t="shared" ref="CV34" si="534">CV33-CW33</f>
        <v>0</v>
      </c>
      <c r="CW34" s="53"/>
      <c r="CX34" s="47" t="s">
        <v>45</v>
      </c>
      <c r="CY34" s="47"/>
      <c r="CZ34" s="52">
        <f>6/8</f>
        <v>0.75</v>
      </c>
      <c r="DA34" s="53">
        <f t="shared" ref="DA34" si="535">DA33-DB33</f>
        <v>0</v>
      </c>
      <c r="DB34" s="53"/>
      <c r="DC34" s="47" t="s">
        <v>101</v>
      </c>
      <c r="DD34" s="47"/>
      <c r="DE34" s="47" t="s">
        <v>45</v>
      </c>
      <c r="DF34" s="47"/>
      <c r="DG34" s="47" t="s">
        <v>45</v>
      </c>
      <c r="DH34" s="47"/>
      <c r="DI34" s="47" t="s">
        <v>101</v>
      </c>
      <c r="DJ34" s="47"/>
      <c r="DK34" s="47" t="s">
        <v>45</v>
      </c>
      <c r="DL34" s="47"/>
      <c r="DM34" s="47" t="s">
        <v>45</v>
      </c>
      <c r="DN34" s="47"/>
      <c r="DO34" s="47"/>
      <c r="DP34" s="47"/>
      <c r="DQ34" s="47"/>
      <c r="DR34" s="47"/>
      <c r="DS34" s="52">
        <f>7/9</f>
        <v>0.77777777777777779</v>
      </c>
      <c r="DT34" s="47">
        <f t="shared" ref="DT34" si="536">DT33-DU33</f>
        <v>-1</v>
      </c>
      <c r="DU34" s="47"/>
      <c r="DV34" s="47">
        <f t="shared" ref="DV34" si="537">DV33-DW33</f>
        <v>-1</v>
      </c>
      <c r="DW34" s="47"/>
      <c r="DX34" s="47" t="s">
        <v>45</v>
      </c>
      <c r="DY34" s="47"/>
      <c r="DZ34" s="47" t="s">
        <v>101</v>
      </c>
      <c r="EA34" s="47"/>
      <c r="EB34" s="53">
        <f t="shared" ref="EB34" si="538">EB33-EC33</f>
        <v>0</v>
      </c>
      <c r="EC34" s="53"/>
      <c r="ED34" s="52">
        <v>0.5</v>
      </c>
      <c r="EE34" s="47" t="s">
        <v>45</v>
      </c>
      <c r="EF34" s="47"/>
      <c r="EG34" s="53">
        <f t="shared" ref="EG34" si="539">EG33-EH33</f>
        <v>0</v>
      </c>
      <c r="EH34" s="53"/>
      <c r="EI34" s="47" t="s">
        <v>45</v>
      </c>
      <c r="EJ34" s="47"/>
      <c r="EK34" s="47" t="s">
        <v>45</v>
      </c>
      <c r="EL34" s="47"/>
      <c r="EM34" s="47" t="s">
        <v>101</v>
      </c>
      <c r="EN34" s="47"/>
      <c r="EO34" s="47" t="s">
        <v>45</v>
      </c>
      <c r="EP34" s="47"/>
      <c r="EQ34" s="47">
        <f t="shared" ref="EQ34" si="540">EQ33-ER33</f>
        <v>-1</v>
      </c>
      <c r="ER34" s="47"/>
      <c r="ES34" s="47" t="s">
        <v>45</v>
      </c>
      <c r="ET34" s="47"/>
      <c r="EU34" s="47">
        <f t="shared" ref="EU34" si="541">EU33-EV33</f>
        <v>-1</v>
      </c>
      <c r="EV34" s="47"/>
      <c r="EW34" s="47" t="s">
        <v>45</v>
      </c>
      <c r="EX34" s="47"/>
      <c r="EY34" s="47" t="s">
        <v>101</v>
      </c>
      <c r="EZ34" s="47"/>
      <c r="FA34" s="47" t="s">
        <v>45</v>
      </c>
      <c r="FB34" s="47"/>
      <c r="FC34" s="47">
        <f t="shared" ref="FC34" si="542">FC33-FD33</f>
        <v>-1</v>
      </c>
      <c r="FD34" s="47"/>
      <c r="FE34" s="47" t="s">
        <v>45</v>
      </c>
      <c r="FF34" s="47"/>
      <c r="FG34" s="53">
        <f t="shared" ref="FG34" si="543">FG33-FH33</f>
        <v>0</v>
      </c>
      <c r="FH34" s="53"/>
      <c r="FI34" s="47" t="s">
        <v>45</v>
      </c>
      <c r="FJ34" s="47"/>
      <c r="FK34" s="47">
        <f t="shared" ref="FK34" si="544">FK33-FL33</f>
        <v>-1</v>
      </c>
      <c r="FL34" s="47"/>
      <c r="FM34" s="52">
        <f>11/16</f>
        <v>0.6875</v>
      </c>
      <c r="FN34" s="47" t="s">
        <v>49</v>
      </c>
      <c r="FO34" s="47"/>
      <c r="FP34" s="47" t="s">
        <v>49</v>
      </c>
      <c r="FQ34" s="47"/>
      <c r="FR34" s="47" t="s">
        <v>49</v>
      </c>
      <c r="FS34" s="47"/>
      <c r="FT34" s="47" t="s">
        <v>49</v>
      </c>
      <c r="FU34" s="47"/>
      <c r="FV34" s="47" t="s">
        <v>49</v>
      </c>
      <c r="FW34" s="47"/>
      <c r="FX34" s="47"/>
      <c r="FY34" s="47"/>
      <c r="FZ34" s="47" t="s">
        <v>49</v>
      </c>
      <c r="GA34" s="47"/>
      <c r="GB34" s="47" t="s">
        <v>49</v>
      </c>
      <c r="GC34" s="47"/>
      <c r="GD34" s="47" t="s">
        <v>49</v>
      </c>
      <c r="GE34" s="47"/>
      <c r="GF34" s="47" t="s">
        <v>49</v>
      </c>
      <c r="GG34" s="47"/>
      <c r="GH34" s="52" t="s">
        <v>49</v>
      </c>
      <c r="GI34" s="53">
        <f t="shared" ref="GI34" si="545">GI33-GJ33</f>
        <v>0</v>
      </c>
      <c r="GJ34" s="53"/>
      <c r="GK34" s="47" t="s">
        <v>45</v>
      </c>
      <c r="GL34" s="47"/>
      <c r="GM34" s="47" t="s">
        <v>45</v>
      </c>
      <c r="GN34" s="47"/>
      <c r="GO34" s="47" t="s">
        <v>45</v>
      </c>
      <c r="GP34" s="47"/>
      <c r="GQ34" s="53">
        <f t="shared" ref="GQ34" si="546">GQ33-GR33</f>
        <v>0</v>
      </c>
      <c r="GR34" s="53"/>
      <c r="GS34" s="53">
        <f t="shared" ref="GS34" si="547">GS33-GT33</f>
        <v>0</v>
      </c>
      <c r="GT34" s="53"/>
      <c r="GU34" s="47" t="s">
        <v>45</v>
      </c>
      <c r="GV34" s="47"/>
      <c r="GW34" s="47" t="s">
        <v>45</v>
      </c>
      <c r="GX34" s="47"/>
      <c r="GY34" s="53">
        <f t="shared" ref="GY34" si="548">GY33-GZ33</f>
        <v>0</v>
      </c>
      <c r="GZ34" s="53"/>
      <c r="HA34" s="53">
        <f t="shared" ref="HA34" si="549">HA33-HB33</f>
        <v>0</v>
      </c>
      <c r="HB34" s="53"/>
      <c r="HC34" s="53">
        <f t="shared" ref="HC34" si="550">HC33-HD33</f>
        <v>0</v>
      </c>
      <c r="HD34" s="53"/>
      <c r="HE34" s="47" t="s">
        <v>45</v>
      </c>
      <c r="HF34" s="47"/>
      <c r="HG34" s="58">
        <f t="shared" ref="HG34" si="551">HG33-HH33</f>
        <v>0</v>
      </c>
      <c r="HH34" s="58"/>
      <c r="HI34" s="58">
        <f t="shared" ref="HI34" si="552">HI33-HJ33</f>
        <v>0</v>
      </c>
      <c r="HJ34" s="58"/>
      <c r="HK34" s="46" t="s">
        <v>45</v>
      </c>
      <c r="HL34" s="46"/>
      <c r="HM34" s="47" t="s">
        <v>45</v>
      </c>
      <c r="HN34" s="47"/>
      <c r="HO34" s="52">
        <v>1</v>
      </c>
      <c r="HP34" s="47" t="s">
        <v>45</v>
      </c>
      <c r="HQ34" s="47"/>
      <c r="HR34" s="52">
        <v>1</v>
      </c>
      <c r="HS34" s="53" t="s">
        <v>49</v>
      </c>
      <c r="HT34" s="53"/>
      <c r="HU34" s="47" t="s">
        <v>49</v>
      </c>
      <c r="HV34" s="47"/>
      <c r="HW34" s="47" t="s">
        <v>49</v>
      </c>
      <c r="HX34" s="47"/>
      <c r="HY34" s="47" t="s">
        <v>49</v>
      </c>
      <c r="HZ34" s="47"/>
      <c r="IA34" s="52" t="s">
        <v>49</v>
      </c>
      <c r="IB34" s="47" t="s">
        <v>101</v>
      </c>
      <c r="IC34" s="47"/>
      <c r="ID34" s="53">
        <f t="shared" ref="ID34" si="553">ID33-IE33</f>
        <v>0</v>
      </c>
      <c r="IE34" s="53"/>
      <c r="IF34" s="53">
        <f t="shared" ref="IF34" si="554">IF33-IG33</f>
        <v>0</v>
      </c>
      <c r="IG34" s="53"/>
      <c r="IH34" s="47" t="s">
        <v>45</v>
      </c>
      <c r="II34" s="47"/>
      <c r="IJ34" s="47">
        <f t="shared" ref="IJ34" si="555">IJ33-IK33</f>
        <v>-1</v>
      </c>
      <c r="IK34" s="47"/>
      <c r="IL34" s="47">
        <f t="shared" ref="IL34" si="556">IL33-IM33</f>
        <v>-1</v>
      </c>
      <c r="IM34" s="47"/>
      <c r="IN34" s="47">
        <f t="shared" ref="IN34" si="557">IN33-IO33</f>
        <v>-1</v>
      </c>
      <c r="IO34" s="47"/>
      <c r="IP34" s="47">
        <f t="shared" ref="IP34" si="558">IP33-IQ33</f>
        <v>-1</v>
      </c>
      <c r="IQ34" s="47"/>
      <c r="IR34" s="38">
        <f>2/8</f>
        <v>0.25</v>
      </c>
      <c r="IS34" s="30">
        <f>71/103</f>
        <v>0.68932038834951459</v>
      </c>
      <c r="IT34" s="38">
        <v>28</v>
      </c>
      <c r="IU34" s="38">
        <v>103</v>
      </c>
      <c r="IV34" s="41">
        <f>COUNTIF(F34:IQ34,"y")</f>
        <v>48</v>
      </c>
      <c r="IW34" s="41">
        <f>COUNTIF(F34:IQ34,0)-1</f>
        <v>22</v>
      </c>
      <c r="IX34" s="41">
        <f t="shared" si="188"/>
        <v>12</v>
      </c>
      <c r="IY34" s="41">
        <f>COUNTIF(F34:IQ34,-1)</f>
        <v>16</v>
      </c>
      <c r="IZ34" s="42">
        <f t="shared" si="189"/>
        <v>28</v>
      </c>
      <c r="JA34" s="42">
        <f t="shared" si="190"/>
        <v>70</v>
      </c>
      <c r="JB34" s="42">
        <f t="shared" si="294"/>
        <v>98</v>
      </c>
    </row>
    <row r="35" spans="1:262">
      <c r="A35" s="30" t="s">
        <v>71</v>
      </c>
      <c r="B35" s="43">
        <v>45304</v>
      </c>
      <c r="C35" s="44">
        <v>0.625</v>
      </c>
      <c r="D35" s="38" t="s">
        <v>35</v>
      </c>
      <c r="E35" s="38">
        <v>24</v>
      </c>
      <c r="F35" s="38">
        <v>1</v>
      </c>
      <c r="G35" s="38">
        <v>1</v>
      </c>
      <c r="H35" s="38">
        <v>1</v>
      </c>
      <c r="I35" s="38">
        <v>1</v>
      </c>
      <c r="J35" s="38">
        <v>1</v>
      </c>
      <c r="K35" s="38">
        <v>1</v>
      </c>
      <c r="L35" s="38">
        <v>1</v>
      </c>
      <c r="M35" s="38">
        <v>1</v>
      </c>
      <c r="N35" s="38">
        <v>1</v>
      </c>
      <c r="O35" s="38">
        <v>1</v>
      </c>
      <c r="P35" s="38">
        <v>1</v>
      </c>
      <c r="Q35" s="38">
        <v>1</v>
      </c>
      <c r="R35" s="38">
        <v>1</v>
      </c>
      <c r="S35" s="38">
        <v>1</v>
      </c>
      <c r="T35" s="38">
        <v>1</v>
      </c>
      <c r="U35" s="38">
        <v>1</v>
      </c>
      <c r="V35" s="38">
        <v>1</v>
      </c>
      <c r="W35" s="38">
        <v>1</v>
      </c>
      <c r="X35" s="38">
        <v>1</v>
      </c>
      <c r="Y35" s="38">
        <v>1</v>
      </c>
      <c r="Z35" s="39"/>
      <c r="AA35" s="38"/>
      <c r="AB35" s="38"/>
      <c r="AC35" s="38">
        <v>1</v>
      </c>
      <c r="AD35" s="38">
        <v>1</v>
      </c>
      <c r="AE35" s="38">
        <v>1</v>
      </c>
      <c r="AF35" s="38">
        <v>1</v>
      </c>
      <c r="AG35" s="38">
        <v>1</v>
      </c>
      <c r="AH35" s="38">
        <v>1</v>
      </c>
      <c r="AI35" s="38">
        <v>1</v>
      </c>
      <c r="AJ35" s="38">
        <v>1</v>
      </c>
      <c r="AK35" s="38"/>
      <c r="AL35" s="38">
        <v>1</v>
      </c>
      <c r="AM35" s="38">
        <v>1</v>
      </c>
      <c r="AN35" s="38">
        <v>1</v>
      </c>
      <c r="AO35" s="38">
        <v>1</v>
      </c>
      <c r="AP35" s="38">
        <v>1</v>
      </c>
      <c r="AQ35" s="38">
        <v>1</v>
      </c>
      <c r="AR35" s="38">
        <v>1</v>
      </c>
      <c r="AS35" s="38">
        <v>1</v>
      </c>
      <c r="AT35" s="38">
        <v>1</v>
      </c>
      <c r="AU35" s="38">
        <v>1</v>
      </c>
      <c r="AV35" s="38">
        <v>1</v>
      </c>
      <c r="AW35" s="38">
        <v>1</v>
      </c>
      <c r="AX35" s="38">
        <v>1</v>
      </c>
      <c r="AY35" s="38">
        <v>1</v>
      </c>
      <c r="AZ35" s="38">
        <v>1</v>
      </c>
      <c r="BA35" s="38">
        <v>1</v>
      </c>
      <c r="BB35" s="38">
        <v>1</v>
      </c>
      <c r="BC35" s="38">
        <v>1</v>
      </c>
      <c r="BD35" s="38">
        <v>1</v>
      </c>
      <c r="BE35" s="38">
        <v>1</v>
      </c>
      <c r="BF35" s="38">
        <v>1</v>
      </c>
      <c r="BG35" s="38">
        <v>1</v>
      </c>
      <c r="BH35" s="38">
        <v>1</v>
      </c>
      <c r="BI35" s="38">
        <v>1</v>
      </c>
      <c r="BJ35" s="40"/>
      <c r="BK35" s="38">
        <v>0</v>
      </c>
      <c r="BL35" s="38">
        <v>1</v>
      </c>
      <c r="BM35" s="38">
        <v>1</v>
      </c>
      <c r="BN35" s="38">
        <v>1</v>
      </c>
      <c r="BO35" s="38">
        <v>0</v>
      </c>
      <c r="BP35" s="38">
        <v>1</v>
      </c>
      <c r="BQ35" s="38"/>
      <c r="BR35" s="38"/>
      <c r="BS35" s="38">
        <v>1</v>
      </c>
      <c r="BT35" s="38">
        <v>1</v>
      </c>
      <c r="BU35" s="38">
        <v>0</v>
      </c>
      <c r="BV35" s="38">
        <v>1</v>
      </c>
      <c r="BW35" s="38">
        <v>1</v>
      </c>
      <c r="BX35" s="38">
        <v>1</v>
      </c>
      <c r="BY35" s="38">
        <v>1</v>
      </c>
      <c r="BZ35" s="38">
        <v>1</v>
      </c>
      <c r="CA35" s="38">
        <v>1</v>
      </c>
      <c r="CB35" s="38">
        <v>1</v>
      </c>
      <c r="CC35" s="38">
        <v>1</v>
      </c>
      <c r="CD35" s="38">
        <v>1</v>
      </c>
      <c r="CE35" s="38">
        <v>1</v>
      </c>
      <c r="CF35" s="38">
        <v>1</v>
      </c>
      <c r="CG35" s="38">
        <v>1</v>
      </c>
      <c r="CH35" s="38">
        <v>1</v>
      </c>
      <c r="CI35" s="38"/>
      <c r="CJ35" s="38"/>
      <c r="CK35" s="38"/>
      <c r="CL35" s="38"/>
      <c r="CM35" s="38"/>
      <c r="CN35" s="38">
        <v>1</v>
      </c>
      <c r="CO35" s="38">
        <v>1</v>
      </c>
      <c r="CP35" s="38">
        <v>1</v>
      </c>
      <c r="CQ35" s="38">
        <v>1</v>
      </c>
      <c r="CR35" s="38">
        <v>1</v>
      </c>
      <c r="CS35" s="38">
        <v>1</v>
      </c>
      <c r="CT35" s="38">
        <v>1</v>
      </c>
      <c r="CU35" s="38">
        <v>1</v>
      </c>
      <c r="CV35" s="38">
        <v>1</v>
      </c>
      <c r="CW35" s="38">
        <v>1</v>
      </c>
      <c r="CX35" s="38">
        <v>1</v>
      </c>
      <c r="CY35" s="38">
        <v>1</v>
      </c>
      <c r="CZ35" s="38"/>
      <c r="DA35" s="38">
        <v>1</v>
      </c>
      <c r="DB35" s="38">
        <v>1</v>
      </c>
      <c r="DC35" s="38">
        <v>1</v>
      </c>
      <c r="DD35" s="38">
        <v>1</v>
      </c>
      <c r="DE35" s="38">
        <v>1</v>
      </c>
      <c r="DF35" s="38">
        <v>1</v>
      </c>
      <c r="DG35" s="38">
        <v>1</v>
      </c>
      <c r="DH35" s="38">
        <v>1</v>
      </c>
      <c r="DI35" s="38">
        <v>1</v>
      </c>
      <c r="DJ35" s="38">
        <v>1</v>
      </c>
      <c r="DK35" s="38">
        <v>1</v>
      </c>
      <c r="DL35" s="38">
        <v>1</v>
      </c>
      <c r="DM35" s="38">
        <v>1</v>
      </c>
      <c r="DN35" s="38">
        <v>1</v>
      </c>
      <c r="DO35" s="38"/>
      <c r="DP35" s="38"/>
      <c r="DQ35" s="38"/>
      <c r="DR35" s="38"/>
      <c r="DS35" s="38"/>
      <c r="DT35" s="38">
        <v>0</v>
      </c>
      <c r="DU35" s="38">
        <v>1</v>
      </c>
      <c r="DV35" s="38">
        <v>1</v>
      </c>
      <c r="DW35" s="38">
        <v>1</v>
      </c>
      <c r="DX35" s="38">
        <v>1</v>
      </c>
      <c r="DY35" s="38">
        <v>1</v>
      </c>
      <c r="DZ35" s="38">
        <v>1</v>
      </c>
      <c r="EA35" s="38">
        <v>1</v>
      </c>
      <c r="EB35" s="38">
        <v>1</v>
      </c>
      <c r="EC35" s="38">
        <v>1</v>
      </c>
      <c r="ED35" s="38"/>
      <c r="EE35" s="38">
        <v>1</v>
      </c>
      <c r="EF35" s="38">
        <v>0</v>
      </c>
      <c r="EG35" s="38">
        <v>1</v>
      </c>
      <c r="EH35" s="38">
        <v>1</v>
      </c>
      <c r="EI35" s="38">
        <v>1</v>
      </c>
      <c r="EJ35" s="38">
        <v>1</v>
      </c>
      <c r="EK35" s="38">
        <v>1</v>
      </c>
      <c r="EL35" s="38">
        <v>1</v>
      </c>
      <c r="EM35" s="38">
        <v>1</v>
      </c>
      <c r="EN35" s="38">
        <v>0</v>
      </c>
      <c r="EO35" s="38">
        <v>1</v>
      </c>
      <c r="EP35" s="38">
        <v>1</v>
      </c>
      <c r="EQ35" s="38">
        <v>1</v>
      </c>
      <c r="ER35" s="38">
        <v>1</v>
      </c>
      <c r="ES35" s="38">
        <v>0</v>
      </c>
      <c r="ET35" s="38">
        <v>1</v>
      </c>
      <c r="EU35" s="38">
        <v>1</v>
      </c>
      <c r="EV35" s="38">
        <v>0</v>
      </c>
      <c r="EW35" s="38">
        <v>1</v>
      </c>
      <c r="EX35" s="38">
        <v>1</v>
      </c>
      <c r="EY35" s="38">
        <v>1</v>
      </c>
      <c r="EZ35" s="38">
        <v>0</v>
      </c>
      <c r="FA35" s="38">
        <v>1</v>
      </c>
      <c r="FB35" s="38">
        <v>1</v>
      </c>
      <c r="FC35" s="38">
        <v>1</v>
      </c>
      <c r="FD35" s="38">
        <v>1</v>
      </c>
      <c r="FE35" s="38">
        <v>0</v>
      </c>
      <c r="FF35" s="38">
        <v>1</v>
      </c>
      <c r="FG35" s="38">
        <v>1</v>
      </c>
      <c r="FH35" s="38">
        <v>1</v>
      </c>
      <c r="FI35" s="38">
        <v>0</v>
      </c>
      <c r="FJ35" s="38">
        <v>1</v>
      </c>
      <c r="FK35" s="38">
        <v>0</v>
      </c>
      <c r="FL35" s="38">
        <v>1</v>
      </c>
      <c r="FM35" s="38"/>
      <c r="FN35" s="38">
        <v>1</v>
      </c>
      <c r="FO35" s="38">
        <v>1</v>
      </c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>
        <v>1</v>
      </c>
      <c r="GJ35" s="38">
        <v>1</v>
      </c>
      <c r="GK35" s="38">
        <v>1</v>
      </c>
      <c r="GL35" s="38">
        <v>1</v>
      </c>
      <c r="GM35" s="38">
        <v>0</v>
      </c>
      <c r="GN35" s="38">
        <v>1</v>
      </c>
      <c r="GO35" s="38">
        <v>1</v>
      </c>
      <c r="GP35" s="38">
        <v>1</v>
      </c>
      <c r="GQ35" s="38">
        <v>1</v>
      </c>
      <c r="GR35" s="38">
        <v>1</v>
      </c>
      <c r="GS35" s="38">
        <v>1</v>
      </c>
      <c r="GT35" s="38">
        <v>1</v>
      </c>
      <c r="GU35" s="38">
        <v>1</v>
      </c>
      <c r="GV35" s="38">
        <v>1</v>
      </c>
      <c r="GW35" s="38">
        <v>1</v>
      </c>
      <c r="GX35" s="38">
        <v>1</v>
      </c>
      <c r="GY35" s="38">
        <v>1</v>
      </c>
      <c r="GZ35" s="38">
        <v>1</v>
      </c>
      <c r="HA35" s="38">
        <v>1</v>
      </c>
      <c r="HB35" s="38">
        <v>1</v>
      </c>
      <c r="HC35" s="38">
        <v>1</v>
      </c>
      <c r="HD35" s="38">
        <v>1</v>
      </c>
      <c r="HE35" s="38">
        <v>1</v>
      </c>
      <c r="HF35" s="38">
        <v>1</v>
      </c>
      <c r="HG35" s="38">
        <v>1</v>
      </c>
      <c r="HH35" s="38">
        <v>1</v>
      </c>
      <c r="HI35" s="38">
        <v>1</v>
      </c>
      <c r="HJ35" s="38">
        <v>1</v>
      </c>
      <c r="HK35" s="38">
        <v>1</v>
      </c>
      <c r="HL35" s="38">
        <v>1</v>
      </c>
      <c r="HM35" s="38">
        <v>1</v>
      </c>
      <c r="HN35" s="38">
        <v>1</v>
      </c>
      <c r="HO35" s="38"/>
      <c r="HP35" s="38">
        <v>1</v>
      </c>
      <c r="HQ35" s="38">
        <v>1</v>
      </c>
      <c r="HR35" s="38"/>
      <c r="HS35" s="38">
        <v>1</v>
      </c>
      <c r="HT35" s="38">
        <v>1</v>
      </c>
      <c r="HU35" s="38"/>
      <c r="HV35" s="38"/>
      <c r="HW35" s="38"/>
      <c r="HX35" s="38"/>
      <c r="HY35" s="38"/>
      <c r="HZ35" s="38"/>
      <c r="IA35" s="38"/>
      <c r="IB35" s="38">
        <v>1</v>
      </c>
      <c r="IC35" s="38">
        <v>1</v>
      </c>
      <c r="ID35" s="38">
        <v>1</v>
      </c>
      <c r="IE35" s="38">
        <v>1</v>
      </c>
      <c r="IF35" s="38">
        <v>1</v>
      </c>
      <c r="IG35" s="38">
        <v>1</v>
      </c>
      <c r="IH35" s="38">
        <v>1</v>
      </c>
      <c r="II35" s="38">
        <v>1</v>
      </c>
      <c r="IJ35" s="38">
        <v>1</v>
      </c>
      <c r="IK35" s="38">
        <v>1</v>
      </c>
      <c r="IL35" s="38">
        <v>1</v>
      </c>
      <c r="IM35" s="38">
        <v>1</v>
      </c>
      <c r="IN35" s="38">
        <v>1</v>
      </c>
      <c r="IO35" s="38">
        <v>1</v>
      </c>
      <c r="IP35" s="38">
        <v>1</v>
      </c>
      <c r="IQ35" s="38">
        <v>1</v>
      </c>
      <c r="IR35" s="38"/>
      <c r="IS35" s="30"/>
      <c r="IT35" s="38"/>
      <c r="IU35" s="38"/>
      <c r="IV35" s="41"/>
      <c r="IW35" s="41"/>
      <c r="IX35" s="41"/>
      <c r="IY35" s="41"/>
    </row>
    <row r="36" spans="1:262">
      <c r="A36" s="30" t="s">
        <v>44</v>
      </c>
      <c r="B36" s="38"/>
      <c r="C36" s="38"/>
      <c r="D36" s="38"/>
      <c r="E36" s="38"/>
      <c r="F36" s="47" t="s">
        <v>45</v>
      </c>
      <c r="G36" s="47"/>
      <c r="H36" s="47" t="s">
        <v>45</v>
      </c>
      <c r="I36" s="47"/>
      <c r="J36" s="48">
        <f t="shared" ref="J36" si="559">J35-K35</f>
        <v>0</v>
      </c>
      <c r="K36" s="48"/>
      <c r="L36" s="47" t="s">
        <v>45</v>
      </c>
      <c r="M36" s="47"/>
      <c r="N36" s="48">
        <f t="shared" ref="N36" si="560">N35-O35</f>
        <v>0</v>
      </c>
      <c r="O36" s="48"/>
      <c r="P36" s="47" t="s">
        <v>45</v>
      </c>
      <c r="Q36" s="47"/>
      <c r="R36" s="48">
        <f t="shared" ref="R36" si="561">R35-S35</f>
        <v>0</v>
      </c>
      <c r="S36" s="48"/>
      <c r="T36" s="47" t="s">
        <v>45</v>
      </c>
      <c r="U36" s="47"/>
      <c r="V36" s="48">
        <f t="shared" ref="V36" si="562">V35-W35</f>
        <v>0</v>
      </c>
      <c r="W36" s="48"/>
      <c r="X36" s="47" t="s">
        <v>45</v>
      </c>
      <c r="Y36" s="47"/>
      <c r="Z36" s="56">
        <v>1</v>
      </c>
      <c r="AA36" s="50"/>
      <c r="AB36" s="51"/>
      <c r="AC36" s="47" t="s">
        <v>45</v>
      </c>
      <c r="AD36" s="47"/>
      <c r="AE36" s="47" t="s">
        <v>45</v>
      </c>
      <c r="AF36" s="47"/>
      <c r="AG36" s="47" t="s">
        <v>45</v>
      </c>
      <c r="AH36" s="47"/>
      <c r="AI36" s="47" t="s">
        <v>45</v>
      </c>
      <c r="AJ36" s="47"/>
      <c r="AK36" s="52">
        <f>4/5</f>
        <v>0.8</v>
      </c>
      <c r="AL36" s="47" t="s">
        <v>45</v>
      </c>
      <c r="AM36" s="47"/>
      <c r="AN36" s="47" t="s">
        <v>45</v>
      </c>
      <c r="AO36" s="47"/>
      <c r="AP36" s="48">
        <f t="shared" ref="AP36" si="563">AP35-AQ35</f>
        <v>0</v>
      </c>
      <c r="AQ36" s="48"/>
      <c r="AR36" s="47" t="s">
        <v>45</v>
      </c>
      <c r="AS36" s="47"/>
      <c r="AT36" s="47" t="s">
        <v>45</v>
      </c>
      <c r="AU36" s="47"/>
      <c r="AV36" s="47" t="s">
        <v>45</v>
      </c>
      <c r="AW36" s="47"/>
      <c r="AX36" s="48">
        <f t="shared" ref="AX36" si="564">AX35-AY35</f>
        <v>0</v>
      </c>
      <c r="AY36" s="48"/>
      <c r="AZ36" s="48">
        <f t="shared" ref="AZ36" si="565">AZ35-BA35</f>
        <v>0</v>
      </c>
      <c r="BA36" s="48"/>
      <c r="BB36" s="47" t="s">
        <v>45</v>
      </c>
      <c r="BC36" s="47"/>
      <c r="BD36" s="48">
        <f t="shared" ref="BD36" si="566">BD35-BE35</f>
        <v>0</v>
      </c>
      <c r="BE36" s="48"/>
      <c r="BF36" s="48">
        <f t="shared" ref="BF36" si="567">BF35-BG35</f>
        <v>0</v>
      </c>
      <c r="BG36" s="48"/>
      <c r="BH36" s="47" t="s">
        <v>45</v>
      </c>
      <c r="BI36" s="47"/>
      <c r="BJ36" s="54">
        <v>1</v>
      </c>
      <c r="BK36" s="47">
        <f t="shared" ref="BK36" si="568">BK35-BL35</f>
        <v>-1</v>
      </c>
      <c r="BL36" s="47"/>
      <c r="BM36" s="47" t="s">
        <v>45</v>
      </c>
      <c r="BN36" s="47"/>
      <c r="BO36" s="47">
        <f t="shared" ref="BO36" si="569">BO35-BP35</f>
        <v>-1</v>
      </c>
      <c r="BP36" s="47"/>
      <c r="BQ36" s="47"/>
      <c r="BR36" s="47"/>
      <c r="BS36" s="47" t="s">
        <v>45</v>
      </c>
      <c r="BT36" s="47"/>
      <c r="BU36" s="47">
        <f t="shared" ref="BU36" si="570">BU35-BV35</f>
        <v>-1</v>
      </c>
      <c r="BV36" s="47"/>
      <c r="BW36" s="47" t="s">
        <v>45</v>
      </c>
      <c r="BX36" s="47"/>
      <c r="BY36" s="48">
        <f t="shared" ref="BY36" si="571">BY35-BZ35</f>
        <v>0</v>
      </c>
      <c r="BZ36" s="48"/>
      <c r="CA36" s="48">
        <f t="shared" ref="CA36" si="572">CA35-CB35</f>
        <v>0</v>
      </c>
      <c r="CB36" s="48"/>
      <c r="CC36" s="48">
        <f t="shared" ref="CC36" si="573">CC35-CD35</f>
        <v>0</v>
      </c>
      <c r="CD36" s="48"/>
      <c r="CE36" s="47" t="s">
        <v>45</v>
      </c>
      <c r="CF36" s="47"/>
      <c r="CG36" s="47" t="s">
        <v>45</v>
      </c>
      <c r="CH36" s="47"/>
      <c r="CI36" s="52">
        <f>9/12</f>
        <v>0.75</v>
      </c>
      <c r="CJ36" s="47"/>
      <c r="CK36" s="47"/>
      <c r="CL36" s="47"/>
      <c r="CM36" s="47"/>
      <c r="CN36" s="47" t="s">
        <v>45</v>
      </c>
      <c r="CO36" s="47"/>
      <c r="CP36" s="47" t="s">
        <v>45</v>
      </c>
      <c r="CQ36" s="47"/>
      <c r="CR36" s="48">
        <f t="shared" ref="CR36" si="574">CR35-CS35</f>
        <v>0</v>
      </c>
      <c r="CS36" s="48"/>
      <c r="CT36" s="48">
        <f t="shared" ref="CT36" si="575">CT35-CU35</f>
        <v>0</v>
      </c>
      <c r="CU36" s="48"/>
      <c r="CV36" s="48">
        <f t="shared" ref="CV36" si="576">CV35-CW35</f>
        <v>0</v>
      </c>
      <c r="CW36" s="48"/>
      <c r="CX36" s="47" t="s">
        <v>45</v>
      </c>
      <c r="CY36" s="47"/>
      <c r="CZ36" s="52">
        <f>5/8</f>
        <v>0.625</v>
      </c>
      <c r="DA36" s="47" t="s">
        <v>45</v>
      </c>
      <c r="DB36" s="47"/>
      <c r="DC36" s="53">
        <f t="shared" ref="DC36" si="577">DC35-DD35</f>
        <v>0</v>
      </c>
      <c r="DD36" s="53"/>
      <c r="DE36" s="47" t="s">
        <v>45</v>
      </c>
      <c r="DF36" s="47"/>
      <c r="DG36" s="47" t="s">
        <v>45</v>
      </c>
      <c r="DH36" s="47"/>
      <c r="DI36" s="47" t="s">
        <v>45</v>
      </c>
      <c r="DJ36" s="47"/>
      <c r="DK36" s="47" t="s">
        <v>45</v>
      </c>
      <c r="DL36" s="47"/>
      <c r="DM36" s="47" t="s">
        <v>45</v>
      </c>
      <c r="DN36" s="47"/>
      <c r="DO36" s="47"/>
      <c r="DP36" s="47"/>
      <c r="DQ36" s="47"/>
      <c r="DR36" s="47"/>
      <c r="DS36" s="52">
        <v>1</v>
      </c>
      <c r="DT36" s="47">
        <f t="shared" ref="DT36" si="578">DT35-DU35</f>
        <v>-1</v>
      </c>
      <c r="DU36" s="47"/>
      <c r="DV36" s="53">
        <f t="shared" ref="DV36" si="579">DV35-DW35</f>
        <v>0</v>
      </c>
      <c r="DW36" s="53"/>
      <c r="DX36" s="47" t="s">
        <v>45</v>
      </c>
      <c r="DY36" s="47"/>
      <c r="DZ36" s="53">
        <f t="shared" ref="DZ36" si="580">DZ35-EA35</f>
        <v>0</v>
      </c>
      <c r="EA36" s="53"/>
      <c r="EB36" s="53">
        <f t="shared" ref="EB36" si="581">EB35-EC35</f>
        <v>0</v>
      </c>
      <c r="EC36" s="53"/>
      <c r="ED36" s="52">
        <f>5/6</f>
        <v>0.83333333333333337</v>
      </c>
      <c r="EE36" s="47" t="s">
        <v>101</v>
      </c>
      <c r="EF36" s="47"/>
      <c r="EG36" s="58">
        <f t="shared" ref="EG36" si="582">EG35-EH35</f>
        <v>0</v>
      </c>
      <c r="EH36" s="58"/>
      <c r="EI36" s="47" t="s">
        <v>45</v>
      </c>
      <c r="EJ36" s="47"/>
      <c r="EK36" s="47" t="s">
        <v>45</v>
      </c>
      <c r="EL36" s="47"/>
      <c r="EM36" s="47" t="s">
        <v>101</v>
      </c>
      <c r="EN36" s="47"/>
      <c r="EO36" s="47" t="s">
        <v>45</v>
      </c>
      <c r="EP36" s="47"/>
      <c r="EQ36" s="53">
        <f t="shared" ref="EQ36" si="583">EQ35-ER35</f>
        <v>0</v>
      </c>
      <c r="ER36" s="53"/>
      <c r="ES36" s="47">
        <f t="shared" ref="ES36" si="584">ES35-ET35</f>
        <v>-1</v>
      </c>
      <c r="ET36" s="47"/>
      <c r="EU36" s="47" t="s">
        <v>101</v>
      </c>
      <c r="EV36" s="47"/>
      <c r="EW36" s="47" t="s">
        <v>45</v>
      </c>
      <c r="EX36" s="47"/>
      <c r="EY36" s="47" t="s">
        <v>101</v>
      </c>
      <c r="EZ36" s="47"/>
      <c r="FA36" s="47" t="s">
        <v>45</v>
      </c>
      <c r="FB36" s="47"/>
      <c r="FC36" s="53">
        <f t="shared" ref="FC36" si="585">FC35-FD35</f>
        <v>0</v>
      </c>
      <c r="FD36" s="53"/>
      <c r="FE36" s="47">
        <f t="shared" ref="FE36" si="586">FE35-FF35</f>
        <v>-1</v>
      </c>
      <c r="FF36" s="47"/>
      <c r="FG36" s="58">
        <f t="shared" ref="FG36" si="587">FG35-FH35</f>
        <v>0</v>
      </c>
      <c r="FH36" s="58"/>
      <c r="FI36" s="47">
        <f t="shared" ref="FI36" si="588">FI35-FJ35</f>
        <v>-1</v>
      </c>
      <c r="FJ36" s="47"/>
      <c r="FK36" s="47">
        <f t="shared" ref="FK36" si="589">FK35-FL35</f>
        <v>-1</v>
      </c>
      <c r="FL36" s="47"/>
      <c r="FM36" s="52">
        <f>8/16</f>
        <v>0.5</v>
      </c>
      <c r="FN36" s="47" t="s">
        <v>49</v>
      </c>
      <c r="FO36" s="47"/>
      <c r="FP36" s="47" t="s">
        <v>49</v>
      </c>
      <c r="FQ36" s="47"/>
      <c r="FR36" s="47" t="s">
        <v>49</v>
      </c>
      <c r="FS36" s="47"/>
      <c r="FT36" s="47" t="s">
        <v>49</v>
      </c>
      <c r="FU36" s="47"/>
      <c r="FV36" s="47" t="s">
        <v>49</v>
      </c>
      <c r="FW36" s="47"/>
      <c r="FX36" s="47"/>
      <c r="FY36" s="47"/>
      <c r="FZ36" s="47" t="s">
        <v>49</v>
      </c>
      <c r="GA36" s="47"/>
      <c r="GB36" s="47" t="s">
        <v>49</v>
      </c>
      <c r="GC36" s="47"/>
      <c r="GD36" s="47" t="s">
        <v>49</v>
      </c>
      <c r="GE36" s="47"/>
      <c r="GF36" s="47" t="s">
        <v>49</v>
      </c>
      <c r="GG36" s="47"/>
      <c r="GH36" s="52" t="s">
        <v>49</v>
      </c>
      <c r="GI36" s="47" t="s">
        <v>45</v>
      </c>
      <c r="GJ36" s="47"/>
      <c r="GK36" s="48">
        <f t="shared" ref="GK36" si="590">GK35-GL35</f>
        <v>0</v>
      </c>
      <c r="GL36" s="48"/>
      <c r="GM36" s="47">
        <f t="shared" ref="GM36" si="591">GM35-GN35</f>
        <v>-1</v>
      </c>
      <c r="GN36" s="47"/>
      <c r="GO36" s="48">
        <f t="shared" ref="GO36" si="592">GO35-GP35</f>
        <v>0</v>
      </c>
      <c r="GP36" s="48"/>
      <c r="GQ36" s="48">
        <f t="shared" ref="GQ36" si="593">GQ35-GR35</f>
        <v>0</v>
      </c>
      <c r="GR36" s="48"/>
      <c r="GS36" s="48">
        <f t="shared" ref="GS36" si="594">GS35-GT35</f>
        <v>0</v>
      </c>
      <c r="GT36" s="48"/>
      <c r="GU36" s="48">
        <f t="shared" ref="GU36" si="595">GU35-GV35</f>
        <v>0</v>
      </c>
      <c r="GV36" s="48"/>
      <c r="GW36" s="48">
        <f t="shared" ref="GW36" si="596">GW35-GX35</f>
        <v>0</v>
      </c>
      <c r="GX36" s="48"/>
      <c r="GY36" s="48">
        <f t="shared" ref="GY36" si="597">GY35-GZ35</f>
        <v>0</v>
      </c>
      <c r="GZ36" s="48"/>
      <c r="HA36" s="47">
        <f t="shared" ref="HA36" si="598">HA35-HB35</f>
        <v>0</v>
      </c>
      <c r="HB36" s="47"/>
      <c r="HC36" s="48">
        <f t="shared" ref="HC36" si="599">HC35-HD35</f>
        <v>0</v>
      </c>
      <c r="HD36" s="48"/>
      <c r="HE36" s="48">
        <f t="shared" ref="HE36" si="600">HE35-HF35</f>
        <v>0</v>
      </c>
      <c r="HF36" s="48"/>
      <c r="HG36" s="48">
        <f t="shared" ref="HG36" si="601">HG35-HH35</f>
        <v>0</v>
      </c>
      <c r="HH36" s="48"/>
      <c r="HI36" s="48">
        <f t="shared" ref="HI36" si="602">HI35-HJ35</f>
        <v>0</v>
      </c>
      <c r="HJ36" s="48"/>
      <c r="HK36" s="47" t="s">
        <v>45</v>
      </c>
      <c r="HL36" s="47"/>
      <c r="HM36" s="53">
        <f t="shared" ref="HM36" si="603">HM35-HN35</f>
        <v>0</v>
      </c>
      <c r="HN36" s="53"/>
      <c r="HO36" s="52">
        <f>15/16</f>
        <v>0.9375</v>
      </c>
      <c r="HP36" s="47" t="s">
        <v>45</v>
      </c>
      <c r="HQ36" s="47"/>
      <c r="HR36" s="52">
        <v>1</v>
      </c>
      <c r="HS36" s="53" t="s">
        <v>49</v>
      </c>
      <c r="HT36" s="53"/>
      <c r="HU36" s="47" t="s">
        <v>49</v>
      </c>
      <c r="HV36" s="47"/>
      <c r="HW36" s="47" t="s">
        <v>49</v>
      </c>
      <c r="HX36" s="47"/>
      <c r="HY36" s="47" t="s">
        <v>49</v>
      </c>
      <c r="HZ36" s="47"/>
      <c r="IA36" s="52" t="s">
        <v>49</v>
      </c>
      <c r="IB36" s="48">
        <f t="shared" ref="IB36" si="604">IB35-IC35</f>
        <v>0</v>
      </c>
      <c r="IC36" s="48"/>
      <c r="ID36" s="48">
        <f t="shared" ref="ID36" si="605">ID35-IE35</f>
        <v>0</v>
      </c>
      <c r="IE36" s="48"/>
      <c r="IF36" s="48">
        <f t="shared" ref="IF36" si="606">IF35-IG35</f>
        <v>0</v>
      </c>
      <c r="IG36" s="48"/>
      <c r="IH36" s="47" t="s">
        <v>45</v>
      </c>
      <c r="II36" s="47"/>
      <c r="IJ36" s="48">
        <f t="shared" ref="IJ36" si="607">IJ35-IK35</f>
        <v>0</v>
      </c>
      <c r="IK36" s="48"/>
      <c r="IL36" s="47" t="s">
        <v>45</v>
      </c>
      <c r="IM36" s="47"/>
      <c r="IN36" s="48">
        <f t="shared" ref="IN36" si="608">IN35-IO35</f>
        <v>0</v>
      </c>
      <c r="IO36" s="48"/>
      <c r="IP36" s="48">
        <f t="shared" ref="IP36" si="609">IP35-IQ35</f>
        <v>0</v>
      </c>
      <c r="IQ36" s="48"/>
      <c r="IR36" s="38">
        <v>1</v>
      </c>
      <c r="IS36" s="30">
        <f>87/103</f>
        <v>0.84466019417475724</v>
      </c>
      <c r="IT36" s="38">
        <v>16</v>
      </c>
      <c r="IU36" s="38">
        <v>103</v>
      </c>
      <c r="IV36" s="41">
        <f>COUNTIF(F36:IQ36,"y")-1</f>
        <v>41</v>
      </c>
      <c r="IW36" s="41">
        <f>COUNTIF(F36:IQ36,0)</f>
        <v>42</v>
      </c>
      <c r="IX36" s="41">
        <f t="shared" si="188"/>
        <v>7</v>
      </c>
      <c r="IY36" s="41">
        <f>COUNTIF(F36:IQ36,-1)</f>
        <v>9</v>
      </c>
      <c r="IZ36" s="42">
        <f t="shared" si="189"/>
        <v>16</v>
      </c>
      <c r="JA36" s="42">
        <f t="shared" si="190"/>
        <v>83</v>
      </c>
      <c r="JB36" s="42">
        <f t="shared" si="294"/>
        <v>99</v>
      </c>
    </row>
    <row r="37" spans="1:262">
      <c r="A37" s="30" t="s">
        <v>72</v>
      </c>
      <c r="B37" s="43">
        <v>45335</v>
      </c>
      <c r="C37" s="44">
        <v>0.47916666666666669</v>
      </c>
      <c r="D37" s="38" t="s">
        <v>62</v>
      </c>
      <c r="E37" s="38">
        <v>22</v>
      </c>
      <c r="F37" s="38">
        <v>1</v>
      </c>
      <c r="G37" s="38">
        <v>1</v>
      </c>
      <c r="H37" s="38">
        <v>1</v>
      </c>
      <c r="I37" s="38">
        <v>1</v>
      </c>
      <c r="J37" s="38">
        <v>1</v>
      </c>
      <c r="K37" s="38">
        <v>1</v>
      </c>
      <c r="L37" s="38">
        <v>1</v>
      </c>
      <c r="M37" s="38">
        <v>1</v>
      </c>
      <c r="N37" s="38">
        <v>1</v>
      </c>
      <c r="O37" s="38">
        <v>1</v>
      </c>
      <c r="P37" s="38">
        <v>1</v>
      </c>
      <c r="Q37" s="38">
        <v>1</v>
      </c>
      <c r="R37" s="38">
        <v>1</v>
      </c>
      <c r="S37" s="38">
        <v>1</v>
      </c>
      <c r="T37" s="38">
        <v>1</v>
      </c>
      <c r="U37" s="38">
        <v>1</v>
      </c>
      <c r="V37" s="38">
        <v>0</v>
      </c>
      <c r="W37" s="38">
        <v>1</v>
      </c>
      <c r="X37" s="38">
        <v>1</v>
      </c>
      <c r="Y37" s="38">
        <v>1</v>
      </c>
      <c r="Z37" s="39"/>
      <c r="AA37" s="38"/>
      <c r="AB37" s="38"/>
      <c r="AC37" s="38">
        <v>0</v>
      </c>
      <c r="AD37" s="38">
        <v>1</v>
      </c>
      <c r="AE37" s="38">
        <v>1</v>
      </c>
      <c r="AF37" s="38">
        <v>0</v>
      </c>
      <c r="AG37" s="38">
        <v>1</v>
      </c>
      <c r="AH37" s="38">
        <v>0</v>
      </c>
      <c r="AI37" s="38">
        <v>1</v>
      </c>
      <c r="AJ37" s="38">
        <v>1</v>
      </c>
      <c r="AK37" s="38"/>
      <c r="AL37" s="38">
        <v>0</v>
      </c>
      <c r="AM37" s="38">
        <v>1</v>
      </c>
      <c r="AN37" s="38">
        <v>1</v>
      </c>
      <c r="AO37" s="38">
        <v>1</v>
      </c>
      <c r="AP37" s="38">
        <v>1</v>
      </c>
      <c r="AQ37" s="38">
        <v>1</v>
      </c>
      <c r="AR37" s="38">
        <v>1</v>
      </c>
      <c r="AS37" s="38">
        <v>1</v>
      </c>
      <c r="AT37" s="38">
        <v>1</v>
      </c>
      <c r="AU37" s="38">
        <v>1</v>
      </c>
      <c r="AV37" s="38">
        <v>1</v>
      </c>
      <c r="AW37" s="38">
        <v>1</v>
      </c>
      <c r="AX37" s="38">
        <v>1</v>
      </c>
      <c r="AY37" s="38">
        <v>1</v>
      </c>
      <c r="AZ37" s="38">
        <v>0</v>
      </c>
      <c r="BA37" s="38">
        <v>1</v>
      </c>
      <c r="BB37" s="38">
        <v>1</v>
      </c>
      <c r="BC37" s="38">
        <v>1</v>
      </c>
      <c r="BD37" s="38">
        <v>1</v>
      </c>
      <c r="BE37" s="38">
        <v>1</v>
      </c>
      <c r="BF37" s="38">
        <v>1</v>
      </c>
      <c r="BG37" s="38">
        <v>1</v>
      </c>
      <c r="BH37" s="38">
        <v>1</v>
      </c>
      <c r="BI37" s="38">
        <v>1</v>
      </c>
      <c r="BJ37" s="40"/>
      <c r="BK37" s="38">
        <v>1</v>
      </c>
      <c r="BL37" s="38">
        <v>1</v>
      </c>
      <c r="BM37" s="38">
        <v>1</v>
      </c>
      <c r="BN37" s="38">
        <v>1</v>
      </c>
      <c r="BO37" s="38">
        <v>1</v>
      </c>
      <c r="BP37" s="38">
        <v>1</v>
      </c>
      <c r="BQ37" s="38"/>
      <c r="BR37" s="38"/>
      <c r="BS37" s="38">
        <v>1</v>
      </c>
      <c r="BT37" s="38">
        <v>1</v>
      </c>
      <c r="BU37" s="38">
        <v>1</v>
      </c>
      <c r="BV37" s="38">
        <v>1</v>
      </c>
      <c r="BW37" s="38">
        <v>1</v>
      </c>
      <c r="BX37" s="38">
        <v>1</v>
      </c>
      <c r="BY37" s="38">
        <v>1</v>
      </c>
      <c r="BZ37" s="38">
        <v>1</v>
      </c>
      <c r="CA37" s="38">
        <v>1</v>
      </c>
      <c r="CB37" s="38">
        <v>1</v>
      </c>
      <c r="CC37" s="38">
        <v>1</v>
      </c>
      <c r="CD37" s="38">
        <v>1</v>
      </c>
      <c r="CE37" s="38">
        <v>1</v>
      </c>
      <c r="CF37" s="38">
        <v>1</v>
      </c>
      <c r="CG37" s="38">
        <v>1</v>
      </c>
      <c r="CH37" s="38">
        <v>1</v>
      </c>
      <c r="CI37" s="38"/>
      <c r="CJ37" s="38"/>
      <c r="CK37" s="38"/>
      <c r="CL37" s="38"/>
      <c r="CM37" s="38"/>
      <c r="CN37" s="38">
        <v>0</v>
      </c>
      <c r="CO37" s="38">
        <v>1</v>
      </c>
      <c r="CP37" s="38">
        <v>1</v>
      </c>
      <c r="CQ37" s="38">
        <v>1</v>
      </c>
      <c r="CR37" s="38">
        <v>1</v>
      </c>
      <c r="CS37" s="38">
        <v>1</v>
      </c>
      <c r="CT37" s="38">
        <v>1</v>
      </c>
      <c r="CU37" s="38">
        <v>1</v>
      </c>
      <c r="CV37" s="38">
        <v>1</v>
      </c>
      <c r="CW37" s="38">
        <v>1</v>
      </c>
      <c r="CX37" s="38">
        <v>1</v>
      </c>
      <c r="CY37" s="38">
        <v>1</v>
      </c>
      <c r="CZ37" s="38"/>
      <c r="DA37" s="38">
        <v>1</v>
      </c>
      <c r="DB37" s="38">
        <v>1</v>
      </c>
      <c r="DC37" s="38">
        <v>1</v>
      </c>
      <c r="DD37" s="38">
        <v>1</v>
      </c>
      <c r="DE37" s="38">
        <v>0</v>
      </c>
      <c r="DF37" s="38">
        <v>1</v>
      </c>
      <c r="DG37" s="38">
        <v>1</v>
      </c>
      <c r="DH37" s="38">
        <v>1</v>
      </c>
      <c r="DI37" s="38">
        <v>1</v>
      </c>
      <c r="DJ37" s="38">
        <v>1</v>
      </c>
      <c r="DK37" s="38">
        <v>1</v>
      </c>
      <c r="DL37" s="38">
        <v>1</v>
      </c>
      <c r="DM37" s="38">
        <v>1</v>
      </c>
      <c r="DN37" s="38">
        <v>1</v>
      </c>
      <c r="DO37" s="38"/>
      <c r="DP37" s="38"/>
      <c r="DQ37" s="38"/>
      <c r="DR37" s="38"/>
      <c r="DS37" s="38"/>
      <c r="DT37" s="38">
        <v>0</v>
      </c>
      <c r="DU37" s="38">
        <v>1</v>
      </c>
      <c r="DV37" s="38">
        <v>1</v>
      </c>
      <c r="DW37" s="38">
        <v>1</v>
      </c>
      <c r="DX37" s="38">
        <v>1</v>
      </c>
      <c r="DY37" s="38">
        <v>1</v>
      </c>
      <c r="DZ37" s="38">
        <v>1</v>
      </c>
      <c r="EA37" s="38">
        <v>1</v>
      </c>
      <c r="EB37" s="38">
        <v>1</v>
      </c>
      <c r="EC37" s="38">
        <v>1</v>
      </c>
      <c r="ED37" s="38"/>
      <c r="EE37" s="38">
        <v>1</v>
      </c>
      <c r="EF37" s="38">
        <v>1</v>
      </c>
      <c r="EG37" s="38">
        <v>1</v>
      </c>
      <c r="EH37" s="38">
        <v>1</v>
      </c>
      <c r="EI37" s="38">
        <v>1</v>
      </c>
      <c r="EJ37" s="38">
        <v>1</v>
      </c>
      <c r="EK37" s="38">
        <v>1</v>
      </c>
      <c r="EL37" s="38">
        <v>1</v>
      </c>
      <c r="EM37" s="38">
        <v>0</v>
      </c>
      <c r="EN37" s="38">
        <v>1</v>
      </c>
      <c r="EO37" s="38">
        <v>1</v>
      </c>
      <c r="EP37" s="38">
        <v>1</v>
      </c>
      <c r="EQ37" s="38">
        <v>1</v>
      </c>
      <c r="ER37" s="38">
        <v>1</v>
      </c>
      <c r="ES37" s="38">
        <v>0</v>
      </c>
      <c r="ET37" s="38">
        <v>1</v>
      </c>
      <c r="EU37" s="38">
        <v>1</v>
      </c>
      <c r="EV37" s="38">
        <v>1</v>
      </c>
      <c r="EW37" s="38">
        <v>0</v>
      </c>
      <c r="EX37" s="38">
        <v>1</v>
      </c>
      <c r="EY37" s="38">
        <v>1</v>
      </c>
      <c r="EZ37" s="38">
        <v>1</v>
      </c>
      <c r="FA37" s="38">
        <v>1</v>
      </c>
      <c r="FB37" s="38">
        <v>1</v>
      </c>
      <c r="FC37" s="38">
        <v>1</v>
      </c>
      <c r="FD37" s="38">
        <v>1</v>
      </c>
      <c r="FE37" s="38">
        <v>1</v>
      </c>
      <c r="FF37" s="38">
        <v>1</v>
      </c>
      <c r="FG37" s="38">
        <v>0</v>
      </c>
      <c r="FH37" s="38">
        <v>1</v>
      </c>
      <c r="FI37" s="38">
        <v>1</v>
      </c>
      <c r="FJ37" s="38">
        <v>1</v>
      </c>
      <c r="FK37" s="38">
        <v>0</v>
      </c>
      <c r="FL37" s="38">
        <v>1</v>
      </c>
      <c r="FM37" s="38"/>
      <c r="FN37" s="38">
        <v>1</v>
      </c>
      <c r="FO37" s="38">
        <v>1</v>
      </c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>
        <v>1</v>
      </c>
      <c r="GJ37" s="38">
        <v>1</v>
      </c>
      <c r="GK37" s="38">
        <v>1</v>
      </c>
      <c r="GL37" s="38">
        <v>1</v>
      </c>
      <c r="GM37" s="38">
        <v>1</v>
      </c>
      <c r="GN37" s="38">
        <v>1</v>
      </c>
      <c r="GO37" s="38">
        <v>1</v>
      </c>
      <c r="GP37" s="38">
        <v>1</v>
      </c>
      <c r="GQ37" s="38">
        <v>0</v>
      </c>
      <c r="GR37" s="38">
        <v>1</v>
      </c>
      <c r="GS37" s="38">
        <v>1</v>
      </c>
      <c r="GT37" s="38">
        <v>1</v>
      </c>
      <c r="GU37" s="38">
        <v>0</v>
      </c>
      <c r="GV37" s="38">
        <v>1</v>
      </c>
      <c r="GW37" s="38">
        <v>1</v>
      </c>
      <c r="GX37" s="38">
        <v>1</v>
      </c>
      <c r="GY37" s="38">
        <v>1</v>
      </c>
      <c r="GZ37" s="38">
        <v>1</v>
      </c>
      <c r="HA37" s="38">
        <v>1</v>
      </c>
      <c r="HB37" s="38">
        <v>1</v>
      </c>
      <c r="HC37" s="38">
        <v>1</v>
      </c>
      <c r="HD37" s="38">
        <v>1</v>
      </c>
      <c r="HE37" s="38">
        <v>1</v>
      </c>
      <c r="HF37" s="38">
        <v>1</v>
      </c>
      <c r="HG37" s="38">
        <v>1</v>
      </c>
      <c r="HH37" s="38">
        <v>1</v>
      </c>
      <c r="HI37" s="38">
        <v>1</v>
      </c>
      <c r="HJ37" s="38">
        <v>1</v>
      </c>
      <c r="HK37" s="38">
        <v>1</v>
      </c>
      <c r="HL37" s="38">
        <v>1</v>
      </c>
      <c r="HM37" s="38">
        <v>1</v>
      </c>
      <c r="HN37" s="38">
        <v>1</v>
      </c>
      <c r="HO37" s="38"/>
      <c r="HP37" s="38">
        <v>1</v>
      </c>
      <c r="HQ37" s="38">
        <v>1</v>
      </c>
      <c r="HR37" s="38"/>
      <c r="HS37" s="38">
        <v>1</v>
      </c>
      <c r="HT37" s="38">
        <v>1</v>
      </c>
      <c r="HU37" s="38"/>
      <c r="HV37" s="38"/>
      <c r="HW37" s="38"/>
      <c r="HX37" s="38"/>
      <c r="HY37" s="38"/>
      <c r="HZ37" s="38"/>
      <c r="IA37" s="38"/>
      <c r="IB37" s="38">
        <v>1</v>
      </c>
      <c r="IC37" s="38">
        <v>1</v>
      </c>
      <c r="ID37" s="38">
        <v>1</v>
      </c>
      <c r="IE37" s="38">
        <v>1</v>
      </c>
      <c r="IF37" s="38">
        <v>1</v>
      </c>
      <c r="IG37" s="38">
        <v>1</v>
      </c>
      <c r="IH37" s="38">
        <v>1</v>
      </c>
      <c r="II37" s="38">
        <v>1</v>
      </c>
      <c r="IJ37" s="38">
        <v>1</v>
      </c>
      <c r="IK37" s="38">
        <v>1</v>
      </c>
      <c r="IL37" s="38">
        <v>1</v>
      </c>
      <c r="IM37" s="38">
        <v>1</v>
      </c>
      <c r="IN37" s="38">
        <v>1</v>
      </c>
      <c r="IO37" s="38">
        <v>1</v>
      </c>
      <c r="IP37" s="38">
        <v>1</v>
      </c>
      <c r="IQ37" s="38">
        <v>1</v>
      </c>
      <c r="IR37" s="38"/>
      <c r="IS37" s="30"/>
      <c r="IT37" s="38"/>
      <c r="IU37" s="38"/>
      <c r="IV37" s="41"/>
      <c r="IW37" s="41"/>
      <c r="IX37" s="41"/>
      <c r="IY37" s="41"/>
    </row>
    <row r="38" spans="1:262">
      <c r="A38" s="30" t="s">
        <v>44</v>
      </c>
      <c r="B38" s="38"/>
      <c r="C38" s="38"/>
      <c r="D38" s="38"/>
      <c r="E38" s="38"/>
      <c r="F38" s="47" t="s">
        <v>45</v>
      </c>
      <c r="G38" s="47"/>
      <c r="H38" s="47" t="s">
        <v>45</v>
      </c>
      <c r="I38" s="47"/>
      <c r="J38" s="48">
        <f t="shared" ref="J38" si="610">J37-K37</f>
        <v>0</v>
      </c>
      <c r="K38" s="48"/>
      <c r="L38" s="47" t="s">
        <v>45</v>
      </c>
      <c r="M38" s="47"/>
      <c r="N38" s="48">
        <f t="shared" ref="N38" si="611">N37-O37</f>
        <v>0</v>
      </c>
      <c r="O38" s="48"/>
      <c r="P38" s="47" t="s">
        <v>45</v>
      </c>
      <c r="Q38" s="47"/>
      <c r="R38" s="48">
        <f t="shared" ref="R38" si="612">R37-S37</f>
        <v>0</v>
      </c>
      <c r="S38" s="48"/>
      <c r="T38" s="47" t="s">
        <v>45</v>
      </c>
      <c r="U38" s="47"/>
      <c r="V38" s="47">
        <f t="shared" ref="V38" si="613">V37-W37</f>
        <v>-1</v>
      </c>
      <c r="W38" s="47"/>
      <c r="X38" s="47" t="s">
        <v>45</v>
      </c>
      <c r="Y38" s="47"/>
      <c r="Z38" s="56">
        <v>0.9</v>
      </c>
      <c r="AA38" s="50"/>
      <c r="AB38" s="51"/>
      <c r="AC38" s="47">
        <f t="shared" ref="AC38" si="614">AC37-AD37</f>
        <v>-1</v>
      </c>
      <c r="AD38" s="47"/>
      <c r="AE38" s="47" t="s">
        <v>101</v>
      </c>
      <c r="AF38" s="47"/>
      <c r="AG38" s="47" t="s">
        <v>101</v>
      </c>
      <c r="AH38" s="47"/>
      <c r="AI38" s="47" t="s">
        <v>45</v>
      </c>
      <c r="AJ38" s="47"/>
      <c r="AK38" s="52">
        <f>2/5</f>
        <v>0.4</v>
      </c>
      <c r="AL38" s="47">
        <f t="shared" ref="AL38" si="615">AL37-AM37</f>
        <v>-1</v>
      </c>
      <c r="AM38" s="47"/>
      <c r="AN38" s="47" t="s">
        <v>45</v>
      </c>
      <c r="AO38" s="47"/>
      <c r="AP38" s="53">
        <f t="shared" ref="AP38" si="616">AP37-AQ37</f>
        <v>0</v>
      </c>
      <c r="AQ38" s="53"/>
      <c r="AR38" s="53">
        <f t="shared" ref="AR38" si="617">AR37-AS37</f>
        <v>0</v>
      </c>
      <c r="AS38" s="53"/>
      <c r="AT38" s="47" t="s">
        <v>45</v>
      </c>
      <c r="AU38" s="47"/>
      <c r="AV38" s="47" t="s">
        <v>45</v>
      </c>
      <c r="AW38" s="47"/>
      <c r="AX38" s="47" t="s">
        <v>45</v>
      </c>
      <c r="AY38" s="47"/>
      <c r="AZ38" s="47">
        <f t="shared" ref="AZ38" si="618">AZ37-BA37</f>
        <v>-1</v>
      </c>
      <c r="BA38" s="47"/>
      <c r="BB38" s="47" t="s">
        <v>45</v>
      </c>
      <c r="BC38" s="47"/>
      <c r="BD38" s="53">
        <f t="shared" ref="BD38" si="619">BD37-BE37</f>
        <v>0</v>
      </c>
      <c r="BE38" s="53"/>
      <c r="BF38" s="53">
        <f t="shared" ref="BF38" si="620">BF37-BG37</f>
        <v>0</v>
      </c>
      <c r="BG38" s="53"/>
      <c r="BH38" s="47" t="s">
        <v>45</v>
      </c>
      <c r="BI38" s="47"/>
      <c r="BJ38" s="54">
        <f>10/12</f>
        <v>0.83333333333333337</v>
      </c>
      <c r="BK38" s="47" t="s">
        <v>45</v>
      </c>
      <c r="BL38" s="47"/>
      <c r="BM38" s="47" t="s">
        <v>45</v>
      </c>
      <c r="BN38" s="47"/>
      <c r="BO38" s="47" t="s">
        <v>45</v>
      </c>
      <c r="BP38" s="47"/>
      <c r="BQ38" s="47"/>
      <c r="BR38" s="47"/>
      <c r="BS38" s="47" t="s">
        <v>45</v>
      </c>
      <c r="BT38" s="47"/>
      <c r="BU38" s="47" t="s">
        <v>45</v>
      </c>
      <c r="BV38" s="47"/>
      <c r="BW38" s="47" t="s">
        <v>45</v>
      </c>
      <c r="BX38" s="47"/>
      <c r="BY38" s="53">
        <f t="shared" ref="BY38" si="621">BY37-BZ37</f>
        <v>0</v>
      </c>
      <c r="BZ38" s="53"/>
      <c r="CA38" s="53">
        <f t="shared" ref="CA38" si="622">CA37-CB37</f>
        <v>0</v>
      </c>
      <c r="CB38" s="53"/>
      <c r="CC38" s="53">
        <f t="shared" ref="CC38" si="623">CC37-CD37</f>
        <v>0</v>
      </c>
      <c r="CD38" s="53"/>
      <c r="CE38" s="47" t="s">
        <v>45</v>
      </c>
      <c r="CF38" s="47"/>
      <c r="CG38" s="47" t="s">
        <v>45</v>
      </c>
      <c r="CH38" s="47"/>
      <c r="CI38" s="52">
        <v>1</v>
      </c>
      <c r="CJ38" s="47"/>
      <c r="CK38" s="47"/>
      <c r="CL38" s="47"/>
      <c r="CM38" s="47"/>
      <c r="CN38" s="47">
        <f t="shared" ref="CN38" si="624">CN37-CO37</f>
        <v>-1</v>
      </c>
      <c r="CO38" s="47"/>
      <c r="CP38" s="47" t="s">
        <v>45</v>
      </c>
      <c r="CQ38" s="47"/>
      <c r="CR38" s="48">
        <f t="shared" ref="CR38" si="625">CR37-CS37</f>
        <v>0</v>
      </c>
      <c r="CS38" s="48"/>
      <c r="CT38" s="48">
        <f t="shared" ref="CT38" si="626">CT37-CU37</f>
        <v>0</v>
      </c>
      <c r="CU38" s="48"/>
      <c r="CV38" s="48">
        <f t="shared" ref="CV38" si="627">CV37-CW37</f>
        <v>0</v>
      </c>
      <c r="CW38" s="48"/>
      <c r="CX38" s="47" t="s">
        <v>45</v>
      </c>
      <c r="CY38" s="47"/>
      <c r="CZ38" s="52">
        <f>5/8</f>
        <v>0.625</v>
      </c>
      <c r="DA38" s="47" t="s">
        <v>45</v>
      </c>
      <c r="DB38" s="47"/>
      <c r="DC38" s="53">
        <f t="shared" ref="DC38" si="628">DC37-DD37</f>
        <v>0</v>
      </c>
      <c r="DD38" s="53"/>
      <c r="DE38" s="47">
        <f t="shared" ref="DE38" si="629">DE37-DF37</f>
        <v>-1</v>
      </c>
      <c r="DF38" s="47"/>
      <c r="DG38" s="47" t="s">
        <v>45</v>
      </c>
      <c r="DH38" s="47"/>
      <c r="DI38" s="53">
        <f t="shared" ref="DI38" si="630">DI37-DJ37</f>
        <v>0</v>
      </c>
      <c r="DJ38" s="53"/>
      <c r="DK38" s="47" t="s">
        <v>45</v>
      </c>
      <c r="DL38" s="47"/>
      <c r="DM38" s="47" t="s">
        <v>45</v>
      </c>
      <c r="DN38" s="47"/>
      <c r="DO38" s="47"/>
      <c r="DP38" s="47"/>
      <c r="DQ38" s="47"/>
      <c r="DR38" s="47"/>
      <c r="DS38" s="52">
        <f>8/9</f>
        <v>0.88888888888888884</v>
      </c>
      <c r="DT38" s="47">
        <f t="shared" ref="DT38" si="631">DT37-DU37</f>
        <v>-1</v>
      </c>
      <c r="DU38" s="47"/>
      <c r="DV38" s="48">
        <f t="shared" ref="DV38" si="632">DV37-DW37</f>
        <v>0</v>
      </c>
      <c r="DW38" s="48"/>
      <c r="DX38" s="47" t="s">
        <v>45</v>
      </c>
      <c r="DY38" s="47"/>
      <c r="DZ38" s="47" t="s">
        <v>45</v>
      </c>
      <c r="EA38" s="47"/>
      <c r="EB38" s="53">
        <f t="shared" ref="EB38" si="633">EB37-EC37</f>
        <v>0</v>
      </c>
      <c r="EC38" s="53"/>
      <c r="ED38" s="52">
        <f>5/6</f>
        <v>0.83333333333333337</v>
      </c>
      <c r="EE38" s="53">
        <f t="shared" ref="EE38" si="634">EE37-EF37</f>
        <v>0</v>
      </c>
      <c r="EF38" s="53"/>
      <c r="EG38" s="53">
        <f t="shared" ref="EG38" si="635">EG37-EH37</f>
        <v>0</v>
      </c>
      <c r="EH38" s="53"/>
      <c r="EI38" s="47" t="s">
        <v>45</v>
      </c>
      <c r="EJ38" s="47"/>
      <c r="EK38" s="47" t="s">
        <v>45</v>
      </c>
      <c r="EL38" s="47"/>
      <c r="EM38" s="47">
        <f t="shared" ref="EM38" si="636">EM37-EN37</f>
        <v>-1</v>
      </c>
      <c r="EN38" s="47"/>
      <c r="EO38" s="47" t="s">
        <v>45</v>
      </c>
      <c r="EP38" s="47"/>
      <c r="EQ38" s="47" t="s">
        <v>45</v>
      </c>
      <c r="ER38" s="47"/>
      <c r="ES38" s="47">
        <f t="shared" ref="ES38" si="637">ES37-ET37</f>
        <v>-1</v>
      </c>
      <c r="ET38" s="47"/>
      <c r="EU38" s="47" t="s">
        <v>45</v>
      </c>
      <c r="EV38" s="47"/>
      <c r="EW38" s="47">
        <f t="shared" ref="EW38" si="638">EW37-EX37</f>
        <v>-1</v>
      </c>
      <c r="EX38" s="47"/>
      <c r="EY38" s="47" t="s">
        <v>45</v>
      </c>
      <c r="EZ38" s="47"/>
      <c r="FA38" s="47" t="s">
        <v>45</v>
      </c>
      <c r="FB38" s="47"/>
      <c r="FC38" s="47" t="s">
        <v>45</v>
      </c>
      <c r="FD38" s="47"/>
      <c r="FE38" s="47" t="s">
        <v>45</v>
      </c>
      <c r="FF38" s="47"/>
      <c r="FG38" s="47">
        <f t="shared" ref="FG38" si="639">FG37-FH37</f>
        <v>-1</v>
      </c>
      <c r="FH38" s="47"/>
      <c r="FI38" s="47" t="s">
        <v>45</v>
      </c>
      <c r="FJ38" s="47"/>
      <c r="FK38" s="47">
        <f t="shared" ref="FK38" si="640">FK37-FL37</f>
        <v>-1</v>
      </c>
      <c r="FL38" s="47"/>
      <c r="FM38" s="52">
        <f>11/16</f>
        <v>0.6875</v>
      </c>
      <c r="FN38" s="47" t="s">
        <v>49</v>
      </c>
      <c r="FO38" s="47"/>
      <c r="FP38" s="47" t="s">
        <v>49</v>
      </c>
      <c r="FQ38" s="47"/>
      <c r="FR38" s="47" t="s">
        <v>49</v>
      </c>
      <c r="FS38" s="47"/>
      <c r="FT38" s="47" t="s">
        <v>49</v>
      </c>
      <c r="FU38" s="47"/>
      <c r="FV38" s="47" t="s">
        <v>49</v>
      </c>
      <c r="FW38" s="47"/>
      <c r="FX38" s="47"/>
      <c r="FY38" s="47"/>
      <c r="FZ38" s="47" t="s">
        <v>49</v>
      </c>
      <c r="GA38" s="47"/>
      <c r="GB38" s="47" t="s">
        <v>49</v>
      </c>
      <c r="GC38" s="47"/>
      <c r="GD38" s="47" t="s">
        <v>49</v>
      </c>
      <c r="GE38" s="47"/>
      <c r="GF38" s="47" t="s">
        <v>49</v>
      </c>
      <c r="GG38" s="47"/>
      <c r="GH38" s="52" t="s">
        <v>49</v>
      </c>
      <c r="GI38" s="47" t="s">
        <v>45</v>
      </c>
      <c r="GJ38" s="47"/>
      <c r="GK38" s="53">
        <f t="shared" ref="GK38" si="641">GK37-GL37</f>
        <v>0</v>
      </c>
      <c r="GL38" s="53"/>
      <c r="GM38" s="47" t="s">
        <v>45</v>
      </c>
      <c r="GN38" s="47"/>
      <c r="GO38" s="47" t="s">
        <v>45</v>
      </c>
      <c r="GP38" s="47"/>
      <c r="GQ38" s="47">
        <f t="shared" ref="GQ38" si="642">GQ37-GR37</f>
        <v>-1</v>
      </c>
      <c r="GR38" s="47"/>
      <c r="GS38" s="47" t="s">
        <v>45</v>
      </c>
      <c r="GT38" s="47"/>
      <c r="GU38" s="47">
        <f t="shared" ref="GU38" si="643">GU37-GV37</f>
        <v>-1</v>
      </c>
      <c r="GV38" s="47"/>
      <c r="GW38" s="47" t="s">
        <v>45</v>
      </c>
      <c r="GX38" s="47"/>
      <c r="GY38" s="47" t="s">
        <v>45</v>
      </c>
      <c r="GZ38" s="47"/>
      <c r="HA38" s="47" t="s">
        <v>45</v>
      </c>
      <c r="HB38" s="47"/>
      <c r="HC38" s="53">
        <f t="shared" ref="HC38" si="644">HC37-HD37</f>
        <v>0</v>
      </c>
      <c r="HD38" s="53"/>
      <c r="HE38" s="47" t="s">
        <v>45</v>
      </c>
      <c r="HF38" s="47"/>
      <c r="HG38" s="53">
        <f t="shared" ref="HG38" si="645">HG37-HH37</f>
        <v>0</v>
      </c>
      <c r="HH38" s="53"/>
      <c r="HI38" s="53">
        <f t="shared" ref="HI38" si="646">HI37-HJ37</f>
        <v>0</v>
      </c>
      <c r="HJ38" s="53"/>
      <c r="HK38" s="47" t="s">
        <v>45</v>
      </c>
      <c r="HL38" s="47"/>
      <c r="HM38" s="53">
        <f t="shared" ref="HM38" si="647">HM37-HN37</f>
        <v>0</v>
      </c>
      <c r="HN38" s="53"/>
      <c r="HO38" s="52">
        <f>14/16</f>
        <v>0.875</v>
      </c>
      <c r="HP38" s="47" t="s">
        <v>45</v>
      </c>
      <c r="HQ38" s="47"/>
      <c r="HR38" s="52">
        <v>1</v>
      </c>
      <c r="HS38" s="53" t="s">
        <v>49</v>
      </c>
      <c r="HT38" s="53"/>
      <c r="HU38" s="47" t="s">
        <v>49</v>
      </c>
      <c r="HV38" s="47"/>
      <c r="HW38" s="47" t="s">
        <v>49</v>
      </c>
      <c r="HX38" s="47"/>
      <c r="HY38" s="47" t="s">
        <v>49</v>
      </c>
      <c r="HZ38" s="47"/>
      <c r="IA38" s="52" t="s">
        <v>49</v>
      </c>
      <c r="IB38" s="53">
        <f t="shared" ref="IB38" si="648">IB37-IC37</f>
        <v>0</v>
      </c>
      <c r="IC38" s="53"/>
      <c r="ID38" s="53">
        <f t="shared" ref="ID38" si="649">ID37-IE37</f>
        <v>0</v>
      </c>
      <c r="IE38" s="53"/>
      <c r="IF38" s="53">
        <f t="shared" ref="IF38" si="650">IF37-IG37</f>
        <v>0</v>
      </c>
      <c r="IG38" s="53"/>
      <c r="IH38" s="47" t="s">
        <v>45</v>
      </c>
      <c r="II38" s="47"/>
      <c r="IJ38" s="53">
        <f t="shared" ref="IJ38" si="651">IJ37-IK37</f>
        <v>0</v>
      </c>
      <c r="IK38" s="53"/>
      <c r="IL38" s="47" t="s">
        <v>45</v>
      </c>
      <c r="IM38" s="47"/>
      <c r="IN38" s="48">
        <f t="shared" ref="IN38" si="652">IN37-IO37</f>
        <v>0</v>
      </c>
      <c r="IO38" s="48"/>
      <c r="IP38" s="48">
        <f t="shared" ref="IP38" si="653">IP37-IQ37</f>
        <v>0</v>
      </c>
      <c r="IQ38" s="48"/>
      <c r="IR38" s="38">
        <v>1</v>
      </c>
      <c r="IS38" s="30">
        <f>85/103</f>
        <v>0.82524271844660191</v>
      </c>
      <c r="IT38" s="38">
        <v>18</v>
      </c>
      <c r="IU38" s="38">
        <v>103</v>
      </c>
      <c r="IV38" s="41">
        <f>COUNTIF(F38:IQ38,"y")</f>
        <v>51</v>
      </c>
      <c r="IW38" s="41">
        <f>COUNTIF(F38:IQ38,0)-1</f>
        <v>29</v>
      </c>
      <c r="IX38" s="41">
        <f t="shared" si="188"/>
        <v>4</v>
      </c>
      <c r="IY38" s="41">
        <f>COUNTIF(F38:IQ38,-1)</f>
        <v>14</v>
      </c>
      <c r="IZ38" s="42">
        <f t="shared" si="189"/>
        <v>18</v>
      </c>
      <c r="JA38" s="42">
        <f t="shared" si="190"/>
        <v>80</v>
      </c>
      <c r="JB38" s="42">
        <f t="shared" si="294"/>
        <v>98</v>
      </c>
    </row>
    <row r="39" spans="1:262">
      <c r="A39" s="30" t="s">
        <v>73</v>
      </c>
      <c r="B39" s="43">
        <v>45306</v>
      </c>
      <c r="C39" s="44">
        <v>0.59375</v>
      </c>
      <c r="D39" s="38" t="s">
        <v>62</v>
      </c>
      <c r="E39" s="38">
        <v>20</v>
      </c>
      <c r="F39" s="38">
        <v>1</v>
      </c>
      <c r="G39" s="38">
        <v>1</v>
      </c>
      <c r="H39" s="38">
        <v>1</v>
      </c>
      <c r="I39" s="38">
        <v>1</v>
      </c>
      <c r="J39" s="38">
        <v>1</v>
      </c>
      <c r="K39" s="38">
        <v>1</v>
      </c>
      <c r="L39" s="38">
        <v>1</v>
      </c>
      <c r="M39" s="38">
        <v>1</v>
      </c>
      <c r="N39" s="38">
        <v>1</v>
      </c>
      <c r="O39" s="38">
        <v>1</v>
      </c>
      <c r="P39" s="38">
        <v>1</v>
      </c>
      <c r="Q39" s="38">
        <v>1</v>
      </c>
      <c r="R39" s="38">
        <v>1</v>
      </c>
      <c r="S39" s="38">
        <v>1</v>
      </c>
      <c r="T39" s="38">
        <v>1</v>
      </c>
      <c r="U39" s="38">
        <v>1</v>
      </c>
      <c r="V39" s="38">
        <v>1</v>
      </c>
      <c r="W39" s="38">
        <v>1</v>
      </c>
      <c r="X39" s="38">
        <v>1</v>
      </c>
      <c r="Y39" s="38">
        <v>1</v>
      </c>
      <c r="Z39" s="39"/>
      <c r="AA39" s="38"/>
      <c r="AB39" s="38"/>
      <c r="AC39" s="38">
        <v>1</v>
      </c>
      <c r="AD39" s="38">
        <v>0</v>
      </c>
      <c r="AE39" s="38">
        <v>1</v>
      </c>
      <c r="AF39" s="38">
        <v>1</v>
      </c>
      <c r="AG39" s="38">
        <v>1</v>
      </c>
      <c r="AH39" s="38">
        <v>1</v>
      </c>
      <c r="AI39" s="38">
        <v>1</v>
      </c>
      <c r="AJ39" s="38">
        <v>1</v>
      </c>
      <c r="AK39" s="38"/>
      <c r="AL39" s="38">
        <v>1</v>
      </c>
      <c r="AM39" s="38">
        <v>1</v>
      </c>
      <c r="AN39" s="38">
        <v>1</v>
      </c>
      <c r="AO39" s="38">
        <v>1</v>
      </c>
      <c r="AP39" s="38">
        <v>1</v>
      </c>
      <c r="AQ39" s="38">
        <v>1</v>
      </c>
      <c r="AR39" s="38">
        <v>1</v>
      </c>
      <c r="AS39" s="38">
        <v>0</v>
      </c>
      <c r="AT39" s="38">
        <v>1</v>
      </c>
      <c r="AU39" s="38">
        <v>1</v>
      </c>
      <c r="AV39" s="38">
        <v>1</v>
      </c>
      <c r="AW39" s="38">
        <v>1</v>
      </c>
      <c r="AX39" s="38">
        <v>1</v>
      </c>
      <c r="AY39" s="38">
        <v>1</v>
      </c>
      <c r="AZ39" s="38">
        <v>1</v>
      </c>
      <c r="BA39" s="38">
        <v>1</v>
      </c>
      <c r="BB39" s="38">
        <v>1</v>
      </c>
      <c r="BC39" s="38">
        <v>1</v>
      </c>
      <c r="BD39" s="38">
        <v>1</v>
      </c>
      <c r="BE39" s="38">
        <v>1</v>
      </c>
      <c r="BF39" s="38">
        <v>1</v>
      </c>
      <c r="BG39" s="38">
        <v>1</v>
      </c>
      <c r="BH39" s="38">
        <v>1</v>
      </c>
      <c r="BI39" s="38">
        <v>1</v>
      </c>
      <c r="BJ39" s="40"/>
      <c r="BK39" s="38">
        <v>1</v>
      </c>
      <c r="BL39" s="38">
        <v>1</v>
      </c>
      <c r="BM39" s="38">
        <v>1</v>
      </c>
      <c r="BN39" s="38">
        <v>1</v>
      </c>
      <c r="BO39" s="38">
        <v>1</v>
      </c>
      <c r="BP39" s="38">
        <v>1</v>
      </c>
      <c r="BQ39" s="38"/>
      <c r="BR39" s="38"/>
      <c r="BS39" s="38">
        <v>1</v>
      </c>
      <c r="BT39" s="38">
        <v>1</v>
      </c>
      <c r="BU39" s="38">
        <v>1</v>
      </c>
      <c r="BV39" s="38">
        <v>1</v>
      </c>
      <c r="BW39" s="38">
        <v>1</v>
      </c>
      <c r="BX39" s="38">
        <v>1</v>
      </c>
      <c r="BY39" s="38">
        <v>1</v>
      </c>
      <c r="BZ39" s="38">
        <v>1</v>
      </c>
      <c r="CA39" s="38">
        <v>1</v>
      </c>
      <c r="CB39" s="38">
        <v>1</v>
      </c>
      <c r="CC39" s="38">
        <v>1</v>
      </c>
      <c r="CD39" s="38">
        <v>1</v>
      </c>
      <c r="CE39" s="38">
        <v>1</v>
      </c>
      <c r="CF39" s="38">
        <v>1</v>
      </c>
      <c r="CG39" s="38">
        <v>1</v>
      </c>
      <c r="CH39" s="38">
        <v>1</v>
      </c>
      <c r="CI39" s="38"/>
      <c r="CJ39" s="38"/>
      <c r="CK39" s="38"/>
      <c r="CL39" s="38"/>
      <c r="CM39" s="38"/>
      <c r="CN39" s="38">
        <v>1</v>
      </c>
      <c r="CO39" s="38">
        <v>1</v>
      </c>
      <c r="CP39" s="38">
        <v>1</v>
      </c>
      <c r="CQ39" s="38">
        <v>1</v>
      </c>
      <c r="CR39" s="38">
        <v>1</v>
      </c>
      <c r="CS39" s="38">
        <v>1</v>
      </c>
      <c r="CT39" s="38">
        <v>1</v>
      </c>
      <c r="CU39" s="38">
        <v>1</v>
      </c>
      <c r="CV39" s="38">
        <v>1</v>
      </c>
      <c r="CW39" s="38">
        <v>1</v>
      </c>
      <c r="CX39" s="38">
        <v>1</v>
      </c>
      <c r="CY39" s="38">
        <v>1</v>
      </c>
      <c r="CZ39" s="38"/>
      <c r="DA39" s="38">
        <v>1</v>
      </c>
      <c r="DB39" s="38">
        <v>1</v>
      </c>
      <c r="DC39" s="38">
        <v>1</v>
      </c>
      <c r="DD39" s="38">
        <v>1</v>
      </c>
      <c r="DE39" s="38">
        <v>1</v>
      </c>
      <c r="DF39" s="38">
        <v>1</v>
      </c>
      <c r="DG39" s="38">
        <v>1</v>
      </c>
      <c r="DH39" s="38">
        <v>1</v>
      </c>
      <c r="DI39" s="38">
        <v>1</v>
      </c>
      <c r="DJ39" s="38">
        <v>1</v>
      </c>
      <c r="DK39" s="38">
        <v>1</v>
      </c>
      <c r="DL39" s="38">
        <v>1</v>
      </c>
      <c r="DM39" s="38">
        <v>1</v>
      </c>
      <c r="DN39" s="38">
        <v>1</v>
      </c>
      <c r="DO39" s="38"/>
      <c r="DP39" s="38"/>
      <c r="DQ39" s="38"/>
      <c r="DR39" s="38"/>
      <c r="DS39" s="38"/>
      <c r="DT39" s="38">
        <v>0</v>
      </c>
      <c r="DU39" s="38">
        <v>1</v>
      </c>
      <c r="DV39" s="38">
        <v>1</v>
      </c>
      <c r="DW39" s="38">
        <v>1</v>
      </c>
      <c r="DX39" s="38">
        <v>1</v>
      </c>
      <c r="DY39" s="38">
        <v>1</v>
      </c>
      <c r="DZ39" s="38">
        <v>0</v>
      </c>
      <c r="EA39" s="38">
        <v>1</v>
      </c>
      <c r="EB39" s="38">
        <v>1</v>
      </c>
      <c r="EC39" s="38">
        <v>1</v>
      </c>
      <c r="ED39" s="38"/>
      <c r="EE39" s="38">
        <v>1</v>
      </c>
      <c r="EF39" s="38">
        <v>1</v>
      </c>
      <c r="EG39" s="38">
        <v>1</v>
      </c>
      <c r="EH39" s="38">
        <v>1</v>
      </c>
      <c r="EI39" s="38">
        <v>1</v>
      </c>
      <c r="EJ39" s="38">
        <v>1</v>
      </c>
      <c r="EK39" s="38">
        <v>1</v>
      </c>
      <c r="EL39" s="38">
        <v>1</v>
      </c>
      <c r="EM39" s="38">
        <v>1</v>
      </c>
      <c r="EN39" s="38">
        <v>1</v>
      </c>
      <c r="EO39" s="38">
        <v>1</v>
      </c>
      <c r="EP39" s="38">
        <v>1</v>
      </c>
      <c r="EQ39" s="38">
        <v>1</v>
      </c>
      <c r="ER39" s="38">
        <v>1</v>
      </c>
      <c r="ES39" s="38">
        <v>1</v>
      </c>
      <c r="ET39" s="38">
        <v>1</v>
      </c>
      <c r="EU39" s="38">
        <v>1</v>
      </c>
      <c r="EV39" s="38">
        <v>1</v>
      </c>
      <c r="EW39" s="38">
        <v>1</v>
      </c>
      <c r="EX39" s="38">
        <v>1</v>
      </c>
      <c r="EY39" s="38">
        <v>1</v>
      </c>
      <c r="EZ39" s="38">
        <v>1</v>
      </c>
      <c r="FA39" s="38">
        <v>1</v>
      </c>
      <c r="FB39" s="38">
        <v>1</v>
      </c>
      <c r="FC39" s="38">
        <v>1</v>
      </c>
      <c r="FD39" s="38">
        <v>1</v>
      </c>
      <c r="FE39" s="38">
        <v>0</v>
      </c>
      <c r="FF39" s="38">
        <v>1</v>
      </c>
      <c r="FG39" s="38">
        <v>1</v>
      </c>
      <c r="FH39" s="38">
        <v>1</v>
      </c>
      <c r="FI39" s="38">
        <v>1</v>
      </c>
      <c r="FJ39" s="38">
        <v>1</v>
      </c>
      <c r="FK39" s="38">
        <v>0</v>
      </c>
      <c r="FL39" s="38">
        <v>1</v>
      </c>
      <c r="FM39" s="38"/>
      <c r="FN39" s="38">
        <v>1</v>
      </c>
      <c r="FO39" s="38">
        <v>1</v>
      </c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>
        <v>0</v>
      </c>
      <c r="GJ39" s="38">
        <v>1</v>
      </c>
      <c r="GK39" s="38">
        <v>1</v>
      </c>
      <c r="GL39" s="38">
        <v>1</v>
      </c>
      <c r="GM39" s="38">
        <v>1</v>
      </c>
      <c r="GN39" s="38">
        <v>1</v>
      </c>
      <c r="GO39" s="38">
        <v>1</v>
      </c>
      <c r="GP39" s="38">
        <v>1</v>
      </c>
      <c r="GQ39" s="38">
        <v>1</v>
      </c>
      <c r="GR39" s="38">
        <v>1</v>
      </c>
      <c r="GS39" s="38">
        <v>1</v>
      </c>
      <c r="GT39" s="38">
        <v>1</v>
      </c>
      <c r="GU39" s="38">
        <v>1</v>
      </c>
      <c r="GV39" s="38">
        <v>1</v>
      </c>
      <c r="GW39" s="38">
        <v>1</v>
      </c>
      <c r="GX39" s="38">
        <v>1</v>
      </c>
      <c r="GY39" s="38">
        <v>1</v>
      </c>
      <c r="GZ39" s="38">
        <v>1</v>
      </c>
      <c r="HA39" s="38">
        <v>1</v>
      </c>
      <c r="HB39" s="38">
        <v>1</v>
      </c>
      <c r="HC39" s="38">
        <v>1</v>
      </c>
      <c r="HD39" s="38">
        <v>1</v>
      </c>
      <c r="HE39" s="38">
        <v>1</v>
      </c>
      <c r="HF39" s="38">
        <v>1</v>
      </c>
      <c r="HG39" s="38">
        <v>1</v>
      </c>
      <c r="HH39" s="38">
        <v>1</v>
      </c>
      <c r="HI39" s="38">
        <v>1</v>
      </c>
      <c r="HJ39" s="38">
        <v>1</v>
      </c>
      <c r="HK39" s="38">
        <v>1</v>
      </c>
      <c r="HL39" s="38">
        <v>1</v>
      </c>
      <c r="HM39" s="38">
        <v>1</v>
      </c>
      <c r="HN39" s="38">
        <v>1</v>
      </c>
      <c r="HO39" s="38"/>
      <c r="HP39" s="38">
        <v>1</v>
      </c>
      <c r="HQ39" s="38">
        <v>1</v>
      </c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>
        <v>1</v>
      </c>
      <c r="IC39" s="38">
        <v>0</v>
      </c>
      <c r="ID39" s="38">
        <v>0</v>
      </c>
      <c r="IE39" s="38">
        <v>1</v>
      </c>
      <c r="IF39" s="38">
        <v>1</v>
      </c>
      <c r="IG39" s="38">
        <v>1</v>
      </c>
      <c r="IH39" s="38">
        <v>1</v>
      </c>
      <c r="II39" s="38">
        <v>1</v>
      </c>
      <c r="IJ39" s="38">
        <v>1</v>
      </c>
      <c r="IK39" s="38">
        <v>1</v>
      </c>
      <c r="IL39" s="38">
        <v>1</v>
      </c>
      <c r="IM39" s="38">
        <v>1</v>
      </c>
      <c r="IN39" s="38">
        <v>1</v>
      </c>
      <c r="IO39" s="38">
        <v>1</v>
      </c>
      <c r="IP39" s="38">
        <v>0</v>
      </c>
      <c r="IQ39" s="38">
        <v>1</v>
      </c>
      <c r="IR39" s="38"/>
      <c r="IS39" s="30"/>
      <c r="IT39" s="38"/>
      <c r="IU39" s="38"/>
      <c r="IV39" s="41"/>
      <c r="IW39" s="41"/>
      <c r="IX39" s="41"/>
      <c r="IY39" s="41"/>
    </row>
    <row r="40" spans="1:262">
      <c r="A40" s="30" t="s">
        <v>44</v>
      </c>
      <c r="B40" s="38"/>
      <c r="C40" s="38"/>
      <c r="D40" s="38"/>
      <c r="E40" s="38"/>
      <c r="F40" s="47" t="s">
        <v>45</v>
      </c>
      <c r="G40" s="47"/>
      <c r="H40" s="47" t="s">
        <v>45</v>
      </c>
      <c r="I40" s="47"/>
      <c r="J40" s="61">
        <f t="shared" ref="J40" si="654">J39-K39</f>
        <v>0</v>
      </c>
      <c r="K40" s="61"/>
      <c r="L40" s="47" t="s">
        <v>45</v>
      </c>
      <c r="M40" s="47"/>
      <c r="N40" s="61">
        <f t="shared" ref="N40" si="655">N39-O39</f>
        <v>0</v>
      </c>
      <c r="O40" s="61"/>
      <c r="P40" s="47" t="s">
        <v>45</v>
      </c>
      <c r="Q40" s="47"/>
      <c r="R40" s="53">
        <f t="shared" ref="R40" si="656">R39-S39</f>
        <v>0</v>
      </c>
      <c r="S40" s="53"/>
      <c r="T40" s="47" t="s">
        <v>45</v>
      </c>
      <c r="U40" s="47"/>
      <c r="V40" s="61">
        <f t="shared" ref="V40" si="657">V39-W39</f>
        <v>0</v>
      </c>
      <c r="W40" s="61"/>
      <c r="X40" s="61">
        <f t="shared" ref="X40" si="658">X39-Y39</f>
        <v>0</v>
      </c>
      <c r="Y40" s="61"/>
      <c r="Z40" s="56">
        <v>1</v>
      </c>
      <c r="AA40" s="50"/>
      <c r="AB40" s="51"/>
      <c r="AC40" s="47" t="s">
        <v>101</v>
      </c>
      <c r="AD40" s="47"/>
      <c r="AE40" s="47" t="s">
        <v>45</v>
      </c>
      <c r="AF40" s="47"/>
      <c r="AG40" s="47" t="s">
        <v>45</v>
      </c>
      <c r="AH40" s="47"/>
      <c r="AI40" s="47" t="s">
        <v>45</v>
      </c>
      <c r="AJ40" s="47"/>
      <c r="AK40" s="52">
        <f>4/5</f>
        <v>0.8</v>
      </c>
      <c r="AL40" s="47" t="s">
        <v>45</v>
      </c>
      <c r="AM40" s="47"/>
      <c r="AN40" s="47" t="s">
        <v>45</v>
      </c>
      <c r="AO40" s="47"/>
      <c r="AP40" s="47" t="s">
        <v>45</v>
      </c>
      <c r="AQ40" s="47"/>
      <c r="AR40" s="47" t="s">
        <v>102</v>
      </c>
      <c r="AS40" s="47"/>
      <c r="AT40" s="47" t="s">
        <v>45</v>
      </c>
      <c r="AU40" s="47"/>
      <c r="AV40" s="47" t="s">
        <v>45</v>
      </c>
      <c r="AW40" s="47"/>
      <c r="AX40" s="53">
        <f t="shared" ref="AX40" si="659">AX39-AY39</f>
        <v>0</v>
      </c>
      <c r="AY40" s="53"/>
      <c r="AZ40" s="47" t="s">
        <v>45</v>
      </c>
      <c r="BA40" s="47"/>
      <c r="BB40" s="47" t="s">
        <v>45</v>
      </c>
      <c r="BC40" s="47"/>
      <c r="BD40" s="53">
        <f t="shared" ref="BD40" si="660">BD39-BE39</f>
        <v>0</v>
      </c>
      <c r="BE40" s="53"/>
      <c r="BF40" s="53">
        <f t="shared" ref="BF40" si="661">BF39-BG39</f>
        <v>0</v>
      </c>
      <c r="BG40" s="53"/>
      <c r="BH40" s="47" t="s">
        <v>45</v>
      </c>
      <c r="BI40" s="47"/>
      <c r="BJ40" s="54">
        <f>11/12</f>
        <v>0.91666666666666663</v>
      </c>
      <c r="BK40" s="47" t="s">
        <v>45</v>
      </c>
      <c r="BL40" s="47"/>
      <c r="BM40" s="47" t="s">
        <v>45</v>
      </c>
      <c r="BN40" s="47"/>
      <c r="BO40" s="47" t="s">
        <v>45</v>
      </c>
      <c r="BP40" s="47"/>
      <c r="BQ40" s="47"/>
      <c r="BR40" s="47"/>
      <c r="BS40" s="47" t="s">
        <v>45</v>
      </c>
      <c r="BT40" s="47"/>
      <c r="BU40" s="47" t="s">
        <v>45</v>
      </c>
      <c r="BV40" s="47"/>
      <c r="BW40" s="47" t="s">
        <v>45</v>
      </c>
      <c r="BX40" s="47"/>
      <c r="BY40" s="53">
        <f t="shared" ref="BY40" si="662">BY39-BZ39</f>
        <v>0</v>
      </c>
      <c r="BZ40" s="53"/>
      <c r="CA40" s="53">
        <f t="shared" ref="CA40" si="663">CA39-CB39</f>
        <v>0</v>
      </c>
      <c r="CB40" s="53"/>
      <c r="CC40" s="53">
        <f t="shared" ref="CC40" si="664">CC39-CD39</f>
        <v>0</v>
      </c>
      <c r="CD40" s="53"/>
      <c r="CE40" s="47" t="s">
        <v>45</v>
      </c>
      <c r="CF40" s="47"/>
      <c r="CG40" s="47" t="s">
        <v>45</v>
      </c>
      <c r="CH40" s="47"/>
      <c r="CI40" s="52">
        <f>9/10</f>
        <v>0.9</v>
      </c>
      <c r="CJ40" s="58"/>
      <c r="CK40" s="58"/>
      <c r="CL40" s="47"/>
      <c r="CM40" s="47"/>
      <c r="CN40" s="47" t="s">
        <v>45</v>
      </c>
      <c r="CO40" s="47"/>
      <c r="CP40" s="47" t="s">
        <v>45</v>
      </c>
      <c r="CQ40" s="47"/>
      <c r="CR40" s="53">
        <f t="shared" ref="CR40" si="665">CR39-CS39</f>
        <v>0</v>
      </c>
      <c r="CS40" s="53"/>
      <c r="CT40" s="53">
        <f t="shared" ref="CT40" si="666">CT39-CU39</f>
        <v>0</v>
      </c>
      <c r="CU40" s="53"/>
      <c r="CV40" s="53">
        <f t="shared" ref="CV40" si="667">CV39-CW39</f>
        <v>0</v>
      </c>
      <c r="CW40" s="53"/>
      <c r="CX40" s="47" t="s">
        <v>45</v>
      </c>
      <c r="CY40" s="47"/>
      <c r="CZ40" s="52">
        <f>7/7</f>
        <v>1</v>
      </c>
      <c r="DA40" s="47" t="s">
        <v>45</v>
      </c>
      <c r="DB40" s="47"/>
      <c r="DC40" s="53">
        <f t="shared" ref="DC40" si="668">DC39-DD39</f>
        <v>0</v>
      </c>
      <c r="DD40" s="53"/>
      <c r="DE40" s="47" t="s">
        <v>45</v>
      </c>
      <c r="DF40" s="47"/>
      <c r="DG40" s="47" t="s">
        <v>45</v>
      </c>
      <c r="DH40" s="47"/>
      <c r="DI40" s="53">
        <f t="shared" ref="DI40" si="669">DI39-DJ39</f>
        <v>0</v>
      </c>
      <c r="DJ40" s="53"/>
      <c r="DK40" s="47" t="s">
        <v>45</v>
      </c>
      <c r="DL40" s="47"/>
      <c r="DM40" s="47" t="s">
        <v>45</v>
      </c>
      <c r="DN40" s="47"/>
      <c r="DO40" s="47"/>
      <c r="DP40" s="47"/>
      <c r="DQ40" s="47"/>
      <c r="DR40" s="47"/>
      <c r="DS40" s="52">
        <f>7/9</f>
        <v>0.77777777777777779</v>
      </c>
      <c r="DT40" s="47">
        <f t="shared" ref="DT40" si="670">DT39-DU39</f>
        <v>-1</v>
      </c>
      <c r="DU40" s="47"/>
      <c r="DV40" s="53">
        <f t="shared" ref="DV40" si="671">DV39-DW39</f>
        <v>0</v>
      </c>
      <c r="DW40" s="53"/>
      <c r="DX40" s="47" t="s">
        <v>45</v>
      </c>
      <c r="DY40" s="47"/>
      <c r="DZ40" s="47">
        <f t="shared" ref="DZ40" si="672">DZ39-EA39</f>
        <v>-1</v>
      </c>
      <c r="EA40" s="47"/>
      <c r="EB40" s="53">
        <f t="shared" ref="EB40" si="673">EB39-EC39</f>
        <v>0</v>
      </c>
      <c r="EC40" s="53"/>
      <c r="ED40" s="52">
        <f>4/6</f>
        <v>0.66666666666666663</v>
      </c>
      <c r="EE40" s="47" t="s">
        <v>45</v>
      </c>
      <c r="EF40" s="47"/>
      <c r="EG40" s="58">
        <v>0</v>
      </c>
      <c r="EH40" s="58"/>
      <c r="EI40" s="47" t="s">
        <v>45</v>
      </c>
      <c r="EJ40" s="47"/>
      <c r="EK40" s="47" t="s">
        <v>45</v>
      </c>
      <c r="EL40" s="47"/>
      <c r="EM40" s="53">
        <f t="shared" ref="EM40" si="674">EM39-EN39</f>
        <v>0</v>
      </c>
      <c r="EN40" s="53"/>
      <c r="EO40" s="47" t="s">
        <v>45</v>
      </c>
      <c r="EP40" s="47"/>
      <c r="EQ40" s="48">
        <f t="shared" ref="EQ40" si="675">EQ39-ER39</f>
        <v>0</v>
      </c>
      <c r="ER40" s="48"/>
      <c r="ES40" s="47" t="s">
        <v>45</v>
      </c>
      <c r="ET40" s="47"/>
      <c r="EU40" s="58">
        <f t="shared" ref="EU40" si="676">EU39-EV39</f>
        <v>0</v>
      </c>
      <c r="EV40" s="58"/>
      <c r="EW40" s="47" t="s">
        <v>45</v>
      </c>
      <c r="EX40" s="47"/>
      <c r="EY40" s="58">
        <f t="shared" ref="EY40" si="677">EY39-EZ39</f>
        <v>0</v>
      </c>
      <c r="EZ40" s="58"/>
      <c r="FA40" s="47" t="s">
        <v>45</v>
      </c>
      <c r="FB40" s="47"/>
      <c r="FC40" s="48">
        <f t="shared" ref="FC40" si="678">FC39-FD39</f>
        <v>0</v>
      </c>
      <c r="FD40" s="48"/>
      <c r="FE40" s="47">
        <f t="shared" ref="FE40" si="679">FE39-FF39</f>
        <v>-1</v>
      </c>
      <c r="FF40" s="47"/>
      <c r="FG40" s="58">
        <f t="shared" ref="FG40" si="680">FG39-FH39</f>
        <v>0</v>
      </c>
      <c r="FH40" s="58"/>
      <c r="FI40" s="47" t="s">
        <v>45</v>
      </c>
      <c r="FJ40" s="47"/>
      <c r="FK40" s="47">
        <f t="shared" ref="FK40" si="681">FK39-FL39</f>
        <v>-1</v>
      </c>
      <c r="FL40" s="47"/>
      <c r="FM40" s="52">
        <f>14/16</f>
        <v>0.875</v>
      </c>
      <c r="FN40" s="47" t="s">
        <v>49</v>
      </c>
      <c r="FO40" s="47"/>
      <c r="FP40" s="47" t="s">
        <v>49</v>
      </c>
      <c r="FQ40" s="47"/>
      <c r="FR40" s="47" t="s">
        <v>49</v>
      </c>
      <c r="FS40" s="47"/>
      <c r="FT40" s="47" t="s">
        <v>49</v>
      </c>
      <c r="FU40" s="47"/>
      <c r="FV40" s="47" t="s">
        <v>49</v>
      </c>
      <c r="FW40" s="47"/>
      <c r="FX40" s="47"/>
      <c r="FY40" s="47"/>
      <c r="FZ40" s="47" t="s">
        <v>49</v>
      </c>
      <c r="GA40" s="47"/>
      <c r="GB40" s="47" t="s">
        <v>49</v>
      </c>
      <c r="GC40" s="47"/>
      <c r="GD40" s="47" t="s">
        <v>49</v>
      </c>
      <c r="GE40" s="47"/>
      <c r="GF40" s="47" t="s">
        <v>49</v>
      </c>
      <c r="GG40" s="47"/>
      <c r="GH40" s="52" t="s">
        <v>49</v>
      </c>
      <c r="GI40" s="47">
        <f t="shared" ref="GI40" si="682">GI39-GJ39</f>
        <v>-1</v>
      </c>
      <c r="GJ40" s="47"/>
      <c r="GK40" s="53">
        <f t="shared" ref="GK40" si="683">GK39-GL39</f>
        <v>0</v>
      </c>
      <c r="GL40" s="53"/>
      <c r="GM40" s="47" t="s">
        <v>45</v>
      </c>
      <c r="GN40" s="47"/>
      <c r="GO40" s="53">
        <f t="shared" ref="GO40" si="684">GO39-GP39</f>
        <v>0</v>
      </c>
      <c r="GP40" s="53"/>
      <c r="GQ40" s="53">
        <f t="shared" ref="GQ40" si="685">GQ39-GR39</f>
        <v>0</v>
      </c>
      <c r="GR40" s="53"/>
      <c r="GS40" s="53">
        <f t="shared" ref="GS40" si="686">GS39-GT39</f>
        <v>0</v>
      </c>
      <c r="GT40" s="53"/>
      <c r="GU40" s="53">
        <f t="shared" ref="GU40" si="687">GU39-GV39</f>
        <v>0</v>
      </c>
      <c r="GV40" s="53"/>
      <c r="GW40" s="53">
        <f t="shared" ref="GW40" si="688">GW39-GX39</f>
        <v>0</v>
      </c>
      <c r="GX40" s="53"/>
      <c r="GY40" s="53">
        <f t="shared" ref="GY40" si="689">GY39-GZ39</f>
        <v>0</v>
      </c>
      <c r="GZ40" s="53"/>
      <c r="HA40" s="47" t="s">
        <v>45</v>
      </c>
      <c r="HB40" s="47"/>
      <c r="HC40" s="48">
        <f t="shared" ref="HC40" si="690">HC39-HD39</f>
        <v>0</v>
      </c>
      <c r="HD40" s="48"/>
      <c r="HE40" s="47" t="s">
        <v>45</v>
      </c>
      <c r="HF40" s="47"/>
      <c r="HG40" s="53">
        <f t="shared" ref="HG40" si="691">HG39-HH39</f>
        <v>0</v>
      </c>
      <c r="HH40" s="53"/>
      <c r="HI40" s="58">
        <f t="shared" ref="HI40" si="692">HI39-HJ39</f>
        <v>0</v>
      </c>
      <c r="HJ40" s="58"/>
      <c r="HK40" s="47" t="s">
        <v>45</v>
      </c>
      <c r="HL40" s="47"/>
      <c r="HM40" s="61">
        <f t="shared" ref="HM40" si="693">HM39-HN39</f>
        <v>0</v>
      </c>
      <c r="HN40" s="61"/>
      <c r="HO40" s="52">
        <f>15/16</f>
        <v>0.9375</v>
      </c>
      <c r="HP40" s="47" t="s">
        <v>45</v>
      </c>
      <c r="HQ40" s="47"/>
      <c r="HR40" s="52">
        <v>1</v>
      </c>
      <c r="HS40" s="53" t="s">
        <v>49</v>
      </c>
      <c r="HT40" s="53"/>
      <c r="HU40" s="47" t="s">
        <v>49</v>
      </c>
      <c r="HV40" s="47"/>
      <c r="HW40" s="47" t="s">
        <v>49</v>
      </c>
      <c r="HX40" s="47"/>
      <c r="HY40" s="47" t="s">
        <v>49</v>
      </c>
      <c r="HZ40" s="47"/>
      <c r="IA40" s="52" t="s">
        <v>49</v>
      </c>
      <c r="IB40" s="47" t="s">
        <v>101</v>
      </c>
      <c r="IC40" s="47"/>
      <c r="ID40" s="47">
        <f t="shared" ref="ID40" si="694">ID39-IE39</f>
        <v>-1</v>
      </c>
      <c r="IE40" s="47"/>
      <c r="IF40" s="53">
        <f t="shared" ref="IF40" si="695">IF39-IG39</f>
        <v>0</v>
      </c>
      <c r="IG40" s="53"/>
      <c r="IH40" s="47" t="s">
        <v>45</v>
      </c>
      <c r="II40" s="47"/>
      <c r="IJ40" s="48">
        <f t="shared" ref="IJ40" si="696">IJ39-IK39</f>
        <v>0</v>
      </c>
      <c r="IK40" s="48"/>
      <c r="IL40" s="47" t="s">
        <v>45</v>
      </c>
      <c r="IM40" s="47"/>
      <c r="IN40" s="53">
        <f t="shared" ref="IN40" si="697">IN39-IO39</f>
        <v>0</v>
      </c>
      <c r="IO40" s="53"/>
      <c r="IP40" s="47">
        <f t="shared" ref="IP40" si="698">IP39-IQ39</f>
        <v>-1</v>
      </c>
      <c r="IQ40" s="47"/>
      <c r="IR40" s="38">
        <f>5/8</f>
        <v>0.625</v>
      </c>
      <c r="IS40" s="30">
        <f>89/103</f>
        <v>0.86407766990291257</v>
      </c>
      <c r="IT40" s="38">
        <v>14</v>
      </c>
      <c r="IU40" s="38">
        <v>103</v>
      </c>
      <c r="IV40" s="41">
        <f>COUNTIF(F40:IQ40,"y")-1</f>
        <v>47</v>
      </c>
      <c r="IW40" s="41">
        <f>COUNTIF(F40:IQ40,0)</f>
        <v>39</v>
      </c>
      <c r="IX40" s="41">
        <f t="shared" si="188"/>
        <v>7</v>
      </c>
      <c r="IY40" s="41">
        <f>COUNTIF(F40:IQ40,-1)</f>
        <v>7</v>
      </c>
      <c r="IZ40" s="42">
        <f t="shared" si="189"/>
        <v>14</v>
      </c>
      <c r="JA40" s="42">
        <f t="shared" si="190"/>
        <v>86</v>
      </c>
      <c r="JB40" s="42">
        <f t="shared" si="294"/>
        <v>100</v>
      </c>
    </row>
    <row r="41" spans="1:262">
      <c r="A41" s="30" t="s">
        <v>74</v>
      </c>
      <c r="B41" s="43">
        <v>45306</v>
      </c>
      <c r="C41" s="44">
        <v>0.52083333333333337</v>
      </c>
      <c r="D41" s="38" t="s">
        <v>75</v>
      </c>
      <c r="E41" s="38">
        <v>20</v>
      </c>
      <c r="F41" s="38">
        <v>1</v>
      </c>
      <c r="G41" s="38">
        <v>1</v>
      </c>
      <c r="H41" s="38">
        <v>1</v>
      </c>
      <c r="I41" s="38">
        <v>1</v>
      </c>
      <c r="J41" s="38">
        <v>1</v>
      </c>
      <c r="K41" s="38">
        <v>1</v>
      </c>
      <c r="L41" s="38">
        <v>1</v>
      </c>
      <c r="M41" s="38">
        <v>1</v>
      </c>
      <c r="N41" s="38">
        <v>1</v>
      </c>
      <c r="O41" s="38">
        <v>1</v>
      </c>
      <c r="P41" s="38">
        <v>1</v>
      </c>
      <c r="Q41" s="38">
        <v>1</v>
      </c>
      <c r="R41" s="38">
        <v>1</v>
      </c>
      <c r="S41" s="38">
        <v>1</v>
      </c>
      <c r="T41" s="38">
        <v>1</v>
      </c>
      <c r="U41" s="38">
        <v>1</v>
      </c>
      <c r="V41" s="38">
        <v>1</v>
      </c>
      <c r="W41" s="38">
        <v>1</v>
      </c>
      <c r="X41" s="38">
        <v>1</v>
      </c>
      <c r="Y41" s="38">
        <v>1</v>
      </c>
      <c r="Z41" s="39"/>
      <c r="AA41" s="38"/>
      <c r="AB41" s="38"/>
      <c r="AC41" s="38">
        <v>1</v>
      </c>
      <c r="AD41" s="38">
        <v>1</v>
      </c>
      <c r="AE41" s="38">
        <v>1</v>
      </c>
      <c r="AF41" s="38">
        <v>1</v>
      </c>
      <c r="AG41" s="38">
        <v>1</v>
      </c>
      <c r="AH41" s="38">
        <v>0</v>
      </c>
      <c r="AI41" s="38">
        <v>1</v>
      </c>
      <c r="AJ41" s="38">
        <v>1</v>
      </c>
      <c r="AK41" s="38"/>
      <c r="AL41" s="38">
        <v>1</v>
      </c>
      <c r="AM41" s="38">
        <v>1</v>
      </c>
      <c r="AN41" s="38">
        <v>1</v>
      </c>
      <c r="AO41" s="38">
        <v>1</v>
      </c>
      <c r="AP41" s="38">
        <v>1</v>
      </c>
      <c r="AQ41" s="38">
        <v>0</v>
      </c>
      <c r="AR41" s="38">
        <v>1</v>
      </c>
      <c r="AS41" s="38">
        <v>1</v>
      </c>
      <c r="AT41" s="38">
        <v>1</v>
      </c>
      <c r="AU41" s="38">
        <v>1</v>
      </c>
      <c r="AV41" s="38">
        <v>1</v>
      </c>
      <c r="AW41" s="38">
        <v>0</v>
      </c>
      <c r="AX41" s="38">
        <v>1</v>
      </c>
      <c r="AY41" s="38">
        <v>1</v>
      </c>
      <c r="AZ41" s="38">
        <v>1</v>
      </c>
      <c r="BA41" s="38">
        <v>1</v>
      </c>
      <c r="BB41" s="38">
        <v>1</v>
      </c>
      <c r="BC41" s="38">
        <v>1</v>
      </c>
      <c r="BD41" s="38">
        <v>1</v>
      </c>
      <c r="BE41" s="38">
        <v>1</v>
      </c>
      <c r="BF41" s="38">
        <v>1</v>
      </c>
      <c r="BG41" s="38">
        <v>1</v>
      </c>
      <c r="BH41" s="38">
        <v>1</v>
      </c>
      <c r="BI41" s="38">
        <v>1</v>
      </c>
      <c r="BJ41" s="40"/>
      <c r="BK41" s="38">
        <v>1</v>
      </c>
      <c r="BL41" s="38">
        <v>1</v>
      </c>
      <c r="BM41" s="38">
        <v>1</v>
      </c>
      <c r="BN41" s="38">
        <v>1</v>
      </c>
      <c r="BO41" s="38">
        <v>1</v>
      </c>
      <c r="BP41" s="38">
        <v>1</v>
      </c>
      <c r="BQ41" s="38"/>
      <c r="BR41" s="38"/>
      <c r="BS41" s="38">
        <v>1</v>
      </c>
      <c r="BT41" s="38">
        <v>1</v>
      </c>
      <c r="BU41" s="38">
        <v>1</v>
      </c>
      <c r="BV41" s="38">
        <v>1</v>
      </c>
      <c r="BW41" s="38">
        <v>1</v>
      </c>
      <c r="BX41" s="38">
        <v>1</v>
      </c>
      <c r="BY41" s="38">
        <v>1</v>
      </c>
      <c r="BZ41" s="38">
        <v>1</v>
      </c>
      <c r="CA41" s="38">
        <v>1</v>
      </c>
      <c r="CB41" s="38">
        <v>1</v>
      </c>
      <c r="CC41" s="38">
        <v>1</v>
      </c>
      <c r="CD41" s="38">
        <v>1</v>
      </c>
      <c r="CE41" s="38">
        <v>1</v>
      </c>
      <c r="CF41" s="38">
        <v>1</v>
      </c>
      <c r="CG41" s="38">
        <v>1</v>
      </c>
      <c r="CH41" s="38">
        <v>1</v>
      </c>
      <c r="CI41" s="38"/>
      <c r="CJ41" s="38"/>
      <c r="CK41" s="38"/>
      <c r="CL41" s="38"/>
      <c r="CM41" s="38"/>
      <c r="CN41" s="38">
        <v>1</v>
      </c>
      <c r="CO41" s="38">
        <v>1</v>
      </c>
      <c r="CP41" s="38">
        <v>1</v>
      </c>
      <c r="CQ41" s="38">
        <v>1</v>
      </c>
      <c r="CR41" s="38">
        <v>1</v>
      </c>
      <c r="CS41" s="38">
        <v>1</v>
      </c>
      <c r="CT41" s="38">
        <v>1</v>
      </c>
      <c r="CU41" s="38">
        <v>1</v>
      </c>
      <c r="CV41" s="38">
        <v>1</v>
      </c>
      <c r="CW41" s="38">
        <v>1</v>
      </c>
      <c r="CX41" s="38">
        <v>1</v>
      </c>
      <c r="CY41" s="38">
        <v>1</v>
      </c>
      <c r="CZ41" s="38"/>
      <c r="DA41" s="38">
        <v>1</v>
      </c>
      <c r="DB41" s="38">
        <v>1</v>
      </c>
      <c r="DC41" s="38">
        <v>1</v>
      </c>
      <c r="DD41" s="38">
        <v>1</v>
      </c>
      <c r="DE41" s="38">
        <v>1</v>
      </c>
      <c r="DF41" s="38">
        <v>1</v>
      </c>
      <c r="DG41" s="38">
        <v>1</v>
      </c>
      <c r="DH41" s="38">
        <v>1</v>
      </c>
      <c r="DI41" s="38">
        <v>1</v>
      </c>
      <c r="DJ41" s="38">
        <v>1</v>
      </c>
      <c r="DK41" s="38">
        <v>1</v>
      </c>
      <c r="DL41" s="38">
        <v>1</v>
      </c>
      <c r="DM41" s="38">
        <v>1</v>
      </c>
      <c r="DN41" s="38">
        <v>1</v>
      </c>
      <c r="DO41" s="38"/>
      <c r="DP41" s="38"/>
      <c r="DQ41" s="38"/>
      <c r="DR41" s="38"/>
      <c r="DS41" s="38"/>
      <c r="DT41" s="38">
        <v>0</v>
      </c>
      <c r="DU41" s="38">
        <v>1</v>
      </c>
      <c r="DV41" s="38">
        <v>1</v>
      </c>
      <c r="DW41" s="38">
        <v>1</v>
      </c>
      <c r="DX41" s="38">
        <v>0</v>
      </c>
      <c r="DY41" s="38">
        <v>1</v>
      </c>
      <c r="DZ41" s="38">
        <v>0</v>
      </c>
      <c r="EA41" s="38">
        <v>1</v>
      </c>
      <c r="EB41" s="38">
        <v>1</v>
      </c>
      <c r="EC41" s="38">
        <v>1</v>
      </c>
      <c r="ED41" s="38"/>
      <c r="EE41" s="38">
        <v>1</v>
      </c>
      <c r="EF41" s="38">
        <v>1</v>
      </c>
      <c r="EG41" s="38">
        <v>1</v>
      </c>
      <c r="EH41" s="38">
        <v>1</v>
      </c>
      <c r="EI41" s="38">
        <v>1</v>
      </c>
      <c r="EJ41" s="38">
        <v>1</v>
      </c>
      <c r="EK41" s="38">
        <v>1</v>
      </c>
      <c r="EL41" s="38">
        <v>1</v>
      </c>
      <c r="EM41" s="38">
        <v>0</v>
      </c>
      <c r="EN41" s="38">
        <v>1</v>
      </c>
      <c r="EO41" s="38">
        <v>1</v>
      </c>
      <c r="EP41" s="38">
        <v>1</v>
      </c>
      <c r="EQ41" s="38">
        <v>1</v>
      </c>
      <c r="ER41" s="38">
        <v>1</v>
      </c>
      <c r="ES41" s="38">
        <v>1</v>
      </c>
      <c r="ET41" s="38">
        <v>1</v>
      </c>
      <c r="EU41" s="38">
        <v>1</v>
      </c>
      <c r="EV41" s="38">
        <v>1</v>
      </c>
      <c r="EW41" s="38">
        <v>1</v>
      </c>
      <c r="EX41" s="38">
        <v>1</v>
      </c>
      <c r="EY41" s="38">
        <v>1</v>
      </c>
      <c r="EZ41" s="38">
        <v>1</v>
      </c>
      <c r="FA41" s="38">
        <v>1</v>
      </c>
      <c r="FB41" s="38">
        <v>1</v>
      </c>
      <c r="FC41" s="38">
        <v>1</v>
      </c>
      <c r="FD41" s="38">
        <v>1</v>
      </c>
      <c r="FE41" s="38">
        <v>1</v>
      </c>
      <c r="FF41" s="38">
        <v>1</v>
      </c>
      <c r="FG41" s="38">
        <v>1</v>
      </c>
      <c r="FH41" s="38">
        <v>1</v>
      </c>
      <c r="FI41" s="38">
        <v>1</v>
      </c>
      <c r="FJ41" s="38">
        <v>1</v>
      </c>
      <c r="FK41" s="38">
        <v>1</v>
      </c>
      <c r="FL41" s="38">
        <v>1</v>
      </c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>
        <v>1</v>
      </c>
      <c r="GJ41" s="38">
        <v>1</v>
      </c>
      <c r="GK41" s="38">
        <v>1</v>
      </c>
      <c r="GL41" s="38">
        <v>1</v>
      </c>
      <c r="GM41" s="38">
        <v>1</v>
      </c>
      <c r="GN41" s="38">
        <v>1</v>
      </c>
      <c r="GO41" s="38">
        <v>1</v>
      </c>
      <c r="GP41" s="38">
        <v>1</v>
      </c>
      <c r="GQ41" s="38">
        <v>1</v>
      </c>
      <c r="GR41" s="38">
        <v>1</v>
      </c>
      <c r="GS41" s="38">
        <v>1</v>
      </c>
      <c r="GT41" s="38">
        <v>1</v>
      </c>
      <c r="GU41" s="38">
        <v>1</v>
      </c>
      <c r="GV41" s="38">
        <v>1</v>
      </c>
      <c r="GW41" s="38">
        <v>1</v>
      </c>
      <c r="GX41" s="38">
        <v>1</v>
      </c>
      <c r="GY41" s="38">
        <v>1</v>
      </c>
      <c r="GZ41" s="38">
        <v>1</v>
      </c>
      <c r="HA41" s="38">
        <v>1</v>
      </c>
      <c r="HB41" s="38">
        <v>1</v>
      </c>
      <c r="HC41" s="38">
        <v>1</v>
      </c>
      <c r="HD41" s="38">
        <v>1</v>
      </c>
      <c r="HE41" s="38">
        <v>1</v>
      </c>
      <c r="HF41" s="38">
        <v>1</v>
      </c>
      <c r="HG41" s="38">
        <v>1</v>
      </c>
      <c r="HH41" s="38">
        <v>1</v>
      </c>
      <c r="HI41" s="38">
        <v>1</v>
      </c>
      <c r="HJ41" s="38">
        <v>1</v>
      </c>
      <c r="HK41" s="38">
        <v>1</v>
      </c>
      <c r="HL41" s="38">
        <v>1</v>
      </c>
      <c r="HM41" s="38">
        <v>1</v>
      </c>
      <c r="HN41" s="38">
        <v>1</v>
      </c>
      <c r="HO41" s="38"/>
      <c r="HP41" s="38">
        <v>1</v>
      </c>
      <c r="HQ41" s="38">
        <v>1</v>
      </c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>
        <v>1</v>
      </c>
      <c r="IC41" s="38">
        <v>1</v>
      </c>
      <c r="ID41" s="38">
        <v>1</v>
      </c>
      <c r="IE41" s="38">
        <v>0</v>
      </c>
      <c r="IF41" s="38">
        <v>1</v>
      </c>
      <c r="IG41" s="38">
        <v>0</v>
      </c>
      <c r="IH41" s="38">
        <v>1</v>
      </c>
      <c r="II41" s="38">
        <v>1</v>
      </c>
      <c r="IJ41" s="38">
        <v>1</v>
      </c>
      <c r="IK41" s="38">
        <v>1</v>
      </c>
      <c r="IL41" s="38">
        <v>1</v>
      </c>
      <c r="IM41" s="38">
        <v>1</v>
      </c>
      <c r="IN41" s="38">
        <v>1</v>
      </c>
      <c r="IO41" s="38">
        <v>1</v>
      </c>
      <c r="IP41" s="38">
        <v>1</v>
      </c>
      <c r="IQ41" s="38">
        <v>1</v>
      </c>
      <c r="IR41" s="38"/>
      <c r="IS41" s="30"/>
      <c r="IT41" s="38"/>
      <c r="IU41" s="38"/>
      <c r="IV41" s="41"/>
      <c r="IW41" s="41"/>
      <c r="IX41" s="41"/>
      <c r="IY41" s="41"/>
    </row>
    <row r="42" spans="1:262">
      <c r="A42" s="30" t="s">
        <v>44</v>
      </c>
      <c r="B42" s="38"/>
      <c r="C42" s="38"/>
      <c r="D42" s="38"/>
      <c r="E42" s="38"/>
      <c r="F42" s="47" t="s">
        <v>45</v>
      </c>
      <c r="G42" s="47"/>
      <c r="H42" s="47" t="s">
        <v>45</v>
      </c>
      <c r="I42" s="47"/>
      <c r="J42" s="53">
        <f t="shared" ref="J42" si="699">J41-K41</f>
        <v>0</v>
      </c>
      <c r="K42" s="53"/>
      <c r="L42" s="47" t="s">
        <v>45</v>
      </c>
      <c r="M42" s="47"/>
      <c r="N42" s="53">
        <v>0</v>
      </c>
      <c r="O42" s="53"/>
      <c r="P42" s="46" t="s">
        <v>45</v>
      </c>
      <c r="Q42" s="46"/>
      <c r="R42" s="48">
        <f t="shared" ref="R42" si="700">R41-S41</f>
        <v>0</v>
      </c>
      <c r="S42" s="48"/>
      <c r="T42" s="47" t="s">
        <v>45</v>
      </c>
      <c r="U42" s="47"/>
      <c r="V42" s="53">
        <f t="shared" ref="V42" si="701">V41-W41</f>
        <v>0</v>
      </c>
      <c r="W42" s="53"/>
      <c r="X42" s="47" t="s">
        <v>45</v>
      </c>
      <c r="Y42" s="47"/>
      <c r="Z42" s="56">
        <v>1</v>
      </c>
      <c r="AA42" s="50"/>
      <c r="AB42" s="51"/>
      <c r="AC42" s="47" t="s">
        <v>45</v>
      </c>
      <c r="AD42" s="47"/>
      <c r="AE42" s="47" t="s">
        <v>45</v>
      </c>
      <c r="AF42" s="47"/>
      <c r="AG42" s="47" t="s">
        <v>101</v>
      </c>
      <c r="AH42" s="47"/>
      <c r="AI42" s="47" t="s">
        <v>45</v>
      </c>
      <c r="AJ42" s="47"/>
      <c r="AK42" s="52">
        <f>3/5</f>
        <v>0.6</v>
      </c>
      <c r="AL42" s="47" t="s">
        <v>45</v>
      </c>
      <c r="AM42" s="47"/>
      <c r="AN42" s="47" t="s">
        <v>45</v>
      </c>
      <c r="AO42" s="47"/>
      <c r="AP42" s="47" t="s">
        <v>101</v>
      </c>
      <c r="AQ42" s="47"/>
      <c r="AR42" s="47" t="s">
        <v>45</v>
      </c>
      <c r="AS42" s="47"/>
      <c r="AT42" s="47" t="s">
        <v>45</v>
      </c>
      <c r="AU42" s="47"/>
      <c r="AV42" s="47" t="s">
        <v>102</v>
      </c>
      <c r="AW42" s="47"/>
      <c r="AX42" s="53">
        <f t="shared" ref="AX42" si="702">AX41-AY41</f>
        <v>0</v>
      </c>
      <c r="AY42" s="53"/>
      <c r="AZ42" s="47" t="s">
        <v>45</v>
      </c>
      <c r="BA42" s="47"/>
      <c r="BB42" s="47" t="s">
        <v>45</v>
      </c>
      <c r="BC42" s="47"/>
      <c r="BD42" s="53">
        <f t="shared" ref="BD42" si="703">BD41-BE41</f>
        <v>0</v>
      </c>
      <c r="BE42" s="53"/>
      <c r="BF42" s="53">
        <f t="shared" ref="BF42" si="704">BF41-BG41</f>
        <v>0</v>
      </c>
      <c r="BG42" s="53"/>
      <c r="BH42" s="47" t="s">
        <v>45</v>
      </c>
      <c r="BI42" s="47"/>
      <c r="BJ42" s="54">
        <f>10/12</f>
        <v>0.83333333333333337</v>
      </c>
      <c r="BK42" s="47" t="s">
        <v>45</v>
      </c>
      <c r="BL42" s="47"/>
      <c r="BM42" s="47" t="s">
        <v>45</v>
      </c>
      <c r="BN42" s="47"/>
      <c r="BO42" s="47" t="s">
        <v>45</v>
      </c>
      <c r="BP42" s="47"/>
      <c r="BQ42" s="47"/>
      <c r="BR42" s="47"/>
      <c r="BS42" s="47" t="s">
        <v>45</v>
      </c>
      <c r="BT42" s="47"/>
      <c r="BU42" s="47" t="s">
        <v>45</v>
      </c>
      <c r="BV42" s="47"/>
      <c r="BW42" s="47" t="s">
        <v>45</v>
      </c>
      <c r="BX42" s="47"/>
      <c r="BY42" s="53">
        <f t="shared" ref="BY42" si="705">BY41-BZ41</f>
        <v>0</v>
      </c>
      <c r="BZ42" s="53"/>
      <c r="CA42" s="53">
        <f t="shared" ref="CA42" si="706">CA41-CB41</f>
        <v>0</v>
      </c>
      <c r="CB42" s="53"/>
      <c r="CC42" s="53">
        <f t="shared" ref="CC42" si="707">CC41-CD41</f>
        <v>0</v>
      </c>
      <c r="CD42" s="53"/>
      <c r="CE42" s="47" t="s">
        <v>45</v>
      </c>
      <c r="CF42" s="47"/>
      <c r="CG42" s="47" t="s">
        <v>45</v>
      </c>
      <c r="CH42" s="47"/>
      <c r="CI42" s="52">
        <f>9/10</f>
        <v>0.9</v>
      </c>
      <c r="CJ42" s="47"/>
      <c r="CK42" s="47"/>
      <c r="CL42" s="47"/>
      <c r="CM42" s="47"/>
      <c r="CN42" s="48">
        <f t="shared" ref="CN42" si="708">CN41-CO41</f>
        <v>0</v>
      </c>
      <c r="CO42" s="48"/>
      <c r="CP42" s="47" t="s">
        <v>45</v>
      </c>
      <c r="CQ42" s="47"/>
      <c r="CR42" s="48">
        <f t="shared" ref="CR42" si="709">CR41-CS41</f>
        <v>0</v>
      </c>
      <c r="CS42" s="48"/>
      <c r="CT42" s="48">
        <f t="shared" ref="CT42" si="710">CT41-CU41</f>
        <v>0</v>
      </c>
      <c r="CU42" s="48"/>
      <c r="CV42" s="48">
        <f t="shared" ref="CV42" si="711">CV41-CW41</f>
        <v>0</v>
      </c>
      <c r="CW42" s="48"/>
      <c r="CX42" s="47" t="s">
        <v>45</v>
      </c>
      <c r="CY42" s="47"/>
      <c r="CZ42" s="52">
        <f>6/7</f>
        <v>0.8571428571428571</v>
      </c>
      <c r="DA42" s="47" t="s">
        <v>45</v>
      </c>
      <c r="DB42" s="47"/>
      <c r="DC42" s="53">
        <f t="shared" ref="DC42" si="712">DC41-DD41</f>
        <v>0</v>
      </c>
      <c r="DD42" s="53"/>
      <c r="DE42" s="47" t="s">
        <v>45</v>
      </c>
      <c r="DF42" s="47"/>
      <c r="DG42" s="47" t="s">
        <v>45</v>
      </c>
      <c r="DH42" s="47"/>
      <c r="DI42" s="48">
        <f t="shared" ref="DI42" si="713">DI41-DJ41</f>
        <v>0</v>
      </c>
      <c r="DJ42" s="48"/>
      <c r="DK42" s="47" t="s">
        <v>45</v>
      </c>
      <c r="DL42" s="47"/>
      <c r="DM42" s="47" t="s">
        <v>45</v>
      </c>
      <c r="DN42" s="47"/>
      <c r="DO42" s="47"/>
      <c r="DP42" s="47"/>
      <c r="DQ42" s="47"/>
      <c r="DR42" s="47"/>
      <c r="DS42" s="52">
        <v>1</v>
      </c>
      <c r="DT42" s="48">
        <f t="shared" ref="DT42" si="714">DT41-DU41</f>
        <v>-1</v>
      </c>
      <c r="DU42" s="48"/>
      <c r="DV42" s="47" t="s">
        <v>45</v>
      </c>
      <c r="DW42" s="47"/>
      <c r="DX42" s="47">
        <f t="shared" ref="DX42" si="715">DX41-DY41</f>
        <v>-1</v>
      </c>
      <c r="DY42" s="47"/>
      <c r="DZ42" s="47">
        <f t="shared" ref="DZ42" si="716">DZ41-EA41</f>
        <v>-1</v>
      </c>
      <c r="EA42" s="47"/>
      <c r="EB42" s="53">
        <f t="shared" ref="EB42" si="717">EB41-EC41</f>
        <v>0</v>
      </c>
      <c r="EC42" s="53"/>
      <c r="ED42" s="52">
        <f>3/6</f>
        <v>0.5</v>
      </c>
      <c r="EE42" s="53">
        <f t="shared" ref="EE42" si="718">EE41-EF41</f>
        <v>0</v>
      </c>
      <c r="EF42" s="53"/>
      <c r="EG42" s="47" t="s">
        <v>45</v>
      </c>
      <c r="EH42" s="47"/>
      <c r="EI42" s="47" t="s">
        <v>45</v>
      </c>
      <c r="EJ42" s="47"/>
      <c r="EK42" s="47" t="s">
        <v>45</v>
      </c>
      <c r="EL42" s="47"/>
      <c r="EM42" s="47">
        <f t="shared" ref="EM42" si="719">EM41-EN41</f>
        <v>-1</v>
      </c>
      <c r="EN42" s="47"/>
      <c r="EO42" s="47" t="s">
        <v>45</v>
      </c>
      <c r="EP42" s="47"/>
      <c r="EQ42" s="53">
        <f t="shared" ref="EQ42" si="720">EQ41-ER41</f>
        <v>0</v>
      </c>
      <c r="ER42" s="53"/>
      <c r="ES42" s="47" t="s">
        <v>45</v>
      </c>
      <c r="ET42" s="47"/>
      <c r="EU42" s="53">
        <f t="shared" ref="EU42" si="721">EU41-EV41</f>
        <v>0</v>
      </c>
      <c r="EV42" s="53"/>
      <c r="EW42" s="47" t="s">
        <v>45</v>
      </c>
      <c r="EX42" s="47"/>
      <c r="EY42" s="53">
        <f t="shared" ref="EY42" si="722">EY41-EZ41</f>
        <v>0</v>
      </c>
      <c r="EZ42" s="53"/>
      <c r="FA42" s="47" t="s">
        <v>45</v>
      </c>
      <c r="FB42" s="47"/>
      <c r="FC42" s="53">
        <f t="shared" ref="FC42" si="723">FC41-FD41</f>
        <v>0</v>
      </c>
      <c r="FD42" s="53"/>
      <c r="FE42" s="47" t="s">
        <v>45</v>
      </c>
      <c r="FF42" s="47"/>
      <c r="FG42" s="53">
        <f t="shared" ref="FG42" si="724">FG41-FH41</f>
        <v>0</v>
      </c>
      <c r="FH42" s="53"/>
      <c r="FI42" s="47" t="s">
        <v>45</v>
      </c>
      <c r="FJ42" s="47"/>
      <c r="FK42" s="47" t="s">
        <v>45</v>
      </c>
      <c r="FL42" s="47"/>
      <c r="FM42" s="52">
        <f>15/16</f>
        <v>0.9375</v>
      </c>
      <c r="FN42" s="47" t="s">
        <v>49</v>
      </c>
      <c r="FO42" s="47"/>
      <c r="FP42" s="47" t="s">
        <v>49</v>
      </c>
      <c r="FQ42" s="47"/>
      <c r="FR42" s="47" t="s">
        <v>49</v>
      </c>
      <c r="FS42" s="47"/>
      <c r="FT42" s="47" t="s">
        <v>49</v>
      </c>
      <c r="FU42" s="47"/>
      <c r="FV42" s="47" t="s">
        <v>49</v>
      </c>
      <c r="FW42" s="47"/>
      <c r="FX42" s="47"/>
      <c r="FY42" s="47"/>
      <c r="FZ42" s="47" t="s">
        <v>49</v>
      </c>
      <c r="GA42" s="47"/>
      <c r="GB42" s="47" t="s">
        <v>49</v>
      </c>
      <c r="GC42" s="47"/>
      <c r="GD42" s="47" t="s">
        <v>49</v>
      </c>
      <c r="GE42" s="47"/>
      <c r="GF42" s="47" t="s">
        <v>49</v>
      </c>
      <c r="GG42" s="47"/>
      <c r="GH42" s="52" t="s">
        <v>49</v>
      </c>
      <c r="GI42" s="47" t="s">
        <v>45</v>
      </c>
      <c r="GJ42" s="47"/>
      <c r="GK42" s="48">
        <f t="shared" ref="GK42" si="725">GK41-GL41</f>
        <v>0</v>
      </c>
      <c r="GL42" s="48"/>
      <c r="GM42" s="48">
        <f t="shared" ref="GM42" si="726">GM41-GN41</f>
        <v>0</v>
      </c>
      <c r="GN42" s="48"/>
      <c r="GO42" s="48">
        <f t="shared" ref="GO42" si="727">GO41-GP41</f>
        <v>0</v>
      </c>
      <c r="GP42" s="48"/>
      <c r="GQ42" s="47" t="s">
        <v>45</v>
      </c>
      <c r="GR42" s="47"/>
      <c r="GS42" s="58">
        <f t="shared" ref="GS42" si="728">GS41-GT41</f>
        <v>0</v>
      </c>
      <c r="GT42" s="58"/>
      <c r="GU42" s="58">
        <f t="shared" ref="GU42" si="729">GU41-GV41</f>
        <v>0</v>
      </c>
      <c r="GV42" s="58"/>
      <c r="GW42" s="58">
        <f t="shared" ref="GW42" si="730">GW41-GX41</f>
        <v>0</v>
      </c>
      <c r="GX42" s="58"/>
      <c r="GY42" s="47" t="s">
        <v>45</v>
      </c>
      <c r="GZ42" s="47"/>
      <c r="HA42" s="47" t="s">
        <v>45</v>
      </c>
      <c r="HB42" s="47"/>
      <c r="HC42" s="53">
        <f t="shared" ref="HC42" si="731">HC41-HD41</f>
        <v>0</v>
      </c>
      <c r="HD42" s="53"/>
      <c r="HE42" s="47" t="s">
        <v>45</v>
      </c>
      <c r="HF42" s="47"/>
      <c r="HG42" s="53">
        <f t="shared" ref="HG42" si="732">HG41-HH41</f>
        <v>0</v>
      </c>
      <c r="HH42" s="53"/>
      <c r="HI42" s="53">
        <f t="shared" ref="HI42" si="733">HI41-HJ41</f>
        <v>0</v>
      </c>
      <c r="HJ42" s="53"/>
      <c r="HK42" s="47" t="s">
        <v>45</v>
      </c>
      <c r="HL42" s="47"/>
      <c r="HM42" s="60">
        <f t="shared" ref="HM42" si="734">HM41-HN41</f>
        <v>0</v>
      </c>
      <c r="HN42" s="60"/>
      <c r="HO42" s="52">
        <v>1</v>
      </c>
      <c r="HP42" s="47" t="s">
        <v>45</v>
      </c>
      <c r="HQ42" s="47"/>
      <c r="HR42" s="52"/>
      <c r="HS42" s="53" t="s">
        <v>49</v>
      </c>
      <c r="HT42" s="53"/>
      <c r="HU42" s="47" t="s">
        <v>49</v>
      </c>
      <c r="HV42" s="47"/>
      <c r="HW42" s="47" t="s">
        <v>49</v>
      </c>
      <c r="HX42" s="47"/>
      <c r="HY42" s="47" t="s">
        <v>49</v>
      </c>
      <c r="HZ42" s="47"/>
      <c r="IA42" s="52" t="s">
        <v>49</v>
      </c>
      <c r="IB42" s="48">
        <f t="shared" ref="IB42" si="735">IB41-IC41</f>
        <v>0</v>
      </c>
      <c r="IC42" s="48"/>
      <c r="ID42" s="47" t="s">
        <v>101</v>
      </c>
      <c r="IE42" s="47"/>
      <c r="IF42" s="47" t="s">
        <v>101</v>
      </c>
      <c r="IG42" s="47"/>
      <c r="IH42" s="47" t="s">
        <v>45</v>
      </c>
      <c r="II42" s="47"/>
      <c r="IJ42" s="53">
        <f t="shared" ref="IJ42" si="736">IJ41-IK41</f>
        <v>0</v>
      </c>
      <c r="IK42" s="53"/>
      <c r="IL42" s="58">
        <f t="shared" ref="IL42" si="737">IL41-IM41</f>
        <v>0</v>
      </c>
      <c r="IM42" s="58"/>
      <c r="IN42" s="47" t="s">
        <v>45</v>
      </c>
      <c r="IO42" s="47"/>
      <c r="IP42" s="47" t="s">
        <v>45</v>
      </c>
      <c r="IQ42" s="47"/>
      <c r="IR42" s="38">
        <f>6/8</f>
        <v>0.75</v>
      </c>
      <c r="IS42" s="30">
        <f>91/103</f>
        <v>0.88349514563106801</v>
      </c>
      <c r="IT42" s="38">
        <v>12</v>
      </c>
      <c r="IU42" s="38">
        <v>103</v>
      </c>
      <c r="IV42" s="41">
        <f>COUNTIF(F42:IQ42,"y")</f>
        <v>52</v>
      </c>
      <c r="IW42" s="41">
        <f>COUNTIF(F42:IQ42,0)-1</f>
        <v>35</v>
      </c>
      <c r="IX42" s="41">
        <f t="shared" si="188"/>
        <v>8</v>
      </c>
      <c r="IY42" s="41">
        <f>COUNTIF(F42:IQ42,-1)</f>
        <v>4</v>
      </c>
      <c r="IZ42" s="42">
        <f t="shared" si="189"/>
        <v>12</v>
      </c>
      <c r="JA42" s="42">
        <f t="shared" si="190"/>
        <v>87</v>
      </c>
      <c r="JB42" s="42">
        <f t="shared" si="294"/>
        <v>99</v>
      </c>
    </row>
    <row r="43" spans="1:262">
      <c r="A43" s="30" t="s">
        <v>76</v>
      </c>
      <c r="B43" s="43">
        <v>45307</v>
      </c>
      <c r="C43" s="44">
        <v>0.625</v>
      </c>
      <c r="D43" s="38" t="s">
        <v>35</v>
      </c>
      <c r="E43" s="38">
        <v>21</v>
      </c>
      <c r="F43" s="38">
        <v>1</v>
      </c>
      <c r="G43" s="38">
        <v>1</v>
      </c>
      <c r="H43" s="38">
        <v>1</v>
      </c>
      <c r="I43" s="38">
        <v>1</v>
      </c>
      <c r="J43" s="38">
        <v>1</v>
      </c>
      <c r="K43" s="38">
        <v>1</v>
      </c>
      <c r="L43" s="38">
        <v>1</v>
      </c>
      <c r="M43" s="38">
        <v>1</v>
      </c>
      <c r="N43" s="38">
        <v>1</v>
      </c>
      <c r="O43" s="38">
        <v>1</v>
      </c>
      <c r="P43" s="38">
        <v>1</v>
      </c>
      <c r="Q43" s="38">
        <v>1</v>
      </c>
      <c r="R43" s="38">
        <v>1</v>
      </c>
      <c r="S43" s="38">
        <v>1</v>
      </c>
      <c r="T43" s="38">
        <v>1</v>
      </c>
      <c r="U43" s="38">
        <v>1</v>
      </c>
      <c r="V43" s="38">
        <v>1</v>
      </c>
      <c r="W43" s="38">
        <v>1</v>
      </c>
      <c r="X43" s="38">
        <v>1</v>
      </c>
      <c r="Y43" s="38">
        <v>1</v>
      </c>
      <c r="Z43" s="39"/>
      <c r="AA43" s="38"/>
      <c r="AB43" s="38"/>
      <c r="AC43" s="38">
        <v>1</v>
      </c>
      <c r="AD43" s="38">
        <v>1</v>
      </c>
      <c r="AE43" s="38">
        <v>1</v>
      </c>
      <c r="AF43" s="38">
        <v>1</v>
      </c>
      <c r="AG43" s="38">
        <v>1</v>
      </c>
      <c r="AH43" s="38">
        <v>1</v>
      </c>
      <c r="AI43" s="38">
        <v>1</v>
      </c>
      <c r="AJ43" s="38">
        <v>1</v>
      </c>
      <c r="AK43" s="38"/>
      <c r="AL43" s="38">
        <v>1</v>
      </c>
      <c r="AM43" s="38">
        <v>1</v>
      </c>
      <c r="AN43" s="38">
        <v>1</v>
      </c>
      <c r="AO43" s="38">
        <v>1</v>
      </c>
      <c r="AP43" s="38">
        <v>1</v>
      </c>
      <c r="AQ43" s="38">
        <v>1</v>
      </c>
      <c r="AR43" s="38">
        <v>1</v>
      </c>
      <c r="AS43" s="38">
        <v>1</v>
      </c>
      <c r="AT43" s="38">
        <v>1</v>
      </c>
      <c r="AU43" s="38">
        <v>1</v>
      </c>
      <c r="AV43" s="38">
        <v>1</v>
      </c>
      <c r="AW43" s="38">
        <v>1</v>
      </c>
      <c r="AX43" s="38">
        <v>1</v>
      </c>
      <c r="AY43" s="38">
        <v>1</v>
      </c>
      <c r="AZ43" s="38">
        <v>1</v>
      </c>
      <c r="BA43" s="38">
        <v>1</v>
      </c>
      <c r="BB43" s="38">
        <v>1</v>
      </c>
      <c r="BC43" s="38">
        <v>1</v>
      </c>
      <c r="BD43" s="38">
        <v>1</v>
      </c>
      <c r="BE43" s="38">
        <v>1</v>
      </c>
      <c r="BF43" s="38">
        <v>1</v>
      </c>
      <c r="BG43" s="38">
        <v>1</v>
      </c>
      <c r="BH43" s="38">
        <v>1</v>
      </c>
      <c r="BI43" s="38">
        <v>1</v>
      </c>
      <c r="BJ43" s="40"/>
      <c r="BK43" s="38">
        <v>1</v>
      </c>
      <c r="BL43" s="38">
        <v>1</v>
      </c>
      <c r="BM43" s="38">
        <v>1</v>
      </c>
      <c r="BN43" s="38">
        <v>1</v>
      </c>
      <c r="BO43" s="38">
        <v>1</v>
      </c>
      <c r="BP43" s="38">
        <v>1</v>
      </c>
      <c r="BQ43" s="38"/>
      <c r="BR43" s="38"/>
      <c r="BS43" s="38">
        <v>1</v>
      </c>
      <c r="BT43" s="38">
        <v>1</v>
      </c>
      <c r="BU43" s="38">
        <v>1</v>
      </c>
      <c r="BV43" s="38">
        <v>1</v>
      </c>
      <c r="BW43" s="38">
        <v>1</v>
      </c>
      <c r="BX43" s="38">
        <v>1</v>
      </c>
      <c r="BY43" s="38">
        <v>1</v>
      </c>
      <c r="BZ43" s="38">
        <v>1</v>
      </c>
      <c r="CA43" s="38">
        <v>1</v>
      </c>
      <c r="CB43" s="38">
        <v>1</v>
      </c>
      <c r="CC43" s="38">
        <v>1</v>
      </c>
      <c r="CD43" s="38">
        <v>1</v>
      </c>
      <c r="CE43" s="38">
        <v>1</v>
      </c>
      <c r="CF43" s="38">
        <v>1</v>
      </c>
      <c r="CG43" s="38">
        <v>1</v>
      </c>
      <c r="CH43" s="38">
        <v>1</v>
      </c>
      <c r="CI43" s="38"/>
      <c r="CJ43" s="38"/>
      <c r="CK43" s="38"/>
      <c r="CL43" s="38"/>
      <c r="CM43" s="38"/>
      <c r="CN43" s="38">
        <v>1</v>
      </c>
      <c r="CO43" s="38">
        <v>1</v>
      </c>
      <c r="CP43" s="38">
        <v>1</v>
      </c>
      <c r="CQ43" s="38">
        <v>1</v>
      </c>
      <c r="CR43" s="38">
        <v>1</v>
      </c>
      <c r="CS43" s="38">
        <v>1</v>
      </c>
      <c r="CT43" s="38">
        <v>1</v>
      </c>
      <c r="CU43" s="38">
        <v>1</v>
      </c>
      <c r="CV43" s="38">
        <v>1</v>
      </c>
      <c r="CW43" s="38">
        <v>1</v>
      </c>
      <c r="CX43" s="38">
        <v>1</v>
      </c>
      <c r="CY43" s="38">
        <v>1</v>
      </c>
      <c r="CZ43" s="38"/>
      <c r="DA43" s="38">
        <v>1</v>
      </c>
      <c r="DB43" s="38">
        <v>1</v>
      </c>
      <c r="DC43" s="38">
        <v>1</v>
      </c>
      <c r="DD43" s="38">
        <v>1</v>
      </c>
      <c r="DE43" s="38">
        <v>1</v>
      </c>
      <c r="DF43" s="38">
        <v>1</v>
      </c>
      <c r="DG43" s="38">
        <v>1</v>
      </c>
      <c r="DH43" s="38">
        <v>1</v>
      </c>
      <c r="DI43" s="38">
        <v>1</v>
      </c>
      <c r="DJ43" s="38">
        <v>1</v>
      </c>
      <c r="DK43" s="38">
        <v>1</v>
      </c>
      <c r="DL43" s="38">
        <v>1</v>
      </c>
      <c r="DM43" s="38">
        <v>1</v>
      </c>
      <c r="DN43" s="38">
        <v>1</v>
      </c>
      <c r="DO43" s="38"/>
      <c r="DP43" s="38"/>
      <c r="DQ43" s="38"/>
      <c r="DR43" s="38"/>
      <c r="DS43" s="38"/>
      <c r="DT43" s="38">
        <v>1</v>
      </c>
      <c r="DU43" s="38">
        <v>1</v>
      </c>
      <c r="DV43" s="38">
        <v>1</v>
      </c>
      <c r="DW43" s="38">
        <v>1</v>
      </c>
      <c r="DX43" s="38">
        <v>1</v>
      </c>
      <c r="DY43" s="38">
        <v>1</v>
      </c>
      <c r="DZ43" s="38">
        <v>1</v>
      </c>
      <c r="EA43" s="38">
        <v>1</v>
      </c>
      <c r="EB43" s="38">
        <v>1</v>
      </c>
      <c r="EC43" s="38">
        <v>1</v>
      </c>
      <c r="ED43" s="38"/>
      <c r="EE43" s="38">
        <v>1</v>
      </c>
      <c r="EF43" s="38">
        <v>1</v>
      </c>
      <c r="EG43" s="38">
        <v>1</v>
      </c>
      <c r="EH43" s="38">
        <v>1</v>
      </c>
      <c r="EI43" s="38">
        <v>1</v>
      </c>
      <c r="EJ43" s="38">
        <v>1</v>
      </c>
      <c r="EK43" s="38">
        <v>1</v>
      </c>
      <c r="EL43" s="38">
        <v>1</v>
      </c>
      <c r="EM43" s="38">
        <v>1</v>
      </c>
      <c r="EN43" s="38">
        <v>1</v>
      </c>
      <c r="EO43" s="38">
        <v>1</v>
      </c>
      <c r="EP43" s="38">
        <v>1</v>
      </c>
      <c r="EQ43" s="38">
        <v>1</v>
      </c>
      <c r="ER43" s="38">
        <v>1</v>
      </c>
      <c r="ES43" s="38">
        <v>1</v>
      </c>
      <c r="ET43" s="38">
        <v>1</v>
      </c>
      <c r="EU43" s="38">
        <v>1</v>
      </c>
      <c r="EV43" s="38">
        <v>1</v>
      </c>
      <c r="EW43" s="38">
        <v>1</v>
      </c>
      <c r="EX43" s="38">
        <v>1</v>
      </c>
      <c r="EY43" s="38">
        <v>1</v>
      </c>
      <c r="EZ43" s="38">
        <v>1</v>
      </c>
      <c r="FA43" s="38">
        <v>1</v>
      </c>
      <c r="FB43" s="38">
        <v>1</v>
      </c>
      <c r="FC43" s="38">
        <v>1</v>
      </c>
      <c r="FD43" s="38">
        <v>1</v>
      </c>
      <c r="FE43" s="38">
        <v>1</v>
      </c>
      <c r="FF43" s="38">
        <v>1</v>
      </c>
      <c r="FG43" s="38">
        <v>1</v>
      </c>
      <c r="FH43" s="38">
        <v>1</v>
      </c>
      <c r="FI43" s="38">
        <v>1</v>
      </c>
      <c r="FJ43" s="38">
        <v>1</v>
      </c>
      <c r="FK43" s="38">
        <v>1</v>
      </c>
      <c r="FL43" s="38">
        <v>1</v>
      </c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>
        <v>1</v>
      </c>
      <c r="GJ43" s="38">
        <v>1</v>
      </c>
      <c r="GK43" s="38">
        <v>1</v>
      </c>
      <c r="GL43" s="38">
        <v>1</v>
      </c>
      <c r="GM43" s="38">
        <v>1</v>
      </c>
      <c r="GN43" s="38">
        <v>1</v>
      </c>
      <c r="GO43" s="38">
        <v>1</v>
      </c>
      <c r="GP43" s="38">
        <v>1</v>
      </c>
      <c r="GQ43" s="38">
        <v>1</v>
      </c>
      <c r="GR43" s="38">
        <v>1</v>
      </c>
      <c r="GS43" s="38">
        <v>1</v>
      </c>
      <c r="GT43" s="38">
        <v>1</v>
      </c>
      <c r="GU43" s="38">
        <v>1</v>
      </c>
      <c r="GV43" s="38">
        <v>1</v>
      </c>
      <c r="GW43" s="38">
        <v>1</v>
      </c>
      <c r="GX43" s="38">
        <v>1</v>
      </c>
      <c r="GY43" s="38">
        <v>1</v>
      </c>
      <c r="GZ43" s="38">
        <v>1</v>
      </c>
      <c r="HA43" s="38">
        <v>1</v>
      </c>
      <c r="HB43" s="38">
        <v>1</v>
      </c>
      <c r="HC43" s="38">
        <v>1</v>
      </c>
      <c r="HD43" s="38">
        <v>1</v>
      </c>
      <c r="HE43" s="38">
        <v>1</v>
      </c>
      <c r="HF43" s="38">
        <v>1</v>
      </c>
      <c r="HG43" s="38">
        <v>1</v>
      </c>
      <c r="HH43" s="38">
        <v>1</v>
      </c>
      <c r="HI43" s="38">
        <v>1</v>
      </c>
      <c r="HJ43" s="38">
        <v>1</v>
      </c>
      <c r="HK43" s="38">
        <v>1</v>
      </c>
      <c r="HL43" s="38">
        <v>1</v>
      </c>
      <c r="HM43" s="38">
        <v>1</v>
      </c>
      <c r="HN43" s="38">
        <v>1</v>
      </c>
      <c r="HO43" s="38"/>
      <c r="HP43" s="38">
        <v>1</v>
      </c>
      <c r="HQ43" s="38">
        <v>1</v>
      </c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>
        <v>1</v>
      </c>
      <c r="IC43" s="38">
        <v>1</v>
      </c>
      <c r="ID43" s="38">
        <v>1</v>
      </c>
      <c r="IE43" s="38">
        <v>1</v>
      </c>
      <c r="IF43" s="38">
        <v>1</v>
      </c>
      <c r="IG43" s="38">
        <v>1</v>
      </c>
      <c r="IH43" s="38">
        <v>1</v>
      </c>
      <c r="II43" s="38">
        <v>1</v>
      </c>
      <c r="IJ43" s="38">
        <v>1</v>
      </c>
      <c r="IK43" s="38">
        <v>1</v>
      </c>
      <c r="IL43" s="38">
        <v>1</v>
      </c>
      <c r="IM43" s="38">
        <v>1</v>
      </c>
      <c r="IN43" s="38">
        <v>1</v>
      </c>
      <c r="IO43" s="38">
        <v>1</v>
      </c>
      <c r="IP43" s="38">
        <v>1</v>
      </c>
      <c r="IQ43" s="38">
        <v>1</v>
      </c>
      <c r="IR43" s="38"/>
      <c r="IS43" s="30"/>
      <c r="IT43" s="38"/>
      <c r="IU43" s="38"/>
      <c r="IV43" s="41"/>
      <c r="IW43" s="41"/>
      <c r="IX43" s="41"/>
      <c r="IY43" s="41"/>
    </row>
    <row r="44" spans="1:262">
      <c r="A44" s="30" t="s">
        <v>44</v>
      </c>
      <c r="B44" s="38"/>
      <c r="C44" s="38"/>
      <c r="D44" s="38"/>
      <c r="E44" s="38"/>
      <c r="F44" s="47" t="s">
        <v>45</v>
      </c>
      <c r="G44" s="47"/>
      <c r="H44" s="47" t="s">
        <v>45</v>
      </c>
      <c r="I44" s="47"/>
      <c r="J44" s="53">
        <f t="shared" ref="J44" si="738">J43-K43</f>
        <v>0</v>
      </c>
      <c r="K44" s="53"/>
      <c r="L44" s="47" t="s">
        <v>45</v>
      </c>
      <c r="M44" s="47"/>
      <c r="N44" s="53">
        <f t="shared" ref="N44" si="739">N43-O43</f>
        <v>0</v>
      </c>
      <c r="O44" s="53"/>
      <c r="P44" s="47" t="s">
        <v>45</v>
      </c>
      <c r="Q44" s="47"/>
      <c r="R44" s="53">
        <f t="shared" ref="R44" si="740">R43-S43</f>
        <v>0</v>
      </c>
      <c r="S44" s="53"/>
      <c r="T44" s="47" t="s">
        <v>45</v>
      </c>
      <c r="U44" s="47"/>
      <c r="V44" s="48">
        <f t="shared" ref="V44" si="741">V43-W43</f>
        <v>0</v>
      </c>
      <c r="W44" s="48"/>
      <c r="X44" s="47" t="s">
        <v>45</v>
      </c>
      <c r="Y44" s="47"/>
      <c r="Z44" s="56">
        <v>1</v>
      </c>
      <c r="AA44" s="50"/>
      <c r="AB44" s="51"/>
      <c r="AC44" s="47" t="s">
        <v>45</v>
      </c>
      <c r="AD44" s="47"/>
      <c r="AE44" s="47" t="s">
        <v>45</v>
      </c>
      <c r="AF44" s="47"/>
      <c r="AG44" s="47" t="s">
        <v>45</v>
      </c>
      <c r="AH44" s="47"/>
      <c r="AI44" s="47" t="s">
        <v>45</v>
      </c>
      <c r="AJ44" s="47"/>
      <c r="AK44" s="52">
        <v>1</v>
      </c>
      <c r="AL44" s="47" t="s">
        <v>45</v>
      </c>
      <c r="AM44" s="47"/>
      <c r="AN44" s="47" t="s">
        <v>45</v>
      </c>
      <c r="AO44" s="47"/>
      <c r="AP44" s="47" t="s">
        <v>45</v>
      </c>
      <c r="AQ44" s="47"/>
      <c r="AR44" s="47" t="s">
        <v>45</v>
      </c>
      <c r="AS44" s="47"/>
      <c r="AT44" s="47" t="s">
        <v>45</v>
      </c>
      <c r="AU44" s="47"/>
      <c r="AV44" s="47" t="s">
        <v>45</v>
      </c>
      <c r="AW44" s="47"/>
      <c r="AX44" s="53">
        <f t="shared" ref="AX44" si="742">AX43-AY43</f>
        <v>0</v>
      </c>
      <c r="AY44" s="53"/>
      <c r="AZ44" s="47" t="s">
        <v>45</v>
      </c>
      <c r="BA44" s="47"/>
      <c r="BB44" s="47" t="s">
        <v>45</v>
      </c>
      <c r="BC44" s="47"/>
      <c r="BD44" s="53">
        <f t="shared" ref="BD44" si="743">BD43-BE43</f>
        <v>0</v>
      </c>
      <c r="BE44" s="53"/>
      <c r="BF44" s="53">
        <f t="shared" ref="BF44" si="744">BF43-BG43</f>
        <v>0</v>
      </c>
      <c r="BG44" s="53"/>
      <c r="BH44" s="47" t="s">
        <v>45</v>
      </c>
      <c r="BI44" s="47"/>
      <c r="BJ44" s="54">
        <v>1</v>
      </c>
      <c r="BK44" s="47" t="s">
        <v>45</v>
      </c>
      <c r="BL44" s="47"/>
      <c r="BM44" s="47" t="s">
        <v>45</v>
      </c>
      <c r="BN44" s="47"/>
      <c r="BO44" s="47" t="s">
        <v>45</v>
      </c>
      <c r="BP44" s="47"/>
      <c r="BQ44" s="47"/>
      <c r="BR44" s="47"/>
      <c r="BS44" s="47" t="s">
        <v>45</v>
      </c>
      <c r="BT44" s="47"/>
      <c r="BU44" s="47" t="s">
        <v>45</v>
      </c>
      <c r="BV44" s="47"/>
      <c r="BW44" s="47" t="s">
        <v>45</v>
      </c>
      <c r="BX44" s="47"/>
      <c r="BY44" s="53">
        <f t="shared" ref="BY44" si="745">BY43-BZ43</f>
        <v>0</v>
      </c>
      <c r="BZ44" s="53"/>
      <c r="CA44" s="53">
        <f t="shared" ref="CA44" si="746">CA43-CB43</f>
        <v>0</v>
      </c>
      <c r="CB44" s="53"/>
      <c r="CC44" s="53">
        <f t="shared" ref="CC44" si="747">CC43-CD43</f>
        <v>0</v>
      </c>
      <c r="CD44" s="53"/>
      <c r="CE44" s="47" t="s">
        <v>45</v>
      </c>
      <c r="CF44" s="47"/>
      <c r="CG44" s="47" t="s">
        <v>45</v>
      </c>
      <c r="CH44" s="47"/>
      <c r="CI44" s="52">
        <v>1</v>
      </c>
      <c r="CJ44" s="53"/>
      <c r="CK44" s="53"/>
      <c r="CL44" s="53"/>
      <c r="CM44" s="53"/>
      <c r="CN44" s="47" t="s">
        <v>45</v>
      </c>
      <c r="CO44" s="47"/>
      <c r="CP44" s="47" t="s">
        <v>45</v>
      </c>
      <c r="CQ44" s="47"/>
      <c r="CR44" s="48">
        <f t="shared" ref="CR44" si="748">CR43-CS43</f>
        <v>0</v>
      </c>
      <c r="CS44" s="48"/>
      <c r="CT44" s="53">
        <f t="shared" ref="CT44" si="749">CT43-CU43</f>
        <v>0</v>
      </c>
      <c r="CU44" s="53"/>
      <c r="CV44" s="48">
        <f t="shared" ref="CV44" si="750">CV43-CW43</f>
        <v>0</v>
      </c>
      <c r="CW44" s="48"/>
      <c r="CX44" s="47" t="s">
        <v>45</v>
      </c>
      <c r="CY44" s="47"/>
      <c r="CZ44" s="52">
        <v>1</v>
      </c>
      <c r="DA44" s="47" t="s">
        <v>45</v>
      </c>
      <c r="DB44" s="47"/>
      <c r="DC44" s="48">
        <f t="shared" ref="DC44" si="751">DC43-DD43</f>
        <v>0</v>
      </c>
      <c r="DD44" s="48"/>
      <c r="DE44" s="47" t="s">
        <v>45</v>
      </c>
      <c r="DF44" s="47"/>
      <c r="DG44" s="47" t="s">
        <v>45</v>
      </c>
      <c r="DH44" s="47"/>
      <c r="DI44" s="53">
        <v>0</v>
      </c>
      <c r="DJ44" s="53"/>
      <c r="DK44" s="47" t="s">
        <v>45</v>
      </c>
      <c r="DL44" s="47"/>
      <c r="DM44" s="47" t="s">
        <v>45</v>
      </c>
      <c r="DN44" s="47"/>
      <c r="DO44" s="53"/>
      <c r="DP44" s="53"/>
      <c r="DQ44" s="47"/>
      <c r="DR44" s="47"/>
      <c r="DS44" s="52">
        <v>1</v>
      </c>
      <c r="DT44" s="53">
        <f t="shared" ref="DT44" si="752">DT43-DU43</f>
        <v>0</v>
      </c>
      <c r="DU44" s="53"/>
      <c r="DV44" s="53">
        <f t="shared" ref="DV44" si="753">DV43-DW43</f>
        <v>0</v>
      </c>
      <c r="DW44" s="53"/>
      <c r="DX44" s="47">
        <f t="shared" ref="DX44" si="754">DX43-DY43</f>
        <v>0</v>
      </c>
      <c r="DY44" s="47"/>
      <c r="DZ44" s="53">
        <f t="shared" ref="DZ44" si="755">DZ43-EA43</f>
        <v>0</v>
      </c>
      <c r="EA44" s="53"/>
      <c r="EB44" s="53">
        <f t="shared" ref="EB44" si="756">EB43-EC43</f>
        <v>0</v>
      </c>
      <c r="EC44" s="53"/>
      <c r="ED44" s="52">
        <v>1</v>
      </c>
      <c r="EE44" s="47" t="s">
        <v>45</v>
      </c>
      <c r="EF44" s="47"/>
      <c r="EG44" s="47" t="s">
        <v>45</v>
      </c>
      <c r="EH44" s="47"/>
      <c r="EI44" s="53">
        <f t="shared" ref="EI44" si="757">EI43-EJ43</f>
        <v>0</v>
      </c>
      <c r="EJ44" s="53"/>
      <c r="EK44" s="47" t="s">
        <v>45</v>
      </c>
      <c r="EL44" s="47"/>
      <c r="EM44" s="47" t="s">
        <v>45</v>
      </c>
      <c r="EN44" s="47"/>
      <c r="EO44" s="47" t="s">
        <v>45</v>
      </c>
      <c r="EP44" s="47"/>
      <c r="EQ44" s="48">
        <f t="shared" ref="EQ44" si="758">EQ43-ER43</f>
        <v>0</v>
      </c>
      <c r="ER44" s="48"/>
      <c r="ES44" s="47" t="s">
        <v>45</v>
      </c>
      <c r="ET44" s="47"/>
      <c r="EU44" s="58">
        <f t="shared" ref="EU44" si="759">EU43-EV43</f>
        <v>0</v>
      </c>
      <c r="EV44" s="58"/>
      <c r="EW44" s="47" t="s">
        <v>45</v>
      </c>
      <c r="EX44" s="47"/>
      <c r="EY44" s="53">
        <f t="shared" ref="EY44" si="760">EY43-EZ43</f>
        <v>0</v>
      </c>
      <c r="EZ44" s="53"/>
      <c r="FA44" s="47" t="s">
        <v>45</v>
      </c>
      <c r="FB44" s="47"/>
      <c r="FC44" s="47" t="s">
        <v>45</v>
      </c>
      <c r="FD44" s="47"/>
      <c r="FE44" s="53">
        <f t="shared" ref="FE44" si="761">FE43-FF43</f>
        <v>0</v>
      </c>
      <c r="FF44" s="53"/>
      <c r="FG44" s="58">
        <f t="shared" ref="FG44" si="762">FG43-FH43</f>
        <v>0</v>
      </c>
      <c r="FH44" s="58"/>
      <c r="FI44" s="58">
        <f t="shared" ref="FI44" si="763">FI43-FJ43</f>
        <v>0</v>
      </c>
      <c r="FJ44" s="58"/>
      <c r="FK44" s="58">
        <f t="shared" ref="FK44" si="764">FK43-FL43</f>
        <v>0</v>
      </c>
      <c r="FL44" s="58"/>
      <c r="FM44" s="52">
        <v>1</v>
      </c>
      <c r="FN44" s="47" t="s">
        <v>49</v>
      </c>
      <c r="FO44" s="47"/>
      <c r="FP44" s="47" t="s">
        <v>49</v>
      </c>
      <c r="FQ44" s="47"/>
      <c r="FR44" s="47" t="s">
        <v>49</v>
      </c>
      <c r="FS44" s="47"/>
      <c r="FT44" s="47" t="s">
        <v>49</v>
      </c>
      <c r="FU44" s="47"/>
      <c r="FV44" s="47" t="s">
        <v>49</v>
      </c>
      <c r="FW44" s="47"/>
      <c r="FX44" s="47"/>
      <c r="FY44" s="47"/>
      <c r="FZ44" s="47" t="s">
        <v>49</v>
      </c>
      <c r="GA44" s="47"/>
      <c r="GB44" s="47" t="s">
        <v>49</v>
      </c>
      <c r="GC44" s="47"/>
      <c r="GD44" s="47" t="s">
        <v>49</v>
      </c>
      <c r="GE44" s="47"/>
      <c r="GF44" s="47" t="s">
        <v>49</v>
      </c>
      <c r="GG44" s="47"/>
      <c r="GH44" s="52" t="s">
        <v>49</v>
      </c>
      <c r="GI44" s="47" t="s">
        <v>45</v>
      </c>
      <c r="GJ44" s="47"/>
      <c r="GK44" s="48">
        <f t="shared" ref="GK44" si="765">GK43-GL43</f>
        <v>0</v>
      </c>
      <c r="GL44" s="48"/>
      <c r="GM44" s="46" t="s">
        <v>45</v>
      </c>
      <c r="GN44" s="46"/>
      <c r="GO44" s="48">
        <f t="shared" ref="GO44" si="766">GO43-GP43</f>
        <v>0</v>
      </c>
      <c r="GP44" s="48"/>
      <c r="GQ44" s="48">
        <f t="shared" ref="GQ44" si="767">GQ43-GR43</f>
        <v>0</v>
      </c>
      <c r="GR44" s="48"/>
      <c r="GS44" s="48">
        <f t="shared" ref="GS44" si="768">GS43-GT43</f>
        <v>0</v>
      </c>
      <c r="GT44" s="48"/>
      <c r="GU44" s="47" t="s">
        <v>45</v>
      </c>
      <c r="GV44" s="47"/>
      <c r="GW44" s="53">
        <f t="shared" ref="GW44" si="769">GW43-GX43</f>
        <v>0</v>
      </c>
      <c r="GX44" s="53"/>
      <c r="GY44" s="53">
        <f t="shared" ref="GY44" si="770">GY43-GZ43</f>
        <v>0</v>
      </c>
      <c r="GZ44" s="53"/>
      <c r="HA44" s="47" t="s">
        <v>45</v>
      </c>
      <c r="HB44" s="47"/>
      <c r="HC44" s="53">
        <f t="shared" ref="HC44" si="771">HC43-HD43</f>
        <v>0</v>
      </c>
      <c r="HD44" s="53"/>
      <c r="HE44" s="47" t="s">
        <v>45</v>
      </c>
      <c r="HF44" s="47"/>
      <c r="HG44" s="53">
        <f t="shared" ref="HG44" si="772">HG43-HH43</f>
        <v>0</v>
      </c>
      <c r="HH44" s="53"/>
      <c r="HI44" s="47" t="s">
        <v>45</v>
      </c>
      <c r="HJ44" s="47"/>
      <c r="HK44" s="53">
        <f t="shared" ref="HK44" si="773">HK43-HL43</f>
        <v>0</v>
      </c>
      <c r="HL44" s="53"/>
      <c r="HM44" s="53">
        <f t="shared" ref="HM44" si="774">HM43-HN43</f>
        <v>0</v>
      </c>
      <c r="HN44" s="53"/>
      <c r="HO44" s="52">
        <v>1</v>
      </c>
      <c r="HP44" s="47" t="s">
        <v>45</v>
      </c>
      <c r="HQ44" s="47"/>
      <c r="HR44" s="52">
        <v>1</v>
      </c>
      <c r="HS44" s="53" t="s">
        <v>49</v>
      </c>
      <c r="HT44" s="53"/>
      <c r="HU44" s="47" t="s">
        <v>49</v>
      </c>
      <c r="HV44" s="47"/>
      <c r="HW44" s="47" t="s">
        <v>49</v>
      </c>
      <c r="HX44" s="47"/>
      <c r="HY44" s="47" t="s">
        <v>49</v>
      </c>
      <c r="HZ44" s="47"/>
      <c r="IA44" s="52" t="s">
        <v>49</v>
      </c>
      <c r="IB44" s="47">
        <f t="shared" ref="IB44" si="775">IB43-IC43</f>
        <v>0</v>
      </c>
      <c r="IC44" s="47"/>
      <c r="ID44" s="47">
        <f t="shared" ref="ID44" si="776">ID43-IE43</f>
        <v>0</v>
      </c>
      <c r="IE44" s="47"/>
      <c r="IF44" s="53">
        <f t="shared" ref="IF44" si="777">IF43-IG43</f>
        <v>0</v>
      </c>
      <c r="IG44" s="53"/>
      <c r="IH44" s="47">
        <f t="shared" ref="IH44" si="778">IH43-II43</f>
        <v>0</v>
      </c>
      <c r="II44" s="47"/>
      <c r="IJ44" s="48">
        <f t="shared" ref="IJ44" si="779">IJ43-IK43</f>
        <v>0</v>
      </c>
      <c r="IK44" s="48"/>
      <c r="IL44" s="48">
        <f t="shared" ref="IL44" si="780">IL43-IM43</f>
        <v>0</v>
      </c>
      <c r="IM44" s="48"/>
      <c r="IN44" s="47">
        <f t="shared" ref="IN44" si="781">IN43-IO43</f>
        <v>0</v>
      </c>
      <c r="IO44" s="47"/>
      <c r="IP44" s="47">
        <f t="shared" ref="IP44" si="782">IP43-IQ43</f>
        <v>0</v>
      </c>
      <c r="IQ44" s="47"/>
      <c r="IR44" s="38">
        <v>1</v>
      </c>
      <c r="IS44" s="30">
        <f>103/103</f>
        <v>1</v>
      </c>
      <c r="IT44" s="38">
        <v>0</v>
      </c>
      <c r="IU44" s="38">
        <v>103</v>
      </c>
      <c r="IV44" s="41">
        <f>COUNTIF(F44:IQ44,"y")-1</f>
        <v>50</v>
      </c>
      <c r="IW44" s="41">
        <f>COUNTIF(F44:IQ44,0)</f>
        <v>46</v>
      </c>
      <c r="IX44" s="41">
        <f t="shared" si="188"/>
        <v>0</v>
      </c>
      <c r="IY44" s="41">
        <f>COUNTIF(F44:IQ44,-1)</f>
        <v>0</v>
      </c>
      <c r="IZ44" s="42">
        <f t="shared" si="189"/>
        <v>0</v>
      </c>
      <c r="JA44" s="42">
        <f t="shared" si="190"/>
        <v>96</v>
      </c>
      <c r="JB44" s="42">
        <f t="shared" si="294"/>
        <v>96</v>
      </c>
    </row>
    <row r="45" spans="1:262">
      <c r="A45" s="30" t="s">
        <v>77</v>
      </c>
      <c r="B45" s="38"/>
      <c r="C45" s="38"/>
      <c r="D45" s="38"/>
      <c r="E45" s="38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6">
        <f>AVERAGE(Z6,Z8,Z10,Z12,Z14,Z16,Z18,Z20,Z22,Z24,Z26,Z28,Z30,Z32,Z34,Z36,Z38,Z40,Z42,Z44)</f>
        <v>0.97894736842105268</v>
      </c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6">
        <f>AVERAGE(AK6,AK8,AK10,AK12,AK14,AK16,AK18,AK20,AK22,AK24,AK26,AK28,AK30,AK32,AK34,AK36,AK38,AK40,AK42,AK44)</f>
        <v>0.58000000000000007</v>
      </c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6">
        <f>AVERAGE(BJ6,BJ8,BJ10,BJ12,BJ14,BJ16,BJ18,BJ20,BJ22,BJ24,BJ26,BJ28,BJ30,BJ32,BJ34,BJ36,BJ38,BJ40,BJ42,BJ44)</f>
        <v>0.87254901960784303</v>
      </c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6">
        <f>AVERAGE(CI6,CI8,CI10,CI12,CI14,CI16,CI18,CI20,CI22,CI24,CI26,CI28,CI30,CI32,CI34,CI36,CI38,CI40,CI42,CI44)</f>
        <v>0.87333333333333329</v>
      </c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6">
        <f>AVERAGE(CZ6,CZ8,CZ10,CZ12,CZ14,CZ16,CZ18,CZ20,CZ22,CZ24,CZ26,CZ28,CZ30,CZ32,CZ34,CZ36,CZ38,CZ40,CZ42,CZ44)</f>
        <v>0.84910714285714284</v>
      </c>
      <c r="DA45" s="52"/>
      <c r="DB45" s="52"/>
      <c r="DC45" s="52"/>
      <c r="DD45" s="52"/>
      <c r="DE45" s="52"/>
      <c r="DF45" s="52"/>
      <c r="DG45" s="52"/>
      <c r="DH45" s="52"/>
      <c r="DI45" s="52"/>
      <c r="DJ45" s="52"/>
      <c r="DK45" s="52"/>
      <c r="DL45" s="52"/>
      <c r="DM45" s="52"/>
      <c r="DN45" s="52"/>
      <c r="DO45" s="52"/>
      <c r="DP45" s="52"/>
      <c r="DQ45" s="52"/>
      <c r="DR45" s="52"/>
      <c r="DS45" s="56">
        <f>AVERAGE(DS6,DS8,DS10,DS12,DS14,DS16,DS18,DS20,DS22,DS24,DS26,DS28,DS30,DS32,DS34,DS36,DS38,DS40,DS42,DS44)</f>
        <v>0.81666666666666676</v>
      </c>
      <c r="DT45" s="52"/>
      <c r="DU45" s="52"/>
      <c r="DV45" s="52"/>
      <c r="DW45" s="52"/>
      <c r="DX45" s="52"/>
      <c r="DY45" s="52"/>
      <c r="DZ45" s="52"/>
      <c r="EA45" s="52"/>
      <c r="EB45" s="52"/>
      <c r="EC45" s="52"/>
      <c r="ED45" s="52"/>
      <c r="EE45" s="52"/>
      <c r="EF45" s="56">
        <f>AVERAGE(ED6,ED8,ED10,ED12,ED14,ED16,ED18,ED20,ED22,ED24,ED26,ED28,ED30,ED32,ED34,ED36,ED38,ED40,ED42,ED44)</f>
        <v>0.77000000000000013</v>
      </c>
      <c r="EG45" s="52"/>
      <c r="EH45" s="52"/>
      <c r="EI45" s="52"/>
      <c r="EJ45" s="52"/>
      <c r="EK45" s="52"/>
      <c r="EL45" s="52"/>
      <c r="EM45" s="52"/>
      <c r="EN45" s="52"/>
      <c r="EO45" s="52"/>
      <c r="EP45" s="52"/>
      <c r="EQ45" s="52"/>
      <c r="ER45" s="52"/>
      <c r="ES45" s="52"/>
      <c r="ET45" s="52"/>
      <c r="EU45" s="52"/>
      <c r="EV45" s="52"/>
      <c r="EW45" s="52"/>
      <c r="EX45" s="52"/>
      <c r="EY45" s="52"/>
      <c r="EZ45" s="52"/>
      <c r="FA45" s="52"/>
      <c r="FB45" s="52"/>
      <c r="FC45" s="52"/>
      <c r="FD45" s="52"/>
      <c r="FE45" s="52"/>
      <c r="FF45" s="52"/>
      <c r="FG45" s="52"/>
      <c r="FH45" s="52"/>
      <c r="FI45" s="52"/>
      <c r="FJ45" s="52"/>
      <c r="FK45" s="52"/>
      <c r="FL45" s="52"/>
      <c r="FM45" s="52"/>
      <c r="FN45" s="52"/>
      <c r="FO45" s="56">
        <f>AVERAGE(FM6,FM8,FM10,FM12,FM14,FM16,FM18,FM20,FM22,FM24,FM26,FM28,FM30,FM32,FM34,FM36,FM38,FM40,FM42,FM44)</f>
        <v>0.79210526315789465</v>
      </c>
      <c r="FP45" s="52"/>
      <c r="FQ45" s="52"/>
      <c r="FR45" s="52"/>
      <c r="FS45" s="52"/>
      <c r="FT45" s="52"/>
      <c r="FU45" s="52"/>
      <c r="FV45" s="52"/>
      <c r="FW45" s="52"/>
      <c r="FX45" s="52"/>
      <c r="FY45" s="52"/>
      <c r="FZ45" s="52"/>
      <c r="GA45" s="52"/>
      <c r="GB45" s="52"/>
      <c r="GC45" s="52"/>
      <c r="GD45" s="52"/>
      <c r="GE45" s="52"/>
      <c r="GF45" s="52"/>
      <c r="GG45" s="52"/>
      <c r="GH45" s="52"/>
      <c r="GI45" s="52"/>
      <c r="GJ45" s="56">
        <f>AVERAGE(GH6,GH8,GH10,GH12,GH14,GH16,GH18,GH20,GH22,GH24,GH26,GH28,GH30,GH32,GH34,GH36,GH38,GH40,GH42,GH44)</f>
        <v>0.78888888888888886</v>
      </c>
      <c r="GK45" s="52"/>
      <c r="GL45" s="52"/>
      <c r="GM45" s="52"/>
      <c r="GN45" s="52"/>
      <c r="GO45" s="52"/>
      <c r="GP45" s="52"/>
      <c r="GQ45" s="52"/>
      <c r="GR45" s="52"/>
      <c r="GS45" s="52"/>
      <c r="GT45" s="52"/>
      <c r="GU45" s="52"/>
      <c r="GV45" s="52"/>
      <c r="GW45" s="52"/>
      <c r="GX45" s="52"/>
      <c r="GY45" s="52"/>
      <c r="GZ45" s="52"/>
      <c r="HA45" s="52"/>
      <c r="HB45" s="52"/>
      <c r="HC45" s="52"/>
      <c r="HD45" s="52"/>
      <c r="HE45" s="52"/>
      <c r="HF45" s="52"/>
      <c r="HG45" s="52"/>
      <c r="HH45" s="52"/>
      <c r="HI45" s="52"/>
      <c r="HJ45" s="52"/>
      <c r="HK45" s="52"/>
      <c r="HL45" s="52"/>
      <c r="HM45" s="52"/>
      <c r="HN45" s="52"/>
      <c r="HO45" s="52"/>
      <c r="HP45" s="52"/>
      <c r="HQ45" s="56">
        <f>AVERAGE(HO6,HO8,HO10,HO12,HO14,HO16,HO18,HO20,HO22,HO24,HO26,HO28,HO30,HO32,HO34,HO36,HO38,HO40,HO42,HO44)</f>
        <v>0.92812499999999998</v>
      </c>
      <c r="HR45" s="52"/>
      <c r="HS45" s="52"/>
      <c r="HT45" s="56">
        <f>AVERAGE(HR6,HR8,HR10,HR12,HR14,HR16,HR18,HR20,HR22,HR24,HR26,HR28,HR30,HR32,HR34,HR36,HR38,HR40,HR42,HR44)</f>
        <v>0.94117647058823528</v>
      </c>
      <c r="HU45" s="52"/>
      <c r="HV45" s="52"/>
      <c r="HW45" s="52"/>
      <c r="HX45" s="52"/>
      <c r="HY45" s="52"/>
      <c r="HZ45" s="52"/>
      <c r="IA45" s="52"/>
      <c r="IB45" s="52"/>
      <c r="IC45" s="56">
        <f>AVERAGE(IA6,IA8,IA10,IA12,IA14,IA16,IA18,IA20,IA22,IA24,IA26,IA28,IA30,IA32,IA34,IA36,IA38,IA40,IA42,IA44)</f>
        <v>0.875</v>
      </c>
      <c r="ID45" s="52"/>
      <c r="IE45" s="52"/>
      <c r="IF45" s="52"/>
      <c r="IG45" s="52"/>
      <c r="IH45" s="52"/>
      <c r="II45" s="52"/>
      <c r="IJ45" s="52"/>
      <c r="IK45" s="52"/>
      <c r="IL45" s="52"/>
      <c r="IM45" s="52"/>
      <c r="IN45" s="52"/>
      <c r="IO45" s="52"/>
      <c r="IP45" s="52"/>
      <c r="IQ45" s="52"/>
      <c r="IR45" s="52"/>
      <c r="IS45" s="52"/>
      <c r="IT45" s="56">
        <f>AVERAGE(IR6,IR8,IR10,IR12,IR14,IR16,IR18,IR20,IR22,IR24,IR26,IR28,IR30,IR32,IR34,IR36,IR38,IR40,IR42,IR44)</f>
        <v>0.8125</v>
      </c>
      <c r="IU45" s="30">
        <f>AVERAGE(IS6,IS8,IS10,IS12,IS14,IS16,IS18,IS20,IS22,IS24,IS26,IS28,IS30,IS32,IS34,IS36,IS38,IS40,IS42,IS44)</f>
        <v>0.84376135753400905</v>
      </c>
      <c r="IV45" s="38">
        <f>SUM(IT6:IT44)</f>
        <v>328</v>
      </c>
      <c r="IW45" s="38"/>
      <c r="IX45" s="41"/>
      <c r="IY45" s="41"/>
      <c r="IZ45" s="41"/>
      <c r="JA45" s="41"/>
    </row>
    <row r="46" spans="1:262">
      <c r="B46" s="38"/>
      <c r="C46" s="38"/>
      <c r="D46" s="38"/>
      <c r="E46" s="38"/>
      <c r="F46" s="47" t="s">
        <v>21</v>
      </c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56"/>
      <c r="AB46" s="42" t="s">
        <v>21</v>
      </c>
      <c r="AC46" s="47"/>
      <c r="AD46" s="47"/>
      <c r="AE46" s="47"/>
      <c r="AF46" s="47"/>
      <c r="AG46" s="47"/>
      <c r="AH46" s="47"/>
      <c r="AI46" s="47"/>
      <c r="AJ46" s="47"/>
      <c r="AK46" s="52"/>
      <c r="AL46" s="63"/>
      <c r="AM46" s="56"/>
      <c r="AO46" s="42" t="s">
        <v>21</v>
      </c>
      <c r="AP46" s="47"/>
      <c r="AQ46" s="47"/>
      <c r="AR46" s="47"/>
      <c r="AS46" s="47"/>
      <c r="AT46" s="47"/>
      <c r="AU46" s="47"/>
      <c r="AV46" s="47"/>
      <c r="AW46" s="47"/>
      <c r="AX46" s="52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54"/>
      <c r="BK46" s="56"/>
      <c r="BM46" s="42" t="s">
        <v>21</v>
      </c>
      <c r="BN46" s="47"/>
      <c r="BO46" s="47"/>
      <c r="BP46" s="47"/>
      <c r="BQ46" s="47"/>
      <c r="BR46" s="47"/>
      <c r="BS46" s="47"/>
      <c r="BT46" s="47"/>
      <c r="BU46" s="47"/>
      <c r="BV46" s="52"/>
      <c r="BW46" s="47"/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52"/>
      <c r="CJ46" s="56"/>
      <c r="CL46" s="42" t="s">
        <v>21</v>
      </c>
      <c r="CM46" s="47"/>
      <c r="CN46" s="47"/>
      <c r="CO46" s="47"/>
      <c r="CP46" s="47"/>
      <c r="CQ46" s="47"/>
      <c r="CR46" s="47"/>
      <c r="CS46" s="47"/>
      <c r="CT46" s="47"/>
      <c r="CU46" s="52"/>
      <c r="CV46" s="47"/>
      <c r="CW46" s="47"/>
      <c r="CX46" s="47"/>
      <c r="CY46" s="47"/>
      <c r="CZ46" s="52"/>
      <c r="DA46" s="56"/>
      <c r="DC46" s="42" t="s">
        <v>21</v>
      </c>
      <c r="DD46" s="47"/>
      <c r="DE46" s="47"/>
      <c r="DF46" s="47"/>
      <c r="DG46" s="47"/>
      <c r="DH46" s="47"/>
      <c r="DI46" s="47"/>
      <c r="DJ46" s="47"/>
      <c r="DK46" s="47"/>
      <c r="DL46" s="52"/>
      <c r="DM46" s="52"/>
      <c r="DN46" s="52"/>
      <c r="DO46" s="52"/>
      <c r="DP46" s="52"/>
      <c r="DQ46" s="52"/>
      <c r="DR46" s="52"/>
      <c r="DS46" s="52"/>
      <c r="DT46" s="56"/>
      <c r="DV46" s="42" t="s">
        <v>21</v>
      </c>
      <c r="DW46" s="47"/>
      <c r="DX46" s="47"/>
      <c r="DY46" s="47"/>
      <c r="DZ46" s="47"/>
      <c r="EA46" s="47"/>
      <c r="EB46" s="47"/>
      <c r="EC46" s="47"/>
      <c r="ED46" s="47"/>
      <c r="EE46" s="52"/>
      <c r="EF46" s="52"/>
      <c r="EG46" s="56"/>
      <c r="EI46" s="42" t="s">
        <v>21</v>
      </c>
      <c r="EJ46" s="47"/>
      <c r="EK46" s="47"/>
      <c r="EL46" s="47"/>
      <c r="EM46" s="47"/>
      <c r="EN46" s="47"/>
      <c r="EO46" s="47"/>
      <c r="EP46" s="47"/>
      <c r="EQ46" s="47"/>
      <c r="ER46" s="52"/>
      <c r="ES46" s="47"/>
      <c r="ET46" s="47"/>
      <c r="EU46" s="47"/>
      <c r="EV46" s="47"/>
      <c r="EW46" s="47"/>
      <c r="EX46" s="47"/>
      <c r="EY46" s="47"/>
      <c r="EZ46" s="47"/>
      <c r="FA46" s="47"/>
      <c r="FB46" s="47"/>
      <c r="FC46" s="47"/>
      <c r="FD46" s="47"/>
      <c r="FE46" s="47"/>
      <c r="FF46" s="47"/>
      <c r="FG46" s="47"/>
      <c r="FH46" s="47"/>
      <c r="FI46" s="47"/>
      <c r="FJ46" s="47"/>
      <c r="FK46" s="47"/>
      <c r="FL46" s="47"/>
      <c r="FM46" s="47"/>
      <c r="FN46" s="47"/>
      <c r="FO46" s="52"/>
      <c r="FP46" s="56"/>
      <c r="FR46" s="42" t="s">
        <v>21</v>
      </c>
      <c r="FS46" s="47"/>
      <c r="FT46" s="47"/>
      <c r="FU46" s="47"/>
      <c r="FV46" s="47"/>
      <c r="FW46" s="47"/>
      <c r="FX46" s="47"/>
      <c r="FY46" s="47"/>
      <c r="FZ46" s="47"/>
      <c r="GA46" s="52"/>
      <c r="GB46" s="47"/>
      <c r="GC46" s="47"/>
      <c r="GD46" s="47"/>
      <c r="GE46" s="47"/>
      <c r="GF46" s="47"/>
      <c r="GG46" s="47"/>
      <c r="GH46" s="47"/>
      <c r="GI46" s="47"/>
      <c r="GJ46" s="52"/>
      <c r="GK46" s="56"/>
      <c r="GM46" s="42" t="s">
        <v>21</v>
      </c>
      <c r="GN46" s="47"/>
      <c r="GO46" s="47"/>
      <c r="GP46" s="47"/>
      <c r="GQ46" s="47"/>
      <c r="GR46" s="47"/>
      <c r="GS46" s="47"/>
      <c r="GT46" s="47"/>
      <c r="GU46" s="47"/>
      <c r="GV46" s="52"/>
      <c r="GW46" s="47"/>
      <c r="GX46" s="47"/>
      <c r="GY46" s="47"/>
      <c r="GZ46" s="47"/>
      <c r="HA46" s="47"/>
      <c r="HB46" s="47"/>
      <c r="HC46" s="47"/>
      <c r="HD46" s="47"/>
      <c r="HE46" s="47"/>
      <c r="HF46" s="47"/>
      <c r="HG46" s="47"/>
      <c r="HH46" s="47"/>
      <c r="HI46" s="56"/>
      <c r="HK46" s="42" t="s">
        <v>21</v>
      </c>
      <c r="HL46" s="47"/>
      <c r="HM46" s="47"/>
      <c r="HN46" s="47"/>
      <c r="HO46" s="47"/>
      <c r="HP46" s="47"/>
      <c r="HQ46" s="47"/>
      <c r="HR46" s="47"/>
      <c r="HS46" s="47"/>
      <c r="HT46" s="52"/>
      <c r="HU46" s="50"/>
      <c r="HV46" s="51"/>
      <c r="HW46" s="50"/>
      <c r="HX46" s="51"/>
      <c r="HY46" s="50"/>
      <c r="HZ46" s="51"/>
      <c r="IA46" s="50"/>
      <c r="IB46" s="51"/>
      <c r="IC46" s="52"/>
      <c r="ID46" s="56"/>
      <c r="IF46" s="42" t="s">
        <v>21</v>
      </c>
      <c r="IG46" s="47"/>
      <c r="IH46" s="47"/>
      <c r="II46" s="47"/>
      <c r="IJ46" s="47"/>
      <c r="IK46" s="47"/>
      <c r="IL46" s="47"/>
      <c r="IM46" s="47"/>
      <c r="IN46" s="47"/>
      <c r="IO46" s="52"/>
      <c r="IP46" s="47"/>
      <c r="IQ46" s="47"/>
      <c r="IR46" s="47"/>
      <c r="IS46" s="47"/>
      <c r="IT46" s="38"/>
      <c r="IU46" s="30"/>
      <c r="IV46" s="38"/>
      <c r="IW46" s="38"/>
      <c r="IX46" s="38"/>
      <c r="IY46" s="38"/>
      <c r="IZ46" s="41" t="s">
        <v>78</v>
      </c>
      <c r="JA46" s="41"/>
    </row>
    <row r="47" spans="1:262">
      <c r="A47" s="30" t="s">
        <v>79</v>
      </c>
      <c r="B47" s="38"/>
      <c r="C47" s="38"/>
      <c r="D47" s="38"/>
      <c r="E47" s="38"/>
      <c r="F47" s="50" t="s">
        <v>40</v>
      </c>
      <c r="G47" s="51"/>
      <c r="H47" s="50" t="s">
        <v>41</v>
      </c>
      <c r="I47" s="51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6"/>
      <c r="AA47" s="64"/>
      <c r="AB47" s="65"/>
      <c r="AC47" s="52" t="s">
        <v>40</v>
      </c>
      <c r="AD47" s="52" t="s">
        <v>41</v>
      </c>
      <c r="AE47" s="52"/>
      <c r="AF47" s="52"/>
      <c r="AG47" s="52"/>
      <c r="AH47" s="52"/>
      <c r="AI47" s="52"/>
      <c r="AJ47" s="52"/>
      <c r="AK47" s="52"/>
      <c r="AL47" s="52"/>
      <c r="AM47" s="56"/>
      <c r="AN47" s="64"/>
      <c r="AO47" s="65"/>
      <c r="AP47" s="52" t="s">
        <v>40</v>
      </c>
      <c r="AQ47" s="52" t="s">
        <v>41</v>
      </c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4"/>
      <c r="BK47" s="56"/>
      <c r="BL47" s="64"/>
      <c r="BM47" s="65"/>
      <c r="BN47" s="52" t="s">
        <v>40</v>
      </c>
      <c r="BO47" s="52" t="s">
        <v>41</v>
      </c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6"/>
      <c r="CK47" s="64"/>
      <c r="CL47" s="65"/>
      <c r="CM47" s="52" t="s">
        <v>40</v>
      </c>
      <c r="CN47" s="52" t="s">
        <v>41</v>
      </c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6"/>
      <c r="DB47" s="64"/>
      <c r="DC47" s="65"/>
      <c r="DD47" s="52" t="s">
        <v>40</v>
      </c>
      <c r="DE47" s="52" t="s">
        <v>41</v>
      </c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6"/>
      <c r="DU47" s="64"/>
      <c r="DV47" s="65"/>
      <c r="DW47" s="52" t="s">
        <v>40</v>
      </c>
      <c r="DX47" s="52" t="s">
        <v>41</v>
      </c>
      <c r="DY47" s="52"/>
      <c r="DZ47" s="52"/>
      <c r="EA47" s="52"/>
      <c r="EB47" s="52"/>
      <c r="EC47" s="52"/>
      <c r="ED47" s="52"/>
      <c r="EE47" s="52"/>
      <c r="EF47" s="52"/>
      <c r="EG47" s="56"/>
      <c r="EH47" s="64"/>
      <c r="EI47" s="65"/>
      <c r="EJ47" s="52" t="s">
        <v>40</v>
      </c>
      <c r="EK47" s="52" t="s">
        <v>41</v>
      </c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  <c r="FB47" s="52"/>
      <c r="FC47" s="52"/>
      <c r="FD47" s="52"/>
      <c r="FE47" s="52"/>
      <c r="FF47" s="52"/>
      <c r="FG47" s="52"/>
      <c r="FH47" s="52"/>
      <c r="FI47" s="52"/>
      <c r="FJ47" s="52"/>
      <c r="FK47" s="52"/>
      <c r="FL47" s="52"/>
      <c r="FM47" s="52"/>
      <c r="FN47" s="52"/>
      <c r="FO47" s="52"/>
      <c r="FP47" s="56"/>
      <c r="FQ47" s="64"/>
      <c r="FR47" s="65"/>
      <c r="FS47" s="52" t="s">
        <v>40</v>
      </c>
      <c r="FT47" s="52" t="s">
        <v>41</v>
      </c>
      <c r="FU47" s="52"/>
      <c r="FV47" s="52"/>
      <c r="FW47" s="52"/>
      <c r="FX47" s="52"/>
      <c r="FY47" s="52"/>
      <c r="FZ47" s="52"/>
      <c r="GA47" s="52"/>
      <c r="GB47" s="52"/>
      <c r="GC47" s="52"/>
      <c r="GD47" s="52"/>
      <c r="GE47" s="52"/>
      <c r="GF47" s="52"/>
      <c r="GG47" s="52"/>
      <c r="GH47" s="52"/>
      <c r="GI47" s="52"/>
      <c r="GJ47" s="52"/>
      <c r="GK47" s="56"/>
      <c r="GL47" s="64"/>
      <c r="GM47" s="65"/>
      <c r="GN47" s="52" t="s">
        <v>40</v>
      </c>
      <c r="GO47" s="52" t="s">
        <v>41</v>
      </c>
      <c r="GP47" s="52"/>
      <c r="GQ47" s="52"/>
      <c r="GR47" s="52"/>
      <c r="GS47" s="52"/>
      <c r="GT47" s="52"/>
      <c r="GU47" s="52"/>
      <c r="GV47" s="52"/>
      <c r="GW47" s="52"/>
      <c r="GX47" s="52"/>
      <c r="GY47" s="52"/>
      <c r="GZ47" s="52"/>
      <c r="HA47" s="52"/>
      <c r="HB47" s="52"/>
      <c r="HC47" s="52"/>
      <c r="HD47" s="52"/>
      <c r="HE47" s="52"/>
      <c r="HF47" s="52"/>
      <c r="HG47" s="52"/>
      <c r="HH47" s="52"/>
      <c r="HI47" s="56"/>
      <c r="HJ47" s="64"/>
      <c r="HK47" s="65"/>
      <c r="HL47" s="52" t="s">
        <v>40</v>
      </c>
      <c r="HM47" s="52" t="s">
        <v>41</v>
      </c>
      <c r="HN47" s="52"/>
      <c r="HO47" s="52"/>
      <c r="HP47" s="52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6"/>
      <c r="IE47" s="64"/>
      <c r="IF47" s="65"/>
      <c r="IG47" s="52" t="s">
        <v>40</v>
      </c>
      <c r="IH47" s="52" t="s">
        <v>41</v>
      </c>
      <c r="II47" s="52"/>
      <c r="IJ47" s="52"/>
      <c r="IK47" s="52"/>
      <c r="IL47" s="52"/>
      <c r="IM47" s="52"/>
      <c r="IN47" s="52"/>
      <c r="IO47" s="52"/>
      <c r="IP47" s="52"/>
      <c r="IQ47" s="52"/>
      <c r="IR47" s="52"/>
      <c r="IS47" s="52"/>
      <c r="IT47" s="38"/>
      <c r="IU47" s="30"/>
      <c r="IV47" s="38"/>
      <c r="IW47" s="38"/>
      <c r="IX47" s="38"/>
      <c r="IY47" s="38"/>
      <c r="IZ47" s="41" t="s">
        <v>40</v>
      </c>
      <c r="JA47" s="41" t="s">
        <v>41</v>
      </c>
    </row>
    <row r="48" spans="1:262">
      <c r="A48" s="38"/>
      <c r="B48" s="38"/>
      <c r="C48" s="38"/>
      <c r="D48" s="38" t="s">
        <v>20</v>
      </c>
      <c r="E48" s="38" t="s">
        <v>40</v>
      </c>
      <c r="F48" s="50">
        <f>COUNTIF(F6:Y44,"y")</f>
        <v>125</v>
      </c>
      <c r="G48" s="51"/>
      <c r="H48" s="50">
        <v>0</v>
      </c>
      <c r="I48" s="51"/>
      <c r="J48" s="50">
        <f>F48+H48</f>
        <v>125</v>
      </c>
      <c r="K48" s="51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9" t="s">
        <v>20</v>
      </c>
      <c r="AA48" s="50" t="s">
        <v>40</v>
      </c>
      <c r="AB48" s="51"/>
      <c r="AC48" s="38">
        <f>COUNTIF(AA6:AJ44,"Y")</f>
        <v>45</v>
      </c>
      <c r="AD48" s="38">
        <v>21</v>
      </c>
      <c r="AE48" s="38">
        <f>AC48+AD48</f>
        <v>66</v>
      </c>
      <c r="AF48" s="38"/>
      <c r="AG48" s="38"/>
      <c r="AH48" s="38"/>
      <c r="AI48" s="38"/>
      <c r="AJ48" s="38"/>
      <c r="AK48" s="38"/>
      <c r="AL48" s="38"/>
      <c r="AM48" s="39" t="s">
        <v>20</v>
      </c>
      <c r="AN48" s="47" t="s">
        <v>40</v>
      </c>
      <c r="AO48" s="47"/>
      <c r="AP48" s="38">
        <f>COUNTIF(AL6:BI44,"Y")</f>
        <v>119</v>
      </c>
      <c r="AQ48" s="38">
        <v>11</v>
      </c>
      <c r="AR48" s="38">
        <f>AP48+AQ48</f>
        <v>130</v>
      </c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40"/>
      <c r="BK48" s="39" t="s">
        <v>20</v>
      </c>
      <c r="BL48" s="47" t="s">
        <v>40</v>
      </c>
      <c r="BM48" s="47"/>
      <c r="BN48" s="38">
        <f>COUNTIF(BK6:CH44,"Y")</f>
        <v>166</v>
      </c>
      <c r="BO48" s="38">
        <v>10</v>
      </c>
      <c r="BP48" s="38">
        <f>BN48+BO48</f>
        <v>176</v>
      </c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9" t="s">
        <v>20</v>
      </c>
      <c r="CK48" s="47" t="s">
        <v>40</v>
      </c>
      <c r="CL48" s="47"/>
      <c r="CM48" s="38">
        <f>COUNTIF(CN6:CY44,"Y")</f>
        <v>61</v>
      </c>
      <c r="CN48" s="38">
        <v>4</v>
      </c>
      <c r="CO48" s="38">
        <f>CM48+CN48</f>
        <v>65</v>
      </c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9" t="s">
        <v>20</v>
      </c>
      <c r="DB48" s="47" t="s">
        <v>40</v>
      </c>
      <c r="DC48" s="47"/>
      <c r="DD48" s="38">
        <f>COUNTIF(DA6:DN44,"Y")</f>
        <v>87</v>
      </c>
      <c r="DE48" s="38">
        <v>8</v>
      </c>
      <c r="DF48" s="38">
        <f>DD48+DE48</f>
        <v>95</v>
      </c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9" t="s">
        <v>20</v>
      </c>
      <c r="DU48" s="47" t="s">
        <v>40</v>
      </c>
      <c r="DV48" s="47"/>
      <c r="DW48" s="38">
        <f>COUNTIF(DT6:EC44,"Y")</f>
        <v>22</v>
      </c>
      <c r="DX48" s="38">
        <v>8</v>
      </c>
      <c r="DY48" s="38">
        <f>DW48+DX48</f>
        <v>30</v>
      </c>
      <c r="DZ48" s="38"/>
      <c r="EA48" s="38"/>
      <c r="EB48" s="38"/>
      <c r="EC48" s="38"/>
      <c r="ED48" s="38"/>
      <c r="EE48" s="38"/>
      <c r="EF48" s="38"/>
      <c r="EG48" s="39" t="s">
        <v>20</v>
      </c>
      <c r="EH48" s="47" t="s">
        <v>40</v>
      </c>
      <c r="EI48" s="47"/>
      <c r="EJ48" s="38">
        <f>COUNTIF(EE6:FL44,"Y")</f>
        <v>178</v>
      </c>
      <c r="EK48" s="38">
        <v>27</v>
      </c>
      <c r="EL48" s="38">
        <f>EJ48+EK48</f>
        <v>205</v>
      </c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9" t="s">
        <v>20</v>
      </c>
      <c r="FQ48" s="47" t="s">
        <v>40</v>
      </c>
      <c r="FR48" s="47"/>
      <c r="FS48" s="38">
        <f>COUNTIF(FN6:GG44,"Y")</f>
        <v>37</v>
      </c>
      <c r="FT48" s="38">
        <v>8</v>
      </c>
      <c r="FU48" s="38">
        <f>FS48+FT48</f>
        <v>45</v>
      </c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9" t="s">
        <v>20</v>
      </c>
      <c r="GL48" s="47" t="s">
        <v>40</v>
      </c>
      <c r="GM48" s="47"/>
      <c r="GN48" s="38">
        <f>COUNTIF(GI6:HN44,"Y")</f>
        <v>128</v>
      </c>
      <c r="GO48" s="38">
        <v>6</v>
      </c>
      <c r="GP48" s="38">
        <f>GN48+GO48</f>
        <v>134</v>
      </c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9" t="s">
        <v>20</v>
      </c>
      <c r="HJ48" s="47" t="s">
        <v>40</v>
      </c>
      <c r="HK48" s="47"/>
      <c r="HL48" s="38">
        <f>COUNTIF(HP6:HQ44,"Y")</f>
        <v>19</v>
      </c>
      <c r="HM48" s="38">
        <v>0</v>
      </c>
      <c r="HN48" s="38">
        <f>HL48+HM48</f>
        <v>19</v>
      </c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9" t="s">
        <v>20</v>
      </c>
      <c r="IE48" s="47" t="s">
        <v>40</v>
      </c>
      <c r="IF48" s="47"/>
      <c r="IG48" s="38">
        <f>COUNTIF(IB6:IQ44,"Y")</f>
        <v>38</v>
      </c>
      <c r="IH48" s="38">
        <v>18</v>
      </c>
      <c r="II48" s="38">
        <f>IG48+IH48</f>
        <v>56</v>
      </c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0"/>
      <c r="IV48" s="38"/>
      <c r="IW48" s="38"/>
      <c r="IX48" s="38" t="s">
        <v>80</v>
      </c>
      <c r="IY48" s="38" t="s">
        <v>40</v>
      </c>
      <c r="IZ48" s="41">
        <f>SUM(IV6:IV44)</f>
        <v>1021</v>
      </c>
      <c r="JA48" s="41">
        <f>SUM(IX6:IX44)</f>
        <v>149</v>
      </c>
      <c r="JB48" s="42">
        <f>JA48+IZ48</f>
        <v>1170</v>
      </c>
    </row>
    <row r="49" spans="1:262">
      <c r="A49" s="30"/>
      <c r="B49" s="38"/>
      <c r="C49" s="38"/>
      <c r="D49" s="38"/>
      <c r="E49" s="38" t="s">
        <v>41</v>
      </c>
      <c r="F49" s="47">
        <f>COUNTIF(F6:G44,-1)</f>
        <v>0</v>
      </c>
      <c r="G49" s="47"/>
      <c r="H49" s="50">
        <f>COUNTIF(F6:G43,0)</f>
        <v>0</v>
      </c>
      <c r="I49" s="51"/>
      <c r="J49" s="47">
        <f>H49+F49</f>
        <v>0</v>
      </c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56"/>
      <c r="AA49" s="50" t="s">
        <v>41</v>
      </c>
      <c r="AB49" s="51"/>
      <c r="AC49" s="38">
        <f>COUNTIF(AA6:AJ44,-1)</f>
        <v>12</v>
      </c>
      <c r="AD49" s="38">
        <f>COUNTIF(AA6:AJ44,0)</f>
        <v>33</v>
      </c>
      <c r="AE49" s="38">
        <f>AC49+AD49</f>
        <v>45</v>
      </c>
      <c r="AF49" s="38"/>
      <c r="AG49" s="47"/>
      <c r="AH49" s="47"/>
      <c r="AI49" s="47"/>
      <c r="AJ49" s="47"/>
      <c r="AK49" s="52"/>
      <c r="AL49" s="63"/>
      <c r="AM49" s="56"/>
      <c r="AN49" s="50" t="s">
        <v>41</v>
      </c>
      <c r="AO49" s="51"/>
      <c r="AP49" s="38">
        <f>COUNTIF(AL6:BI44,-1)</f>
        <v>15</v>
      </c>
      <c r="AQ49" s="38">
        <f>COUNTIF(AL6:BI44,0)</f>
        <v>86</v>
      </c>
      <c r="AR49" s="38">
        <f>AP49+AQ49</f>
        <v>101</v>
      </c>
      <c r="AS49" s="38"/>
      <c r="AT49" s="47"/>
      <c r="AU49" s="47"/>
      <c r="AV49" s="47"/>
      <c r="AW49" s="47"/>
      <c r="AX49" s="52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54"/>
      <c r="BK49" s="56"/>
      <c r="BL49" s="50" t="s">
        <v>41</v>
      </c>
      <c r="BM49" s="51"/>
      <c r="BN49" s="38">
        <f>COUNTIF(BK6:CH44,-1)</f>
        <v>11</v>
      </c>
      <c r="BO49" s="38">
        <f>COUNTIF(BK6:CH44,0)</f>
        <v>54</v>
      </c>
      <c r="BP49" s="38">
        <f>BN49+BO49</f>
        <v>65</v>
      </c>
      <c r="BQ49" s="38"/>
      <c r="BR49" s="47"/>
      <c r="BS49" s="47"/>
      <c r="BT49" s="47"/>
      <c r="BU49" s="47"/>
      <c r="BV49" s="52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52"/>
      <c r="CJ49" s="56"/>
      <c r="CK49" s="50" t="s">
        <v>41</v>
      </c>
      <c r="CL49" s="51"/>
      <c r="CM49" s="38">
        <f>COUNTIF(CN6:CY44,-1)</f>
        <v>6</v>
      </c>
      <c r="CN49" s="38">
        <f>COUNTIF(CN6:CY44,0)</f>
        <v>58</v>
      </c>
      <c r="CO49" s="38">
        <f>CM49+CN49</f>
        <v>64</v>
      </c>
      <c r="CP49" s="38"/>
      <c r="CQ49" s="47"/>
      <c r="CR49" s="47"/>
      <c r="CS49" s="47"/>
      <c r="CT49" s="47"/>
      <c r="CU49" s="52"/>
      <c r="CV49" s="47"/>
      <c r="CW49" s="47"/>
      <c r="CX49" s="47"/>
      <c r="CY49" s="47"/>
      <c r="CZ49" s="52"/>
      <c r="DA49" s="56"/>
      <c r="DB49" s="50" t="s">
        <v>41</v>
      </c>
      <c r="DC49" s="51"/>
      <c r="DD49" s="38">
        <f>COUNTIF(DA6:DN44,-1)</f>
        <v>5</v>
      </c>
      <c r="DE49" s="38">
        <f>COUNTIF(DA6:DN44,0)</f>
        <v>53</v>
      </c>
      <c r="DF49" s="38">
        <f>DD49+DE49</f>
        <v>58</v>
      </c>
      <c r="DG49" s="38"/>
      <c r="DH49" s="47"/>
      <c r="DI49" s="47"/>
      <c r="DJ49" s="47"/>
      <c r="DK49" s="47"/>
      <c r="DL49" s="52"/>
      <c r="DM49" s="52"/>
      <c r="DN49" s="52"/>
      <c r="DO49" s="52"/>
      <c r="DP49" s="52"/>
      <c r="DQ49" s="52"/>
      <c r="DR49" s="52"/>
      <c r="DS49" s="52"/>
      <c r="DT49" s="56"/>
      <c r="DU49" s="50" t="s">
        <v>41</v>
      </c>
      <c r="DV49" s="51"/>
      <c r="DW49" s="38">
        <f>COUNTIF(DT6:EC44,-1)</f>
        <v>16</v>
      </c>
      <c r="DX49" s="38">
        <f>COUNTIF(DT6:EC44,0)</f>
        <v>77</v>
      </c>
      <c r="DY49" s="38">
        <f>DW49+DX49</f>
        <v>93</v>
      </c>
      <c r="DZ49" s="38"/>
      <c r="EA49" s="47"/>
      <c r="EB49" s="47"/>
      <c r="EC49" s="47"/>
      <c r="ED49" s="47"/>
      <c r="EE49" s="52"/>
      <c r="EF49" s="52"/>
      <c r="EG49" s="56"/>
      <c r="EH49" s="50" t="s">
        <v>41</v>
      </c>
      <c r="EI49" s="51"/>
      <c r="EJ49" s="38">
        <f>COUNTIF(EE6:FL44,-1)</f>
        <v>41</v>
      </c>
      <c r="EK49" s="38">
        <f>COUNTIF(EE6:FL44,0)</f>
        <v>162</v>
      </c>
      <c r="EL49" s="38">
        <f>EJ49+EK49</f>
        <v>203</v>
      </c>
      <c r="EM49" s="38"/>
      <c r="EN49" s="47"/>
      <c r="EO49" s="47"/>
      <c r="EP49" s="47"/>
      <c r="EQ49" s="47"/>
      <c r="ER49" s="52"/>
      <c r="ES49" s="47"/>
      <c r="ET49" s="47"/>
      <c r="EU49" s="47"/>
      <c r="EV49" s="47"/>
      <c r="EW49" s="47"/>
      <c r="EX49" s="47"/>
      <c r="EY49" s="47"/>
      <c r="EZ49" s="47"/>
      <c r="FA49" s="47"/>
      <c r="FB49" s="47"/>
      <c r="FC49" s="47"/>
      <c r="FD49" s="47"/>
      <c r="FE49" s="47"/>
      <c r="FF49" s="47"/>
      <c r="FG49" s="47"/>
      <c r="FH49" s="47"/>
      <c r="FI49" s="47"/>
      <c r="FJ49" s="47"/>
      <c r="FK49" s="47"/>
      <c r="FL49" s="47"/>
      <c r="FM49" s="47"/>
      <c r="FN49" s="47"/>
      <c r="FO49" s="52"/>
      <c r="FP49" s="56"/>
      <c r="FQ49" s="50" t="s">
        <v>41</v>
      </c>
      <c r="FR49" s="51"/>
      <c r="FS49" s="38">
        <f>COUNTIF(FN6:GG44,-1)</f>
        <v>12</v>
      </c>
      <c r="FT49" s="38">
        <f>COUNTIF(FN6:GG44,0)</f>
        <v>43</v>
      </c>
      <c r="FU49" s="38">
        <f>FS49+FT49</f>
        <v>55</v>
      </c>
      <c r="FV49" s="38"/>
      <c r="FW49" s="47"/>
      <c r="FX49" s="47"/>
      <c r="FY49" s="47"/>
      <c r="FZ49" s="47"/>
      <c r="GA49" s="52"/>
      <c r="GB49" s="47"/>
      <c r="GC49" s="47"/>
      <c r="GD49" s="47"/>
      <c r="GE49" s="47"/>
      <c r="GF49" s="47"/>
      <c r="GG49" s="47"/>
      <c r="GH49" s="47"/>
      <c r="GI49" s="47"/>
      <c r="GJ49" s="52"/>
      <c r="GK49" s="56"/>
      <c r="GL49" s="50" t="s">
        <v>41</v>
      </c>
      <c r="GM49" s="51"/>
      <c r="GN49" s="38">
        <f>COUNTIF(GI6:HN44,-1)</f>
        <v>17</v>
      </c>
      <c r="GO49" s="38">
        <f>COUNTIF(GI6:HN44,0)</f>
        <v>190</v>
      </c>
      <c r="GP49" s="38">
        <f>GN49+GO49</f>
        <v>207</v>
      </c>
      <c r="GQ49" s="38"/>
      <c r="GR49" s="47"/>
      <c r="GS49" s="47"/>
      <c r="GT49" s="47"/>
      <c r="GU49" s="47"/>
      <c r="GV49" s="52"/>
      <c r="GW49" s="47"/>
      <c r="GX49" s="47"/>
      <c r="GY49" s="47"/>
      <c r="GZ49" s="47"/>
      <c r="HA49" s="47"/>
      <c r="HB49" s="47"/>
      <c r="HC49" s="47"/>
      <c r="HD49" s="47"/>
      <c r="HE49" s="47"/>
      <c r="HF49" s="47"/>
      <c r="HG49" s="47"/>
      <c r="HH49" s="47"/>
      <c r="HI49" s="56"/>
      <c r="HJ49" s="50" t="s">
        <v>41</v>
      </c>
      <c r="HK49" s="51"/>
      <c r="HL49" s="38">
        <f>COUNTIF(HP6:HQ44,-1)</f>
        <v>0</v>
      </c>
      <c r="HM49" s="38">
        <f>COUNTIF(HP6:HQ44,0)</f>
        <v>1</v>
      </c>
      <c r="HN49" s="38">
        <f>HL49+HM49</f>
        <v>1</v>
      </c>
      <c r="HO49" s="38"/>
      <c r="HP49" s="47"/>
      <c r="HQ49" s="47"/>
      <c r="HR49" s="47"/>
      <c r="HS49" s="47"/>
      <c r="HT49" s="52"/>
      <c r="HU49" s="50"/>
      <c r="HV49" s="51"/>
      <c r="HW49" s="50"/>
      <c r="HX49" s="51"/>
      <c r="HY49" s="50"/>
      <c r="HZ49" s="51"/>
      <c r="IA49" s="50"/>
      <c r="IB49" s="51"/>
      <c r="IC49" s="52"/>
      <c r="ID49" s="56"/>
      <c r="IE49" s="50" t="s">
        <v>41</v>
      </c>
      <c r="IF49" s="51"/>
      <c r="IG49" s="38">
        <f>COUNTIF(IB6:IQ44,-1)</f>
        <v>11</v>
      </c>
      <c r="IH49" s="38">
        <f>COUNTIF(IB6:IQ44,0)</f>
        <v>119</v>
      </c>
      <c r="II49" s="38">
        <f>IG49+IH49</f>
        <v>130</v>
      </c>
      <c r="IJ49" s="38"/>
      <c r="IK49" s="47"/>
      <c r="IL49" s="47"/>
      <c r="IM49" s="47"/>
      <c r="IN49" s="47"/>
      <c r="IO49" s="52"/>
      <c r="IP49" s="47"/>
      <c r="IQ49" s="47"/>
      <c r="IR49" s="47"/>
      <c r="IS49" s="47"/>
      <c r="IT49" s="38"/>
      <c r="IU49" s="30"/>
      <c r="IV49" s="38"/>
      <c r="IW49" s="38"/>
      <c r="IX49" s="38"/>
      <c r="IY49" s="38" t="s">
        <v>41</v>
      </c>
      <c r="IZ49" s="41">
        <f>SUM(IY6:IY44)</f>
        <v>179</v>
      </c>
      <c r="JA49" s="41">
        <f>SUM(IW14:IW44)</f>
        <v>538</v>
      </c>
      <c r="JB49" s="42">
        <f>JA49+IZ49</f>
        <v>717</v>
      </c>
    </row>
    <row r="50" spans="1:262">
      <c r="B50" s="38"/>
      <c r="C50" s="38"/>
      <c r="D50" s="38"/>
      <c r="E50" s="38"/>
      <c r="F50" s="50">
        <f>F48+F49</f>
        <v>125</v>
      </c>
      <c r="G50" s="51"/>
      <c r="H50" s="50">
        <f>H48+H49</f>
        <v>0</v>
      </c>
      <c r="I50" s="51"/>
      <c r="J50" s="50">
        <f>J48+J49</f>
        <v>125</v>
      </c>
      <c r="K50" s="51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9"/>
      <c r="AA50" s="38"/>
      <c r="AB50" s="38"/>
      <c r="AC50" s="38">
        <f>AC48+AC49</f>
        <v>57</v>
      </c>
      <c r="AD50" s="38">
        <f>AD48+AD49</f>
        <v>54</v>
      </c>
      <c r="AE50" s="38">
        <f>AE48+AE49</f>
        <v>111</v>
      </c>
      <c r="AF50" s="38"/>
      <c r="AG50" s="38"/>
      <c r="AH50" s="38"/>
      <c r="AI50" s="38"/>
      <c r="AJ50" s="38"/>
      <c r="AK50" s="38"/>
      <c r="AL50" s="38"/>
      <c r="AM50" s="39"/>
      <c r="AN50" s="38"/>
      <c r="AO50" s="38"/>
      <c r="AP50" s="38">
        <f>AP48+AP49</f>
        <v>134</v>
      </c>
      <c r="AQ50" s="38">
        <f>AQ48+AQ49</f>
        <v>97</v>
      </c>
      <c r="AR50" s="38">
        <f>AR48+AR49</f>
        <v>231</v>
      </c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40"/>
      <c r="BK50" s="39"/>
      <c r="BL50" s="38"/>
      <c r="BM50" s="38"/>
      <c r="BN50" s="38">
        <f>BN48+BN49</f>
        <v>177</v>
      </c>
      <c r="BO50" s="38">
        <f>BO48+BO49</f>
        <v>64</v>
      </c>
      <c r="BP50" s="38">
        <f>BP48+BP49</f>
        <v>241</v>
      </c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9"/>
      <c r="CK50" s="38"/>
      <c r="CL50" s="38"/>
      <c r="CM50" s="38">
        <f>CM48+CM49</f>
        <v>67</v>
      </c>
      <c r="CN50" s="38">
        <f>CN48+CN49</f>
        <v>62</v>
      </c>
      <c r="CO50" s="38">
        <f>CO48+CO49</f>
        <v>129</v>
      </c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9"/>
      <c r="DB50" s="38"/>
      <c r="DC50" s="38"/>
      <c r="DD50" s="38">
        <f>DD48+DD49</f>
        <v>92</v>
      </c>
      <c r="DE50" s="38">
        <f>DE48+DE49</f>
        <v>61</v>
      </c>
      <c r="DF50" s="38">
        <f>DF48+DF49</f>
        <v>153</v>
      </c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9"/>
      <c r="DU50" s="38"/>
      <c r="DV50" s="38"/>
      <c r="DW50" s="38">
        <f>DW48+DW49</f>
        <v>38</v>
      </c>
      <c r="DX50" s="38">
        <f>DX48+DX49</f>
        <v>85</v>
      </c>
      <c r="DY50" s="38">
        <f>DY48+DY49</f>
        <v>123</v>
      </c>
      <c r="DZ50" s="38"/>
      <c r="EA50" s="38"/>
      <c r="EB50" s="38"/>
      <c r="EC50" s="38"/>
      <c r="ED50" s="38"/>
      <c r="EE50" s="38"/>
      <c r="EF50" s="38"/>
      <c r="EG50" s="39"/>
      <c r="EH50" s="38"/>
      <c r="EI50" s="38"/>
      <c r="EJ50" s="38">
        <f>EJ48+EJ49</f>
        <v>219</v>
      </c>
      <c r="EK50" s="38">
        <f>EK48+EK49</f>
        <v>189</v>
      </c>
      <c r="EL50" s="38">
        <f>EL48+EL49</f>
        <v>408</v>
      </c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9"/>
      <c r="FQ50" s="38"/>
      <c r="FR50" s="38"/>
      <c r="FS50" s="38">
        <f>FS48+FS49</f>
        <v>49</v>
      </c>
      <c r="FT50" s="38">
        <f>FT48+FT49</f>
        <v>51</v>
      </c>
      <c r="FU50" s="38">
        <f>FU48+FU49</f>
        <v>100</v>
      </c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9"/>
      <c r="GL50" s="38"/>
      <c r="GM50" s="38"/>
      <c r="GN50" s="38">
        <f>GN48+GN49</f>
        <v>145</v>
      </c>
      <c r="GO50" s="38">
        <f>GO48+GO49</f>
        <v>196</v>
      </c>
      <c r="GP50" s="38">
        <f>GP48+GP49</f>
        <v>341</v>
      </c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9"/>
      <c r="HJ50" s="38"/>
      <c r="HK50" s="38"/>
      <c r="HL50" s="38">
        <f>HL48+HL49</f>
        <v>19</v>
      </c>
      <c r="HM50" s="38">
        <f>HM48+HM49</f>
        <v>1</v>
      </c>
      <c r="HN50" s="38">
        <f>HN48+HN49</f>
        <v>20</v>
      </c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9"/>
      <c r="IE50" s="38"/>
      <c r="IF50" s="38"/>
      <c r="IG50" s="38">
        <f>IG48+IG49</f>
        <v>49</v>
      </c>
      <c r="IH50" s="38">
        <f>IH48+IH49</f>
        <v>137</v>
      </c>
      <c r="II50" s="38">
        <f>II48+II49</f>
        <v>186</v>
      </c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0"/>
      <c r="IV50" s="38"/>
      <c r="IW50" s="38"/>
      <c r="IX50" s="41"/>
      <c r="IY50" s="41"/>
      <c r="IZ50" s="41">
        <f>IZ48+IZ49</f>
        <v>1200</v>
      </c>
      <c r="JA50" s="41">
        <f>JA48+JA49</f>
        <v>687</v>
      </c>
      <c r="JB50" s="42">
        <f>JB48+JB49</f>
        <v>1887</v>
      </c>
    </row>
    <row r="51" spans="1:262">
      <c r="B51" s="38"/>
      <c r="C51" s="38"/>
      <c r="D51" s="38"/>
      <c r="E51" s="38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56"/>
      <c r="AA51" s="50"/>
      <c r="AB51" s="51"/>
      <c r="AC51" s="47"/>
      <c r="AD51" s="47"/>
      <c r="AE51" s="47"/>
      <c r="AF51" s="47"/>
      <c r="AG51" s="47"/>
      <c r="AH51" s="47"/>
      <c r="AI51" s="47"/>
      <c r="AJ51" s="47"/>
      <c r="AK51" s="52"/>
      <c r="AL51" s="38"/>
      <c r="AM51" s="56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52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54"/>
      <c r="BK51" s="56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52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52"/>
      <c r="CJ51" s="56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52"/>
      <c r="CV51" s="47"/>
      <c r="CW51" s="47"/>
      <c r="CX51" s="47"/>
      <c r="CY51" s="47"/>
      <c r="CZ51" s="52"/>
      <c r="DA51" s="56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52"/>
      <c r="DM51" s="52"/>
      <c r="DN51" s="52"/>
      <c r="DO51" s="52"/>
      <c r="DP51" s="52"/>
      <c r="DQ51" s="52"/>
      <c r="DR51" s="52"/>
      <c r="DS51" s="52"/>
      <c r="DT51" s="56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52"/>
      <c r="EF51" s="52"/>
      <c r="EG51" s="56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52"/>
      <c r="ES51" s="47"/>
      <c r="ET51" s="47"/>
      <c r="EU51" s="47"/>
      <c r="EV51" s="47"/>
      <c r="EW51" s="47"/>
      <c r="EX51" s="47"/>
      <c r="EY51" s="47"/>
      <c r="EZ51" s="47"/>
      <c r="FA51" s="47"/>
      <c r="FB51" s="47"/>
      <c r="FC51" s="47"/>
      <c r="FD51" s="47"/>
      <c r="FE51" s="47"/>
      <c r="FF51" s="47"/>
      <c r="FG51" s="47"/>
      <c r="FH51" s="47"/>
      <c r="FI51" s="47"/>
      <c r="FJ51" s="47"/>
      <c r="FK51" s="47"/>
      <c r="FL51" s="47"/>
      <c r="FM51" s="47"/>
      <c r="FN51" s="47"/>
      <c r="FO51" s="52"/>
      <c r="FP51" s="56"/>
      <c r="FQ51" s="47"/>
      <c r="FR51" s="47"/>
      <c r="FS51" s="47"/>
      <c r="FT51" s="47"/>
      <c r="FU51" s="47"/>
      <c r="FV51" s="47"/>
      <c r="FW51" s="47"/>
      <c r="FX51" s="47"/>
      <c r="FY51" s="47"/>
      <c r="FZ51" s="47"/>
      <c r="GA51" s="52"/>
      <c r="GB51" s="47"/>
      <c r="GC51" s="47"/>
      <c r="GD51" s="47"/>
      <c r="GE51" s="47"/>
      <c r="GF51" s="47"/>
      <c r="GG51" s="47"/>
      <c r="GH51" s="47"/>
      <c r="GI51" s="47"/>
      <c r="GJ51" s="52"/>
      <c r="GK51" s="56"/>
      <c r="GL51" s="47"/>
      <c r="GM51" s="47"/>
      <c r="GN51" s="47"/>
      <c r="GO51" s="47"/>
      <c r="GP51" s="47"/>
      <c r="GQ51" s="47"/>
      <c r="GR51" s="47"/>
      <c r="GS51" s="47"/>
      <c r="GT51" s="47"/>
      <c r="GU51" s="47"/>
      <c r="GV51" s="52"/>
      <c r="GW51" s="47"/>
      <c r="GX51" s="47"/>
      <c r="GY51" s="47"/>
      <c r="GZ51" s="47"/>
      <c r="HA51" s="47"/>
      <c r="HB51" s="47"/>
      <c r="HC51" s="47"/>
      <c r="HD51" s="47"/>
      <c r="HE51" s="47"/>
      <c r="HF51" s="47"/>
      <c r="HG51" s="47"/>
      <c r="HH51" s="47"/>
      <c r="HI51" s="56"/>
      <c r="HJ51" s="47"/>
      <c r="HK51" s="47"/>
      <c r="HL51" s="47"/>
      <c r="HM51" s="47"/>
      <c r="HN51" s="47"/>
      <c r="HO51" s="47"/>
      <c r="HP51" s="47"/>
      <c r="HQ51" s="47"/>
      <c r="HR51" s="47"/>
      <c r="HS51" s="47"/>
      <c r="HT51" s="52"/>
      <c r="HU51" s="50"/>
      <c r="HV51" s="51"/>
      <c r="HW51" s="50"/>
      <c r="HX51" s="51"/>
      <c r="HY51" s="50"/>
      <c r="HZ51" s="51"/>
      <c r="IA51" s="50"/>
      <c r="IB51" s="51"/>
      <c r="IC51" s="52"/>
      <c r="ID51" s="56"/>
      <c r="IE51" s="47"/>
      <c r="IF51" s="47"/>
      <c r="IG51" s="47"/>
      <c r="IH51" s="47"/>
      <c r="II51" s="47"/>
      <c r="IJ51" s="47"/>
      <c r="IK51" s="47"/>
      <c r="IL51" s="47"/>
      <c r="IM51" s="47"/>
      <c r="IN51" s="47"/>
      <c r="IO51" s="52"/>
      <c r="IP51" s="47"/>
      <c r="IQ51" s="47"/>
      <c r="IR51" s="47"/>
      <c r="IS51" s="47"/>
      <c r="IT51" s="38"/>
      <c r="IU51" s="30"/>
      <c r="IV51" s="38"/>
      <c r="IW51" s="38"/>
      <c r="IX51" s="30"/>
      <c r="IY51" s="41"/>
      <c r="IZ51" s="41"/>
      <c r="JA51" s="41"/>
    </row>
    <row r="52" spans="1:262">
      <c r="A52" s="30" t="s">
        <v>81</v>
      </c>
      <c r="B52" s="38"/>
      <c r="C52" s="38"/>
      <c r="D52" s="38"/>
      <c r="E52" s="38" t="s">
        <v>82</v>
      </c>
      <c r="F52" s="50">
        <f>(F48+H49)/J50</f>
        <v>1</v>
      </c>
      <c r="G52" s="51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9"/>
      <c r="AA52" s="38" t="s">
        <v>82</v>
      </c>
      <c r="AB52" s="38"/>
      <c r="AC52" s="38"/>
      <c r="AD52" s="38"/>
      <c r="AE52" s="38">
        <f>(AC48+AD49)/AE50</f>
        <v>0.70270270270270274</v>
      </c>
      <c r="AF52" s="38"/>
      <c r="AG52" s="38"/>
      <c r="AH52" s="38"/>
      <c r="AI52" s="38"/>
      <c r="AJ52" s="38"/>
      <c r="AK52" s="38"/>
      <c r="AL52" s="38"/>
      <c r="AM52" s="39"/>
      <c r="AN52" s="38" t="s">
        <v>82</v>
      </c>
      <c r="AO52" s="38"/>
      <c r="AP52" s="38"/>
      <c r="AQ52" s="38"/>
      <c r="AR52" s="38">
        <f>(AP48+AQ49)/AR50</f>
        <v>0.88744588744588748</v>
      </c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40"/>
      <c r="BK52" s="39"/>
      <c r="BL52" s="38" t="s">
        <v>82</v>
      </c>
      <c r="BM52" s="38"/>
      <c r="BN52" s="38"/>
      <c r="BO52" s="38"/>
      <c r="BP52" s="38">
        <f>(BN48+BO49)/BP50</f>
        <v>0.91286307053941906</v>
      </c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9"/>
      <c r="CK52" s="38" t="s">
        <v>82</v>
      </c>
      <c r="CL52" s="38"/>
      <c r="CM52" s="38"/>
      <c r="CN52" s="38"/>
      <c r="CO52" s="38">
        <f>(CM48+CN49)/CO50</f>
        <v>0.92248062015503873</v>
      </c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9"/>
      <c r="DB52" s="38" t="s">
        <v>82</v>
      </c>
      <c r="DC52" s="38"/>
      <c r="DD52" s="38"/>
      <c r="DE52" s="38"/>
      <c r="DF52" s="38">
        <f>(DD48+DE49)/DF50</f>
        <v>0.91503267973856206</v>
      </c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9"/>
      <c r="DU52" s="38" t="s">
        <v>82</v>
      </c>
      <c r="DV52" s="38"/>
      <c r="DW52" s="38"/>
      <c r="DX52" s="38"/>
      <c r="DY52" s="38">
        <f>(DW48+DX49)/DY50</f>
        <v>0.80487804878048785</v>
      </c>
      <c r="DZ52" s="38"/>
      <c r="EA52" s="38"/>
      <c r="EB52" s="38"/>
      <c r="EC52" s="38"/>
      <c r="ED52" s="38"/>
      <c r="EE52" s="38"/>
      <c r="EF52" s="38"/>
      <c r="EG52" s="39"/>
      <c r="EH52" s="38" t="s">
        <v>82</v>
      </c>
      <c r="EI52" s="38"/>
      <c r="EJ52" s="38"/>
      <c r="EK52" s="38"/>
      <c r="EL52" s="38">
        <f>(EJ48+EK49)/EL50</f>
        <v>0.83333333333333337</v>
      </c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9"/>
      <c r="FQ52" s="38" t="s">
        <v>82</v>
      </c>
      <c r="FR52" s="38"/>
      <c r="FS52" s="38"/>
      <c r="FT52" s="38"/>
      <c r="FU52" s="38">
        <f>(FS48+FT49)/FU50</f>
        <v>0.8</v>
      </c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9"/>
      <c r="GL52" s="38" t="s">
        <v>82</v>
      </c>
      <c r="GM52" s="38"/>
      <c r="GN52" s="38"/>
      <c r="GO52" s="38"/>
      <c r="GP52" s="38">
        <f>(GN48+GO49)/GP50</f>
        <v>0.93255131964809379</v>
      </c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9"/>
      <c r="HJ52" s="38" t="s">
        <v>82</v>
      </c>
      <c r="HK52" s="38"/>
      <c r="HL52" s="38"/>
      <c r="HM52" s="38"/>
      <c r="HN52" s="38">
        <f>(HL48+HM49)/HN50</f>
        <v>1</v>
      </c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9"/>
      <c r="IE52" s="38" t="s">
        <v>82</v>
      </c>
      <c r="IF52" s="38"/>
      <c r="IG52" s="38"/>
      <c r="IH52" s="38"/>
      <c r="II52" s="38">
        <f>(IG48+IH49)/II50</f>
        <v>0.84408602150537637</v>
      </c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0"/>
      <c r="IV52" s="38"/>
      <c r="IW52" s="38"/>
      <c r="IX52" s="41"/>
      <c r="IY52" s="41"/>
      <c r="IZ52" s="41"/>
      <c r="JA52" s="41"/>
    </row>
    <row r="53" spans="1:262" ht="30.75">
      <c r="A53" s="38"/>
      <c r="B53" s="38"/>
      <c r="C53" s="38"/>
      <c r="D53" s="38"/>
      <c r="E53" s="41" t="s">
        <v>83</v>
      </c>
      <c r="F53" s="50">
        <f>(F50*J48)/J50</f>
        <v>125</v>
      </c>
      <c r="G53" s="51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9"/>
      <c r="AA53" s="41" t="s">
        <v>83</v>
      </c>
      <c r="AB53" s="38"/>
      <c r="AC53" s="38"/>
      <c r="AD53" s="38"/>
      <c r="AE53" s="38">
        <f>AC50*AE48/AE50</f>
        <v>33.891891891891895</v>
      </c>
      <c r="AF53" s="38"/>
      <c r="AG53" s="38"/>
      <c r="AH53" s="38"/>
      <c r="AI53" s="38"/>
      <c r="AJ53" s="38"/>
      <c r="AK53" s="38"/>
      <c r="AL53" s="38"/>
      <c r="AM53" s="39"/>
      <c r="AN53" s="41" t="s">
        <v>83</v>
      </c>
      <c r="AO53" s="38"/>
      <c r="AP53" s="38"/>
      <c r="AQ53" s="38"/>
      <c r="AR53" s="38">
        <f>AP50*AR48/AR50</f>
        <v>75.411255411255411</v>
      </c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40"/>
      <c r="BK53" s="39"/>
      <c r="BL53" s="41" t="s">
        <v>83</v>
      </c>
      <c r="BM53" s="38"/>
      <c r="BN53" s="38"/>
      <c r="BO53" s="38"/>
      <c r="BP53" s="38">
        <f>BN50*BP48/BP50</f>
        <v>129.26141078838174</v>
      </c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9"/>
      <c r="CK53" s="41" t="s">
        <v>83</v>
      </c>
      <c r="CL53" s="38"/>
      <c r="CM53" s="38"/>
      <c r="CN53" s="38"/>
      <c r="CO53" s="38">
        <f>CM50*CO48/CO50</f>
        <v>33.759689922480618</v>
      </c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9"/>
      <c r="DB53" s="41" t="s">
        <v>83</v>
      </c>
      <c r="DC53" s="38"/>
      <c r="DD53" s="38"/>
      <c r="DE53" s="38"/>
      <c r="DF53" s="38">
        <f>DD50*DF48/DF50</f>
        <v>57.124183006535951</v>
      </c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9"/>
      <c r="DU53" s="41" t="s">
        <v>83</v>
      </c>
      <c r="DV53" s="38"/>
      <c r="DW53" s="38"/>
      <c r="DX53" s="38"/>
      <c r="DY53" s="38">
        <f>DW50*DY48/DY50</f>
        <v>9.2682926829268286</v>
      </c>
      <c r="DZ53" s="38"/>
      <c r="EA53" s="38"/>
      <c r="EB53" s="38"/>
      <c r="EC53" s="38"/>
      <c r="ED53" s="38"/>
      <c r="EE53" s="38"/>
      <c r="EF53" s="38"/>
      <c r="EG53" s="39"/>
      <c r="EH53" s="41" t="s">
        <v>83</v>
      </c>
      <c r="EI53" s="38"/>
      <c r="EJ53" s="38"/>
      <c r="EK53" s="38"/>
      <c r="EL53" s="38">
        <f>EJ50*EL48/EL50</f>
        <v>110.03676470588235</v>
      </c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9"/>
      <c r="FQ53" s="41" t="s">
        <v>83</v>
      </c>
      <c r="FR53" s="38"/>
      <c r="FS53" s="38"/>
      <c r="FT53" s="38"/>
      <c r="FU53" s="38">
        <f>FS50*FU48/FU50</f>
        <v>22.05</v>
      </c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9"/>
      <c r="GL53" s="41" t="s">
        <v>83</v>
      </c>
      <c r="GM53" s="38"/>
      <c r="GN53" s="38"/>
      <c r="GO53" s="38"/>
      <c r="GP53" s="38">
        <f>GN50*GP48/GP50</f>
        <v>56.979472140762461</v>
      </c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9"/>
      <c r="HJ53" s="41" t="s">
        <v>83</v>
      </c>
      <c r="HK53" s="38"/>
      <c r="HL53" s="38"/>
      <c r="HM53" s="38"/>
      <c r="HN53" s="38">
        <f>HL50*HN48/HN50</f>
        <v>18.05</v>
      </c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9"/>
      <c r="IE53" s="41" t="s">
        <v>83</v>
      </c>
      <c r="IF53" s="38"/>
      <c r="IG53" s="38"/>
      <c r="IH53" s="38"/>
      <c r="II53" s="38">
        <f>IG50*II48/II50</f>
        <v>14.75268817204301</v>
      </c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0"/>
      <c r="IV53" s="38"/>
      <c r="IW53" s="38"/>
      <c r="IX53" s="66" t="s">
        <v>84</v>
      </c>
      <c r="IY53" s="30">
        <f>(IZ48+JA49)/JB50</f>
        <v>0.82617912029676732</v>
      </c>
      <c r="IZ53" s="41"/>
      <c r="JA53" s="41"/>
    </row>
    <row r="54" spans="1:262">
      <c r="A54" s="30" t="s">
        <v>85</v>
      </c>
      <c r="B54" s="38"/>
      <c r="C54" s="38"/>
      <c r="D54" s="38"/>
      <c r="E54" s="41" t="s">
        <v>86</v>
      </c>
      <c r="F54" s="50">
        <f>H50*J49/J50</f>
        <v>0</v>
      </c>
      <c r="G54" s="51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9"/>
      <c r="AA54" s="41" t="s">
        <v>86</v>
      </c>
      <c r="AB54" s="38"/>
      <c r="AC54" s="38"/>
      <c r="AD54" s="38"/>
      <c r="AE54" s="38">
        <f>AD50*AE49/AE50</f>
        <v>21.891891891891891</v>
      </c>
      <c r="AF54" s="38"/>
      <c r="AG54" s="38"/>
      <c r="AH54" s="38"/>
      <c r="AI54" s="38"/>
      <c r="AJ54" s="38"/>
      <c r="AK54" s="38"/>
      <c r="AL54" s="38"/>
      <c r="AM54" s="39"/>
      <c r="AN54" s="41" t="s">
        <v>86</v>
      </c>
      <c r="AO54" s="38"/>
      <c r="AP54" s="38"/>
      <c r="AQ54" s="38"/>
      <c r="AR54" s="38">
        <f>AQ50*AR49/AR50</f>
        <v>42.411255411255411</v>
      </c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40"/>
      <c r="BK54" s="39"/>
      <c r="BL54" s="41" t="s">
        <v>86</v>
      </c>
      <c r="BM54" s="38"/>
      <c r="BN54" s="38"/>
      <c r="BO54" s="38"/>
      <c r="BP54" s="38">
        <f>BO50*BP49/BP50</f>
        <v>17.261410788381742</v>
      </c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9"/>
      <c r="CK54" s="41" t="s">
        <v>86</v>
      </c>
      <c r="CL54" s="38"/>
      <c r="CM54" s="38"/>
      <c r="CN54" s="38"/>
      <c r="CO54" s="38">
        <f>CN50*CO49/CO50</f>
        <v>30.759689922480622</v>
      </c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9"/>
      <c r="DB54" s="41" t="s">
        <v>86</v>
      </c>
      <c r="DC54" s="38"/>
      <c r="DD54" s="38"/>
      <c r="DE54" s="38"/>
      <c r="DF54" s="38">
        <f>DE50*DF49/DF50</f>
        <v>23.124183006535947</v>
      </c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9"/>
      <c r="DU54" s="41" t="s">
        <v>86</v>
      </c>
      <c r="DV54" s="38"/>
      <c r="DW54" s="38"/>
      <c r="DX54" s="38"/>
      <c r="DY54" s="38">
        <f>DX50*DY49/DY50</f>
        <v>64.268292682926827</v>
      </c>
      <c r="DZ54" s="38"/>
      <c r="EA54" s="38"/>
      <c r="EB54" s="38"/>
      <c r="EC54" s="38"/>
      <c r="ED54" s="38"/>
      <c r="EE54" s="38"/>
      <c r="EF54" s="38"/>
      <c r="EG54" s="39"/>
      <c r="EH54" s="41" t="s">
        <v>86</v>
      </c>
      <c r="EI54" s="38"/>
      <c r="EJ54" s="38"/>
      <c r="EK54" s="38"/>
      <c r="EL54" s="38">
        <f>EK50*EL49/EL50</f>
        <v>94.036764705882348</v>
      </c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9"/>
      <c r="FQ54" s="41" t="s">
        <v>86</v>
      </c>
      <c r="FR54" s="38"/>
      <c r="FS54" s="38"/>
      <c r="FT54" s="38"/>
      <c r="FU54" s="38">
        <f>FT50*FU49/FU50</f>
        <v>28.05</v>
      </c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9"/>
      <c r="GL54" s="41" t="s">
        <v>86</v>
      </c>
      <c r="GM54" s="38"/>
      <c r="GN54" s="38"/>
      <c r="GO54" s="38"/>
      <c r="GP54" s="38">
        <f>GO50*GP49/GP50</f>
        <v>118.97947214076247</v>
      </c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9"/>
      <c r="HJ54" s="41" t="s">
        <v>86</v>
      </c>
      <c r="HK54" s="38"/>
      <c r="HL54" s="38"/>
      <c r="HM54" s="38"/>
      <c r="HN54" s="38">
        <f>HM50*HN49/HN50</f>
        <v>0.05</v>
      </c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9"/>
      <c r="IE54" s="41" t="s">
        <v>86</v>
      </c>
      <c r="IF54" s="38"/>
      <c r="IG54" s="38"/>
      <c r="IH54" s="38"/>
      <c r="II54" s="38">
        <f>IH50*II49/II50</f>
        <v>95.752688172043008</v>
      </c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0"/>
      <c r="IV54" s="38"/>
      <c r="IW54" s="38"/>
      <c r="IX54" s="41"/>
      <c r="IY54" s="41"/>
      <c r="IZ54" s="41"/>
      <c r="JA54" s="41"/>
    </row>
    <row r="55" spans="1:262">
      <c r="A55" s="30" t="s">
        <v>87</v>
      </c>
      <c r="B55" s="38"/>
      <c r="C55" s="38"/>
      <c r="D55" s="38"/>
      <c r="E55" s="41" t="s">
        <v>88</v>
      </c>
      <c r="F55" s="50">
        <f>F53+F54/J50</f>
        <v>125</v>
      </c>
      <c r="G55" s="51"/>
      <c r="H55" s="50"/>
      <c r="I55" s="67"/>
      <c r="J55" s="67"/>
      <c r="K55" s="67"/>
      <c r="L55" s="67"/>
      <c r="M55" s="67"/>
      <c r="N55" s="51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9"/>
      <c r="AA55" s="41" t="s">
        <v>89</v>
      </c>
      <c r="AB55" s="38"/>
      <c r="AC55" s="38"/>
      <c r="AD55" s="38"/>
      <c r="AE55" s="38">
        <f>(AE53+AE54)/AE50</f>
        <v>0.50255661066471879</v>
      </c>
      <c r="AF55" s="38"/>
      <c r="AG55" s="38"/>
      <c r="AH55" s="38"/>
      <c r="AI55" s="38"/>
      <c r="AJ55" s="38"/>
      <c r="AK55" s="38"/>
      <c r="AL55" s="38"/>
      <c r="AM55" s="39"/>
      <c r="AN55" s="41" t="s">
        <v>89</v>
      </c>
      <c r="AO55" s="38"/>
      <c r="AP55" s="38"/>
      <c r="AQ55" s="38"/>
      <c r="AR55" s="38">
        <f>(AR53+AR54)/AR50</f>
        <v>0.5100541594048088</v>
      </c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40"/>
      <c r="BK55" s="39"/>
      <c r="BL55" s="41" t="s">
        <v>89</v>
      </c>
      <c r="BM55" s="38"/>
      <c r="BN55" s="38"/>
      <c r="BO55" s="38"/>
      <c r="BP55" s="38">
        <f>(BP53+BP54)/BP50</f>
        <v>0.60797851276665338</v>
      </c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9"/>
      <c r="CK55" s="41" t="s">
        <v>89</v>
      </c>
      <c r="CL55" s="38"/>
      <c r="CM55" s="38"/>
      <c r="CN55" s="38"/>
      <c r="CO55" s="38">
        <f>(CO53+CO54)/CO50</f>
        <v>0.50015023135628867</v>
      </c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9"/>
      <c r="DB55" s="41" t="s">
        <v>89</v>
      </c>
      <c r="DC55" s="38"/>
      <c r="DD55" s="38"/>
      <c r="DE55" s="38"/>
      <c r="DF55" s="38">
        <f>(DF53+DF54)/DF50</f>
        <v>0.52449912426844381</v>
      </c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9"/>
      <c r="DU55" s="41" t="s">
        <v>89</v>
      </c>
      <c r="DV55" s="38"/>
      <c r="DW55" s="38"/>
      <c r="DX55" s="38"/>
      <c r="DY55" s="38">
        <f>(DY53+DY54)/DY50</f>
        <v>0.59785841760856628</v>
      </c>
      <c r="DZ55" s="38"/>
      <c r="EA55" s="38"/>
      <c r="EB55" s="38"/>
      <c r="EC55" s="38"/>
      <c r="ED55" s="38"/>
      <c r="EE55" s="38"/>
      <c r="EF55" s="38"/>
      <c r="EG55" s="39"/>
      <c r="EH55" s="41" t="s">
        <v>89</v>
      </c>
      <c r="EI55" s="38"/>
      <c r="EJ55" s="38"/>
      <c r="EK55" s="38"/>
      <c r="EL55" s="38">
        <f>(EL53+EL54)/EL50</f>
        <v>0.50018021914648214</v>
      </c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9"/>
      <c r="FQ55" s="41" t="s">
        <v>89</v>
      </c>
      <c r="FR55" s="38"/>
      <c r="FS55" s="38"/>
      <c r="FT55" s="38"/>
      <c r="FU55" s="38">
        <f>(FU53+FU54)/FU50</f>
        <v>0.501</v>
      </c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9"/>
      <c r="GL55" s="41" t="s">
        <v>89</v>
      </c>
      <c r="GM55" s="38"/>
      <c r="GN55" s="38"/>
      <c r="GO55" s="38"/>
      <c r="GP55" s="38">
        <f>(GP53+GP54)/GP50</f>
        <v>0.51600863425667132</v>
      </c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9"/>
      <c r="HJ55" s="41" t="s">
        <v>89</v>
      </c>
      <c r="HK55" s="38"/>
      <c r="HL55" s="38"/>
      <c r="HM55" s="38"/>
      <c r="HN55" s="38">
        <f>(HN53+HN54)/HN50</f>
        <v>0.90500000000000003</v>
      </c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9"/>
      <c r="IE55" s="41" t="s">
        <v>89</v>
      </c>
      <c r="IF55" s="38"/>
      <c r="IG55" s="38"/>
      <c r="IH55" s="38"/>
      <c r="II55" s="38">
        <f>(II53+II54)/II50</f>
        <v>0.59411492658110765</v>
      </c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0"/>
      <c r="IV55" s="38"/>
      <c r="IW55" s="38"/>
      <c r="IX55" s="41" t="s">
        <v>83</v>
      </c>
      <c r="IY55" s="41">
        <f>(IZ50*JB48)/JB50</f>
        <v>744.03815580286164</v>
      </c>
      <c r="IZ55" s="41"/>
      <c r="JA55" s="41"/>
    </row>
    <row r="56" spans="1:262">
      <c r="A56" s="38"/>
      <c r="B56" s="38"/>
      <c r="C56" s="38"/>
      <c r="D56" s="38"/>
      <c r="E56" s="30" t="s">
        <v>90</v>
      </c>
      <c r="F56" s="50">
        <f>(F52-F55)/(1-F55)</f>
        <v>1</v>
      </c>
      <c r="G56" s="51"/>
      <c r="H56" s="63" t="s">
        <v>91</v>
      </c>
      <c r="I56" s="68"/>
      <c r="J56" s="68"/>
      <c r="K56" s="68"/>
      <c r="L56" s="69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9"/>
      <c r="AA56" s="70" t="s">
        <v>90</v>
      </c>
      <c r="AB56" s="71"/>
      <c r="AC56" s="38"/>
      <c r="AD56" s="38"/>
      <c r="AE56" s="38">
        <f>(AE52-AE55)/(1-AE55)</f>
        <v>0.40234948604992665</v>
      </c>
      <c r="AF56" s="50" t="s">
        <v>92</v>
      </c>
      <c r="AG56" s="67"/>
      <c r="AH56" s="67"/>
      <c r="AI56" s="67"/>
      <c r="AJ56" s="67"/>
      <c r="AK56" s="51"/>
      <c r="AL56" s="38"/>
      <c r="AM56" s="39"/>
      <c r="AN56" s="70" t="s">
        <v>90</v>
      </c>
      <c r="AO56" s="71"/>
      <c r="AP56" s="38"/>
      <c r="AQ56" s="38"/>
      <c r="AR56" s="38">
        <f>(AR52-AR55)/(1-AR55)</f>
        <v>0.77027233782129745</v>
      </c>
      <c r="AS56" s="50" t="s">
        <v>93</v>
      </c>
      <c r="AT56" s="67"/>
      <c r="AU56" s="67"/>
      <c r="AV56" s="67"/>
      <c r="AW56" s="67"/>
      <c r="AX56" s="51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40"/>
      <c r="BK56" s="39"/>
      <c r="BL56" s="70" t="s">
        <v>90</v>
      </c>
      <c r="BM56" s="71"/>
      <c r="BN56" s="38"/>
      <c r="BO56" s="38"/>
      <c r="BP56" s="38">
        <f>(BP52-BP55)/(1-BP55)</f>
        <v>0.77772409855505287</v>
      </c>
      <c r="BQ56" s="50" t="s">
        <v>93</v>
      </c>
      <c r="BR56" s="67"/>
      <c r="BS56" s="67"/>
      <c r="BT56" s="67"/>
      <c r="BU56" s="67"/>
      <c r="BV56" s="51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9"/>
      <c r="CK56" s="70" t="s">
        <v>90</v>
      </c>
      <c r="CL56" s="71"/>
      <c r="CM56" s="38"/>
      <c r="CN56" s="38"/>
      <c r="CO56" s="38">
        <f>(CO52-CO55)/(1-CO55)</f>
        <v>0.8449146429430151</v>
      </c>
      <c r="CP56" s="50" t="s">
        <v>93</v>
      </c>
      <c r="CQ56" s="67"/>
      <c r="CR56" s="67"/>
      <c r="CS56" s="67"/>
      <c r="CT56" s="67"/>
      <c r="CU56" s="51"/>
      <c r="CV56" s="38"/>
      <c r="CW56" s="38"/>
      <c r="CX56" s="38"/>
      <c r="CY56" s="38"/>
      <c r="CZ56" s="38"/>
      <c r="DA56" s="39"/>
      <c r="DB56" s="70" t="s">
        <v>90</v>
      </c>
      <c r="DC56" s="71"/>
      <c r="DD56" s="38"/>
      <c r="DE56" s="38"/>
      <c r="DF56" s="38">
        <f>(DF52-DF55)/(1-DF55)</f>
        <v>0.82130985535890744</v>
      </c>
      <c r="DG56" s="50" t="s">
        <v>93</v>
      </c>
      <c r="DH56" s="67"/>
      <c r="DI56" s="67"/>
      <c r="DJ56" s="67"/>
      <c r="DK56" s="67"/>
      <c r="DL56" s="51"/>
      <c r="DM56" s="38"/>
      <c r="DN56" s="38"/>
      <c r="DO56" s="38"/>
      <c r="DP56" s="38"/>
      <c r="DQ56" s="38"/>
      <c r="DR56" s="38"/>
      <c r="DS56" s="38"/>
      <c r="DT56" s="39"/>
      <c r="DU56" s="70" t="s">
        <v>90</v>
      </c>
      <c r="DV56" s="71"/>
      <c r="DW56" s="38"/>
      <c r="DX56" s="38"/>
      <c r="DY56" s="38">
        <f>(DY52-DY55)/(1-DY55)</f>
        <v>0.51479289940828421</v>
      </c>
      <c r="DZ56" s="50" t="s">
        <v>94</v>
      </c>
      <c r="EA56" s="67"/>
      <c r="EB56" s="67"/>
      <c r="EC56" s="67"/>
      <c r="ED56" s="67"/>
      <c r="EE56" s="51"/>
      <c r="EF56" s="38"/>
      <c r="EG56" s="39"/>
      <c r="EH56" s="70" t="s">
        <v>90</v>
      </c>
      <c r="EI56" s="71"/>
      <c r="EJ56" s="38"/>
      <c r="EK56" s="38"/>
      <c r="EL56" s="38">
        <f>(EL52-EL55)/(1-EL55)</f>
        <v>0.66654647724814309</v>
      </c>
      <c r="EM56" s="50" t="s">
        <v>93</v>
      </c>
      <c r="EN56" s="67"/>
      <c r="EO56" s="67"/>
      <c r="EP56" s="67"/>
      <c r="EQ56" s="67"/>
      <c r="ER56" s="51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9"/>
      <c r="FQ56" s="70" t="s">
        <v>90</v>
      </c>
      <c r="FR56" s="71"/>
      <c r="FS56" s="38"/>
      <c r="FT56" s="38"/>
      <c r="FU56" s="38">
        <f>(FU52-FU55)/(1-FU55)</f>
        <v>0.59919839679358722</v>
      </c>
      <c r="FV56" s="50" t="s">
        <v>93</v>
      </c>
      <c r="FW56" s="67"/>
      <c r="FX56" s="67"/>
      <c r="FY56" s="67"/>
      <c r="FZ56" s="67"/>
      <c r="GA56" s="51"/>
      <c r="GB56" s="38"/>
      <c r="GC56" s="38"/>
      <c r="GD56" s="38"/>
      <c r="GE56" s="38"/>
      <c r="GF56" s="38"/>
      <c r="GG56" s="38"/>
      <c r="GH56" s="38"/>
      <c r="GI56" s="38"/>
      <c r="GJ56" s="38"/>
      <c r="GK56" s="39"/>
      <c r="GL56" s="70" t="s">
        <v>90</v>
      </c>
      <c r="GM56" s="71"/>
      <c r="GN56" s="38"/>
      <c r="GO56" s="38"/>
      <c r="GP56" s="38">
        <f>(GP52-GP55)/(1-GP55)</f>
        <v>0.86064073633149119</v>
      </c>
      <c r="GQ56" s="50" t="s">
        <v>91</v>
      </c>
      <c r="GR56" s="67"/>
      <c r="GS56" s="67"/>
      <c r="GT56" s="67"/>
      <c r="GU56" s="67"/>
      <c r="GV56" s="51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9"/>
      <c r="HJ56" s="70" t="s">
        <v>90</v>
      </c>
      <c r="HK56" s="71"/>
      <c r="HL56" s="38"/>
      <c r="HM56" s="38"/>
      <c r="HN56" s="38">
        <f>(HN52-HN55)/(1-HN55)</f>
        <v>1</v>
      </c>
      <c r="HO56" s="50" t="s">
        <v>93</v>
      </c>
      <c r="HP56" s="67"/>
      <c r="HQ56" s="67"/>
      <c r="HR56" s="67"/>
      <c r="HS56" s="67"/>
      <c r="HT56" s="51"/>
      <c r="HU56" s="38"/>
      <c r="HV56" s="38"/>
      <c r="HW56" s="38"/>
      <c r="HX56" s="38"/>
      <c r="HY56" s="38"/>
      <c r="HZ56" s="38"/>
      <c r="IA56" s="38"/>
      <c r="IB56" s="38"/>
      <c r="IC56" s="38"/>
      <c r="ID56" s="39"/>
      <c r="IE56" s="70" t="s">
        <v>90</v>
      </c>
      <c r="IF56" s="71"/>
      <c r="IG56" s="38"/>
      <c r="IH56" s="38"/>
      <c r="II56" s="38">
        <f>(II52-II55)/(1-II55)</f>
        <v>0.61586668565731384</v>
      </c>
      <c r="IJ56" s="50" t="s">
        <v>93</v>
      </c>
      <c r="IK56" s="67"/>
      <c r="IL56" s="67"/>
      <c r="IM56" s="67"/>
      <c r="IN56" s="67"/>
      <c r="IO56" s="51"/>
      <c r="IP56" s="38"/>
      <c r="IQ56" s="38"/>
      <c r="IR56" s="38"/>
      <c r="IS56" s="38"/>
      <c r="IT56" s="38"/>
      <c r="IU56" s="30"/>
      <c r="IV56" s="38"/>
      <c r="IW56" s="38"/>
      <c r="IX56" s="41" t="s">
        <v>86</v>
      </c>
      <c r="IY56" s="41">
        <f>(JA50*JB49)/JB50</f>
        <v>261.0381558028617</v>
      </c>
      <c r="IZ56" s="41"/>
      <c r="JA56" s="41"/>
    </row>
    <row r="57" spans="1:26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9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9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40"/>
      <c r="BK57" s="39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9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9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9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9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9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9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9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9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0"/>
      <c r="IV57" s="38"/>
      <c r="IW57" s="38"/>
      <c r="IX57" s="30" t="s">
        <v>88</v>
      </c>
      <c r="IY57" s="30">
        <f>(IY55+IY56)/JB50</f>
        <v>0.53263185564691218</v>
      </c>
      <c r="IZ57" s="41"/>
      <c r="JA57" s="41"/>
    </row>
    <row r="58" spans="1:262">
      <c r="A58" s="38"/>
      <c r="B58" s="38"/>
      <c r="C58" s="38"/>
      <c r="D58" s="38"/>
      <c r="E58" s="41" t="s">
        <v>95</v>
      </c>
      <c r="F58" s="38">
        <f>F52*(1-F52)</f>
        <v>0</v>
      </c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41" t="s">
        <v>95</v>
      </c>
      <c r="AA58" s="38">
        <f>AE52*(1-AE52)</f>
        <v>0.20891161431701971</v>
      </c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41" t="s">
        <v>95</v>
      </c>
      <c r="AN58" s="38">
        <f>AR52*(1-AR52)</f>
        <v>9.9885684301268693E-2</v>
      </c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40"/>
      <c r="BK58" s="41" t="s">
        <v>95</v>
      </c>
      <c r="BL58" s="38">
        <f>BP52*(1-BP52)</f>
        <v>7.9544084984762675E-2</v>
      </c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41" t="s">
        <v>95</v>
      </c>
      <c r="CK58" s="38">
        <f>CO52*(1-CO52)</f>
        <v>7.1510125593413881E-2</v>
      </c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41" t="s">
        <v>95</v>
      </c>
      <c r="DB58" s="38">
        <f>DF52*(1-DF52)</f>
        <v>7.7747874749028181E-2</v>
      </c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41" t="s">
        <v>95</v>
      </c>
      <c r="DU58" s="38">
        <f>DY52*(1-DY52)</f>
        <v>0.15704937537180247</v>
      </c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41" t="s">
        <v>95</v>
      </c>
      <c r="EH58" s="38">
        <f>EL52*(1-EL52)</f>
        <v>0.13888888888888887</v>
      </c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41" t="s">
        <v>95</v>
      </c>
      <c r="FQ58" s="38">
        <f>FU52*(1-FU52)</f>
        <v>0.15999999999999998</v>
      </c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41" t="s">
        <v>95</v>
      </c>
      <c r="GL58" s="38">
        <f>GP52*(1-GP52)</f>
        <v>6.2899355870692591E-2</v>
      </c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41" t="s">
        <v>95</v>
      </c>
      <c r="HJ58" s="38">
        <f>HN52*(1-HN52)</f>
        <v>0</v>
      </c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41" t="s">
        <v>95</v>
      </c>
      <c r="IE58" s="38">
        <f>II52*(1-II52)</f>
        <v>0.13160480980460168</v>
      </c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0"/>
      <c r="IV58" s="38"/>
      <c r="IW58" s="38"/>
      <c r="IX58" s="41" t="s">
        <v>79</v>
      </c>
      <c r="IY58" s="41">
        <f>(IY53-IY57)/(1-IY57)</f>
        <v>0.62808573540280854</v>
      </c>
      <c r="IZ58" s="41" t="s">
        <v>93</v>
      </c>
      <c r="JA58" s="41"/>
    </row>
    <row r="59" spans="1:262">
      <c r="A59" s="38"/>
      <c r="B59" s="38"/>
      <c r="C59" s="38"/>
      <c r="D59" s="38"/>
      <c r="E59" s="41" t="s">
        <v>96</v>
      </c>
      <c r="F59" s="38">
        <f>J50*(1-F55)^2</f>
        <v>1922000</v>
      </c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41" t="s">
        <v>96</v>
      </c>
      <c r="AA59" s="38">
        <f>AE50*(1-AE55)^2</f>
        <v>27.466941740864311</v>
      </c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41" t="s">
        <v>96</v>
      </c>
      <c r="AN59" s="38">
        <f>AR50*(1-AR55)^2</f>
        <v>55.45084007151808</v>
      </c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40"/>
      <c r="BK59" s="41" t="s">
        <v>96</v>
      </c>
      <c r="BL59" s="38">
        <f>BP50*(1-BP55)^2</f>
        <v>37.037083995087436</v>
      </c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41" t="s">
        <v>96</v>
      </c>
      <c r="CK59" s="38">
        <f>CO50*(1-CO55)^2</f>
        <v>32.230623066499156</v>
      </c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41" t="s">
        <v>96</v>
      </c>
      <c r="DB59" s="38">
        <f>DF50*(1-DF55)^2</f>
        <v>34.593465671685955</v>
      </c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41" t="s">
        <v>96</v>
      </c>
      <c r="DU59" s="38">
        <f>DY50*(1-DY55)^2</f>
        <v>19.891295831459214</v>
      </c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41" t="s">
        <v>96</v>
      </c>
      <c r="EH59" s="38">
        <f>EL50*(1-EL55)^2</f>
        <v>101.92648383964311</v>
      </c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41" t="s">
        <v>96</v>
      </c>
      <c r="FQ59" s="38">
        <f>FU50*(1-FU55)^2</f>
        <v>24.900099999999998</v>
      </c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41" t="s">
        <v>96</v>
      </c>
      <c r="GL59" s="38">
        <f>GP50*(1-GP55)^2</f>
        <v>79.878445960905552</v>
      </c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41" t="s">
        <v>96</v>
      </c>
      <c r="HJ59" s="38">
        <f>HN50*(1-HN55)^2</f>
        <v>0.18049999999999988</v>
      </c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41" t="s">
        <v>96</v>
      </c>
      <c r="IE59" s="38">
        <f>II50*(1-II55)^2</f>
        <v>30.642140865312292</v>
      </c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0"/>
      <c r="IV59" s="38"/>
      <c r="IW59" s="38"/>
      <c r="IX59" s="41"/>
      <c r="IY59" s="41"/>
      <c r="IZ59" s="41"/>
      <c r="JA59" s="41"/>
    </row>
    <row r="60" spans="1:262">
      <c r="A60" s="38"/>
      <c r="B60" s="38"/>
      <c r="C60" s="38"/>
      <c r="D60" s="38"/>
      <c r="E60" s="41" t="s">
        <v>97</v>
      </c>
      <c r="F60" s="38">
        <f>F58/F59</f>
        <v>0</v>
      </c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41" t="s">
        <v>97</v>
      </c>
      <c r="AA60" s="38">
        <f>AA58/AA59</f>
        <v>7.6059292034762159E-3</v>
      </c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41" t="s">
        <v>97</v>
      </c>
      <c r="AN60" s="38">
        <f>AN58/AN59</f>
        <v>1.8013376203577887E-3</v>
      </c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40"/>
      <c r="BK60" s="41" t="s">
        <v>97</v>
      </c>
      <c r="BL60" s="38">
        <f>BL58/BL59</f>
        <v>2.1476875716056193E-3</v>
      </c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41" t="s">
        <v>97</v>
      </c>
      <c r="CK60" s="38">
        <f>CK58/CK59</f>
        <v>2.2187013091826404E-3</v>
      </c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41" t="s">
        <v>97</v>
      </c>
      <c r="DB60" s="38">
        <f>DB58/DB59</f>
        <v>2.2474728460832771E-3</v>
      </c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41" t="s">
        <v>97</v>
      </c>
      <c r="DU60" s="38">
        <f>DU58/DU59</f>
        <v>7.8953818143622373E-3</v>
      </c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41" t="s">
        <v>97</v>
      </c>
      <c r="EH60" s="38">
        <f>EH58/EH59</f>
        <v>1.3626378901424408E-3</v>
      </c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41" t="s">
        <v>97</v>
      </c>
      <c r="FQ60" s="38">
        <f>FQ58/FQ59</f>
        <v>6.4256770053132311E-3</v>
      </c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41" t="s">
        <v>97</v>
      </c>
      <c r="GL60" s="38">
        <f>GL58/GL59</f>
        <v>7.8743840236297367E-4</v>
      </c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41" t="s">
        <v>97</v>
      </c>
      <c r="HJ60" s="38">
        <f>HJ58/HJ59</f>
        <v>0</v>
      </c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41" t="s">
        <v>97</v>
      </c>
      <c r="IE60" s="38">
        <f>IE58/IE59</f>
        <v>4.294896051260628E-3</v>
      </c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0"/>
      <c r="IV60" s="38"/>
      <c r="IW60" s="38"/>
      <c r="IX60" s="41" t="s">
        <v>95</v>
      </c>
      <c r="IY60" s="41">
        <f>IY53*(1-IY53)</f>
        <v>0.14360718148242699</v>
      </c>
      <c r="IZ60" s="41"/>
      <c r="JA60" s="41"/>
    </row>
    <row r="61" spans="1:262">
      <c r="A61" s="38"/>
      <c r="B61" s="38"/>
      <c r="C61" s="38"/>
      <c r="D61" s="38"/>
      <c r="E61" s="41" t="s">
        <v>98</v>
      </c>
      <c r="F61" s="38">
        <f>SQRT(F60)</f>
        <v>0</v>
      </c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41" t="s">
        <v>98</v>
      </c>
      <c r="AA61" s="38">
        <f>SQRT(AA60)</f>
        <v>8.7211978554991035E-2</v>
      </c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41" t="s">
        <v>98</v>
      </c>
      <c r="AN61" s="38">
        <f>SQRT(AN60)</f>
        <v>4.2442167950727833E-2</v>
      </c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40"/>
      <c r="BK61" s="41" t="s">
        <v>98</v>
      </c>
      <c r="BL61" s="38">
        <f>SQRT(BL60)</f>
        <v>4.6343150212362766E-2</v>
      </c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41" t="s">
        <v>98</v>
      </c>
      <c r="CK61" s="38">
        <f>SQRT(CK60)</f>
        <v>4.7103092352653878E-2</v>
      </c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41" t="s">
        <v>98</v>
      </c>
      <c r="DB61" s="38">
        <f>SQRT(DB60)</f>
        <v>4.7407518877107216E-2</v>
      </c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41" t="s">
        <v>98</v>
      </c>
      <c r="DU61" s="38">
        <f>SQRT(DU60)</f>
        <v>8.885596105136806E-2</v>
      </c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41" t="s">
        <v>98</v>
      </c>
      <c r="EH61" s="38">
        <f>SQRT(EH60)</f>
        <v>3.6913925423103414E-2</v>
      </c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41" t="s">
        <v>98</v>
      </c>
      <c r="FQ61" s="38">
        <f>SQRT(FQ60)</f>
        <v>8.0160320641282562E-2</v>
      </c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41" t="s">
        <v>98</v>
      </c>
      <c r="GL61" s="38">
        <f>SQRT(GL60)</f>
        <v>2.8061332868610744E-2</v>
      </c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41" t="s">
        <v>98</v>
      </c>
      <c r="HJ61" s="38">
        <f>SQRT(HJ60)</f>
        <v>0</v>
      </c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41" t="s">
        <v>98</v>
      </c>
      <c r="IE61" s="38">
        <f>SQRT(IE60)</f>
        <v>6.553545644352092E-2</v>
      </c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0"/>
      <c r="IV61" s="38"/>
      <c r="IW61" s="38"/>
      <c r="IX61" s="41" t="s">
        <v>96</v>
      </c>
      <c r="IY61" s="41">
        <f>JB50*(1-IY58)^2</f>
        <v>261.01025553791118</v>
      </c>
      <c r="IZ61" s="41"/>
      <c r="JA61" s="41"/>
    </row>
    <row r="62" spans="1:262" ht="30.75">
      <c r="A62" s="38"/>
      <c r="B62" s="38"/>
      <c r="C62" s="38"/>
      <c r="D62" s="38"/>
      <c r="E62" s="72" t="s">
        <v>99</v>
      </c>
      <c r="F62" s="38">
        <f>F56-1.96*F61</f>
        <v>1</v>
      </c>
      <c r="G62" s="38" t="s">
        <v>100</v>
      </c>
      <c r="H62" s="38">
        <f>F56+1.96*F61</f>
        <v>1</v>
      </c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72" t="s">
        <v>99</v>
      </c>
      <c r="AA62" s="38">
        <f>AE56-1.96*AA61</f>
        <v>0.23141400808214424</v>
      </c>
      <c r="AB62" s="38" t="s">
        <v>100</v>
      </c>
      <c r="AC62" s="38">
        <f>AE56+1.96*AA61</f>
        <v>0.57328496401770912</v>
      </c>
      <c r="AD62" s="38"/>
      <c r="AE62" s="38"/>
      <c r="AF62" s="38"/>
      <c r="AG62" s="38"/>
      <c r="AH62" s="38"/>
      <c r="AI62" s="38"/>
      <c r="AJ62" s="38"/>
      <c r="AK62" s="38"/>
      <c r="AL62" s="38"/>
      <c r="AM62" s="72" t="s">
        <v>99</v>
      </c>
      <c r="AN62" s="38">
        <f>AR56-1.96*AN61</f>
        <v>0.68708568863787089</v>
      </c>
      <c r="AO62" s="38" t="s">
        <v>100</v>
      </c>
      <c r="AP62" s="38">
        <f>AR56+1.96*AN61</f>
        <v>0.853458987004724</v>
      </c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40"/>
      <c r="BK62" s="72" t="s">
        <v>99</v>
      </c>
      <c r="BL62" s="38">
        <f>BP56-1.96*BL61</f>
        <v>0.68689152413882182</v>
      </c>
      <c r="BM62" s="38" t="s">
        <v>100</v>
      </c>
      <c r="BN62" s="38">
        <f>BP56+1.96*BL61</f>
        <v>0.86855667297128392</v>
      </c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72" t="s">
        <v>99</v>
      </c>
      <c r="CK62" s="38">
        <f>CO56-1.96*CK61</f>
        <v>0.75259258193181355</v>
      </c>
      <c r="CL62" s="38" t="s">
        <v>100</v>
      </c>
      <c r="CM62" s="38">
        <f>CO56+1.96*CK61</f>
        <v>0.93723670395421665</v>
      </c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72" t="s">
        <v>99</v>
      </c>
      <c r="DB62" s="38">
        <f>DF56-1.96*DB61</f>
        <v>0.72839111835977732</v>
      </c>
      <c r="DC62" s="38" t="s">
        <v>100</v>
      </c>
      <c r="DD62" s="38">
        <f>DF56+1.96*DB61</f>
        <v>0.91422859235803755</v>
      </c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72" t="s">
        <v>99</v>
      </c>
      <c r="DU62" s="38">
        <f>DY56-1.96*DU61</f>
        <v>0.3406352157476028</v>
      </c>
      <c r="DV62" s="38" t="s">
        <v>100</v>
      </c>
      <c r="DW62" s="38">
        <f>DY56+1.96*DU61</f>
        <v>0.68895058306896562</v>
      </c>
      <c r="DX62" s="38"/>
      <c r="DY62" s="38"/>
      <c r="DZ62" s="38"/>
      <c r="EA62" s="38"/>
      <c r="EB62" s="38"/>
      <c r="EC62" s="38"/>
      <c r="ED62" s="38"/>
      <c r="EE62" s="38"/>
      <c r="EF62" s="38"/>
      <c r="EG62" s="72" t="s">
        <v>99</v>
      </c>
      <c r="EH62" s="38">
        <f>EL56-1.96*EH61</f>
        <v>0.59419518341886035</v>
      </c>
      <c r="EI62" s="38" t="s">
        <v>100</v>
      </c>
      <c r="EJ62" s="38">
        <f>EL56+1.96*EH61</f>
        <v>0.73889777107742582</v>
      </c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72" t="s">
        <v>99</v>
      </c>
      <c r="FQ62" s="38">
        <f>FU56-1.96*FQ61</f>
        <v>0.44208416833667341</v>
      </c>
      <c r="FR62" s="38" t="s">
        <v>100</v>
      </c>
      <c r="FS62" s="38">
        <f>FU56+1.96*FQ61</f>
        <v>0.75631262525050102</v>
      </c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72" t="s">
        <v>99</v>
      </c>
      <c r="GL62" s="38">
        <f>GP56-1.96*GL61</f>
        <v>0.80564052390901408</v>
      </c>
      <c r="GM62" s="38" t="s">
        <v>100</v>
      </c>
      <c r="GN62" s="38">
        <f>GP56+1.96*GL61</f>
        <v>0.91564094875396829</v>
      </c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72" t="s">
        <v>99</v>
      </c>
      <c r="HJ62" s="38">
        <f>HN56-1.96*HJ61</f>
        <v>1</v>
      </c>
      <c r="HK62" s="38" t="s">
        <v>100</v>
      </c>
      <c r="HL62" s="38">
        <f>HN56+1.96*HJ61</f>
        <v>1</v>
      </c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72" t="s">
        <v>99</v>
      </c>
      <c r="IE62" s="38">
        <f>II56-1.96*IE61</f>
        <v>0.48741719102801284</v>
      </c>
      <c r="IF62" s="38" t="s">
        <v>100</v>
      </c>
      <c r="IG62" s="38">
        <f>II56+1.96*IE61</f>
        <v>0.74431618028661484</v>
      </c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0"/>
      <c r="IV62" s="38"/>
      <c r="IW62" s="38"/>
      <c r="IX62" s="41" t="s">
        <v>97</v>
      </c>
      <c r="IY62" s="41">
        <f>IY60/IY61</f>
        <v>5.5019746709365736E-4</v>
      </c>
      <c r="IZ62" s="41"/>
      <c r="JA62" s="41"/>
    </row>
    <row r="63" spans="1:26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9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9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40"/>
      <c r="BK63" s="39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9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9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9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9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9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9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9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9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0"/>
      <c r="IV63" s="38"/>
      <c r="IW63" s="38"/>
      <c r="IX63" s="41" t="s">
        <v>98</v>
      </c>
      <c r="IY63" s="41">
        <f>SQRT(IY62)</f>
        <v>2.3456288433886068E-2</v>
      </c>
      <c r="IZ63" s="41"/>
      <c r="JA63" s="41"/>
    </row>
    <row r="64" spans="1:262" ht="30.75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9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9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40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0"/>
      <c r="IV64" s="38"/>
      <c r="IW64" s="38"/>
      <c r="IX64" s="72" t="s">
        <v>99</v>
      </c>
      <c r="IY64" s="41">
        <f>IY58-1.96*IY63</f>
        <v>0.58211141007239187</v>
      </c>
      <c r="IZ64" s="41" t="s">
        <v>100</v>
      </c>
      <c r="JA64" s="41">
        <f>IY58+1.96*IY63</f>
        <v>0.67406006073322522</v>
      </c>
    </row>
    <row r="65" spans="2:251">
      <c r="F65" s="42" t="s">
        <v>104</v>
      </c>
      <c r="G65" s="42" t="s">
        <v>105</v>
      </c>
    </row>
    <row r="66" spans="2:251">
      <c r="E66" s="42" t="s">
        <v>104</v>
      </c>
      <c r="F66" s="42">
        <f>COUNTIF(F6:G44,"y")</f>
        <v>20</v>
      </c>
      <c r="G66" s="42">
        <f>COUNTIF(F6:G44,"n")</f>
        <v>0</v>
      </c>
      <c r="H66" s="42">
        <f t="shared" ref="H66" si="783">COUNTIF(H6:I44,"y")</f>
        <v>18</v>
      </c>
      <c r="I66" s="42">
        <f t="shared" ref="I66" si="784">COUNTIF(H6:I44,"n")</f>
        <v>0</v>
      </c>
      <c r="J66" s="42">
        <f t="shared" ref="J66" si="785">COUNTIF(J6:K44,"y")</f>
        <v>1</v>
      </c>
      <c r="K66" s="42">
        <f t="shared" ref="K66" si="786">COUNTIF(J6:K44,"n")</f>
        <v>0</v>
      </c>
      <c r="L66" s="42">
        <f t="shared" ref="L66" si="787">COUNTIF(L6:M44,"y")</f>
        <v>19</v>
      </c>
      <c r="M66" s="42">
        <f t="shared" ref="M66" si="788">COUNTIF(L6:M44,"n")</f>
        <v>0</v>
      </c>
      <c r="N66" s="42">
        <f t="shared" ref="N66" si="789">COUNTIF(N6:O44,"y")</f>
        <v>2</v>
      </c>
      <c r="O66" s="42">
        <f t="shared" ref="O66" si="790">COUNTIF(N6:O44,"n")</f>
        <v>0</v>
      </c>
      <c r="P66" s="42">
        <f t="shared" ref="P66" si="791">COUNTIF(P6:Q44,"y")</f>
        <v>20</v>
      </c>
      <c r="Q66" s="42">
        <f t="shared" ref="Q66" si="792">COUNTIF(P6:Q44,"n")</f>
        <v>0</v>
      </c>
      <c r="R66" s="42">
        <f t="shared" ref="R66" si="793">COUNTIF(R6:S44,"y")</f>
        <v>3</v>
      </c>
      <c r="S66" s="42">
        <f t="shared" ref="S66" si="794">COUNTIF(R6:S44,"n")</f>
        <v>0</v>
      </c>
      <c r="T66" s="42">
        <f t="shared" ref="T66" si="795">COUNTIF(T6:U44,"y")</f>
        <v>20</v>
      </c>
      <c r="U66" s="42">
        <f t="shared" ref="U66" si="796">COUNTIF(T6:U44,"n")</f>
        <v>0</v>
      </c>
      <c r="V66" s="42">
        <f t="shared" ref="V66" si="797">COUNTIF(V6:W44,"y")</f>
        <v>3</v>
      </c>
      <c r="W66" s="42">
        <f t="shared" ref="W66" si="798">COUNTIF(V6:W44,"n")</f>
        <v>0</v>
      </c>
      <c r="X66" s="42">
        <f t="shared" ref="X66" si="799">COUNTIF(X6:Y44,"y")</f>
        <v>19</v>
      </c>
      <c r="Y66" s="42">
        <f t="shared" ref="Y66" si="800">COUNTIF(X6:Y44,"n")</f>
        <v>0</v>
      </c>
      <c r="AA66" s="42">
        <f t="shared" ref="AA66" si="801">COUNTIF(AA6:AB44,"y")</f>
        <v>0</v>
      </c>
      <c r="AB66" s="42">
        <f t="shared" ref="AB66:AJ66" si="802">COUNTIF(AA6:AB44,"n")</f>
        <v>0</v>
      </c>
      <c r="AC66" s="42">
        <f t="shared" ref="AC66" si="803">COUNTIF(AC6:AD44,"y")</f>
        <v>9</v>
      </c>
      <c r="AD66" s="42">
        <f t="shared" si="802"/>
        <v>6</v>
      </c>
      <c r="AE66" s="42">
        <f t="shared" ref="AE66" si="804">COUNTIF(AE6:AF44,"y")</f>
        <v>15</v>
      </c>
      <c r="AF66" s="42">
        <f t="shared" si="802"/>
        <v>2</v>
      </c>
      <c r="AG66" s="42">
        <f t="shared" ref="AG66" si="805">COUNTIF(AG6:AH44,"y")</f>
        <v>5</v>
      </c>
      <c r="AH66" s="42">
        <f t="shared" si="802"/>
        <v>8</v>
      </c>
      <c r="AI66" s="42">
        <f t="shared" ref="AI66" si="806">COUNTIF(AI6:AJ44,"y")</f>
        <v>16</v>
      </c>
      <c r="AJ66" s="42">
        <f t="shared" si="802"/>
        <v>4</v>
      </c>
      <c r="AL66" s="42">
        <f t="shared" ref="AL66" si="807">COUNTIF(AL6:AM44,"y")</f>
        <v>13</v>
      </c>
      <c r="AM66" s="42">
        <f t="shared" ref="AM66:BI66" si="808">COUNTIF(AL6:AM44,"n")</f>
        <v>0</v>
      </c>
      <c r="AN66" s="42">
        <f t="shared" ref="AN66" si="809">COUNTIF(AN6:AO44,"y")</f>
        <v>15</v>
      </c>
      <c r="AO66" s="42">
        <f t="shared" si="808"/>
        <v>0</v>
      </c>
      <c r="AP66" s="42">
        <f t="shared" ref="AP66" si="810">COUNTIF(AP6:AQ44,"y")</f>
        <v>7</v>
      </c>
      <c r="AQ66" s="42">
        <f t="shared" si="808"/>
        <v>1</v>
      </c>
      <c r="AR66" s="42">
        <f t="shared" ref="AR66" si="811">COUNTIF(AR6:AS44,"y")</f>
        <v>12</v>
      </c>
      <c r="AS66" s="42">
        <f t="shared" si="808"/>
        <v>0</v>
      </c>
      <c r="AT66" s="42">
        <f t="shared" ref="AT66" si="812">COUNTIF(AT6:AU44,"y")</f>
        <v>15</v>
      </c>
      <c r="AU66" s="42">
        <f t="shared" si="808"/>
        <v>0</v>
      </c>
      <c r="AV66" s="42">
        <f t="shared" ref="AV66" si="813">COUNTIF(AV6:AW44,"y")</f>
        <v>10</v>
      </c>
      <c r="AW66" s="42">
        <f t="shared" si="808"/>
        <v>3</v>
      </c>
      <c r="AX66" s="42">
        <f t="shared" ref="AX66" si="814">COUNTIF(AX6:AY44,"y")</f>
        <v>3</v>
      </c>
      <c r="AY66" s="42">
        <f t="shared" si="808"/>
        <v>0</v>
      </c>
      <c r="AZ66" s="42">
        <f t="shared" ref="AZ66" si="815">COUNTIF(AZ6:BA44,"y")</f>
        <v>9</v>
      </c>
      <c r="BA66" s="42">
        <f t="shared" si="808"/>
        <v>0</v>
      </c>
      <c r="BB66" s="42">
        <f t="shared" ref="BB66" si="816">COUNTIF(BB6:BC44,"y")</f>
        <v>17</v>
      </c>
      <c r="BC66" s="42">
        <f t="shared" si="808"/>
        <v>0</v>
      </c>
      <c r="BD66" s="42">
        <f t="shared" ref="BD66" si="817">COUNTIF(BD6:BE44,"y")</f>
        <v>2</v>
      </c>
      <c r="BE66" s="42">
        <f t="shared" si="808"/>
        <v>0</v>
      </c>
      <c r="BF66" s="42">
        <f t="shared" ref="BF66" si="818">COUNTIF(BF6:BG44,"y")</f>
        <v>2</v>
      </c>
      <c r="BG66" s="42">
        <f t="shared" si="808"/>
        <v>0</v>
      </c>
      <c r="BH66" s="42">
        <f t="shared" ref="BH66" si="819">COUNTIF(BH6:BI44,"y")</f>
        <v>14</v>
      </c>
      <c r="BI66" s="42">
        <f t="shared" si="808"/>
        <v>0</v>
      </c>
      <c r="BK66" s="42">
        <f t="shared" ref="BK66" si="820">COUNTIF(BK6:BL44,"y")</f>
        <v>15</v>
      </c>
      <c r="BL66" s="42">
        <f t="shared" ref="BL66:CH66" si="821">COUNTIF(BK6:BL44,"n")</f>
        <v>0</v>
      </c>
      <c r="BM66" s="42">
        <f t="shared" ref="BM66" si="822">COUNTIF(BM6:BN44,"y")</f>
        <v>20</v>
      </c>
      <c r="BN66" s="42">
        <f t="shared" si="821"/>
        <v>0</v>
      </c>
      <c r="BO66" s="42">
        <f t="shared" ref="BO66" si="823">COUNTIF(BO6:BP44,"y")</f>
        <v>19</v>
      </c>
      <c r="BP66" s="42">
        <f t="shared" si="821"/>
        <v>0</v>
      </c>
      <c r="BQ66" s="42">
        <f t="shared" ref="BQ66" si="824">COUNTIF(BQ6:BR44,"y")</f>
        <v>0</v>
      </c>
      <c r="BR66" s="42">
        <f t="shared" si="821"/>
        <v>0</v>
      </c>
      <c r="BS66" s="42">
        <f t="shared" ref="BS66" si="825">COUNTIF(BS6:BT44,"y")</f>
        <v>18</v>
      </c>
      <c r="BT66" s="42">
        <f t="shared" si="821"/>
        <v>1</v>
      </c>
      <c r="BU66" s="42">
        <f t="shared" ref="BU66" si="826">COUNTIF(BU6:BV44,"y")</f>
        <v>12</v>
      </c>
      <c r="BV66" s="42">
        <f t="shared" si="821"/>
        <v>1</v>
      </c>
      <c r="BW66" s="42">
        <f t="shared" ref="BW66" si="827">COUNTIF(BW6:BX44,"y")</f>
        <v>19</v>
      </c>
      <c r="BX66" s="42">
        <f t="shared" si="821"/>
        <v>1</v>
      </c>
      <c r="BY66" s="42">
        <f t="shared" ref="BY66" si="828">COUNTIF(BY6:BZ44,"y")</f>
        <v>9</v>
      </c>
      <c r="BZ66" s="42">
        <f t="shared" si="821"/>
        <v>3</v>
      </c>
      <c r="CA66" s="42">
        <f t="shared" ref="CA66" si="829">COUNTIF(CA6:CB44,"y")</f>
        <v>10</v>
      </c>
      <c r="CB66" s="42">
        <f t="shared" si="821"/>
        <v>1</v>
      </c>
      <c r="CC66" s="42">
        <f t="shared" ref="CC66" si="830">COUNTIF(CC6:CD44,"y")</f>
        <v>8</v>
      </c>
      <c r="CD66" s="42">
        <f t="shared" si="821"/>
        <v>2</v>
      </c>
      <c r="CE66" s="42">
        <f t="shared" ref="CE66" si="831">COUNTIF(CE6:CF44,"y")</f>
        <v>19</v>
      </c>
      <c r="CF66" s="42">
        <f t="shared" si="821"/>
        <v>0</v>
      </c>
      <c r="CG66" s="42">
        <f t="shared" ref="CG66" si="832">COUNTIF(CG6:CH44,"y")</f>
        <v>17</v>
      </c>
      <c r="CH66" s="42">
        <f t="shared" si="821"/>
        <v>0</v>
      </c>
      <c r="CJ66" s="42">
        <f t="shared" ref="CJ66" si="833">COUNTIF(CJ6:CK44,"y")</f>
        <v>0</v>
      </c>
      <c r="CK66" s="42">
        <f t="shared" ref="CK66:CY66" si="834">COUNTIF(CJ6:CK44,"n")</f>
        <v>0</v>
      </c>
      <c r="CL66" s="42">
        <f t="shared" ref="CL66" si="835">COUNTIF(CL6:CM44,"y")</f>
        <v>0</v>
      </c>
      <c r="CM66" s="42">
        <f t="shared" si="834"/>
        <v>0</v>
      </c>
      <c r="CN66" s="42">
        <f t="shared" ref="CN66" si="836">COUNTIF(CN6:CO44,"y")</f>
        <v>15</v>
      </c>
      <c r="CO66" s="42">
        <f t="shared" si="834"/>
        <v>0</v>
      </c>
      <c r="CP66" s="42">
        <f t="shared" ref="CP66" si="837">COUNTIF(CP6:CQ44,"y")</f>
        <v>17</v>
      </c>
      <c r="CQ66" s="42">
        <f t="shared" si="834"/>
        <v>2</v>
      </c>
      <c r="CR66" s="42">
        <f t="shared" ref="CR66" si="838">COUNTIF(CR6:CS44,"y")</f>
        <v>7</v>
      </c>
      <c r="CS66" s="42">
        <f t="shared" si="834"/>
        <v>2</v>
      </c>
      <c r="CT66" s="42">
        <f t="shared" ref="CT66" si="839">COUNTIF(CT6:CU44,"y")</f>
        <v>3</v>
      </c>
      <c r="CU66" s="42">
        <f t="shared" si="834"/>
        <v>0</v>
      </c>
      <c r="CV66" s="42">
        <f t="shared" ref="CV66" si="840">COUNTIF(CV6:CW44,"y")</f>
        <v>3</v>
      </c>
      <c r="CW66" s="42">
        <f t="shared" si="834"/>
        <v>0</v>
      </c>
      <c r="CX66" s="42">
        <f t="shared" ref="CX66" si="841">COUNTIF(CX6:CY44,"y")</f>
        <v>16</v>
      </c>
      <c r="CY66" s="42">
        <f t="shared" si="834"/>
        <v>0</v>
      </c>
      <c r="DA66" s="42">
        <f t="shared" ref="DA66" si="842">COUNTIF(DA6:DB44,"y")</f>
        <v>11</v>
      </c>
      <c r="DB66" s="42">
        <f t="shared" ref="DB66:DR66" si="843">COUNTIF(DA6:DB44,"n")</f>
        <v>4</v>
      </c>
      <c r="DC66" s="42">
        <f t="shared" ref="DC66" si="844">COUNTIF(DC6:DD44,"y")</f>
        <v>0</v>
      </c>
      <c r="DD66" s="42">
        <f t="shared" si="843"/>
        <v>4</v>
      </c>
      <c r="DE66" s="42">
        <f t="shared" ref="DE66" si="845">COUNTIF(DE6:DF44,"y")</f>
        <v>16</v>
      </c>
      <c r="DF66" s="42">
        <f t="shared" si="843"/>
        <v>0</v>
      </c>
      <c r="DG66" s="42">
        <f t="shared" ref="DG66" si="846">COUNTIF(DG6:DH44,"y")</f>
        <v>20</v>
      </c>
      <c r="DH66" s="42">
        <f t="shared" si="843"/>
        <v>0</v>
      </c>
      <c r="DI66" s="42">
        <f t="shared" ref="DI66" si="847">COUNTIF(DI6:DJ44,"y")</f>
        <v>2</v>
      </c>
      <c r="DJ66" s="42">
        <f t="shared" si="843"/>
        <v>1</v>
      </c>
      <c r="DK66" s="42">
        <f t="shared" ref="DK66" si="848">COUNTIF(DK6:DL44,"y")</f>
        <v>18</v>
      </c>
      <c r="DL66" s="42">
        <f t="shared" si="843"/>
        <v>0</v>
      </c>
      <c r="DM66" s="42">
        <f t="shared" ref="DM66" si="849">COUNTIF(DM6:DN44,"y")</f>
        <v>20</v>
      </c>
      <c r="DN66" s="42">
        <f t="shared" si="843"/>
        <v>0</v>
      </c>
      <c r="DO66" s="42">
        <f t="shared" ref="DO66" si="850">COUNTIF(DO6:DP44,"y")</f>
        <v>0</v>
      </c>
      <c r="DP66" s="42">
        <f t="shared" si="843"/>
        <v>0</v>
      </c>
      <c r="DQ66" s="42">
        <f t="shared" ref="DQ66" si="851">COUNTIF(DQ6:DR44,"y")</f>
        <v>0</v>
      </c>
      <c r="DR66" s="42">
        <f t="shared" si="843"/>
        <v>0</v>
      </c>
      <c r="DT66" s="42">
        <f t="shared" ref="DT66" si="852">COUNTIF(DT6:DU44,"y")</f>
        <v>1</v>
      </c>
      <c r="DU66" s="42">
        <f t="shared" ref="DU66:EC66" si="853">COUNTIF(DT6:DU44,"n")</f>
        <v>2</v>
      </c>
      <c r="DV66" s="42">
        <f t="shared" ref="DV66" si="854">COUNTIF(DV6:DW44,"y")</f>
        <v>1</v>
      </c>
      <c r="DW66" s="42">
        <f t="shared" si="853"/>
        <v>0</v>
      </c>
      <c r="DX66" s="42">
        <f t="shared" ref="DX66" si="855">COUNTIF(DX6:DY44,"y")</f>
        <v>17</v>
      </c>
      <c r="DY66" s="42">
        <f t="shared" si="853"/>
        <v>0</v>
      </c>
      <c r="DZ66" s="42">
        <f t="shared" ref="DZ66" si="856">COUNTIF(DZ6:EA44,"y")</f>
        <v>2</v>
      </c>
      <c r="EA66" s="42">
        <f t="shared" si="853"/>
        <v>4</v>
      </c>
      <c r="EB66" s="42">
        <f t="shared" ref="EB66" si="857">COUNTIF(EB6:EC44,"y")</f>
        <v>1</v>
      </c>
      <c r="EC66" s="42">
        <f t="shared" si="853"/>
        <v>0</v>
      </c>
      <c r="EE66" s="42">
        <f t="shared" ref="EE66" si="858">COUNTIF(EE6:EF44,"y")</f>
        <v>12</v>
      </c>
      <c r="EF66" s="42">
        <f t="shared" ref="EF66:FL66" si="859">COUNTIF(EE6:EF44,"n")</f>
        <v>1</v>
      </c>
      <c r="EG66" s="42">
        <f t="shared" ref="EG66" si="860">COUNTIF(EG6:EH44,"y")</f>
        <v>2</v>
      </c>
      <c r="EH66" s="42">
        <f t="shared" si="859"/>
        <v>0</v>
      </c>
      <c r="EI66" s="42">
        <f t="shared" ref="EI66" si="861">COUNTIF(EI6:EJ44,"y")</f>
        <v>18</v>
      </c>
      <c r="EJ66" s="42">
        <f t="shared" si="859"/>
        <v>1</v>
      </c>
      <c r="EK66" s="42">
        <f t="shared" ref="EK66" si="862">COUNTIF(EK6:EL44,"y")</f>
        <v>20</v>
      </c>
      <c r="EL66" s="42">
        <f t="shared" si="859"/>
        <v>0</v>
      </c>
      <c r="EM66" s="42">
        <f t="shared" ref="EM66" si="863">COUNTIF(EM6:EN44,"y")</f>
        <v>2</v>
      </c>
      <c r="EN66" s="42">
        <f t="shared" si="859"/>
        <v>2</v>
      </c>
      <c r="EO66" s="42">
        <f t="shared" ref="EO66" si="864">COUNTIF(EO6:EP44,"y")</f>
        <v>20</v>
      </c>
      <c r="EP66" s="42">
        <f t="shared" si="859"/>
        <v>0</v>
      </c>
      <c r="EQ66" s="42">
        <f t="shared" ref="EQ66" si="865">COUNTIF(EQ6:ER44,"y")</f>
        <v>5</v>
      </c>
      <c r="ER66" s="42">
        <f t="shared" si="859"/>
        <v>1</v>
      </c>
      <c r="ES66" s="42">
        <f t="shared" ref="ES66" si="866">COUNTIF(ES6:ET44,"y")</f>
        <v>16</v>
      </c>
      <c r="ET66" s="42">
        <f t="shared" si="859"/>
        <v>1</v>
      </c>
      <c r="EU66" s="42">
        <f t="shared" ref="EU66" si="867">COUNTIF(EU6:EV44,"y")</f>
        <v>5</v>
      </c>
      <c r="EV66" s="42">
        <f t="shared" si="859"/>
        <v>4</v>
      </c>
      <c r="EW66" s="42">
        <f t="shared" ref="EW66" si="868">COUNTIF(EW6:EX44,"y")</f>
        <v>16</v>
      </c>
      <c r="EX66" s="42">
        <f t="shared" si="859"/>
        <v>2</v>
      </c>
      <c r="EY66" s="42">
        <f t="shared" ref="EY66" si="869">COUNTIF(EY6:EZ44,"y")</f>
        <v>2</v>
      </c>
      <c r="EZ66" s="42">
        <f t="shared" si="859"/>
        <v>9</v>
      </c>
      <c r="FA66" s="42">
        <f t="shared" ref="FA66" si="870">COUNTIF(FA6:FB44,"y")</f>
        <v>16</v>
      </c>
      <c r="FB66" s="42">
        <f t="shared" si="859"/>
        <v>4</v>
      </c>
      <c r="FC66" s="42">
        <f t="shared" ref="FC66" si="871">COUNTIF(FC6:FD44,"y")</f>
        <v>6</v>
      </c>
      <c r="FD66" s="42">
        <f t="shared" si="859"/>
        <v>1</v>
      </c>
      <c r="FE66" s="42">
        <f t="shared" ref="FE66" si="872">COUNTIF(FE6:FF44,"y")</f>
        <v>10</v>
      </c>
      <c r="FF66" s="42">
        <f t="shared" si="859"/>
        <v>2</v>
      </c>
      <c r="FG66" s="42">
        <f t="shared" ref="FG66" si="873">COUNTIF(FG6:FH44,"y")</f>
        <v>3</v>
      </c>
      <c r="FH66" s="42">
        <f t="shared" si="859"/>
        <v>0</v>
      </c>
      <c r="FI66" s="42">
        <f t="shared" ref="FI66" si="874">COUNTIF(FI6:FJ44,"y")</f>
        <v>17</v>
      </c>
      <c r="FJ66" s="42">
        <f t="shared" si="859"/>
        <v>0</v>
      </c>
      <c r="FK66" s="42">
        <f t="shared" ref="FK66" si="875">COUNTIF(FK6:FL44,"y")</f>
        <v>8</v>
      </c>
      <c r="FL66" s="42">
        <f t="shared" si="859"/>
        <v>1</v>
      </c>
      <c r="FN66" s="42">
        <f t="shared" ref="FN66" si="876">COUNTIF(FN6:FO44,"y")</f>
        <v>8</v>
      </c>
      <c r="FO66" s="42">
        <f t="shared" ref="FO66:GG66" si="877">COUNTIF(FN6:FO44,"n")</f>
        <v>0</v>
      </c>
      <c r="FP66" s="42">
        <f t="shared" ref="FP66" si="878">COUNTIF(FP6:FQ44,"y")</f>
        <v>6</v>
      </c>
      <c r="FQ66" s="42">
        <f t="shared" si="877"/>
        <v>0</v>
      </c>
      <c r="FR66" s="42">
        <f t="shared" ref="FR66" si="879">COUNTIF(FR6:FS44,"y")</f>
        <v>2</v>
      </c>
      <c r="FS66" s="42">
        <f t="shared" si="877"/>
        <v>2</v>
      </c>
      <c r="FT66" s="42">
        <f t="shared" ref="FT66" si="880">COUNTIF(FT6:FU44,"y")</f>
        <v>5</v>
      </c>
      <c r="FU66" s="42">
        <f t="shared" si="877"/>
        <v>1</v>
      </c>
      <c r="FV66" s="42">
        <f t="shared" ref="FV66" si="881">COUNTIF(FV6:FW44,"y")</f>
        <v>1</v>
      </c>
      <c r="FW66" s="42">
        <f t="shared" si="877"/>
        <v>0</v>
      </c>
      <c r="FX66" s="42">
        <f t="shared" ref="FX66" si="882">COUNTIF(FX6:FY44,"y")</f>
        <v>0</v>
      </c>
      <c r="FY66" s="42">
        <f t="shared" si="877"/>
        <v>0</v>
      </c>
      <c r="FZ66" s="42">
        <f t="shared" ref="FZ66" si="883">COUNTIF(FZ6:GA44,"y")</f>
        <v>3</v>
      </c>
      <c r="GA66" s="42">
        <f t="shared" si="877"/>
        <v>1</v>
      </c>
      <c r="GB66" s="42">
        <f t="shared" ref="GB66" si="884">COUNTIF(GB6:GC44,"y")</f>
        <v>5</v>
      </c>
      <c r="GC66" s="42">
        <f t="shared" si="877"/>
        <v>0</v>
      </c>
      <c r="GD66" s="42">
        <f t="shared" ref="GD66" si="885">COUNTIF(GD6:GE44,"y")</f>
        <v>5</v>
      </c>
      <c r="GE66" s="42">
        <f t="shared" si="877"/>
        <v>2</v>
      </c>
      <c r="GF66" s="42">
        <f t="shared" ref="GF66" si="886">COUNTIF(GF6:GG44,"y")</f>
        <v>2</v>
      </c>
      <c r="GG66" s="42">
        <f t="shared" si="877"/>
        <v>0</v>
      </c>
      <c r="GI66" s="42">
        <f t="shared" ref="GI66" si="887">COUNTIF(GI6:GJ44,"y")</f>
        <v>10</v>
      </c>
      <c r="GJ66" s="42">
        <f t="shared" ref="GJ66:HN66" si="888">COUNTIF(GI6:GJ44,"n")</f>
        <v>0</v>
      </c>
      <c r="GK66" s="42">
        <f t="shared" ref="GK66" si="889">COUNTIF(GK6:GL44,"y")</f>
        <v>10</v>
      </c>
      <c r="GL66" s="42">
        <f t="shared" si="888"/>
        <v>0</v>
      </c>
      <c r="GM66" s="42">
        <f t="shared" ref="GM66" si="890">COUNTIF(GM6:GN44,"y")</f>
        <v>11</v>
      </c>
      <c r="GN66" s="42">
        <f t="shared" si="888"/>
        <v>0</v>
      </c>
      <c r="GO66" s="42">
        <f t="shared" ref="GO66" si="891">COUNTIF(GO6:GP44,"y")</f>
        <v>9</v>
      </c>
      <c r="GP66" s="42">
        <f t="shared" si="888"/>
        <v>0</v>
      </c>
      <c r="GQ66" s="42">
        <f t="shared" ref="GQ66" si="892">COUNTIF(GQ6:GR44,"y")</f>
        <v>3</v>
      </c>
      <c r="GR66" s="42">
        <f t="shared" si="888"/>
        <v>0</v>
      </c>
      <c r="GS66" s="42">
        <f t="shared" ref="GS66" si="893">COUNTIF(GS6:GT44,"y")</f>
        <v>7</v>
      </c>
      <c r="GT66" s="42">
        <f t="shared" si="888"/>
        <v>1</v>
      </c>
      <c r="GU66" s="42">
        <f t="shared" ref="GU66" si="894">COUNTIF(GU6:GV44,"y")</f>
        <v>8</v>
      </c>
      <c r="GV66" s="42">
        <f t="shared" si="888"/>
        <v>1</v>
      </c>
      <c r="GW66" s="42">
        <f t="shared" ref="GW66" si="895">COUNTIF(GW6:GX44,"y")</f>
        <v>8</v>
      </c>
      <c r="GX66" s="42">
        <f t="shared" si="888"/>
        <v>1</v>
      </c>
      <c r="GY66" s="42">
        <f t="shared" ref="GY66" si="896">COUNTIF(GY6:GZ44,"y")</f>
        <v>8</v>
      </c>
      <c r="GZ66" s="42">
        <f t="shared" si="888"/>
        <v>0</v>
      </c>
      <c r="HA66" s="42">
        <f t="shared" ref="HA66" si="897">COUNTIF(HA6:HB44,"y")</f>
        <v>10</v>
      </c>
      <c r="HB66" s="42">
        <f t="shared" si="888"/>
        <v>0</v>
      </c>
      <c r="HC66" s="42">
        <f t="shared" ref="HC66" si="898">COUNTIF(HC6:HD44,"y")</f>
        <v>5</v>
      </c>
      <c r="HD66" s="42">
        <f t="shared" si="888"/>
        <v>0</v>
      </c>
      <c r="HE66" s="42">
        <f t="shared" ref="HE66" si="899">COUNTIF(HE6:HF44,"y")</f>
        <v>10</v>
      </c>
      <c r="HF66" s="42">
        <f t="shared" si="888"/>
        <v>0</v>
      </c>
      <c r="HG66" s="42">
        <f t="shared" ref="HG66" si="900">COUNTIF(HG6:HH44,"y")</f>
        <v>4</v>
      </c>
      <c r="HH66" s="42">
        <f t="shared" si="888"/>
        <v>0</v>
      </c>
      <c r="HI66" s="42">
        <f t="shared" ref="HI66" si="901">COUNTIF(HI6:HJ44,"y")</f>
        <v>4</v>
      </c>
      <c r="HJ66" s="42">
        <f t="shared" si="888"/>
        <v>1</v>
      </c>
      <c r="HK66" s="42">
        <f t="shared" ref="HK66" si="902">COUNTIF(HK6:HL44,"y")</f>
        <v>16</v>
      </c>
      <c r="HL66" s="42">
        <f t="shared" si="888"/>
        <v>1</v>
      </c>
      <c r="HM66" s="42">
        <f t="shared" ref="HM66" si="903">COUNTIF(HM6:HN44,"y")</f>
        <v>5</v>
      </c>
      <c r="HN66" s="42">
        <f t="shared" si="888"/>
        <v>0</v>
      </c>
      <c r="HP66" s="42">
        <f t="shared" ref="HP66" si="904">COUNTIF(HP6:HQ44,"y")</f>
        <v>19</v>
      </c>
      <c r="HQ66" s="42">
        <f t="shared" ref="HQ66" si="905">COUNTIF(HP6:HQ44,"n")</f>
        <v>0</v>
      </c>
      <c r="HS66" s="42">
        <f t="shared" ref="HS66" si="906">COUNTIF(HS6:HT44,"y")</f>
        <v>0</v>
      </c>
      <c r="HT66" s="42">
        <f t="shared" ref="HT66:HZ66" si="907">COUNTIF(HS6:HT44,"n")</f>
        <v>0</v>
      </c>
      <c r="HU66" s="42">
        <f t="shared" ref="HU66" si="908">COUNTIF(HU6:HV44,"y")</f>
        <v>0</v>
      </c>
      <c r="HV66" s="42">
        <f t="shared" si="907"/>
        <v>0</v>
      </c>
      <c r="HW66" s="42">
        <f t="shared" ref="HW66" si="909">COUNTIF(HW6:HX44,"y")</f>
        <v>0</v>
      </c>
      <c r="HX66" s="42">
        <f t="shared" si="907"/>
        <v>0</v>
      </c>
      <c r="HY66" s="42">
        <f t="shared" ref="HY66" si="910">COUNTIF(HY6:HZ44,"y")</f>
        <v>0</v>
      </c>
      <c r="HZ66" s="42">
        <f t="shared" si="907"/>
        <v>0</v>
      </c>
      <c r="IB66" s="42">
        <f t="shared" ref="IB66" si="911">COUNTIF(IB6:IC44,"y")</f>
        <v>1</v>
      </c>
      <c r="IC66" s="42">
        <f t="shared" ref="IC66:IQ66" si="912">COUNTIF(IB6:IC44,"n")</f>
        <v>5</v>
      </c>
      <c r="ID66" s="42">
        <f t="shared" ref="ID66" si="913">COUNTIF(ID6:IE44,"y")</f>
        <v>1</v>
      </c>
      <c r="IE66" s="42">
        <f t="shared" si="912"/>
        <v>1</v>
      </c>
      <c r="IF66" s="42">
        <f t="shared" ref="IF66" si="914">COUNTIF(IF6:IG44,"y")</f>
        <v>7</v>
      </c>
      <c r="IG66" s="42">
        <f t="shared" si="912"/>
        <v>3</v>
      </c>
      <c r="IH66" s="42">
        <f t="shared" ref="IH66" si="915">COUNTIF(IH6:II44,"y")</f>
        <v>9</v>
      </c>
      <c r="II66" s="42">
        <f t="shared" si="912"/>
        <v>2</v>
      </c>
      <c r="IJ66" s="42">
        <f t="shared" ref="IJ66" si="916">COUNTIF(IJ6:IK44,"y")</f>
        <v>4</v>
      </c>
      <c r="IK66" s="42">
        <f t="shared" si="912"/>
        <v>1</v>
      </c>
      <c r="IL66" s="42">
        <f t="shared" ref="IL66" si="917">COUNTIF(IL6:IM44,"y")</f>
        <v>9</v>
      </c>
      <c r="IM66" s="42">
        <f t="shared" si="912"/>
        <v>0</v>
      </c>
      <c r="IN66" s="42">
        <f t="shared" ref="IN66" si="918">COUNTIF(IN6:IO44,"y")</f>
        <v>3</v>
      </c>
      <c r="IO66" s="42">
        <f t="shared" si="912"/>
        <v>2</v>
      </c>
      <c r="IP66" s="42">
        <f t="shared" ref="IP66" si="919">COUNTIF(IP6:IQ44,"y")</f>
        <v>4</v>
      </c>
      <c r="IQ66" s="42">
        <f t="shared" si="912"/>
        <v>1</v>
      </c>
    </row>
    <row r="67" spans="2:251">
      <c r="E67" s="42" t="s">
        <v>105</v>
      </c>
      <c r="F67" s="42">
        <f>COUNTIF(F6:G44,-1)</f>
        <v>0</v>
      </c>
      <c r="G67" s="42">
        <f>COUNTIF(F6:G44,0)</f>
        <v>0</v>
      </c>
      <c r="H67" s="42">
        <f t="shared" ref="H67" si="920">COUNTIF(H6:I44,-1)</f>
        <v>0</v>
      </c>
      <c r="I67" s="42">
        <f t="shared" ref="I67" si="921">COUNTIF(H6:I44,0)</f>
        <v>1</v>
      </c>
      <c r="J67" s="42">
        <f t="shared" ref="J67" si="922">COUNTIF(J6:K44,-1)</f>
        <v>0</v>
      </c>
      <c r="K67" s="42">
        <f t="shared" ref="K67" si="923">COUNTIF(J6:K44,0)</f>
        <v>19</v>
      </c>
      <c r="L67" s="42">
        <f t="shared" ref="L67" si="924">COUNTIF(L6:M44,-1)</f>
        <v>1</v>
      </c>
      <c r="M67" s="42">
        <f t="shared" ref="M67" si="925">COUNTIF(L6:M44,0)</f>
        <v>1</v>
      </c>
      <c r="N67" s="42">
        <f t="shared" ref="N67" si="926">COUNTIF(N6:O44,-1)</f>
        <v>0</v>
      </c>
      <c r="O67" s="42">
        <f t="shared" ref="O67" si="927">COUNTIF(N6:O44,0)</f>
        <v>18</v>
      </c>
      <c r="P67" s="42">
        <f t="shared" ref="P67" si="928">COUNTIF(P6:Q44,-1)</f>
        <v>0</v>
      </c>
      <c r="Q67" s="42">
        <f t="shared" ref="Q67" si="929">COUNTIF(P6:Q44,0)</f>
        <v>0</v>
      </c>
      <c r="R67" s="42">
        <f t="shared" ref="R67" si="930">COUNTIF(R6:S44,-1)</f>
        <v>0</v>
      </c>
      <c r="S67" s="42">
        <f t="shared" ref="S67" si="931">COUNTIF(R6:S44,0)</f>
        <v>17</v>
      </c>
      <c r="T67" s="42">
        <f t="shared" ref="T67" si="932">COUNTIF(T6:U44,-1)</f>
        <v>0</v>
      </c>
      <c r="U67" s="42">
        <f t="shared" ref="U67" si="933">COUNTIF(T6:U44,0)</f>
        <v>0</v>
      </c>
      <c r="V67" s="42">
        <f t="shared" ref="V67" si="934">COUNTIF(V6:W44,-1)</f>
        <v>1</v>
      </c>
      <c r="W67" s="42">
        <f t="shared" ref="W67" si="935">COUNTIF(V6:W44,0)</f>
        <v>17</v>
      </c>
      <c r="X67" s="42">
        <f t="shared" ref="X67" si="936">COUNTIF(X6:Y44,-1)</f>
        <v>0</v>
      </c>
      <c r="Y67" s="42">
        <f t="shared" ref="Y67" si="937">COUNTIF(X6:Y44,0)</f>
        <v>1</v>
      </c>
      <c r="AA67" s="42">
        <f t="shared" ref="AA67" si="938">COUNTIF(AA6:AB44,-1)</f>
        <v>0</v>
      </c>
      <c r="AB67" s="42">
        <f t="shared" ref="AB67:AJ67" si="939">COUNTIF(AA6:AB44,0)</f>
        <v>0</v>
      </c>
      <c r="AC67" s="42">
        <f t="shared" ref="AC67" si="940">COUNTIF(AC6:AD44,-1)</f>
        <v>4</v>
      </c>
      <c r="AD67" s="42">
        <f t="shared" si="939"/>
        <v>11</v>
      </c>
      <c r="AE67" s="42">
        <f t="shared" ref="AE67" si="941">COUNTIF(AE6:AF44,-1)</f>
        <v>3</v>
      </c>
      <c r="AF67" s="42">
        <f t="shared" si="939"/>
        <v>4</v>
      </c>
      <c r="AG67" s="42">
        <f t="shared" ref="AG67" si="942">COUNTIF(AG6:AH44,-1)</f>
        <v>5</v>
      </c>
      <c r="AH67" s="42">
        <f t="shared" si="939"/>
        <v>14</v>
      </c>
      <c r="AI67" s="42">
        <f t="shared" ref="AI67" si="943">COUNTIF(AI6:AJ44,-1)</f>
        <v>0</v>
      </c>
      <c r="AJ67" s="42">
        <f t="shared" si="939"/>
        <v>4</v>
      </c>
      <c r="AL67" s="42">
        <f t="shared" ref="AL67" si="944">COUNTIF(AL6:AM44,-1)</f>
        <v>4</v>
      </c>
      <c r="AM67" s="42">
        <f t="shared" ref="AM67:BI67" si="945">COUNTIF(AL6:AM44,0)</f>
        <v>5</v>
      </c>
      <c r="AN67" s="42">
        <f t="shared" ref="AN67" si="946">COUNTIF(AN6:AO44,-1)</f>
        <v>1</v>
      </c>
      <c r="AO67" s="42">
        <f t="shared" si="945"/>
        <v>3</v>
      </c>
      <c r="AP67" s="42">
        <f t="shared" ref="AP67" si="947">COUNTIF(AP6:AQ44,-1)</f>
        <v>3</v>
      </c>
      <c r="AQ67" s="42">
        <f t="shared" si="945"/>
        <v>10</v>
      </c>
      <c r="AR67" s="42">
        <f t="shared" ref="AR67" si="948">COUNTIF(AR6:AS44,-1)</f>
        <v>1</v>
      </c>
      <c r="AS67" s="42">
        <f t="shared" si="945"/>
        <v>5</v>
      </c>
      <c r="AT67" s="42">
        <f t="shared" ref="AT67" si="949">COUNTIF(AT6:AU44,-1)</f>
        <v>1</v>
      </c>
      <c r="AU67" s="42">
        <f t="shared" si="945"/>
        <v>2</v>
      </c>
      <c r="AV67" s="42">
        <f t="shared" ref="AV67" si="950">COUNTIF(AV6:AW44,-1)</f>
        <v>0</v>
      </c>
      <c r="AW67" s="42">
        <f t="shared" si="945"/>
        <v>6</v>
      </c>
      <c r="AX67" s="42">
        <f t="shared" ref="AX67" si="951">COUNTIF(AX6:AY44,-1)</f>
        <v>1</v>
      </c>
      <c r="AY67" s="42">
        <f t="shared" si="945"/>
        <v>14</v>
      </c>
      <c r="AZ67" s="42">
        <f t="shared" ref="AZ67" si="952">COUNTIF(AZ6:BA44,-1)</f>
        <v>2</v>
      </c>
      <c r="BA67" s="42">
        <f t="shared" si="945"/>
        <v>8</v>
      </c>
      <c r="BB67" s="42">
        <f t="shared" ref="BB67" si="953">COUNTIF(BB6:BC44,-1)</f>
        <v>0</v>
      </c>
      <c r="BC67" s="42">
        <f t="shared" si="945"/>
        <v>0</v>
      </c>
      <c r="BD67" s="42">
        <f t="shared" ref="BD67" si="954">COUNTIF(BD6:BE44,-1)</f>
        <v>0</v>
      </c>
      <c r="BE67" s="42">
        <f t="shared" si="945"/>
        <v>15</v>
      </c>
      <c r="BF67" s="42">
        <f t="shared" ref="BF67" si="955">COUNTIF(BF6:BG44,-1)</f>
        <v>1</v>
      </c>
      <c r="BG67" s="42">
        <f t="shared" si="945"/>
        <v>15</v>
      </c>
      <c r="BH67" s="42">
        <f t="shared" ref="BH67" si="956">COUNTIF(BH6:BI44,-1)</f>
        <v>1</v>
      </c>
      <c r="BI67" s="42">
        <f t="shared" si="945"/>
        <v>3</v>
      </c>
      <c r="BK67" s="42">
        <f t="shared" ref="BK67" si="957">COUNTIF(BK6:BL44,-1)</f>
        <v>4</v>
      </c>
      <c r="BL67" s="42">
        <f t="shared" ref="BL67:CH67" si="958">COUNTIF(BK6:BL44,0)</f>
        <v>5</v>
      </c>
      <c r="BM67" s="42">
        <f t="shared" ref="BM67" si="959">COUNTIF(BM6:BN44,-1)</f>
        <v>0</v>
      </c>
      <c r="BN67" s="42">
        <f t="shared" si="958"/>
        <v>0</v>
      </c>
      <c r="BO67" s="42">
        <f t="shared" ref="BO67" si="960">COUNTIF(BO6:BP44,-1)</f>
        <v>1</v>
      </c>
      <c r="BP67" s="42">
        <f t="shared" si="958"/>
        <v>1</v>
      </c>
      <c r="BQ67" s="42">
        <f t="shared" ref="BQ67" si="961">COUNTIF(BQ6:BR44,-1)</f>
        <v>0</v>
      </c>
      <c r="BR67" s="42">
        <f t="shared" si="958"/>
        <v>0</v>
      </c>
      <c r="BS67" s="42">
        <f t="shared" ref="BS67" si="962">COUNTIF(BS6:BT44,-1)</f>
        <v>1</v>
      </c>
      <c r="BT67" s="42">
        <f t="shared" si="958"/>
        <v>2</v>
      </c>
      <c r="BU67" s="42">
        <f t="shared" ref="BU67" si="963">COUNTIF(BU6:BV44,-1)</f>
        <v>3</v>
      </c>
      <c r="BV67" s="42">
        <f t="shared" si="958"/>
        <v>8</v>
      </c>
      <c r="BW67" s="42">
        <f t="shared" ref="BW67" si="964">COUNTIF(BW6:BX44,-1)</f>
        <v>0</v>
      </c>
      <c r="BX67" s="42">
        <f t="shared" si="958"/>
        <v>1</v>
      </c>
      <c r="BY67" s="42">
        <f t="shared" ref="BY67" si="965">COUNTIF(BY6:BZ44,-1)</f>
        <v>1</v>
      </c>
      <c r="BZ67" s="42">
        <f t="shared" si="958"/>
        <v>11</v>
      </c>
      <c r="CA67" s="42">
        <f t="shared" ref="CA67" si="966">COUNTIF(CA6:CB44,-1)</f>
        <v>1</v>
      </c>
      <c r="CB67" s="42">
        <f t="shared" si="958"/>
        <v>10</v>
      </c>
      <c r="CC67" s="42">
        <f t="shared" ref="CC67" si="967">COUNTIF(CC6:CD44,-1)</f>
        <v>0</v>
      </c>
      <c r="CD67" s="42">
        <f t="shared" si="958"/>
        <v>12</v>
      </c>
      <c r="CE67" s="42">
        <f t="shared" ref="CE67" si="968">COUNTIF(CE6:CF44,-1)</f>
        <v>0</v>
      </c>
      <c r="CF67" s="42">
        <f t="shared" si="958"/>
        <v>1</v>
      </c>
      <c r="CG67" s="42">
        <f t="shared" ref="CG67" si="969">COUNTIF(CG6:CH44,-1)</f>
        <v>0</v>
      </c>
      <c r="CH67" s="42">
        <f t="shared" si="958"/>
        <v>3</v>
      </c>
      <c r="CJ67" s="42">
        <f t="shared" ref="CJ67" si="970">COUNTIF(CJ6:CK44,-1)</f>
        <v>0</v>
      </c>
      <c r="CK67" s="42">
        <f t="shared" ref="CK67:CY67" si="971">COUNTIF(CJ6:CK44,0)</f>
        <v>0</v>
      </c>
      <c r="CL67" s="42">
        <f t="shared" ref="CL67" si="972">COUNTIF(CL6:CM44,-1)</f>
        <v>0</v>
      </c>
      <c r="CM67" s="42">
        <f t="shared" si="971"/>
        <v>0</v>
      </c>
      <c r="CN67" s="42">
        <f t="shared" ref="CN67" si="973">COUNTIF(CN6:CO44,-1)</f>
        <v>2</v>
      </c>
      <c r="CO67" s="42">
        <f t="shared" si="971"/>
        <v>5</v>
      </c>
      <c r="CP67" s="42">
        <f t="shared" ref="CP67" si="974">COUNTIF(CP6:CQ44,-1)</f>
        <v>0</v>
      </c>
      <c r="CQ67" s="42">
        <f t="shared" si="971"/>
        <v>2</v>
      </c>
      <c r="CR67" s="42">
        <f t="shared" ref="CR67" si="975">COUNTIF(CR6:CS44,-1)</f>
        <v>3</v>
      </c>
      <c r="CS67" s="42">
        <f t="shared" si="971"/>
        <v>13</v>
      </c>
      <c r="CT67" s="42">
        <f t="shared" ref="CT67" si="976">COUNTIF(CT6:CU44,-1)</f>
        <v>1</v>
      </c>
      <c r="CU67" s="42">
        <f t="shared" si="971"/>
        <v>17</v>
      </c>
      <c r="CV67" s="42">
        <f t="shared" ref="CV67" si="977">COUNTIF(CV6:CW44,-1)</f>
        <v>0</v>
      </c>
      <c r="CW67" s="42">
        <f t="shared" si="971"/>
        <v>17</v>
      </c>
      <c r="CX67" s="42">
        <f t="shared" ref="CX67" si="978">COUNTIF(CX6:CY44,-1)</f>
        <v>0</v>
      </c>
      <c r="CY67" s="42">
        <f t="shared" si="971"/>
        <v>4</v>
      </c>
      <c r="DA67" s="42">
        <f t="shared" ref="DA67" si="979">COUNTIF(DA6:DB44,-1)</f>
        <v>0</v>
      </c>
      <c r="DB67" s="42">
        <f t="shared" ref="DB67:DR67" si="980">COUNTIF(DA6:DB44,0)</f>
        <v>9</v>
      </c>
      <c r="DC67" s="42">
        <f t="shared" ref="DC67" si="981">COUNTIF(DC6:DD44,-1)</f>
        <v>1</v>
      </c>
      <c r="DD67" s="42">
        <f t="shared" si="980"/>
        <v>20</v>
      </c>
      <c r="DE67" s="42">
        <f t="shared" ref="DE67" si="982">COUNTIF(DE6:DF44,-1)</f>
        <v>2</v>
      </c>
      <c r="DF67" s="42">
        <f t="shared" si="980"/>
        <v>4</v>
      </c>
      <c r="DG67" s="42">
        <f t="shared" ref="DG67" si="983">COUNTIF(DG6:DH44,-1)</f>
        <v>0</v>
      </c>
      <c r="DH67" s="42">
        <f t="shared" si="980"/>
        <v>0</v>
      </c>
      <c r="DI67" s="42">
        <f t="shared" ref="DI67" si="984">COUNTIF(DI6:DJ44,-1)</f>
        <v>0</v>
      </c>
      <c r="DJ67" s="42">
        <f t="shared" si="980"/>
        <v>18</v>
      </c>
      <c r="DK67" s="42">
        <f t="shared" ref="DK67" si="985">COUNTIF(DK6:DL44,-1)</f>
        <v>2</v>
      </c>
      <c r="DL67" s="42">
        <f t="shared" si="980"/>
        <v>2</v>
      </c>
      <c r="DM67" s="42">
        <f t="shared" ref="DM67" si="986">COUNTIF(DM6:DN44,-1)</f>
        <v>0</v>
      </c>
      <c r="DN67" s="42">
        <f t="shared" si="980"/>
        <v>0</v>
      </c>
      <c r="DO67" s="42">
        <f t="shared" ref="DO67" si="987">COUNTIF(DO6:DP44,-1)</f>
        <v>0</v>
      </c>
      <c r="DP67" s="42">
        <f t="shared" si="980"/>
        <v>0</v>
      </c>
      <c r="DQ67" s="42">
        <f t="shared" ref="DQ67" si="988">COUNTIF(DQ6:DR44,-1)</f>
        <v>0</v>
      </c>
      <c r="DR67" s="42">
        <f t="shared" si="980"/>
        <v>0</v>
      </c>
      <c r="DT67" s="42">
        <f t="shared" ref="DT67" si="989">COUNTIF(DT6:DU44,-1)</f>
        <v>9</v>
      </c>
      <c r="DU67" s="42">
        <f t="shared" ref="DU67:EC67" si="990">COUNTIF(DT6:DU44,0)</f>
        <v>19</v>
      </c>
      <c r="DV67" s="42">
        <f t="shared" ref="DV67" si="991">COUNTIF(DV6:DW44,-1)</f>
        <v>3</v>
      </c>
      <c r="DW67" s="42">
        <f t="shared" si="990"/>
        <v>19</v>
      </c>
      <c r="DX67" s="42">
        <f t="shared" ref="DX67" si="992">COUNTIF(DX6:DY44,-1)</f>
        <v>1</v>
      </c>
      <c r="DY67" s="42">
        <f t="shared" si="990"/>
        <v>3</v>
      </c>
      <c r="DZ67" s="42">
        <f t="shared" ref="DZ67" si="993">COUNTIF(DZ6:EA44,-1)</f>
        <v>3</v>
      </c>
      <c r="EA67" s="42">
        <f t="shared" si="990"/>
        <v>17</v>
      </c>
      <c r="EB67" s="42">
        <f t="shared" ref="EB67" si="994">COUNTIF(EB6:EC44,-1)</f>
        <v>0</v>
      </c>
      <c r="EC67" s="42">
        <f t="shared" si="990"/>
        <v>19</v>
      </c>
      <c r="EE67" s="42">
        <f t="shared" ref="EE67" si="995">COUNTIF(EE6:EF44,-1)</f>
        <v>4</v>
      </c>
      <c r="EF67" s="42">
        <f t="shared" ref="EF67:FL67" si="996">COUNTIF(EE6:EF44,0)</f>
        <v>8</v>
      </c>
      <c r="EG67" s="42">
        <f t="shared" ref="EG67" si="997">COUNTIF(EG6:EH44,-1)</f>
        <v>2</v>
      </c>
      <c r="EH67" s="42">
        <f t="shared" si="996"/>
        <v>18</v>
      </c>
      <c r="EI67" s="42">
        <f t="shared" ref="EI67" si="998">COUNTIF(EI6:EJ44,-1)</f>
        <v>0</v>
      </c>
      <c r="EJ67" s="42">
        <f t="shared" si="996"/>
        <v>2</v>
      </c>
      <c r="EK67" s="42">
        <f t="shared" ref="EK67" si="999">COUNTIF(EK6:EL44,-1)</f>
        <v>0</v>
      </c>
      <c r="EL67" s="42">
        <f t="shared" si="996"/>
        <v>0</v>
      </c>
      <c r="EM67" s="42">
        <f t="shared" ref="EM67" si="1000">COUNTIF(EM6:EN44,-1)</f>
        <v>2</v>
      </c>
      <c r="EN67" s="42">
        <f t="shared" si="996"/>
        <v>18</v>
      </c>
      <c r="EO67" s="42">
        <f t="shared" ref="EO67" si="1001">COUNTIF(EO6:EP44,-1)</f>
        <v>0</v>
      </c>
      <c r="EP67" s="42">
        <f t="shared" si="996"/>
        <v>0</v>
      </c>
      <c r="EQ67" s="42">
        <f t="shared" ref="EQ67" si="1002">COUNTIF(EQ6:ER44,-1)</f>
        <v>4</v>
      </c>
      <c r="ER67" s="42">
        <f t="shared" si="996"/>
        <v>15</v>
      </c>
      <c r="ES67" s="42">
        <f t="shared" ref="ES67" si="1003">COUNTIF(ES6:ET44,-1)</f>
        <v>2</v>
      </c>
      <c r="ET67" s="42">
        <f t="shared" si="996"/>
        <v>4</v>
      </c>
      <c r="EU67" s="42">
        <f t="shared" ref="EU67" si="1004">COUNTIF(EU6:EV44,-1)</f>
        <v>2</v>
      </c>
      <c r="EV67" s="42">
        <f t="shared" si="996"/>
        <v>15</v>
      </c>
      <c r="EW67" s="42">
        <f t="shared" ref="EW67" si="1005">COUNTIF(EW6:EX44,-1)</f>
        <v>1</v>
      </c>
      <c r="EX67" s="42">
        <f t="shared" si="996"/>
        <v>4</v>
      </c>
      <c r="EY67" s="42">
        <f t="shared" ref="EY67" si="1006">COUNTIF(EY6:EZ44,-1)</f>
        <v>1</v>
      </c>
      <c r="EZ67" s="42">
        <f t="shared" si="996"/>
        <v>18</v>
      </c>
      <c r="FA67" s="42">
        <f t="shared" ref="FA67" si="1007">COUNTIF(FA6:FB44,-1)</f>
        <v>0</v>
      </c>
      <c r="FB67" s="42">
        <f t="shared" si="996"/>
        <v>4</v>
      </c>
      <c r="FC67" s="42">
        <f t="shared" ref="FC67" si="1008">COUNTIF(FC6:FD44,-1)</f>
        <v>5</v>
      </c>
      <c r="FD67" s="42">
        <f t="shared" si="996"/>
        <v>14</v>
      </c>
      <c r="FE67" s="42">
        <f t="shared" ref="FE67" si="1009">COUNTIF(FE6:FF44,-1)</f>
        <v>4</v>
      </c>
      <c r="FF67" s="42">
        <f t="shared" si="996"/>
        <v>10</v>
      </c>
      <c r="FG67" s="42">
        <f t="shared" ref="FG67" si="1010">COUNTIF(FG6:FH44,-1)</f>
        <v>4</v>
      </c>
      <c r="FH67" s="42">
        <f t="shared" si="996"/>
        <v>17</v>
      </c>
      <c r="FI67" s="42">
        <f t="shared" ref="FI67" si="1011">COUNTIF(FI6:FJ44,-1)</f>
        <v>2</v>
      </c>
      <c r="FJ67" s="42">
        <f t="shared" si="996"/>
        <v>3</v>
      </c>
      <c r="FK67" s="42">
        <f t="shared" ref="FK67" si="1012">COUNTIF(FK6:FL44,-1)</f>
        <v>8</v>
      </c>
      <c r="FL67" s="42">
        <f t="shared" si="996"/>
        <v>12</v>
      </c>
      <c r="FN67" s="42">
        <f t="shared" ref="FN67" si="1013">COUNTIF(FN6:FO44,-1)</f>
        <v>1</v>
      </c>
      <c r="FO67" s="42">
        <f t="shared" ref="FO67:GG67" si="1014">COUNTIF(FN6:FO44,0)</f>
        <v>2</v>
      </c>
      <c r="FP67" s="42">
        <f t="shared" ref="FP67" si="1015">COUNTIF(FP6:FQ44,-1)</f>
        <v>0</v>
      </c>
      <c r="FQ67" s="42">
        <f t="shared" si="1014"/>
        <v>3</v>
      </c>
      <c r="FR67" s="42">
        <f t="shared" ref="FR67" si="1016">COUNTIF(FR6:FS44,-1)</f>
        <v>3</v>
      </c>
      <c r="FS67" s="42">
        <f t="shared" si="1014"/>
        <v>6</v>
      </c>
      <c r="FT67" s="42">
        <f t="shared" ref="FT67" si="1017">COUNTIF(FT6:FU44,-1)</f>
        <v>3</v>
      </c>
      <c r="FU67" s="42">
        <f t="shared" si="1014"/>
        <v>3</v>
      </c>
      <c r="FV67" s="42">
        <f t="shared" ref="FV67" si="1018">COUNTIF(FV6:FW44,-1)</f>
        <v>1</v>
      </c>
      <c r="FW67" s="42">
        <f t="shared" si="1014"/>
        <v>8</v>
      </c>
      <c r="FX67" s="42">
        <f t="shared" ref="FX67" si="1019">COUNTIF(FX6:FY44,-1)</f>
        <v>0</v>
      </c>
      <c r="FY67" s="42">
        <f t="shared" si="1014"/>
        <v>0</v>
      </c>
      <c r="FZ67" s="42">
        <f t="shared" ref="FZ67" si="1020">COUNTIF(FZ6:GA44,-1)</f>
        <v>1</v>
      </c>
      <c r="GA67" s="42">
        <f t="shared" si="1014"/>
        <v>6</v>
      </c>
      <c r="GB67" s="42">
        <f t="shared" ref="GB67" si="1021">COUNTIF(GB6:GC44,-1)</f>
        <v>2</v>
      </c>
      <c r="GC67" s="42">
        <f t="shared" si="1014"/>
        <v>4</v>
      </c>
      <c r="GD67" s="42">
        <f t="shared" ref="GD67" si="1022">COUNTIF(GD6:GE44,-1)</f>
        <v>0</v>
      </c>
      <c r="GE67" s="42">
        <f t="shared" si="1014"/>
        <v>4</v>
      </c>
      <c r="GF67" s="42">
        <f t="shared" ref="GF67" si="1023">COUNTIF(GF6:GG44,-1)</f>
        <v>1</v>
      </c>
      <c r="GG67" s="42">
        <f t="shared" si="1014"/>
        <v>7</v>
      </c>
      <c r="GI67" s="42">
        <f t="shared" ref="GI67" si="1024">COUNTIF(GI6:GJ44,-1)</f>
        <v>4</v>
      </c>
      <c r="GJ67" s="42">
        <f t="shared" ref="GJ67:HN67" si="1025">COUNTIF(GI6:GJ44,0)</f>
        <v>10</v>
      </c>
      <c r="GK67" s="42">
        <f t="shared" ref="GK67" si="1026">COUNTIF(GK6:GL44,-1)</f>
        <v>0</v>
      </c>
      <c r="GL67" s="42">
        <f t="shared" si="1025"/>
        <v>10</v>
      </c>
      <c r="GM67" s="42">
        <f t="shared" ref="GM67" si="1027">COUNTIF(GM6:GN44,-1)</f>
        <v>3</v>
      </c>
      <c r="GN67" s="42">
        <f t="shared" si="1025"/>
        <v>9</v>
      </c>
      <c r="GO67" s="42">
        <f t="shared" ref="GO67" si="1028">COUNTIF(GO6:GP44,-1)</f>
        <v>2</v>
      </c>
      <c r="GP67" s="42">
        <f t="shared" si="1025"/>
        <v>11</v>
      </c>
      <c r="GQ67" s="42">
        <f t="shared" ref="GQ67" si="1029">COUNTIF(GQ6:GR44,-1)</f>
        <v>3</v>
      </c>
      <c r="GR67" s="42">
        <f t="shared" si="1025"/>
        <v>17</v>
      </c>
      <c r="GS67" s="42">
        <f t="shared" ref="GS67" si="1030">COUNTIF(GS6:GT44,-1)</f>
        <v>0</v>
      </c>
      <c r="GT67" s="42">
        <f t="shared" si="1025"/>
        <v>13</v>
      </c>
      <c r="GU67" s="42">
        <f t="shared" ref="GU67" si="1031">COUNTIF(GU6:GV44,-1)</f>
        <v>1</v>
      </c>
      <c r="GV67" s="42">
        <f t="shared" si="1025"/>
        <v>12</v>
      </c>
      <c r="GW67" s="42">
        <f t="shared" ref="GW67" si="1032">COUNTIF(GW6:GX44,-1)</f>
        <v>1</v>
      </c>
      <c r="GX67" s="42">
        <f t="shared" si="1025"/>
        <v>12</v>
      </c>
      <c r="GY67" s="42">
        <f t="shared" ref="GY67" si="1033">COUNTIF(GY6:GZ44,-1)</f>
        <v>0</v>
      </c>
      <c r="GZ67" s="42">
        <f t="shared" si="1025"/>
        <v>12</v>
      </c>
      <c r="HA67" s="42">
        <f t="shared" ref="HA67" si="1034">COUNTIF(HA6:HB44,-1)</f>
        <v>0</v>
      </c>
      <c r="HB67" s="42">
        <f t="shared" si="1025"/>
        <v>10</v>
      </c>
      <c r="HC67" s="42">
        <f t="shared" ref="HC67" si="1035">COUNTIF(HC6:HD44,-1)</f>
        <v>1</v>
      </c>
      <c r="HD67" s="42">
        <f t="shared" si="1025"/>
        <v>15</v>
      </c>
      <c r="HE67" s="42">
        <f t="shared" ref="HE67" si="1036">COUNTIF(HE6:HF44,-1)</f>
        <v>1</v>
      </c>
      <c r="HF67" s="42">
        <f t="shared" si="1025"/>
        <v>10</v>
      </c>
      <c r="HG67" s="42">
        <f t="shared" ref="HG67" si="1037">COUNTIF(HG6:HH44,-1)</f>
        <v>0</v>
      </c>
      <c r="HH67" s="42">
        <f t="shared" si="1025"/>
        <v>16</v>
      </c>
      <c r="HI67" s="42">
        <f t="shared" ref="HI67" si="1038">COUNTIF(HI6:HJ44,-1)</f>
        <v>1</v>
      </c>
      <c r="HJ67" s="42">
        <f t="shared" si="1025"/>
        <v>15</v>
      </c>
      <c r="HK67" s="42">
        <f t="shared" ref="HK67" si="1039">COUNTIF(HK6:HL44,-1)</f>
        <v>0</v>
      </c>
      <c r="HL67" s="42">
        <f t="shared" si="1025"/>
        <v>3</v>
      </c>
      <c r="HM67" s="42">
        <f t="shared" ref="HM67" si="1040">COUNTIF(HM6:HN44,-1)</f>
        <v>0</v>
      </c>
      <c r="HN67" s="42">
        <f t="shared" si="1025"/>
        <v>15</v>
      </c>
      <c r="HP67" s="42">
        <f t="shared" ref="HP67" si="1041">COUNTIF(HP6:HQ44,-1)</f>
        <v>0</v>
      </c>
      <c r="HQ67" s="42">
        <f t="shared" ref="HQ67" si="1042">COUNTIF(HP6:HQ44,0)</f>
        <v>1</v>
      </c>
      <c r="HS67" s="42">
        <f t="shared" ref="HS67" si="1043">COUNTIF(HS6:HT44,-1)</f>
        <v>0</v>
      </c>
      <c r="HT67" s="42">
        <f t="shared" ref="HT67:HZ67" si="1044">COUNTIF(HS6:HT44,0)</f>
        <v>3</v>
      </c>
      <c r="HU67" s="42">
        <f t="shared" ref="HU67" si="1045">COUNTIF(HU6:HV44,-1)</f>
        <v>0</v>
      </c>
      <c r="HV67" s="42">
        <f t="shared" si="1044"/>
        <v>2</v>
      </c>
      <c r="HW67" s="42">
        <f t="shared" ref="HW67" si="1046">COUNTIF(HW6:HX44,-1)</f>
        <v>0</v>
      </c>
      <c r="HX67" s="42">
        <f t="shared" si="1044"/>
        <v>2</v>
      </c>
      <c r="HY67" s="42">
        <f t="shared" ref="HY67" si="1047">COUNTIF(HY6:HZ44,-1)</f>
        <v>0</v>
      </c>
      <c r="HZ67" s="42">
        <f t="shared" si="1044"/>
        <v>2</v>
      </c>
      <c r="IB67" s="42">
        <f t="shared" ref="IB67" si="1048">COUNTIF(IB6:IC44,-1)</f>
        <v>0</v>
      </c>
      <c r="IC67" s="42">
        <f t="shared" ref="IC67:IQ67" si="1049">COUNTIF(IB6:IC44,0)</f>
        <v>19</v>
      </c>
      <c r="ID67" s="42">
        <f t="shared" ref="ID67" si="1050">COUNTIF(ID6:IE44,-1)</f>
        <v>3</v>
      </c>
      <c r="IE67" s="42">
        <f t="shared" si="1049"/>
        <v>19</v>
      </c>
      <c r="IF67" s="42">
        <f t="shared" ref="IF67" si="1051">COUNTIF(IF6:IG44,-1)</f>
        <v>0</v>
      </c>
      <c r="IG67" s="42">
        <f t="shared" si="1049"/>
        <v>12</v>
      </c>
      <c r="IH67" s="42">
        <f t="shared" ref="IH67" si="1052">COUNTIF(IH6:II44,-1)</f>
        <v>1</v>
      </c>
      <c r="II67" s="42">
        <f t="shared" si="1049"/>
        <v>10</v>
      </c>
      <c r="IJ67" s="42">
        <f t="shared" ref="IJ67" si="1053">COUNTIF(IJ6:IK44,-1)</f>
        <v>3</v>
      </c>
      <c r="IK67" s="42">
        <f t="shared" si="1049"/>
        <v>16</v>
      </c>
      <c r="IL67" s="42">
        <f t="shared" ref="IL67" si="1054">COUNTIF(IL6:IM44,-1)</f>
        <v>1</v>
      </c>
      <c r="IM67" s="42">
        <f t="shared" si="1049"/>
        <v>11</v>
      </c>
      <c r="IN67" s="42">
        <f t="shared" ref="IN67" si="1055">COUNTIF(IN6:IO44,-1)</f>
        <v>1</v>
      </c>
      <c r="IO67" s="42">
        <f t="shared" si="1049"/>
        <v>16</v>
      </c>
      <c r="IP67" s="42">
        <f t="shared" ref="IP67" si="1056">COUNTIF(IP6:IQ44,-1)</f>
        <v>2</v>
      </c>
      <c r="IQ67" s="42">
        <f t="shared" si="1049"/>
        <v>16</v>
      </c>
    </row>
    <row r="68" spans="2:251">
      <c r="F68" s="42">
        <f>F66+F67</f>
        <v>20</v>
      </c>
      <c r="G68" s="42">
        <f>G66+G67</f>
        <v>0</v>
      </c>
      <c r="H68" s="42">
        <f t="shared" ref="H68:Y68" si="1057">H66+H67</f>
        <v>18</v>
      </c>
      <c r="I68" s="42">
        <f t="shared" si="1057"/>
        <v>1</v>
      </c>
      <c r="J68" s="42">
        <f t="shared" si="1057"/>
        <v>1</v>
      </c>
      <c r="K68" s="42">
        <f t="shared" si="1057"/>
        <v>19</v>
      </c>
      <c r="L68" s="42">
        <f t="shared" si="1057"/>
        <v>20</v>
      </c>
      <c r="M68" s="42">
        <f t="shared" si="1057"/>
        <v>1</v>
      </c>
      <c r="N68" s="42">
        <f t="shared" si="1057"/>
        <v>2</v>
      </c>
      <c r="O68" s="42">
        <f t="shared" si="1057"/>
        <v>18</v>
      </c>
      <c r="P68" s="42">
        <f t="shared" si="1057"/>
        <v>20</v>
      </c>
      <c r="Q68" s="42">
        <f t="shared" si="1057"/>
        <v>0</v>
      </c>
      <c r="R68" s="42">
        <f t="shared" si="1057"/>
        <v>3</v>
      </c>
      <c r="S68" s="42">
        <f t="shared" si="1057"/>
        <v>17</v>
      </c>
      <c r="T68" s="42">
        <f t="shared" si="1057"/>
        <v>20</v>
      </c>
      <c r="U68" s="42">
        <f t="shared" si="1057"/>
        <v>0</v>
      </c>
      <c r="V68" s="42">
        <f t="shared" si="1057"/>
        <v>4</v>
      </c>
      <c r="W68" s="42">
        <f t="shared" si="1057"/>
        <v>17</v>
      </c>
      <c r="X68" s="42">
        <f t="shared" si="1057"/>
        <v>19</v>
      </c>
      <c r="Y68" s="42">
        <f t="shared" si="1057"/>
        <v>1</v>
      </c>
      <c r="AA68" s="42">
        <f t="shared" ref="AA68" si="1058">AA66+AA67</f>
        <v>0</v>
      </c>
      <c r="AB68" s="42">
        <f t="shared" ref="AB68" si="1059">AB66+AB67</f>
        <v>0</v>
      </c>
      <c r="AC68" s="42">
        <f t="shared" ref="AC68" si="1060">AC66+AC67</f>
        <v>13</v>
      </c>
      <c r="AD68" s="42">
        <f t="shared" ref="AD68" si="1061">AD66+AD67</f>
        <v>17</v>
      </c>
      <c r="AE68" s="42">
        <f t="shared" ref="AE68" si="1062">AE66+AE67</f>
        <v>18</v>
      </c>
      <c r="AF68" s="42">
        <f t="shared" ref="AF68" si="1063">AF66+AF67</f>
        <v>6</v>
      </c>
      <c r="AG68" s="42">
        <f t="shared" ref="AG68" si="1064">AG66+AG67</f>
        <v>10</v>
      </c>
      <c r="AH68" s="42">
        <f t="shared" ref="AH68" si="1065">AH66+AH67</f>
        <v>22</v>
      </c>
      <c r="AI68" s="42">
        <f t="shared" ref="AI68" si="1066">AI66+AI67</f>
        <v>16</v>
      </c>
      <c r="AJ68" s="42">
        <f t="shared" ref="AJ68" si="1067">AJ66+AJ67</f>
        <v>8</v>
      </c>
      <c r="AL68" s="42">
        <f t="shared" ref="AL68" si="1068">AL66+AL67</f>
        <v>17</v>
      </c>
      <c r="AM68" s="42">
        <f t="shared" ref="AM68" si="1069">AM66+AM67</f>
        <v>5</v>
      </c>
      <c r="AN68" s="42">
        <f t="shared" ref="AN68" si="1070">AN66+AN67</f>
        <v>16</v>
      </c>
      <c r="AO68" s="42">
        <f t="shared" ref="AO68" si="1071">AO66+AO67</f>
        <v>3</v>
      </c>
      <c r="AP68" s="42">
        <f t="shared" ref="AP68" si="1072">AP66+AP67</f>
        <v>10</v>
      </c>
      <c r="AQ68" s="42">
        <f t="shared" ref="AQ68" si="1073">AQ66+AQ67</f>
        <v>11</v>
      </c>
      <c r="AR68" s="42">
        <f t="shared" ref="AR68" si="1074">AR66+AR67</f>
        <v>13</v>
      </c>
      <c r="AS68" s="42">
        <f t="shared" ref="AS68" si="1075">AS66+AS67</f>
        <v>5</v>
      </c>
      <c r="AT68" s="42">
        <f t="shared" ref="AT68" si="1076">AT66+AT67</f>
        <v>16</v>
      </c>
      <c r="AU68" s="42">
        <f t="shared" ref="AU68" si="1077">AU66+AU67</f>
        <v>2</v>
      </c>
      <c r="AV68" s="42">
        <f t="shared" ref="AV68" si="1078">AV66+AV67</f>
        <v>10</v>
      </c>
      <c r="AW68" s="42">
        <f t="shared" ref="AW68" si="1079">AW66+AW67</f>
        <v>9</v>
      </c>
      <c r="AX68" s="42">
        <f t="shared" ref="AX68" si="1080">AX66+AX67</f>
        <v>4</v>
      </c>
      <c r="AY68" s="42">
        <f t="shared" ref="AY68" si="1081">AY66+AY67</f>
        <v>14</v>
      </c>
      <c r="AZ68" s="42">
        <f t="shared" ref="AZ68" si="1082">AZ66+AZ67</f>
        <v>11</v>
      </c>
      <c r="BA68" s="42">
        <f t="shared" ref="BA68" si="1083">BA66+BA67</f>
        <v>8</v>
      </c>
      <c r="BB68" s="42">
        <f t="shared" ref="BB68" si="1084">BB66+BB67</f>
        <v>17</v>
      </c>
      <c r="BC68" s="42">
        <f t="shared" ref="BC68" si="1085">BC66+BC67</f>
        <v>0</v>
      </c>
      <c r="BD68" s="42">
        <f t="shared" ref="BD68" si="1086">BD66+BD67</f>
        <v>2</v>
      </c>
      <c r="BE68" s="42">
        <f t="shared" ref="BE68" si="1087">BE66+BE67</f>
        <v>15</v>
      </c>
      <c r="BF68" s="42">
        <f t="shared" ref="BF68" si="1088">BF66+BF67</f>
        <v>3</v>
      </c>
      <c r="BG68" s="42">
        <f t="shared" ref="BG68" si="1089">BG66+BG67</f>
        <v>15</v>
      </c>
      <c r="BH68" s="42">
        <f t="shared" ref="BH68" si="1090">BH66+BH67</f>
        <v>15</v>
      </c>
      <c r="BI68" s="42">
        <f t="shared" ref="BI68" si="1091">BI66+BI67</f>
        <v>3</v>
      </c>
      <c r="BK68" s="42">
        <f t="shared" ref="BK68" si="1092">BK66+BK67</f>
        <v>19</v>
      </c>
      <c r="BL68" s="42">
        <f t="shared" ref="BL68" si="1093">BL66+BL67</f>
        <v>5</v>
      </c>
      <c r="BM68" s="42">
        <f t="shared" ref="BM68" si="1094">BM66+BM67</f>
        <v>20</v>
      </c>
      <c r="BN68" s="42">
        <f t="shared" ref="BN68" si="1095">BN66+BN67</f>
        <v>0</v>
      </c>
      <c r="BO68" s="42">
        <f t="shared" ref="BO68" si="1096">BO66+BO67</f>
        <v>20</v>
      </c>
      <c r="BP68" s="42">
        <f t="shared" ref="BP68" si="1097">BP66+BP67</f>
        <v>1</v>
      </c>
      <c r="BQ68" s="42">
        <f t="shared" ref="BQ68" si="1098">BQ66+BQ67</f>
        <v>0</v>
      </c>
      <c r="BR68" s="42">
        <f t="shared" ref="BR68" si="1099">BR66+BR67</f>
        <v>0</v>
      </c>
      <c r="BS68" s="42">
        <f t="shared" ref="BS68" si="1100">BS66+BS67</f>
        <v>19</v>
      </c>
      <c r="BT68" s="42">
        <f t="shared" ref="BT68" si="1101">BT66+BT67</f>
        <v>3</v>
      </c>
      <c r="BU68" s="42">
        <f t="shared" ref="BU68" si="1102">BU66+BU67</f>
        <v>15</v>
      </c>
      <c r="BV68" s="42">
        <f t="shared" ref="BV68" si="1103">BV66+BV67</f>
        <v>9</v>
      </c>
      <c r="BW68" s="42">
        <f t="shared" ref="BW68" si="1104">BW66+BW67</f>
        <v>19</v>
      </c>
      <c r="BX68" s="42">
        <f t="shared" ref="BX68" si="1105">BX66+BX67</f>
        <v>2</v>
      </c>
      <c r="BY68" s="42">
        <f t="shared" ref="BY68" si="1106">BY66+BY67</f>
        <v>10</v>
      </c>
      <c r="BZ68" s="42">
        <f t="shared" ref="BZ68" si="1107">BZ66+BZ67</f>
        <v>14</v>
      </c>
      <c r="CA68" s="42">
        <f t="shared" ref="CA68" si="1108">CA66+CA67</f>
        <v>11</v>
      </c>
      <c r="CB68" s="42">
        <f t="shared" ref="CB68" si="1109">CB66+CB67</f>
        <v>11</v>
      </c>
      <c r="CC68" s="42">
        <f t="shared" ref="CC68" si="1110">CC66+CC67</f>
        <v>8</v>
      </c>
      <c r="CD68" s="42">
        <f t="shared" ref="CD68" si="1111">CD66+CD67</f>
        <v>14</v>
      </c>
      <c r="CE68" s="42">
        <f t="shared" ref="CE68" si="1112">CE66+CE67</f>
        <v>19</v>
      </c>
      <c r="CF68" s="42">
        <f t="shared" ref="CF68" si="1113">CF66+CF67</f>
        <v>1</v>
      </c>
      <c r="CG68" s="42">
        <f t="shared" ref="CG68" si="1114">CG66+CG67</f>
        <v>17</v>
      </c>
      <c r="CH68" s="42">
        <f t="shared" ref="CH68" si="1115">CH66+CH67</f>
        <v>3</v>
      </c>
      <c r="CJ68" s="42">
        <f t="shared" ref="CJ68" si="1116">CJ66+CJ67</f>
        <v>0</v>
      </c>
      <c r="CK68" s="42">
        <f t="shared" ref="CK68" si="1117">CK66+CK67</f>
        <v>0</v>
      </c>
      <c r="CL68" s="42">
        <f t="shared" ref="CL68" si="1118">CL66+CL67</f>
        <v>0</v>
      </c>
      <c r="CM68" s="42">
        <f t="shared" ref="CM68" si="1119">CM66+CM67</f>
        <v>0</v>
      </c>
      <c r="CN68" s="42">
        <f t="shared" ref="CN68" si="1120">CN66+CN67</f>
        <v>17</v>
      </c>
      <c r="CO68" s="42">
        <f t="shared" ref="CO68" si="1121">CO66+CO67</f>
        <v>5</v>
      </c>
      <c r="CP68" s="42">
        <f t="shared" ref="CP68" si="1122">CP66+CP67</f>
        <v>17</v>
      </c>
      <c r="CQ68" s="42">
        <f t="shared" ref="CQ68" si="1123">CQ66+CQ67</f>
        <v>4</v>
      </c>
      <c r="CR68" s="42">
        <f t="shared" ref="CR68" si="1124">CR66+CR67</f>
        <v>10</v>
      </c>
      <c r="CS68" s="42">
        <f t="shared" ref="CS68" si="1125">CS66+CS67</f>
        <v>15</v>
      </c>
      <c r="CT68" s="42">
        <f t="shared" ref="CT68" si="1126">CT66+CT67</f>
        <v>4</v>
      </c>
      <c r="CU68" s="42">
        <f t="shared" ref="CU68" si="1127">CU66+CU67</f>
        <v>17</v>
      </c>
      <c r="CV68" s="42">
        <f t="shared" ref="CV68" si="1128">CV66+CV67</f>
        <v>3</v>
      </c>
      <c r="CW68" s="42">
        <f t="shared" ref="CW68" si="1129">CW66+CW67</f>
        <v>17</v>
      </c>
      <c r="CX68" s="42">
        <f t="shared" ref="CX68" si="1130">CX66+CX67</f>
        <v>16</v>
      </c>
      <c r="CY68" s="42">
        <f t="shared" ref="CY68" si="1131">CY66+CY67</f>
        <v>4</v>
      </c>
      <c r="DA68" s="42">
        <f t="shared" ref="DA68" si="1132">DA66+DA67</f>
        <v>11</v>
      </c>
      <c r="DB68" s="42">
        <f t="shared" ref="DB68" si="1133">DB66+DB67</f>
        <v>13</v>
      </c>
      <c r="DC68" s="42">
        <f t="shared" ref="DC68" si="1134">DC66+DC67</f>
        <v>1</v>
      </c>
      <c r="DD68" s="42">
        <f t="shared" ref="DD68" si="1135">DD66+DD67</f>
        <v>24</v>
      </c>
      <c r="DE68" s="42">
        <f t="shared" ref="DE68" si="1136">DE66+DE67</f>
        <v>18</v>
      </c>
      <c r="DF68" s="42">
        <f t="shared" ref="DF68" si="1137">DF66+DF67</f>
        <v>4</v>
      </c>
      <c r="DG68" s="42">
        <f t="shared" ref="DG68" si="1138">DG66+DG67</f>
        <v>20</v>
      </c>
      <c r="DH68" s="42">
        <f t="shared" ref="DH68" si="1139">DH66+DH67</f>
        <v>0</v>
      </c>
      <c r="DI68" s="42">
        <f t="shared" ref="DI68" si="1140">DI66+DI67</f>
        <v>2</v>
      </c>
      <c r="DJ68" s="42">
        <f t="shared" ref="DJ68" si="1141">DJ66+DJ67</f>
        <v>19</v>
      </c>
      <c r="DK68" s="42">
        <f t="shared" ref="DK68" si="1142">DK66+DK67</f>
        <v>20</v>
      </c>
      <c r="DL68" s="42">
        <f t="shared" ref="DL68" si="1143">DL66+DL67</f>
        <v>2</v>
      </c>
      <c r="DM68" s="42">
        <f t="shared" ref="DM68" si="1144">DM66+DM67</f>
        <v>20</v>
      </c>
      <c r="DN68" s="42">
        <f t="shared" ref="DN68" si="1145">DN66+DN67</f>
        <v>0</v>
      </c>
      <c r="DO68" s="42">
        <f t="shared" ref="DO68" si="1146">DO66+DO67</f>
        <v>0</v>
      </c>
      <c r="DP68" s="42">
        <f t="shared" ref="DP68" si="1147">DP66+DP67</f>
        <v>0</v>
      </c>
      <c r="DQ68" s="42">
        <f t="shared" ref="DQ68" si="1148">DQ66+DQ67</f>
        <v>0</v>
      </c>
      <c r="DR68" s="42">
        <f t="shared" ref="DR68" si="1149">DR66+DR67</f>
        <v>0</v>
      </c>
      <c r="DT68" s="42">
        <f t="shared" ref="DT68" si="1150">DT66+DT67</f>
        <v>10</v>
      </c>
      <c r="DU68" s="42">
        <f t="shared" ref="DU68" si="1151">DU66+DU67</f>
        <v>21</v>
      </c>
      <c r="DV68" s="42">
        <f t="shared" ref="DV68" si="1152">DV66+DV67</f>
        <v>4</v>
      </c>
      <c r="DW68" s="42">
        <f t="shared" ref="DW68" si="1153">DW66+DW67</f>
        <v>19</v>
      </c>
      <c r="DX68" s="42">
        <f t="shared" ref="DX68" si="1154">DX66+DX67</f>
        <v>18</v>
      </c>
      <c r="DY68" s="42">
        <f t="shared" ref="DY68" si="1155">DY66+DY67</f>
        <v>3</v>
      </c>
      <c r="DZ68" s="42">
        <f t="shared" ref="DZ68" si="1156">DZ66+DZ67</f>
        <v>5</v>
      </c>
      <c r="EA68" s="42">
        <f t="shared" ref="EA68" si="1157">EA66+EA67</f>
        <v>21</v>
      </c>
      <c r="EB68" s="42">
        <f t="shared" ref="EB68" si="1158">EB66+EB67</f>
        <v>1</v>
      </c>
      <c r="EC68" s="42">
        <f t="shared" ref="EC68" si="1159">EC66+EC67</f>
        <v>19</v>
      </c>
      <c r="EE68" s="42">
        <f t="shared" ref="EE68" si="1160">EE66+EE67</f>
        <v>16</v>
      </c>
      <c r="EF68" s="42">
        <f t="shared" ref="EF68" si="1161">EF66+EF67</f>
        <v>9</v>
      </c>
      <c r="EG68" s="42">
        <f t="shared" ref="EG68" si="1162">EG66+EG67</f>
        <v>4</v>
      </c>
      <c r="EH68" s="42">
        <f t="shared" ref="EH68" si="1163">EH66+EH67</f>
        <v>18</v>
      </c>
      <c r="EI68" s="42">
        <f t="shared" ref="EI68" si="1164">EI66+EI67</f>
        <v>18</v>
      </c>
      <c r="EJ68" s="42">
        <f t="shared" ref="EJ68" si="1165">EJ66+EJ67</f>
        <v>3</v>
      </c>
      <c r="EK68" s="42">
        <f t="shared" ref="EK68" si="1166">EK66+EK67</f>
        <v>20</v>
      </c>
      <c r="EL68" s="42">
        <f t="shared" ref="EL68" si="1167">EL66+EL67</f>
        <v>0</v>
      </c>
      <c r="EM68" s="42">
        <f t="shared" ref="EM68" si="1168">EM66+EM67</f>
        <v>4</v>
      </c>
      <c r="EN68" s="42">
        <f t="shared" ref="EN68" si="1169">EN66+EN67</f>
        <v>20</v>
      </c>
      <c r="EO68" s="42">
        <f t="shared" ref="EO68" si="1170">EO66+EO67</f>
        <v>20</v>
      </c>
      <c r="EP68" s="42">
        <f t="shared" ref="EP68" si="1171">EP66+EP67</f>
        <v>0</v>
      </c>
      <c r="EQ68" s="42">
        <f t="shared" ref="EQ68" si="1172">EQ66+EQ67</f>
        <v>9</v>
      </c>
      <c r="ER68" s="42">
        <f t="shared" ref="ER68" si="1173">ER66+ER67</f>
        <v>16</v>
      </c>
      <c r="ES68" s="42">
        <f t="shared" ref="ES68" si="1174">ES66+ES67</f>
        <v>18</v>
      </c>
      <c r="ET68" s="42">
        <f t="shared" ref="ET68" si="1175">ET66+ET67</f>
        <v>5</v>
      </c>
      <c r="EU68" s="42">
        <f t="shared" ref="EU68" si="1176">EU66+EU67</f>
        <v>7</v>
      </c>
      <c r="EV68" s="42">
        <f t="shared" ref="EV68" si="1177">EV66+EV67</f>
        <v>19</v>
      </c>
      <c r="EW68" s="42">
        <f t="shared" ref="EW68" si="1178">EW66+EW67</f>
        <v>17</v>
      </c>
      <c r="EX68" s="42">
        <f t="shared" ref="EX68" si="1179">EX66+EX67</f>
        <v>6</v>
      </c>
      <c r="EY68" s="42">
        <f t="shared" ref="EY68" si="1180">EY66+EY67</f>
        <v>3</v>
      </c>
      <c r="EZ68" s="42">
        <f t="shared" ref="EZ68" si="1181">EZ66+EZ67</f>
        <v>27</v>
      </c>
      <c r="FA68" s="42">
        <f t="shared" ref="FA68" si="1182">FA66+FA67</f>
        <v>16</v>
      </c>
      <c r="FB68" s="42">
        <f t="shared" ref="FB68" si="1183">FB66+FB67</f>
        <v>8</v>
      </c>
      <c r="FC68" s="42">
        <f t="shared" ref="FC68" si="1184">FC66+FC67</f>
        <v>11</v>
      </c>
      <c r="FD68" s="42">
        <f t="shared" ref="FD68" si="1185">FD66+FD67</f>
        <v>15</v>
      </c>
      <c r="FE68" s="42">
        <f t="shared" ref="FE68" si="1186">FE66+FE67</f>
        <v>14</v>
      </c>
      <c r="FF68" s="42">
        <f t="shared" ref="FF68" si="1187">FF66+FF67</f>
        <v>12</v>
      </c>
      <c r="FG68" s="42">
        <f t="shared" ref="FG68" si="1188">FG66+FG67</f>
        <v>7</v>
      </c>
      <c r="FH68" s="42">
        <f t="shared" ref="FH68" si="1189">FH66+FH67</f>
        <v>17</v>
      </c>
      <c r="FI68" s="42">
        <f t="shared" ref="FI68" si="1190">FI66+FI67</f>
        <v>19</v>
      </c>
      <c r="FJ68" s="42">
        <f t="shared" ref="FJ68" si="1191">FJ66+FJ67</f>
        <v>3</v>
      </c>
      <c r="FK68" s="42">
        <f t="shared" ref="FK68" si="1192">FK66+FK67</f>
        <v>16</v>
      </c>
      <c r="FL68" s="42">
        <f t="shared" ref="FL68" si="1193">FL66+FL67</f>
        <v>13</v>
      </c>
      <c r="FN68" s="42">
        <f t="shared" ref="FN68" si="1194">FN66+FN67</f>
        <v>9</v>
      </c>
      <c r="FO68" s="42">
        <f t="shared" ref="FO68" si="1195">FO66+FO67</f>
        <v>2</v>
      </c>
      <c r="FP68" s="42">
        <f t="shared" ref="FP68" si="1196">FP66+FP67</f>
        <v>6</v>
      </c>
      <c r="FQ68" s="42">
        <f t="shared" ref="FQ68" si="1197">FQ66+FQ67</f>
        <v>3</v>
      </c>
      <c r="FR68" s="42">
        <f t="shared" ref="FR68" si="1198">FR66+FR67</f>
        <v>5</v>
      </c>
      <c r="FS68" s="42">
        <f t="shared" ref="FS68" si="1199">FS66+FS67</f>
        <v>8</v>
      </c>
      <c r="FT68" s="42">
        <f t="shared" ref="FT68" si="1200">FT66+FT67</f>
        <v>8</v>
      </c>
      <c r="FU68" s="42">
        <f t="shared" ref="FU68" si="1201">FU66+FU67</f>
        <v>4</v>
      </c>
      <c r="FV68" s="42">
        <f t="shared" ref="FV68" si="1202">FV66+FV67</f>
        <v>2</v>
      </c>
      <c r="FW68" s="42">
        <f t="shared" ref="FW68" si="1203">FW66+FW67</f>
        <v>8</v>
      </c>
      <c r="FX68" s="42">
        <f t="shared" ref="FX68" si="1204">FX66+FX67</f>
        <v>0</v>
      </c>
      <c r="FY68" s="42">
        <f t="shared" ref="FY68" si="1205">FY66+FY67</f>
        <v>0</v>
      </c>
      <c r="FZ68" s="42">
        <f t="shared" ref="FZ68" si="1206">FZ66+FZ67</f>
        <v>4</v>
      </c>
      <c r="GA68" s="42">
        <f t="shared" ref="GA68" si="1207">GA66+GA67</f>
        <v>7</v>
      </c>
      <c r="GB68" s="42">
        <f t="shared" ref="GB68" si="1208">GB66+GB67</f>
        <v>7</v>
      </c>
      <c r="GC68" s="42">
        <f t="shared" ref="GC68" si="1209">GC66+GC67</f>
        <v>4</v>
      </c>
      <c r="GD68" s="42">
        <f t="shared" ref="GD68" si="1210">GD66+GD67</f>
        <v>5</v>
      </c>
      <c r="GE68" s="42">
        <f t="shared" ref="GE68" si="1211">GE66+GE67</f>
        <v>6</v>
      </c>
      <c r="GF68" s="42">
        <f t="shared" ref="GF68" si="1212">GF66+GF67</f>
        <v>3</v>
      </c>
      <c r="GG68" s="42">
        <f t="shared" ref="GG68" si="1213">GG66+GG67</f>
        <v>7</v>
      </c>
      <c r="GI68" s="42">
        <f t="shared" ref="GI68" si="1214">GI66+GI67</f>
        <v>14</v>
      </c>
      <c r="GJ68" s="42">
        <f t="shared" ref="GJ68" si="1215">GJ66+GJ67</f>
        <v>10</v>
      </c>
      <c r="GK68" s="42">
        <f t="shared" ref="GK68" si="1216">GK66+GK67</f>
        <v>10</v>
      </c>
      <c r="GL68" s="42">
        <f t="shared" ref="GL68" si="1217">GL66+GL67</f>
        <v>10</v>
      </c>
      <c r="GM68" s="42">
        <f t="shared" ref="GM68" si="1218">GM66+GM67</f>
        <v>14</v>
      </c>
      <c r="GN68" s="42">
        <f t="shared" ref="GN68" si="1219">GN66+GN67</f>
        <v>9</v>
      </c>
      <c r="GO68" s="42">
        <f t="shared" ref="GO68" si="1220">GO66+GO67</f>
        <v>11</v>
      </c>
      <c r="GP68" s="42">
        <f t="shared" ref="GP68" si="1221">GP66+GP67</f>
        <v>11</v>
      </c>
      <c r="GQ68" s="42">
        <f t="shared" ref="GQ68" si="1222">GQ66+GQ67</f>
        <v>6</v>
      </c>
      <c r="GR68" s="42">
        <f t="shared" ref="GR68" si="1223">GR66+GR67</f>
        <v>17</v>
      </c>
      <c r="GS68" s="42">
        <f t="shared" ref="GS68" si="1224">GS66+GS67</f>
        <v>7</v>
      </c>
      <c r="GT68" s="42">
        <f t="shared" ref="GT68" si="1225">GT66+GT67</f>
        <v>14</v>
      </c>
      <c r="GU68" s="42">
        <f t="shared" ref="GU68" si="1226">GU66+GU67</f>
        <v>9</v>
      </c>
      <c r="GV68" s="42">
        <f t="shared" ref="GV68" si="1227">GV66+GV67</f>
        <v>13</v>
      </c>
      <c r="GW68" s="42">
        <f t="shared" ref="GW68" si="1228">GW66+GW67</f>
        <v>9</v>
      </c>
      <c r="GX68" s="42">
        <f t="shared" ref="GX68" si="1229">GX66+GX67</f>
        <v>13</v>
      </c>
      <c r="GY68" s="42">
        <f t="shared" ref="GY68" si="1230">GY66+GY67</f>
        <v>8</v>
      </c>
      <c r="GZ68" s="42">
        <f t="shared" ref="GZ68" si="1231">GZ66+GZ67</f>
        <v>12</v>
      </c>
      <c r="HA68" s="42">
        <f t="shared" ref="HA68" si="1232">HA66+HA67</f>
        <v>10</v>
      </c>
      <c r="HB68" s="42">
        <f t="shared" ref="HB68" si="1233">HB66+HB67</f>
        <v>10</v>
      </c>
      <c r="HC68" s="42">
        <f t="shared" ref="HC68" si="1234">HC66+HC67</f>
        <v>6</v>
      </c>
      <c r="HD68" s="42">
        <f t="shared" ref="HD68" si="1235">HD66+HD67</f>
        <v>15</v>
      </c>
      <c r="HE68" s="42">
        <f t="shared" ref="HE68" si="1236">HE66+HE67</f>
        <v>11</v>
      </c>
      <c r="HF68" s="42">
        <f t="shared" ref="HF68" si="1237">HF66+HF67</f>
        <v>10</v>
      </c>
      <c r="HG68" s="42">
        <f t="shared" ref="HG68" si="1238">HG66+HG67</f>
        <v>4</v>
      </c>
      <c r="HH68" s="42">
        <f t="shared" ref="HH68" si="1239">HH66+HH67</f>
        <v>16</v>
      </c>
      <c r="HI68" s="42">
        <f t="shared" ref="HI68" si="1240">HI66+HI67</f>
        <v>5</v>
      </c>
      <c r="HJ68" s="42">
        <f t="shared" ref="HJ68" si="1241">HJ66+HJ67</f>
        <v>16</v>
      </c>
      <c r="HK68" s="42">
        <f t="shared" ref="HK68" si="1242">HK66+HK67</f>
        <v>16</v>
      </c>
      <c r="HL68" s="42">
        <f t="shared" ref="HL68" si="1243">HL66+HL67</f>
        <v>4</v>
      </c>
      <c r="HM68" s="42">
        <f t="shared" ref="HM68" si="1244">HM66+HM67</f>
        <v>5</v>
      </c>
      <c r="HN68" s="42">
        <f t="shared" ref="HN68" si="1245">HN66+HN67</f>
        <v>15</v>
      </c>
      <c r="HP68" s="42">
        <f t="shared" ref="HP68" si="1246">HP66+HP67</f>
        <v>19</v>
      </c>
      <c r="HQ68" s="42">
        <f t="shared" ref="HQ68" si="1247">HQ66+HQ67</f>
        <v>1</v>
      </c>
      <c r="HS68" s="42">
        <f t="shared" ref="HS68" si="1248">HS66+HS67</f>
        <v>0</v>
      </c>
      <c r="HT68" s="42">
        <f t="shared" ref="HT68" si="1249">HT66+HT67</f>
        <v>3</v>
      </c>
      <c r="HU68" s="42">
        <f t="shared" ref="HU68" si="1250">HU66+HU67</f>
        <v>0</v>
      </c>
      <c r="HV68" s="42">
        <f t="shared" ref="HV68" si="1251">HV66+HV67</f>
        <v>2</v>
      </c>
      <c r="HW68" s="42">
        <f t="shared" ref="HW68" si="1252">HW66+HW67</f>
        <v>0</v>
      </c>
      <c r="HX68" s="42">
        <f t="shared" ref="HX68" si="1253">HX66+HX67</f>
        <v>2</v>
      </c>
      <c r="HY68" s="42">
        <f t="shared" ref="HY68" si="1254">HY66+HY67</f>
        <v>0</v>
      </c>
      <c r="HZ68" s="42">
        <f t="shared" ref="HZ68" si="1255">HZ66+HZ67</f>
        <v>2</v>
      </c>
      <c r="IB68" s="42">
        <f t="shared" ref="IB68" si="1256">IB66+IB67</f>
        <v>1</v>
      </c>
      <c r="IC68" s="42">
        <f t="shared" ref="IC68" si="1257">IC66+IC67</f>
        <v>24</v>
      </c>
      <c r="ID68" s="42">
        <f t="shared" ref="ID68" si="1258">ID66+ID67</f>
        <v>4</v>
      </c>
      <c r="IE68" s="42">
        <f t="shared" ref="IE68" si="1259">IE66+IE67</f>
        <v>20</v>
      </c>
      <c r="IF68" s="42">
        <f t="shared" ref="IF68" si="1260">IF66+IF67</f>
        <v>7</v>
      </c>
      <c r="IG68" s="42">
        <f t="shared" ref="IG68" si="1261">IG66+IG67</f>
        <v>15</v>
      </c>
      <c r="IH68" s="42">
        <f t="shared" ref="IH68" si="1262">IH66+IH67</f>
        <v>10</v>
      </c>
      <c r="II68" s="42">
        <f t="shared" ref="II68" si="1263">II66+II67</f>
        <v>12</v>
      </c>
      <c r="IJ68" s="42">
        <f t="shared" ref="IJ68" si="1264">IJ66+IJ67</f>
        <v>7</v>
      </c>
      <c r="IK68" s="42">
        <f t="shared" ref="IK68" si="1265">IK66+IK67</f>
        <v>17</v>
      </c>
      <c r="IL68" s="42">
        <f t="shared" ref="IL68" si="1266">IL66+IL67</f>
        <v>10</v>
      </c>
      <c r="IM68" s="42">
        <f t="shared" ref="IM68" si="1267">IM66+IM67</f>
        <v>11</v>
      </c>
      <c r="IN68" s="42">
        <f t="shared" ref="IN68" si="1268">IN66+IN67</f>
        <v>4</v>
      </c>
      <c r="IO68" s="42">
        <f t="shared" ref="IO68" si="1269">IO66+IO67</f>
        <v>18</v>
      </c>
      <c r="IP68" s="42">
        <f t="shared" ref="IP68" si="1270">IP66+IP67</f>
        <v>6</v>
      </c>
      <c r="IQ68" s="42">
        <f t="shared" ref="IQ68" si="1271">IQ66+IQ67</f>
        <v>17</v>
      </c>
    </row>
    <row r="69" spans="2:251">
      <c r="F69" s="42">
        <f>F66+G66</f>
        <v>20</v>
      </c>
      <c r="G69" s="42">
        <f>F67+G67</f>
        <v>0</v>
      </c>
      <c r="H69" s="42">
        <f t="shared" ref="H69" si="1272">H66+I66</f>
        <v>18</v>
      </c>
      <c r="I69" s="42">
        <f t="shared" ref="I69" si="1273">H67+I67</f>
        <v>1</v>
      </c>
      <c r="J69" s="42">
        <f t="shared" ref="J69" si="1274">J66+K66</f>
        <v>1</v>
      </c>
      <c r="K69" s="42">
        <f t="shared" ref="K69" si="1275">J67+K67</f>
        <v>19</v>
      </c>
      <c r="L69" s="42">
        <f t="shared" ref="L69" si="1276">L66+M66</f>
        <v>19</v>
      </c>
      <c r="M69" s="42">
        <f t="shared" ref="M69" si="1277">L67+M67</f>
        <v>2</v>
      </c>
      <c r="N69" s="42">
        <f t="shared" ref="N69" si="1278">N66+O66</f>
        <v>2</v>
      </c>
      <c r="O69" s="42">
        <f t="shared" ref="O69" si="1279">N67+O67</f>
        <v>18</v>
      </c>
      <c r="P69" s="42">
        <f t="shared" ref="P69" si="1280">P66+Q66</f>
        <v>20</v>
      </c>
      <c r="Q69" s="42">
        <f t="shared" ref="Q69" si="1281">P67+Q67</f>
        <v>0</v>
      </c>
      <c r="R69" s="42">
        <f t="shared" ref="R69" si="1282">R66+S66</f>
        <v>3</v>
      </c>
      <c r="S69" s="42">
        <f t="shared" ref="S69" si="1283">R67+S67</f>
        <v>17</v>
      </c>
      <c r="T69" s="42">
        <f t="shared" ref="T69" si="1284">T66+U66</f>
        <v>20</v>
      </c>
      <c r="U69" s="42">
        <f t="shared" ref="U69" si="1285">T67+U67</f>
        <v>0</v>
      </c>
      <c r="V69" s="42">
        <f t="shared" ref="V69" si="1286">V66+W66</f>
        <v>3</v>
      </c>
      <c r="W69" s="42">
        <f t="shared" ref="W69" si="1287">V67+W67</f>
        <v>18</v>
      </c>
      <c r="X69" s="42">
        <f t="shared" ref="X69" si="1288">X66+Y66</f>
        <v>19</v>
      </c>
      <c r="Y69" s="42">
        <f t="shared" ref="Y69" si="1289">X67+Y67</f>
        <v>1</v>
      </c>
      <c r="AA69" s="42">
        <f t="shared" ref="AA69" si="1290">AA66+AB66</f>
        <v>0</v>
      </c>
      <c r="AB69" s="42">
        <f t="shared" ref="AB69:AJ69" si="1291">AA67+AB67</f>
        <v>0</v>
      </c>
      <c r="AC69" s="42">
        <f t="shared" ref="AC69" si="1292">AC66+AD66</f>
        <v>15</v>
      </c>
      <c r="AD69" s="42">
        <f t="shared" si="1291"/>
        <v>15</v>
      </c>
      <c r="AE69" s="42">
        <f t="shared" ref="AE69" si="1293">AE66+AF66</f>
        <v>17</v>
      </c>
      <c r="AF69" s="42">
        <f t="shared" si="1291"/>
        <v>7</v>
      </c>
      <c r="AG69" s="42">
        <f t="shared" ref="AG69" si="1294">AG66+AH66</f>
        <v>13</v>
      </c>
      <c r="AH69" s="42">
        <f t="shared" si="1291"/>
        <v>19</v>
      </c>
      <c r="AI69" s="42">
        <f t="shared" ref="AI69" si="1295">AI66+AJ66</f>
        <v>20</v>
      </c>
      <c r="AJ69" s="42">
        <f t="shared" si="1291"/>
        <v>4</v>
      </c>
      <c r="AL69" s="42">
        <f t="shared" ref="AL69" si="1296">AL66+AM66</f>
        <v>13</v>
      </c>
      <c r="AM69" s="42">
        <f t="shared" ref="AM69:BI69" si="1297">AL67+AM67</f>
        <v>9</v>
      </c>
      <c r="AN69" s="42">
        <f t="shared" ref="AN69" si="1298">AN66+AO66</f>
        <v>15</v>
      </c>
      <c r="AO69" s="42">
        <f t="shared" si="1297"/>
        <v>4</v>
      </c>
      <c r="AP69" s="42">
        <f t="shared" ref="AP69" si="1299">AP66+AQ66</f>
        <v>8</v>
      </c>
      <c r="AQ69" s="42">
        <f t="shared" si="1297"/>
        <v>13</v>
      </c>
      <c r="AR69" s="42">
        <f t="shared" ref="AR69" si="1300">AR66+AS66</f>
        <v>12</v>
      </c>
      <c r="AS69" s="42">
        <f t="shared" si="1297"/>
        <v>6</v>
      </c>
      <c r="AT69" s="42">
        <f t="shared" ref="AT69" si="1301">AT66+AU66</f>
        <v>15</v>
      </c>
      <c r="AU69" s="42">
        <f t="shared" si="1297"/>
        <v>3</v>
      </c>
      <c r="AV69" s="42">
        <f t="shared" ref="AV69" si="1302">AV66+AW66</f>
        <v>13</v>
      </c>
      <c r="AW69" s="42">
        <f t="shared" si="1297"/>
        <v>6</v>
      </c>
      <c r="AX69" s="42">
        <f t="shared" ref="AX69" si="1303">AX66+AY66</f>
        <v>3</v>
      </c>
      <c r="AY69" s="42">
        <f t="shared" si="1297"/>
        <v>15</v>
      </c>
      <c r="AZ69" s="42">
        <f t="shared" ref="AZ69" si="1304">AZ66+BA66</f>
        <v>9</v>
      </c>
      <c r="BA69" s="42">
        <f t="shared" si="1297"/>
        <v>10</v>
      </c>
      <c r="BB69" s="42">
        <f t="shared" ref="BB69" si="1305">BB66+BC66</f>
        <v>17</v>
      </c>
      <c r="BC69" s="42">
        <f t="shared" si="1297"/>
        <v>0</v>
      </c>
      <c r="BD69" s="42">
        <f t="shared" ref="BD69" si="1306">BD66+BE66</f>
        <v>2</v>
      </c>
      <c r="BE69" s="42">
        <f t="shared" si="1297"/>
        <v>15</v>
      </c>
      <c r="BF69" s="42">
        <f t="shared" ref="BF69" si="1307">BF66+BG66</f>
        <v>2</v>
      </c>
      <c r="BG69" s="42">
        <f t="shared" si="1297"/>
        <v>16</v>
      </c>
      <c r="BH69" s="42">
        <f t="shared" ref="BH69" si="1308">BH66+BI66</f>
        <v>14</v>
      </c>
      <c r="BI69" s="42">
        <f t="shared" si="1297"/>
        <v>4</v>
      </c>
      <c r="BK69" s="42">
        <f t="shared" ref="BK69" si="1309">BK66+BL66</f>
        <v>15</v>
      </c>
      <c r="BL69" s="42">
        <f t="shared" ref="BL69:CH69" si="1310">BK67+BL67</f>
        <v>9</v>
      </c>
      <c r="BM69" s="42">
        <f t="shared" ref="BM69" si="1311">BM66+BN66</f>
        <v>20</v>
      </c>
      <c r="BN69" s="42">
        <f t="shared" si="1310"/>
        <v>0</v>
      </c>
      <c r="BO69" s="42">
        <f t="shared" ref="BO69" si="1312">BO66+BP66</f>
        <v>19</v>
      </c>
      <c r="BP69" s="42">
        <f t="shared" si="1310"/>
        <v>2</v>
      </c>
      <c r="BQ69" s="42">
        <f t="shared" ref="BQ69" si="1313">BQ66+BR66</f>
        <v>0</v>
      </c>
      <c r="BR69" s="42">
        <f t="shared" si="1310"/>
        <v>0</v>
      </c>
      <c r="BS69" s="42">
        <f t="shared" ref="BS69" si="1314">BS66+BT66</f>
        <v>19</v>
      </c>
      <c r="BT69" s="42">
        <f t="shared" si="1310"/>
        <v>3</v>
      </c>
      <c r="BU69" s="42">
        <f t="shared" ref="BU69" si="1315">BU66+BV66</f>
        <v>13</v>
      </c>
      <c r="BV69" s="42">
        <f t="shared" si="1310"/>
        <v>11</v>
      </c>
      <c r="BW69" s="42">
        <f t="shared" ref="BW69" si="1316">BW66+BX66</f>
        <v>20</v>
      </c>
      <c r="BX69" s="42">
        <f t="shared" si="1310"/>
        <v>1</v>
      </c>
      <c r="BY69" s="42">
        <f t="shared" ref="BY69" si="1317">BY66+BZ66</f>
        <v>12</v>
      </c>
      <c r="BZ69" s="42">
        <f t="shared" si="1310"/>
        <v>12</v>
      </c>
      <c r="CA69" s="42">
        <f t="shared" ref="CA69" si="1318">CA66+CB66</f>
        <v>11</v>
      </c>
      <c r="CB69" s="42">
        <f t="shared" si="1310"/>
        <v>11</v>
      </c>
      <c r="CC69" s="42">
        <f t="shared" ref="CC69" si="1319">CC66+CD66</f>
        <v>10</v>
      </c>
      <c r="CD69" s="42">
        <f t="shared" si="1310"/>
        <v>12</v>
      </c>
      <c r="CE69" s="42">
        <f t="shared" ref="CE69" si="1320">CE66+CF66</f>
        <v>19</v>
      </c>
      <c r="CF69" s="42">
        <f t="shared" si="1310"/>
        <v>1</v>
      </c>
      <c r="CG69" s="42">
        <f t="shared" ref="CG69" si="1321">CG66+CH66</f>
        <v>17</v>
      </c>
      <c r="CH69" s="42">
        <f t="shared" si="1310"/>
        <v>3</v>
      </c>
      <c r="CJ69" s="42">
        <f t="shared" ref="CJ69" si="1322">CJ66+CK66</f>
        <v>0</v>
      </c>
      <c r="CK69" s="42">
        <f t="shared" ref="CK69:CY69" si="1323">CJ67+CK67</f>
        <v>0</v>
      </c>
      <c r="CL69" s="42">
        <f t="shared" ref="CL69" si="1324">CL66+CM66</f>
        <v>0</v>
      </c>
      <c r="CM69" s="42">
        <f t="shared" si="1323"/>
        <v>0</v>
      </c>
      <c r="CN69" s="42">
        <f t="shared" ref="CN69" si="1325">CN66+CO66</f>
        <v>15</v>
      </c>
      <c r="CO69" s="42">
        <f t="shared" si="1323"/>
        <v>7</v>
      </c>
      <c r="CP69" s="42">
        <f t="shared" ref="CP69" si="1326">CP66+CQ66</f>
        <v>19</v>
      </c>
      <c r="CQ69" s="42">
        <f t="shared" si="1323"/>
        <v>2</v>
      </c>
      <c r="CR69" s="42">
        <f t="shared" ref="CR69" si="1327">CR66+CS66</f>
        <v>9</v>
      </c>
      <c r="CS69" s="42">
        <f t="shared" si="1323"/>
        <v>16</v>
      </c>
      <c r="CT69" s="42">
        <f t="shared" ref="CT69" si="1328">CT66+CU66</f>
        <v>3</v>
      </c>
      <c r="CU69" s="42">
        <f t="shared" si="1323"/>
        <v>18</v>
      </c>
      <c r="CV69" s="42">
        <f t="shared" ref="CV69" si="1329">CV66+CW66</f>
        <v>3</v>
      </c>
      <c r="CW69" s="42">
        <f t="shared" si="1323"/>
        <v>17</v>
      </c>
      <c r="CX69" s="42">
        <f t="shared" ref="CX69" si="1330">CX66+CY66</f>
        <v>16</v>
      </c>
      <c r="CY69" s="42">
        <f t="shared" si="1323"/>
        <v>4</v>
      </c>
      <c r="DA69" s="42">
        <f t="shared" ref="DA69" si="1331">DA66+DB66</f>
        <v>15</v>
      </c>
      <c r="DB69" s="42">
        <f t="shared" ref="DB69:DR69" si="1332">DA67+DB67</f>
        <v>9</v>
      </c>
      <c r="DC69" s="42">
        <f t="shared" ref="DC69" si="1333">DC66+DD66</f>
        <v>4</v>
      </c>
      <c r="DD69" s="42">
        <f t="shared" si="1332"/>
        <v>21</v>
      </c>
      <c r="DE69" s="42">
        <f t="shared" ref="DE69" si="1334">DE66+DF66</f>
        <v>16</v>
      </c>
      <c r="DF69" s="42">
        <f t="shared" si="1332"/>
        <v>6</v>
      </c>
      <c r="DG69" s="42">
        <f t="shared" ref="DG69" si="1335">DG66+DH66</f>
        <v>20</v>
      </c>
      <c r="DH69" s="42">
        <f t="shared" si="1332"/>
        <v>0</v>
      </c>
      <c r="DI69" s="42">
        <f t="shared" ref="DI69" si="1336">DI66+DJ66</f>
        <v>3</v>
      </c>
      <c r="DJ69" s="42">
        <f t="shared" si="1332"/>
        <v>18</v>
      </c>
      <c r="DK69" s="42">
        <f t="shared" ref="DK69" si="1337">DK66+DL66</f>
        <v>18</v>
      </c>
      <c r="DL69" s="42">
        <f t="shared" si="1332"/>
        <v>4</v>
      </c>
      <c r="DM69" s="42">
        <f t="shared" ref="DM69" si="1338">DM66+DN66</f>
        <v>20</v>
      </c>
      <c r="DN69" s="42">
        <f t="shared" si="1332"/>
        <v>0</v>
      </c>
      <c r="DO69" s="42">
        <f t="shared" ref="DO69" si="1339">DO66+DP66</f>
        <v>0</v>
      </c>
      <c r="DP69" s="42">
        <f t="shared" si="1332"/>
        <v>0</v>
      </c>
      <c r="DQ69" s="42">
        <f t="shared" ref="DQ69" si="1340">DQ66+DR66</f>
        <v>0</v>
      </c>
      <c r="DR69" s="42">
        <f t="shared" si="1332"/>
        <v>0</v>
      </c>
      <c r="DT69" s="42">
        <f t="shared" ref="DT69" si="1341">DT66+DU66</f>
        <v>3</v>
      </c>
      <c r="DU69" s="42">
        <f t="shared" ref="DU69:EC69" si="1342">DT67+DU67</f>
        <v>28</v>
      </c>
      <c r="DV69" s="42">
        <f t="shared" ref="DV69" si="1343">DV66+DW66</f>
        <v>1</v>
      </c>
      <c r="DW69" s="42">
        <f t="shared" si="1342"/>
        <v>22</v>
      </c>
      <c r="DX69" s="42">
        <f t="shared" ref="DX69" si="1344">DX66+DY66</f>
        <v>17</v>
      </c>
      <c r="DY69" s="42">
        <f t="shared" si="1342"/>
        <v>4</v>
      </c>
      <c r="DZ69" s="42">
        <f t="shared" ref="DZ69" si="1345">DZ66+EA66</f>
        <v>6</v>
      </c>
      <c r="EA69" s="42">
        <f t="shared" si="1342"/>
        <v>20</v>
      </c>
      <c r="EB69" s="42">
        <f t="shared" ref="EB69" si="1346">EB66+EC66</f>
        <v>1</v>
      </c>
      <c r="EC69" s="42">
        <f t="shared" si="1342"/>
        <v>19</v>
      </c>
      <c r="EE69" s="42">
        <f t="shared" ref="EE69" si="1347">EE66+EF66</f>
        <v>13</v>
      </c>
      <c r="EF69" s="42">
        <f t="shared" ref="EF69:FL69" si="1348">EE67+EF67</f>
        <v>12</v>
      </c>
      <c r="EG69" s="42">
        <f t="shared" ref="EG69" si="1349">EG66+EH66</f>
        <v>2</v>
      </c>
      <c r="EH69" s="42">
        <f t="shared" si="1348"/>
        <v>20</v>
      </c>
      <c r="EI69" s="42">
        <f t="shared" ref="EI69" si="1350">EI66+EJ66</f>
        <v>19</v>
      </c>
      <c r="EJ69" s="42">
        <f t="shared" si="1348"/>
        <v>2</v>
      </c>
      <c r="EK69" s="42">
        <f t="shared" ref="EK69" si="1351">EK66+EL66</f>
        <v>20</v>
      </c>
      <c r="EL69" s="42">
        <f t="shared" si="1348"/>
        <v>0</v>
      </c>
      <c r="EM69" s="42">
        <f t="shared" ref="EM69" si="1352">EM66+EN66</f>
        <v>4</v>
      </c>
      <c r="EN69" s="42">
        <f t="shared" si="1348"/>
        <v>20</v>
      </c>
      <c r="EO69" s="42">
        <f t="shared" ref="EO69" si="1353">EO66+EP66</f>
        <v>20</v>
      </c>
      <c r="EP69" s="42">
        <f t="shared" si="1348"/>
        <v>0</v>
      </c>
      <c r="EQ69" s="42">
        <f t="shared" ref="EQ69" si="1354">EQ66+ER66</f>
        <v>6</v>
      </c>
      <c r="ER69" s="42">
        <f t="shared" si="1348"/>
        <v>19</v>
      </c>
      <c r="ES69" s="42">
        <f t="shared" ref="ES69" si="1355">ES66+ET66</f>
        <v>17</v>
      </c>
      <c r="ET69" s="42">
        <f t="shared" si="1348"/>
        <v>6</v>
      </c>
      <c r="EU69" s="42">
        <f t="shared" ref="EU69" si="1356">EU66+EV66</f>
        <v>9</v>
      </c>
      <c r="EV69" s="42">
        <f t="shared" si="1348"/>
        <v>17</v>
      </c>
      <c r="EW69" s="42">
        <f t="shared" ref="EW69" si="1357">EW66+EX66</f>
        <v>18</v>
      </c>
      <c r="EX69" s="42">
        <f t="shared" si="1348"/>
        <v>5</v>
      </c>
      <c r="EY69" s="42">
        <f t="shared" ref="EY69" si="1358">EY66+EZ66</f>
        <v>11</v>
      </c>
      <c r="EZ69" s="42">
        <f t="shared" si="1348"/>
        <v>19</v>
      </c>
      <c r="FA69" s="42">
        <f t="shared" ref="FA69" si="1359">FA66+FB66</f>
        <v>20</v>
      </c>
      <c r="FB69" s="42">
        <f t="shared" si="1348"/>
        <v>4</v>
      </c>
      <c r="FC69" s="42">
        <f t="shared" ref="FC69" si="1360">FC66+FD66</f>
        <v>7</v>
      </c>
      <c r="FD69" s="42">
        <f t="shared" si="1348"/>
        <v>19</v>
      </c>
      <c r="FE69" s="42">
        <f t="shared" ref="FE69" si="1361">FE66+FF66</f>
        <v>12</v>
      </c>
      <c r="FF69" s="42">
        <f t="shared" si="1348"/>
        <v>14</v>
      </c>
      <c r="FG69" s="42">
        <f t="shared" ref="FG69" si="1362">FG66+FH66</f>
        <v>3</v>
      </c>
      <c r="FH69" s="42">
        <f t="shared" si="1348"/>
        <v>21</v>
      </c>
      <c r="FI69" s="42">
        <f t="shared" ref="FI69" si="1363">FI66+FJ66</f>
        <v>17</v>
      </c>
      <c r="FJ69" s="42">
        <f t="shared" si="1348"/>
        <v>5</v>
      </c>
      <c r="FK69" s="42">
        <f t="shared" ref="FK69" si="1364">FK66+FL66</f>
        <v>9</v>
      </c>
      <c r="FL69" s="42">
        <f t="shared" si="1348"/>
        <v>20</v>
      </c>
      <c r="FN69" s="42">
        <f t="shared" ref="FN69" si="1365">FN66+FO66</f>
        <v>8</v>
      </c>
      <c r="FO69" s="42">
        <f t="shared" ref="FO69:GG69" si="1366">FN67+FO67</f>
        <v>3</v>
      </c>
      <c r="FP69" s="42">
        <f t="shared" ref="FP69" si="1367">FP66+FQ66</f>
        <v>6</v>
      </c>
      <c r="FQ69" s="42">
        <f t="shared" si="1366"/>
        <v>3</v>
      </c>
      <c r="FR69" s="42">
        <f t="shared" ref="FR69" si="1368">FR66+FS66</f>
        <v>4</v>
      </c>
      <c r="FS69" s="42">
        <f t="shared" si="1366"/>
        <v>9</v>
      </c>
      <c r="FT69" s="42">
        <f t="shared" ref="FT69" si="1369">FT66+FU66</f>
        <v>6</v>
      </c>
      <c r="FU69" s="42">
        <f t="shared" si="1366"/>
        <v>6</v>
      </c>
      <c r="FV69" s="42">
        <f t="shared" ref="FV69" si="1370">FV66+FW66</f>
        <v>1</v>
      </c>
      <c r="FW69" s="42">
        <f t="shared" si="1366"/>
        <v>9</v>
      </c>
      <c r="FX69" s="42">
        <f t="shared" ref="FX69" si="1371">FX66+FY66</f>
        <v>0</v>
      </c>
      <c r="FY69" s="42">
        <f t="shared" si="1366"/>
        <v>0</v>
      </c>
      <c r="FZ69" s="42">
        <f t="shared" ref="FZ69" si="1372">FZ66+GA66</f>
        <v>4</v>
      </c>
      <c r="GA69" s="42">
        <f t="shared" si="1366"/>
        <v>7</v>
      </c>
      <c r="GB69" s="42">
        <f t="shared" ref="GB69" si="1373">GB66+GC66</f>
        <v>5</v>
      </c>
      <c r="GC69" s="42">
        <f t="shared" si="1366"/>
        <v>6</v>
      </c>
      <c r="GD69" s="42">
        <f t="shared" ref="GD69" si="1374">GD66+GE66</f>
        <v>7</v>
      </c>
      <c r="GE69" s="42">
        <f t="shared" si="1366"/>
        <v>4</v>
      </c>
      <c r="GF69" s="42">
        <f t="shared" ref="GF69" si="1375">GF66+GG66</f>
        <v>2</v>
      </c>
      <c r="GG69" s="42">
        <f t="shared" si="1366"/>
        <v>8</v>
      </c>
      <c r="GI69" s="42">
        <f t="shared" ref="GI69" si="1376">GI66+GJ66</f>
        <v>10</v>
      </c>
      <c r="GJ69" s="42">
        <f t="shared" ref="GJ69:HN69" si="1377">GI67+GJ67</f>
        <v>14</v>
      </c>
      <c r="GK69" s="42">
        <f t="shared" ref="GK69" si="1378">GK66+GL66</f>
        <v>10</v>
      </c>
      <c r="GL69" s="42">
        <f t="shared" si="1377"/>
        <v>10</v>
      </c>
      <c r="GM69" s="42">
        <f t="shared" ref="GM69" si="1379">GM66+GN66</f>
        <v>11</v>
      </c>
      <c r="GN69" s="42">
        <f t="shared" si="1377"/>
        <v>12</v>
      </c>
      <c r="GO69" s="42">
        <f t="shared" ref="GO69" si="1380">GO66+GP66</f>
        <v>9</v>
      </c>
      <c r="GP69" s="42">
        <f t="shared" si="1377"/>
        <v>13</v>
      </c>
      <c r="GQ69" s="42">
        <f t="shared" ref="GQ69" si="1381">GQ66+GR66</f>
        <v>3</v>
      </c>
      <c r="GR69" s="42">
        <f t="shared" si="1377"/>
        <v>20</v>
      </c>
      <c r="GS69" s="42">
        <f t="shared" ref="GS69" si="1382">GS66+GT66</f>
        <v>8</v>
      </c>
      <c r="GT69" s="42">
        <f t="shared" si="1377"/>
        <v>13</v>
      </c>
      <c r="GU69" s="42">
        <f t="shared" ref="GU69" si="1383">GU66+GV66</f>
        <v>9</v>
      </c>
      <c r="GV69" s="42">
        <f t="shared" si="1377"/>
        <v>13</v>
      </c>
      <c r="GW69" s="42">
        <f t="shared" ref="GW69" si="1384">GW66+GX66</f>
        <v>9</v>
      </c>
      <c r="GX69" s="42">
        <f t="shared" si="1377"/>
        <v>13</v>
      </c>
      <c r="GY69" s="42">
        <f t="shared" ref="GY69" si="1385">GY66+GZ66</f>
        <v>8</v>
      </c>
      <c r="GZ69" s="42">
        <f t="shared" si="1377"/>
        <v>12</v>
      </c>
      <c r="HA69" s="42">
        <f t="shared" ref="HA69" si="1386">HA66+HB66</f>
        <v>10</v>
      </c>
      <c r="HB69" s="42">
        <f t="shared" si="1377"/>
        <v>10</v>
      </c>
      <c r="HC69" s="42">
        <f t="shared" ref="HC69" si="1387">HC66+HD66</f>
        <v>5</v>
      </c>
      <c r="HD69" s="42">
        <f t="shared" si="1377"/>
        <v>16</v>
      </c>
      <c r="HE69" s="42">
        <f t="shared" ref="HE69" si="1388">HE66+HF66</f>
        <v>10</v>
      </c>
      <c r="HF69" s="42">
        <f t="shared" si="1377"/>
        <v>11</v>
      </c>
      <c r="HG69" s="42">
        <f t="shared" ref="HG69" si="1389">HG66+HH66</f>
        <v>4</v>
      </c>
      <c r="HH69" s="42">
        <f t="shared" si="1377"/>
        <v>16</v>
      </c>
      <c r="HI69" s="42">
        <f t="shared" ref="HI69" si="1390">HI66+HJ66</f>
        <v>5</v>
      </c>
      <c r="HJ69" s="42">
        <f t="shared" si="1377"/>
        <v>16</v>
      </c>
      <c r="HK69" s="42">
        <f t="shared" ref="HK69" si="1391">HK66+HL66</f>
        <v>17</v>
      </c>
      <c r="HL69" s="42">
        <f t="shared" si="1377"/>
        <v>3</v>
      </c>
      <c r="HM69" s="42">
        <f t="shared" ref="HM69" si="1392">HM66+HN66</f>
        <v>5</v>
      </c>
      <c r="HN69" s="42">
        <f t="shared" si="1377"/>
        <v>15</v>
      </c>
      <c r="HP69" s="42">
        <f t="shared" ref="HP69" si="1393">HP66+HQ66</f>
        <v>19</v>
      </c>
      <c r="HQ69" s="42">
        <f t="shared" ref="HQ69" si="1394">HP67+HQ67</f>
        <v>1</v>
      </c>
      <c r="HS69" s="42">
        <f t="shared" ref="HS69" si="1395">HS66+HT66</f>
        <v>0</v>
      </c>
      <c r="HT69" s="42">
        <f t="shared" ref="HT69:HZ69" si="1396">HS67+HT67</f>
        <v>3</v>
      </c>
      <c r="HU69" s="42">
        <f t="shared" ref="HU69" si="1397">HU66+HV66</f>
        <v>0</v>
      </c>
      <c r="HV69" s="42">
        <f t="shared" si="1396"/>
        <v>2</v>
      </c>
      <c r="HW69" s="42">
        <f t="shared" ref="HW69" si="1398">HW66+HX66</f>
        <v>0</v>
      </c>
      <c r="HX69" s="42">
        <f t="shared" si="1396"/>
        <v>2</v>
      </c>
      <c r="HY69" s="42">
        <f t="shared" ref="HY69" si="1399">HY66+HZ66</f>
        <v>0</v>
      </c>
      <c r="HZ69" s="42">
        <f t="shared" si="1396"/>
        <v>2</v>
      </c>
      <c r="IB69" s="42">
        <f t="shared" ref="IB69" si="1400">IB66+IC66</f>
        <v>6</v>
      </c>
      <c r="IC69" s="42">
        <f t="shared" ref="IC69:IQ69" si="1401">IB67+IC67</f>
        <v>19</v>
      </c>
      <c r="ID69" s="42">
        <f t="shared" ref="ID69" si="1402">ID66+IE66</f>
        <v>2</v>
      </c>
      <c r="IE69" s="42">
        <f t="shared" si="1401"/>
        <v>22</v>
      </c>
      <c r="IF69" s="42">
        <f t="shared" ref="IF69" si="1403">IF66+IG66</f>
        <v>10</v>
      </c>
      <c r="IG69" s="42">
        <f t="shared" si="1401"/>
        <v>12</v>
      </c>
      <c r="IH69" s="42">
        <f t="shared" ref="IH69" si="1404">IH66+II66</f>
        <v>11</v>
      </c>
      <c r="II69" s="42">
        <f t="shared" si="1401"/>
        <v>11</v>
      </c>
      <c r="IJ69" s="42">
        <f t="shared" ref="IJ69" si="1405">IJ66+IK66</f>
        <v>5</v>
      </c>
      <c r="IK69" s="42">
        <f t="shared" si="1401"/>
        <v>19</v>
      </c>
      <c r="IL69" s="42">
        <f t="shared" ref="IL69" si="1406">IL66+IM66</f>
        <v>9</v>
      </c>
      <c r="IM69" s="42">
        <f t="shared" si="1401"/>
        <v>12</v>
      </c>
      <c r="IN69" s="42">
        <f t="shared" ref="IN69" si="1407">IN66+IO66</f>
        <v>5</v>
      </c>
      <c r="IO69" s="42">
        <f t="shared" si="1401"/>
        <v>17</v>
      </c>
      <c r="IP69" s="42">
        <f t="shared" ref="IP69" si="1408">IP66+IQ66</f>
        <v>5</v>
      </c>
      <c r="IQ69" s="42">
        <f t="shared" si="1401"/>
        <v>18</v>
      </c>
    </row>
    <row r="70" spans="2:251">
      <c r="F70" s="42">
        <f>F68+G68</f>
        <v>20</v>
      </c>
      <c r="H70" s="42">
        <f t="shared" ref="H70" si="1409">H68+I68</f>
        <v>19</v>
      </c>
      <c r="J70" s="42">
        <f t="shared" ref="J70" si="1410">J68+K68</f>
        <v>20</v>
      </c>
      <c r="L70" s="42">
        <f t="shared" ref="L70" si="1411">L68+M68</f>
        <v>21</v>
      </c>
      <c r="N70" s="42">
        <f t="shared" ref="N70" si="1412">N68+O68</f>
        <v>20</v>
      </c>
      <c r="P70" s="42">
        <f t="shared" ref="P70" si="1413">P68+Q68</f>
        <v>20</v>
      </c>
      <c r="R70" s="42">
        <f t="shared" ref="R70" si="1414">R68+S68</f>
        <v>20</v>
      </c>
      <c r="T70" s="42">
        <f t="shared" ref="T70" si="1415">T68+U68</f>
        <v>20</v>
      </c>
      <c r="V70" s="42">
        <f t="shared" ref="V70" si="1416">V68+W68</f>
        <v>21</v>
      </c>
      <c r="X70" s="42">
        <f t="shared" ref="X70" si="1417">X68+Y68</f>
        <v>20</v>
      </c>
      <c r="AA70" s="42">
        <f t="shared" ref="AA70" si="1418">AA68+AB68</f>
        <v>0</v>
      </c>
      <c r="AC70" s="42">
        <f t="shared" ref="AC70" si="1419">AC68+AD68</f>
        <v>30</v>
      </c>
      <c r="AE70" s="42">
        <f t="shared" ref="AE70" si="1420">AE68+AF68</f>
        <v>24</v>
      </c>
      <c r="AG70" s="42">
        <f t="shared" ref="AG70" si="1421">AG68+AH68</f>
        <v>32</v>
      </c>
      <c r="AI70" s="42">
        <f t="shared" ref="AI70" si="1422">AI68+AJ68</f>
        <v>24</v>
      </c>
      <c r="AL70" s="42">
        <f t="shared" ref="AL70" si="1423">AL68+AM68</f>
        <v>22</v>
      </c>
      <c r="AN70" s="42">
        <f t="shared" ref="AN70" si="1424">AN68+AO68</f>
        <v>19</v>
      </c>
      <c r="AP70" s="42">
        <f t="shared" ref="AP70" si="1425">AP68+AQ68</f>
        <v>21</v>
      </c>
      <c r="AR70" s="42">
        <f t="shared" ref="AR70" si="1426">AR68+AS68</f>
        <v>18</v>
      </c>
      <c r="AT70" s="42">
        <f t="shared" ref="AT70" si="1427">AT68+AU68</f>
        <v>18</v>
      </c>
      <c r="AV70" s="42">
        <f t="shared" ref="AV70" si="1428">AV68+AW68</f>
        <v>19</v>
      </c>
      <c r="AX70" s="42">
        <f t="shared" ref="AX70" si="1429">AX68+AY68</f>
        <v>18</v>
      </c>
      <c r="AZ70" s="42">
        <f t="shared" ref="AZ70" si="1430">AZ68+BA68</f>
        <v>19</v>
      </c>
      <c r="BB70" s="42">
        <f t="shared" ref="BB70" si="1431">BB68+BC68</f>
        <v>17</v>
      </c>
      <c r="BD70" s="42">
        <f t="shared" ref="BD70" si="1432">BD68+BE68</f>
        <v>17</v>
      </c>
      <c r="BF70" s="42">
        <f t="shared" ref="BF70" si="1433">BF68+BG68</f>
        <v>18</v>
      </c>
      <c r="BH70" s="42">
        <f t="shared" ref="BH70" si="1434">BH68+BI68</f>
        <v>18</v>
      </c>
      <c r="BK70" s="42">
        <f t="shared" ref="BK70" si="1435">BK68+BL68</f>
        <v>24</v>
      </c>
      <c r="BM70" s="42">
        <f t="shared" ref="BM70" si="1436">BM68+BN68</f>
        <v>20</v>
      </c>
      <c r="BO70" s="42">
        <f t="shared" ref="BO70" si="1437">BO68+BP68</f>
        <v>21</v>
      </c>
      <c r="BQ70" s="42">
        <f t="shared" ref="BQ70" si="1438">BQ68+BR68</f>
        <v>0</v>
      </c>
      <c r="BS70" s="42">
        <f t="shared" ref="BS70" si="1439">BS68+BT68</f>
        <v>22</v>
      </c>
      <c r="BU70" s="42">
        <f t="shared" ref="BU70" si="1440">BU68+BV68</f>
        <v>24</v>
      </c>
      <c r="BW70" s="42">
        <f t="shared" ref="BW70" si="1441">BW68+BX68</f>
        <v>21</v>
      </c>
      <c r="BY70" s="42">
        <f t="shared" ref="BY70" si="1442">BY68+BZ68</f>
        <v>24</v>
      </c>
      <c r="CA70" s="42">
        <f t="shared" ref="CA70" si="1443">CA68+CB68</f>
        <v>22</v>
      </c>
      <c r="CC70" s="42">
        <f t="shared" ref="CC70" si="1444">CC68+CD68</f>
        <v>22</v>
      </c>
      <c r="CE70" s="42">
        <f t="shared" ref="CE70" si="1445">CE68+CF68</f>
        <v>20</v>
      </c>
      <c r="CG70" s="42">
        <f t="shared" ref="CG70" si="1446">CG68+CH68</f>
        <v>20</v>
      </c>
      <c r="CJ70" s="42">
        <f t="shared" ref="CJ70" si="1447">CJ68+CK68</f>
        <v>0</v>
      </c>
      <c r="CL70" s="42">
        <f t="shared" ref="CL70" si="1448">CL68+CM68</f>
        <v>0</v>
      </c>
      <c r="CN70" s="42">
        <f t="shared" ref="CN70" si="1449">CN68+CO68</f>
        <v>22</v>
      </c>
      <c r="CP70" s="42">
        <f t="shared" ref="CP70" si="1450">CP68+CQ68</f>
        <v>21</v>
      </c>
      <c r="CR70" s="42">
        <f t="shared" ref="CR70" si="1451">CR68+CS68</f>
        <v>25</v>
      </c>
      <c r="CT70" s="42">
        <f t="shared" ref="CT70" si="1452">CT68+CU68</f>
        <v>21</v>
      </c>
      <c r="CV70" s="42">
        <f t="shared" ref="CV70" si="1453">CV68+CW68</f>
        <v>20</v>
      </c>
      <c r="CX70" s="42">
        <f t="shared" ref="CX70" si="1454">CX68+CY68</f>
        <v>20</v>
      </c>
      <c r="DA70" s="42">
        <f t="shared" ref="DA70" si="1455">DA68+DB68</f>
        <v>24</v>
      </c>
      <c r="DC70" s="42">
        <f t="shared" ref="DC70" si="1456">DC68+DD68</f>
        <v>25</v>
      </c>
      <c r="DE70" s="42">
        <f t="shared" ref="DE70" si="1457">DE68+DF68</f>
        <v>22</v>
      </c>
      <c r="DG70" s="42">
        <f t="shared" ref="DG70" si="1458">DG68+DH68</f>
        <v>20</v>
      </c>
      <c r="DI70" s="42">
        <f t="shared" ref="DI70" si="1459">DI68+DJ68</f>
        <v>21</v>
      </c>
      <c r="DK70" s="42">
        <f t="shared" ref="DK70" si="1460">DK68+DL68</f>
        <v>22</v>
      </c>
      <c r="DM70" s="42">
        <f t="shared" ref="DM70" si="1461">DM68+DN68</f>
        <v>20</v>
      </c>
      <c r="DO70" s="42">
        <f t="shared" ref="DO70" si="1462">DO68+DP68</f>
        <v>0</v>
      </c>
      <c r="DQ70" s="42">
        <f t="shared" ref="DQ70" si="1463">DQ68+DR68</f>
        <v>0</v>
      </c>
      <c r="DT70" s="42">
        <f t="shared" ref="DT70" si="1464">DT68+DU68</f>
        <v>31</v>
      </c>
      <c r="DV70" s="42">
        <f t="shared" ref="DV70" si="1465">DV68+DW68</f>
        <v>23</v>
      </c>
      <c r="DX70" s="42">
        <f t="shared" ref="DX70" si="1466">DX68+DY68</f>
        <v>21</v>
      </c>
      <c r="DZ70" s="42">
        <f t="shared" ref="DZ70" si="1467">DZ68+EA68</f>
        <v>26</v>
      </c>
      <c r="EB70" s="42">
        <f t="shared" ref="EB70" si="1468">EB68+EC68</f>
        <v>20</v>
      </c>
      <c r="EE70" s="42">
        <f t="shared" ref="EE70" si="1469">EE68+EF68</f>
        <v>25</v>
      </c>
      <c r="EG70" s="42">
        <f t="shared" ref="EG70" si="1470">EG68+EH68</f>
        <v>22</v>
      </c>
      <c r="EI70" s="42">
        <f t="shared" ref="EI70" si="1471">EI68+EJ68</f>
        <v>21</v>
      </c>
      <c r="EK70" s="42">
        <f t="shared" ref="EK70" si="1472">EK68+EL68</f>
        <v>20</v>
      </c>
      <c r="EM70" s="42">
        <f t="shared" ref="EM70" si="1473">EM68+EN68</f>
        <v>24</v>
      </c>
      <c r="EO70" s="42">
        <f t="shared" ref="EO70" si="1474">EO68+EP68</f>
        <v>20</v>
      </c>
      <c r="EQ70" s="42">
        <f t="shared" ref="EQ70" si="1475">EQ68+ER68</f>
        <v>25</v>
      </c>
      <c r="ES70" s="42">
        <f t="shared" ref="ES70" si="1476">ES68+ET68</f>
        <v>23</v>
      </c>
      <c r="EU70" s="42">
        <f t="shared" ref="EU70" si="1477">EU68+EV68</f>
        <v>26</v>
      </c>
      <c r="EW70" s="42">
        <f t="shared" ref="EW70" si="1478">EW68+EX68</f>
        <v>23</v>
      </c>
      <c r="EY70" s="42">
        <f t="shared" ref="EY70" si="1479">EY68+EZ68</f>
        <v>30</v>
      </c>
      <c r="FA70" s="42">
        <f t="shared" ref="FA70" si="1480">FA68+FB68</f>
        <v>24</v>
      </c>
      <c r="FC70" s="42">
        <f t="shared" ref="FC70" si="1481">FC68+FD68</f>
        <v>26</v>
      </c>
      <c r="FE70" s="42">
        <f t="shared" ref="FE70" si="1482">FE68+FF68</f>
        <v>26</v>
      </c>
      <c r="FG70" s="42">
        <f t="shared" ref="FG70" si="1483">FG68+FH68</f>
        <v>24</v>
      </c>
      <c r="FI70" s="42">
        <f t="shared" ref="FI70" si="1484">FI68+FJ68</f>
        <v>22</v>
      </c>
      <c r="FK70" s="42">
        <f t="shared" ref="FK70" si="1485">FK68+FL68</f>
        <v>29</v>
      </c>
      <c r="FN70" s="42">
        <f t="shared" ref="FN70" si="1486">FN68+FO68</f>
        <v>11</v>
      </c>
      <c r="FP70" s="42">
        <f t="shared" ref="FP70" si="1487">FP68+FQ68</f>
        <v>9</v>
      </c>
      <c r="FR70" s="42">
        <f t="shared" ref="FR70" si="1488">FR68+FS68</f>
        <v>13</v>
      </c>
      <c r="FT70" s="42">
        <f t="shared" ref="FT70" si="1489">FT68+FU68</f>
        <v>12</v>
      </c>
      <c r="FV70" s="42">
        <f t="shared" ref="FV70" si="1490">FV68+FW68</f>
        <v>10</v>
      </c>
      <c r="FX70" s="42">
        <f t="shared" ref="FX70" si="1491">FX68+FY68</f>
        <v>0</v>
      </c>
      <c r="FZ70" s="42">
        <f t="shared" ref="FZ70" si="1492">FZ68+GA68</f>
        <v>11</v>
      </c>
      <c r="GB70" s="42">
        <f t="shared" ref="GB70" si="1493">GB68+GC68</f>
        <v>11</v>
      </c>
      <c r="GD70" s="42">
        <f t="shared" ref="GD70" si="1494">GD68+GE68</f>
        <v>11</v>
      </c>
      <c r="GF70" s="42">
        <f t="shared" ref="GF70" si="1495">GF68+GG68</f>
        <v>10</v>
      </c>
      <c r="GI70" s="42">
        <f t="shared" ref="GI70" si="1496">GI68+GJ68</f>
        <v>24</v>
      </c>
      <c r="GK70" s="42">
        <f t="shared" ref="GK70" si="1497">GK68+GL68</f>
        <v>20</v>
      </c>
      <c r="GM70" s="42">
        <f t="shared" ref="GM70" si="1498">GM68+GN68</f>
        <v>23</v>
      </c>
      <c r="GO70" s="42">
        <f t="shared" ref="GO70" si="1499">GO68+GP68</f>
        <v>22</v>
      </c>
      <c r="GQ70" s="42">
        <f t="shared" ref="GQ70" si="1500">GQ68+GR68</f>
        <v>23</v>
      </c>
      <c r="GS70" s="42">
        <f t="shared" ref="GS70" si="1501">GS68+GT68</f>
        <v>21</v>
      </c>
      <c r="GU70" s="42">
        <f t="shared" ref="GU70" si="1502">GU68+GV68</f>
        <v>22</v>
      </c>
      <c r="GW70" s="42">
        <f t="shared" ref="GW70" si="1503">GW68+GX68</f>
        <v>22</v>
      </c>
      <c r="GY70" s="42">
        <f t="shared" ref="GY70" si="1504">GY68+GZ68</f>
        <v>20</v>
      </c>
      <c r="HA70" s="42">
        <f t="shared" ref="HA70" si="1505">HA68+HB68</f>
        <v>20</v>
      </c>
      <c r="HC70" s="42">
        <f t="shared" ref="HC70" si="1506">HC68+HD68</f>
        <v>21</v>
      </c>
      <c r="HE70" s="42">
        <f t="shared" ref="HE70" si="1507">HE68+HF68</f>
        <v>21</v>
      </c>
      <c r="HG70" s="42">
        <f t="shared" ref="HG70" si="1508">HG68+HH68</f>
        <v>20</v>
      </c>
      <c r="HI70" s="42">
        <f t="shared" ref="HI70" si="1509">HI68+HJ68</f>
        <v>21</v>
      </c>
      <c r="HK70" s="42">
        <f t="shared" ref="HK70" si="1510">HK68+HL68</f>
        <v>20</v>
      </c>
      <c r="HM70" s="42">
        <f t="shared" ref="HM70" si="1511">HM68+HN68</f>
        <v>20</v>
      </c>
      <c r="HP70" s="42">
        <f t="shared" ref="HP70" si="1512">HP68+HQ68</f>
        <v>20</v>
      </c>
      <c r="HS70" s="42">
        <f t="shared" ref="HS70" si="1513">HS68+HT68</f>
        <v>3</v>
      </c>
      <c r="HU70" s="42">
        <f t="shared" ref="HU70" si="1514">HU68+HV68</f>
        <v>2</v>
      </c>
      <c r="HW70" s="42">
        <f t="shared" ref="HW70" si="1515">HW68+HX68</f>
        <v>2</v>
      </c>
      <c r="HY70" s="42">
        <f t="shared" ref="HY70" si="1516">HY68+HZ68</f>
        <v>2</v>
      </c>
      <c r="IB70" s="42">
        <f t="shared" ref="IB70" si="1517">IB68+IC68</f>
        <v>25</v>
      </c>
      <c r="ID70" s="42">
        <f t="shared" ref="ID70" si="1518">ID68+IE68</f>
        <v>24</v>
      </c>
      <c r="IF70" s="42">
        <f t="shared" ref="IF70" si="1519">IF68+IG68</f>
        <v>22</v>
      </c>
      <c r="IH70" s="42">
        <f t="shared" ref="IH70" si="1520">IH68+II68</f>
        <v>22</v>
      </c>
      <c r="IJ70" s="42">
        <f t="shared" ref="IJ70" si="1521">IJ68+IK68</f>
        <v>24</v>
      </c>
      <c r="IL70" s="42">
        <f t="shared" ref="IL70" si="1522">IL68+IM68</f>
        <v>21</v>
      </c>
      <c r="IN70" s="42">
        <f t="shared" ref="IN70" si="1523">IN68+IO68</f>
        <v>22</v>
      </c>
      <c r="IP70" s="42">
        <f t="shared" ref="IP70" si="1524">IP68+IQ68</f>
        <v>23</v>
      </c>
    </row>
    <row r="72" spans="2:251">
      <c r="F72" s="38" t="s">
        <v>82</v>
      </c>
      <c r="G72" s="42">
        <f>(F66+G67)/F70</f>
        <v>1</v>
      </c>
      <c r="H72" s="38" t="s">
        <v>82</v>
      </c>
      <c r="I72" s="42">
        <f t="shared" ref="I72" si="1525">(H66+I67)/H70</f>
        <v>1</v>
      </c>
      <c r="J72" s="38" t="s">
        <v>82</v>
      </c>
      <c r="K72" s="42">
        <f t="shared" ref="K72" si="1526">(J66+K67)/J70</f>
        <v>1</v>
      </c>
      <c r="L72" s="38" t="s">
        <v>82</v>
      </c>
      <c r="M72" s="42">
        <f>(L66+M67)/L70</f>
        <v>0.95238095238095233</v>
      </c>
      <c r="N72" s="38" t="s">
        <v>82</v>
      </c>
      <c r="O72" s="42">
        <f t="shared" ref="O72" si="1527">(N66+O67)/N70</f>
        <v>1</v>
      </c>
      <c r="P72" s="38" t="s">
        <v>82</v>
      </c>
      <c r="Q72" s="42">
        <f t="shared" ref="Q72" si="1528">(P66+Q67)/P70</f>
        <v>1</v>
      </c>
      <c r="R72" s="38" t="s">
        <v>82</v>
      </c>
      <c r="S72" s="42">
        <f t="shared" ref="S72" si="1529">(R66+S67)/R70</f>
        <v>1</v>
      </c>
      <c r="T72" s="38" t="s">
        <v>82</v>
      </c>
      <c r="U72" s="42">
        <f t="shared" ref="U72" si="1530">(T66+U67)/T70</f>
        <v>1</v>
      </c>
      <c r="V72" s="38" t="s">
        <v>82</v>
      </c>
      <c r="W72" s="42">
        <f t="shared" ref="W72" si="1531">(V66+W67)/V70</f>
        <v>0.95238095238095233</v>
      </c>
      <c r="X72" s="38" t="s">
        <v>82</v>
      </c>
      <c r="Y72" s="42">
        <f t="shared" ref="Y72" si="1532">(X66+Y67)/X70</f>
        <v>1</v>
      </c>
      <c r="AA72" s="38" t="s">
        <v>82</v>
      </c>
      <c r="AB72" s="42" t="e">
        <f t="shared" ref="AB72:AJ72" si="1533">(AA66+AB67)/AA70</f>
        <v>#DIV/0!</v>
      </c>
      <c r="AC72" s="38" t="s">
        <v>82</v>
      </c>
      <c r="AD72" s="42">
        <f t="shared" si="1533"/>
        <v>0.66666666666666663</v>
      </c>
      <c r="AE72" s="38" t="s">
        <v>82</v>
      </c>
      <c r="AF72" s="42">
        <f t="shared" si="1533"/>
        <v>0.79166666666666663</v>
      </c>
      <c r="AG72" s="38" t="s">
        <v>82</v>
      </c>
      <c r="AH72" s="42">
        <f t="shared" si="1533"/>
        <v>0.59375</v>
      </c>
      <c r="AI72" s="38" t="s">
        <v>82</v>
      </c>
      <c r="AJ72" s="42">
        <f t="shared" si="1533"/>
        <v>0.83333333333333337</v>
      </c>
      <c r="AL72" s="38" t="s">
        <v>82</v>
      </c>
      <c r="AM72" s="42">
        <f t="shared" ref="AM72:BI72" si="1534">(AL66+AM67)/AL70</f>
        <v>0.81818181818181823</v>
      </c>
      <c r="AN72" s="38" t="s">
        <v>82</v>
      </c>
      <c r="AO72" s="42">
        <f t="shared" si="1534"/>
        <v>0.94736842105263153</v>
      </c>
      <c r="AP72" s="38" t="s">
        <v>82</v>
      </c>
      <c r="AQ72" s="42">
        <f t="shared" si="1534"/>
        <v>0.80952380952380953</v>
      </c>
      <c r="AR72" s="38" t="s">
        <v>82</v>
      </c>
      <c r="AS72" s="42">
        <f t="shared" si="1534"/>
        <v>0.94444444444444442</v>
      </c>
      <c r="AT72" s="38" t="s">
        <v>82</v>
      </c>
      <c r="AU72" s="42">
        <f t="shared" si="1534"/>
        <v>0.94444444444444442</v>
      </c>
      <c r="AV72" s="38" t="s">
        <v>82</v>
      </c>
      <c r="AW72" s="42">
        <f t="shared" si="1534"/>
        <v>0.84210526315789469</v>
      </c>
      <c r="AX72" s="38" t="s">
        <v>82</v>
      </c>
      <c r="AY72" s="42">
        <f t="shared" si="1534"/>
        <v>0.94444444444444442</v>
      </c>
      <c r="AZ72" s="38" t="s">
        <v>82</v>
      </c>
      <c r="BA72" s="42">
        <f t="shared" si="1534"/>
        <v>0.89473684210526316</v>
      </c>
      <c r="BB72" s="38" t="s">
        <v>82</v>
      </c>
      <c r="BC72" s="42">
        <f t="shared" si="1534"/>
        <v>1</v>
      </c>
      <c r="BD72" s="38" t="s">
        <v>82</v>
      </c>
      <c r="BE72" s="42">
        <f t="shared" si="1534"/>
        <v>1</v>
      </c>
      <c r="BF72" s="38" t="s">
        <v>82</v>
      </c>
      <c r="BG72" s="42">
        <f t="shared" si="1534"/>
        <v>0.94444444444444442</v>
      </c>
      <c r="BH72" s="38" t="s">
        <v>82</v>
      </c>
      <c r="BI72" s="42">
        <f t="shared" si="1534"/>
        <v>0.94444444444444442</v>
      </c>
      <c r="BK72" s="38" t="s">
        <v>82</v>
      </c>
      <c r="BL72" s="42">
        <f t="shared" ref="BL72:CH72" si="1535">(BK66+BL67)/BK70</f>
        <v>0.83333333333333337</v>
      </c>
      <c r="BM72" s="38" t="s">
        <v>82</v>
      </c>
      <c r="BN72" s="42">
        <f t="shared" si="1535"/>
        <v>1</v>
      </c>
      <c r="BO72" s="38" t="s">
        <v>82</v>
      </c>
      <c r="BP72" s="42">
        <f t="shared" si="1535"/>
        <v>0.95238095238095233</v>
      </c>
      <c r="BQ72" s="38" t="s">
        <v>82</v>
      </c>
      <c r="BR72" s="42" t="e">
        <f t="shared" si="1535"/>
        <v>#DIV/0!</v>
      </c>
      <c r="BS72" s="38" t="s">
        <v>82</v>
      </c>
      <c r="BT72" s="42">
        <f t="shared" si="1535"/>
        <v>0.90909090909090906</v>
      </c>
      <c r="BU72" s="38" t="s">
        <v>82</v>
      </c>
      <c r="BV72" s="42">
        <f t="shared" si="1535"/>
        <v>0.83333333333333337</v>
      </c>
      <c r="BW72" s="38" t="s">
        <v>82</v>
      </c>
      <c r="BX72" s="42">
        <f t="shared" si="1535"/>
        <v>0.95238095238095233</v>
      </c>
      <c r="BY72" s="38" t="s">
        <v>82</v>
      </c>
      <c r="BZ72" s="42">
        <f t="shared" si="1535"/>
        <v>0.83333333333333337</v>
      </c>
      <c r="CA72" s="38" t="s">
        <v>82</v>
      </c>
      <c r="CB72" s="42">
        <f t="shared" si="1535"/>
        <v>0.90909090909090906</v>
      </c>
      <c r="CC72" s="38" t="s">
        <v>82</v>
      </c>
      <c r="CD72" s="42">
        <f t="shared" si="1535"/>
        <v>0.90909090909090906</v>
      </c>
      <c r="CE72" s="38" t="s">
        <v>82</v>
      </c>
      <c r="CF72" s="42">
        <f t="shared" si="1535"/>
        <v>1</v>
      </c>
      <c r="CG72" s="38" t="s">
        <v>82</v>
      </c>
      <c r="CH72" s="42">
        <f t="shared" si="1535"/>
        <v>1</v>
      </c>
      <c r="CJ72" s="38" t="s">
        <v>82</v>
      </c>
      <c r="CK72" s="42" t="e">
        <f t="shared" ref="CK72:CY72" si="1536">(CJ66+CK67)/CJ70</f>
        <v>#DIV/0!</v>
      </c>
      <c r="CL72" s="38" t="s">
        <v>82</v>
      </c>
      <c r="CM72" s="42" t="e">
        <f t="shared" si="1536"/>
        <v>#DIV/0!</v>
      </c>
      <c r="CN72" s="38" t="s">
        <v>82</v>
      </c>
      <c r="CO72" s="42">
        <f t="shared" si="1536"/>
        <v>0.90909090909090906</v>
      </c>
      <c r="CP72" s="38" t="s">
        <v>82</v>
      </c>
      <c r="CQ72" s="42">
        <f t="shared" si="1536"/>
        <v>0.90476190476190477</v>
      </c>
      <c r="CR72" s="38" t="s">
        <v>82</v>
      </c>
      <c r="CS72" s="42">
        <f t="shared" si="1536"/>
        <v>0.8</v>
      </c>
      <c r="CT72" s="38" t="s">
        <v>82</v>
      </c>
      <c r="CU72" s="42">
        <f t="shared" si="1536"/>
        <v>0.95238095238095233</v>
      </c>
      <c r="CV72" s="38" t="s">
        <v>82</v>
      </c>
      <c r="CW72" s="42">
        <f t="shared" si="1536"/>
        <v>1</v>
      </c>
      <c r="CX72" s="38" t="s">
        <v>82</v>
      </c>
      <c r="CY72" s="42">
        <f t="shared" si="1536"/>
        <v>1</v>
      </c>
      <c r="DA72" s="38" t="s">
        <v>82</v>
      </c>
      <c r="DB72" s="42">
        <f t="shared" ref="DB72:DR72" si="1537">(DA66+DB67)/DA70</f>
        <v>0.83333333333333337</v>
      </c>
      <c r="DC72" s="38" t="s">
        <v>82</v>
      </c>
      <c r="DD72" s="42">
        <f t="shared" si="1537"/>
        <v>0.8</v>
      </c>
      <c r="DE72" s="38" t="s">
        <v>82</v>
      </c>
      <c r="DF72" s="42">
        <f t="shared" si="1537"/>
        <v>0.90909090909090906</v>
      </c>
      <c r="DG72" s="38" t="s">
        <v>82</v>
      </c>
      <c r="DH72" s="42">
        <f t="shared" si="1537"/>
        <v>1</v>
      </c>
      <c r="DI72" s="38" t="s">
        <v>82</v>
      </c>
      <c r="DJ72" s="42">
        <f t="shared" si="1537"/>
        <v>0.95238095238095233</v>
      </c>
      <c r="DK72" s="38" t="s">
        <v>82</v>
      </c>
      <c r="DL72" s="42">
        <f t="shared" si="1537"/>
        <v>0.90909090909090906</v>
      </c>
      <c r="DM72" s="38" t="s">
        <v>82</v>
      </c>
      <c r="DN72" s="42">
        <f t="shared" si="1537"/>
        <v>1</v>
      </c>
      <c r="DO72" s="38" t="s">
        <v>82</v>
      </c>
      <c r="DP72" s="42" t="e">
        <f t="shared" si="1537"/>
        <v>#DIV/0!</v>
      </c>
      <c r="DQ72" s="38" t="s">
        <v>82</v>
      </c>
      <c r="DR72" s="42" t="e">
        <f t="shared" si="1537"/>
        <v>#DIV/0!</v>
      </c>
      <c r="DT72" s="38" t="s">
        <v>82</v>
      </c>
      <c r="DU72" s="42">
        <f t="shared" ref="DU72:EC72" si="1538">(DT66+DU67)/DT70</f>
        <v>0.64516129032258063</v>
      </c>
      <c r="DV72" s="38" t="s">
        <v>82</v>
      </c>
      <c r="DW72" s="42">
        <f t="shared" si="1538"/>
        <v>0.86956521739130432</v>
      </c>
      <c r="DX72" s="38" t="s">
        <v>82</v>
      </c>
      <c r="DY72" s="42">
        <f t="shared" si="1538"/>
        <v>0.95238095238095233</v>
      </c>
      <c r="DZ72" s="38" t="s">
        <v>82</v>
      </c>
      <c r="EA72" s="42">
        <f t="shared" si="1538"/>
        <v>0.73076923076923073</v>
      </c>
      <c r="EB72" s="38" t="s">
        <v>82</v>
      </c>
      <c r="EC72" s="42">
        <f t="shared" si="1538"/>
        <v>1</v>
      </c>
      <c r="EE72" s="38" t="s">
        <v>82</v>
      </c>
      <c r="EF72" s="42">
        <f t="shared" ref="EF72:FL72" si="1539">(EE66+EF67)/EE70</f>
        <v>0.8</v>
      </c>
      <c r="EG72" s="38" t="s">
        <v>82</v>
      </c>
      <c r="EH72" s="42">
        <f t="shared" si="1539"/>
        <v>0.90909090909090906</v>
      </c>
      <c r="EI72" s="38" t="s">
        <v>82</v>
      </c>
      <c r="EJ72" s="42">
        <f t="shared" si="1539"/>
        <v>0.95238095238095233</v>
      </c>
      <c r="EK72" s="38" t="s">
        <v>82</v>
      </c>
      <c r="EL72" s="42">
        <f t="shared" si="1539"/>
        <v>1</v>
      </c>
      <c r="EM72" s="38" t="s">
        <v>82</v>
      </c>
      <c r="EN72" s="42">
        <f t="shared" si="1539"/>
        <v>0.83333333333333337</v>
      </c>
      <c r="EO72" s="38" t="s">
        <v>82</v>
      </c>
      <c r="EP72" s="42">
        <f t="shared" si="1539"/>
        <v>1</v>
      </c>
      <c r="EQ72" s="38" t="s">
        <v>82</v>
      </c>
      <c r="ER72" s="42">
        <f t="shared" si="1539"/>
        <v>0.8</v>
      </c>
      <c r="ES72" s="38" t="s">
        <v>82</v>
      </c>
      <c r="ET72" s="42">
        <f t="shared" si="1539"/>
        <v>0.86956521739130432</v>
      </c>
      <c r="EU72" s="38" t="s">
        <v>82</v>
      </c>
      <c r="EV72" s="42">
        <f t="shared" si="1539"/>
        <v>0.76923076923076927</v>
      </c>
      <c r="EW72" s="38" t="s">
        <v>82</v>
      </c>
      <c r="EX72" s="42">
        <f t="shared" si="1539"/>
        <v>0.86956521739130432</v>
      </c>
      <c r="EY72" s="38" t="s">
        <v>82</v>
      </c>
      <c r="EZ72" s="42">
        <f t="shared" si="1539"/>
        <v>0.66666666666666663</v>
      </c>
      <c r="FA72" s="38" t="s">
        <v>82</v>
      </c>
      <c r="FB72" s="42">
        <f t="shared" si="1539"/>
        <v>0.83333333333333337</v>
      </c>
      <c r="FC72" s="38" t="s">
        <v>82</v>
      </c>
      <c r="FD72" s="42">
        <f t="shared" si="1539"/>
        <v>0.76923076923076927</v>
      </c>
      <c r="FE72" s="38" t="s">
        <v>82</v>
      </c>
      <c r="FF72" s="42">
        <f t="shared" si="1539"/>
        <v>0.76923076923076927</v>
      </c>
      <c r="FG72" s="38" t="s">
        <v>82</v>
      </c>
      <c r="FH72" s="42">
        <f t="shared" si="1539"/>
        <v>0.83333333333333337</v>
      </c>
      <c r="FI72" s="38" t="s">
        <v>82</v>
      </c>
      <c r="FJ72" s="42">
        <f t="shared" si="1539"/>
        <v>0.90909090909090906</v>
      </c>
      <c r="FK72" s="38" t="s">
        <v>82</v>
      </c>
      <c r="FL72" s="42">
        <f t="shared" si="1539"/>
        <v>0.68965517241379315</v>
      </c>
      <c r="FN72" s="38" t="s">
        <v>82</v>
      </c>
      <c r="FO72" s="42">
        <f t="shared" ref="FO72:GG72" si="1540">(FN66+FO67)/FN70</f>
        <v>0.90909090909090906</v>
      </c>
      <c r="FP72" s="38" t="s">
        <v>82</v>
      </c>
      <c r="FQ72" s="42">
        <f t="shared" si="1540"/>
        <v>1</v>
      </c>
      <c r="FR72" s="38" t="s">
        <v>82</v>
      </c>
      <c r="FS72" s="42">
        <f t="shared" si="1540"/>
        <v>0.61538461538461542</v>
      </c>
      <c r="FT72" s="38" t="s">
        <v>82</v>
      </c>
      <c r="FU72" s="42">
        <f t="shared" si="1540"/>
        <v>0.66666666666666663</v>
      </c>
      <c r="FV72" s="38" t="s">
        <v>82</v>
      </c>
      <c r="FW72" s="42">
        <f t="shared" si="1540"/>
        <v>0.9</v>
      </c>
      <c r="FX72" s="38" t="s">
        <v>82</v>
      </c>
      <c r="FY72" s="42" t="e">
        <f t="shared" si="1540"/>
        <v>#DIV/0!</v>
      </c>
      <c r="FZ72" s="38" t="s">
        <v>82</v>
      </c>
      <c r="GA72" s="42">
        <f t="shared" si="1540"/>
        <v>0.81818181818181823</v>
      </c>
      <c r="GB72" s="38" t="s">
        <v>82</v>
      </c>
      <c r="GC72" s="42">
        <f t="shared" si="1540"/>
        <v>0.81818181818181823</v>
      </c>
      <c r="GD72" s="38" t="s">
        <v>82</v>
      </c>
      <c r="GE72" s="42">
        <f t="shared" si="1540"/>
        <v>0.81818181818181823</v>
      </c>
      <c r="GF72" s="38" t="s">
        <v>82</v>
      </c>
      <c r="GG72" s="42">
        <f t="shared" si="1540"/>
        <v>0.9</v>
      </c>
      <c r="GI72" s="38" t="s">
        <v>82</v>
      </c>
      <c r="GJ72" s="42">
        <f t="shared" ref="GJ72:HN72" si="1541">(GI66+GJ67)/GI70</f>
        <v>0.83333333333333337</v>
      </c>
      <c r="GK72" s="38" t="s">
        <v>82</v>
      </c>
      <c r="GL72" s="42">
        <f t="shared" si="1541"/>
        <v>1</v>
      </c>
      <c r="GM72" s="38" t="s">
        <v>82</v>
      </c>
      <c r="GN72" s="42">
        <f t="shared" si="1541"/>
        <v>0.86956521739130432</v>
      </c>
      <c r="GO72" s="38" t="s">
        <v>82</v>
      </c>
      <c r="GP72" s="42">
        <f t="shared" si="1541"/>
        <v>0.90909090909090906</v>
      </c>
      <c r="GQ72" s="38" t="s">
        <v>82</v>
      </c>
      <c r="GR72" s="42">
        <f t="shared" si="1541"/>
        <v>0.86956521739130432</v>
      </c>
      <c r="GS72" s="38" t="s">
        <v>82</v>
      </c>
      <c r="GT72" s="42">
        <f t="shared" si="1541"/>
        <v>0.95238095238095233</v>
      </c>
      <c r="GU72" s="38" t="s">
        <v>82</v>
      </c>
      <c r="GV72" s="42">
        <f t="shared" si="1541"/>
        <v>0.90909090909090906</v>
      </c>
      <c r="GW72" s="38" t="s">
        <v>82</v>
      </c>
      <c r="GX72" s="42">
        <f t="shared" si="1541"/>
        <v>0.90909090909090906</v>
      </c>
      <c r="GY72" s="38" t="s">
        <v>82</v>
      </c>
      <c r="GZ72" s="42">
        <f t="shared" si="1541"/>
        <v>1</v>
      </c>
      <c r="HA72" s="38" t="s">
        <v>82</v>
      </c>
      <c r="HB72" s="42">
        <f t="shared" si="1541"/>
        <v>1</v>
      </c>
      <c r="HC72" s="38" t="s">
        <v>82</v>
      </c>
      <c r="HD72" s="42">
        <f t="shared" si="1541"/>
        <v>0.95238095238095233</v>
      </c>
      <c r="HE72" s="38" t="s">
        <v>82</v>
      </c>
      <c r="HF72" s="42">
        <f t="shared" si="1541"/>
        <v>0.95238095238095233</v>
      </c>
      <c r="HG72" s="38" t="s">
        <v>82</v>
      </c>
      <c r="HH72" s="42">
        <f t="shared" si="1541"/>
        <v>1</v>
      </c>
      <c r="HI72" s="38" t="s">
        <v>82</v>
      </c>
      <c r="HJ72" s="42">
        <f t="shared" si="1541"/>
        <v>0.90476190476190477</v>
      </c>
      <c r="HK72" s="38" t="s">
        <v>82</v>
      </c>
      <c r="HL72" s="42">
        <f t="shared" si="1541"/>
        <v>0.95</v>
      </c>
      <c r="HM72" s="38" t="s">
        <v>82</v>
      </c>
      <c r="HN72" s="42">
        <f t="shared" si="1541"/>
        <v>1</v>
      </c>
      <c r="HP72" s="38" t="s">
        <v>82</v>
      </c>
      <c r="HQ72" s="42">
        <f t="shared" ref="HQ72" si="1542">(HP66+HQ67)/HP70</f>
        <v>1</v>
      </c>
      <c r="HS72" s="38" t="s">
        <v>82</v>
      </c>
      <c r="HT72" s="42">
        <f t="shared" ref="HT72:HZ72" si="1543">(HS66+HT67)/HS70</f>
        <v>1</v>
      </c>
      <c r="HU72" s="38" t="s">
        <v>82</v>
      </c>
      <c r="HV72" s="42">
        <f t="shared" si="1543"/>
        <v>1</v>
      </c>
      <c r="HW72" s="38" t="s">
        <v>82</v>
      </c>
      <c r="HX72" s="42">
        <f t="shared" si="1543"/>
        <v>1</v>
      </c>
      <c r="HY72" s="38" t="s">
        <v>82</v>
      </c>
      <c r="HZ72" s="42">
        <f t="shared" si="1543"/>
        <v>1</v>
      </c>
      <c r="IB72" s="38" t="s">
        <v>82</v>
      </c>
      <c r="IC72" s="42">
        <f t="shared" ref="IC72:IQ72" si="1544">(IB66+IC67)/IB70</f>
        <v>0.8</v>
      </c>
      <c r="ID72" s="38" t="s">
        <v>82</v>
      </c>
      <c r="IE72" s="42">
        <f t="shared" si="1544"/>
        <v>0.83333333333333337</v>
      </c>
      <c r="IF72" s="38" t="s">
        <v>82</v>
      </c>
      <c r="IG72" s="42">
        <f t="shared" si="1544"/>
        <v>0.86363636363636365</v>
      </c>
      <c r="IH72" s="38" t="s">
        <v>82</v>
      </c>
      <c r="II72" s="42">
        <f t="shared" si="1544"/>
        <v>0.86363636363636365</v>
      </c>
      <c r="IJ72" s="38" t="s">
        <v>82</v>
      </c>
      <c r="IK72" s="42">
        <f t="shared" si="1544"/>
        <v>0.83333333333333337</v>
      </c>
      <c r="IL72" s="38" t="s">
        <v>82</v>
      </c>
      <c r="IM72" s="42">
        <f t="shared" si="1544"/>
        <v>0.95238095238095233</v>
      </c>
      <c r="IN72" s="38" t="s">
        <v>82</v>
      </c>
      <c r="IO72" s="42">
        <f t="shared" si="1544"/>
        <v>0.86363636363636365</v>
      </c>
      <c r="IP72" s="38" t="s">
        <v>82</v>
      </c>
      <c r="IQ72" s="42">
        <f t="shared" si="1544"/>
        <v>0.86956521739130432</v>
      </c>
    </row>
    <row r="73" spans="2:251">
      <c r="F73" s="41" t="s">
        <v>83</v>
      </c>
      <c r="G73" s="42">
        <f>(F68*F69)/F70</f>
        <v>20</v>
      </c>
      <c r="H73" s="41" t="s">
        <v>83</v>
      </c>
      <c r="I73" s="42">
        <f t="shared" ref="I73" si="1545">(H68*H69)/H70</f>
        <v>17.05263157894737</v>
      </c>
      <c r="J73" s="41" t="s">
        <v>83</v>
      </c>
      <c r="K73" s="42">
        <f t="shared" ref="K73" si="1546">(J68*J69)/J70</f>
        <v>0.05</v>
      </c>
      <c r="L73" s="41" t="s">
        <v>83</v>
      </c>
      <c r="M73" s="42">
        <f>(L68*L69)/L70</f>
        <v>18.095238095238095</v>
      </c>
      <c r="N73" s="41" t="s">
        <v>83</v>
      </c>
      <c r="O73" s="42">
        <f t="shared" ref="O73" si="1547">(N68*N69)/N70</f>
        <v>0.2</v>
      </c>
      <c r="P73" s="41" t="s">
        <v>83</v>
      </c>
      <c r="Q73" s="42">
        <f t="shared" ref="Q73" si="1548">(P68*P69)/P70</f>
        <v>20</v>
      </c>
      <c r="R73" s="41" t="s">
        <v>83</v>
      </c>
      <c r="S73" s="42">
        <f t="shared" ref="S73" si="1549">(R68*R69)/R70</f>
        <v>0.45</v>
      </c>
      <c r="T73" s="41" t="s">
        <v>83</v>
      </c>
      <c r="U73" s="42">
        <f t="shared" ref="U73" si="1550">(T68*T69)/T70</f>
        <v>20</v>
      </c>
      <c r="V73" s="41" t="s">
        <v>83</v>
      </c>
      <c r="W73" s="42">
        <f t="shared" ref="W73" si="1551">(V68*V69)/V70</f>
        <v>0.5714285714285714</v>
      </c>
      <c r="X73" s="41" t="s">
        <v>83</v>
      </c>
      <c r="Y73" s="42">
        <f t="shared" ref="Y73" si="1552">(X68*X69)/X70</f>
        <v>18.05</v>
      </c>
      <c r="AA73" s="41" t="s">
        <v>83</v>
      </c>
      <c r="AB73" s="42" t="e">
        <f t="shared" ref="AB73:AJ73" si="1553">(AA68*AA69)/AA70</f>
        <v>#DIV/0!</v>
      </c>
      <c r="AC73" s="41" t="s">
        <v>83</v>
      </c>
      <c r="AD73" s="42">
        <f t="shared" si="1553"/>
        <v>6.5</v>
      </c>
      <c r="AE73" s="41" t="s">
        <v>83</v>
      </c>
      <c r="AF73" s="42">
        <f t="shared" si="1553"/>
        <v>12.75</v>
      </c>
      <c r="AG73" s="41" t="s">
        <v>83</v>
      </c>
      <c r="AH73" s="42">
        <f t="shared" si="1553"/>
        <v>4.0625</v>
      </c>
      <c r="AI73" s="41" t="s">
        <v>83</v>
      </c>
      <c r="AJ73" s="42">
        <f t="shared" si="1553"/>
        <v>13.333333333333334</v>
      </c>
      <c r="AL73" s="41" t="s">
        <v>83</v>
      </c>
      <c r="AM73" s="42">
        <f t="shared" ref="AM73:BI73" si="1554">(AL68*AL69)/AL70</f>
        <v>10.045454545454545</v>
      </c>
      <c r="AN73" s="41" t="s">
        <v>83</v>
      </c>
      <c r="AO73" s="42">
        <f t="shared" si="1554"/>
        <v>12.631578947368421</v>
      </c>
      <c r="AP73" s="41" t="s">
        <v>83</v>
      </c>
      <c r="AQ73" s="42">
        <f t="shared" si="1554"/>
        <v>3.8095238095238093</v>
      </c>
      <c r="AR73" s="41" t="s">
        <v>83</v>
      </c>
      <c r="AS73" s="42">
        <f t="shared" si="1554"/>
        <v>8.6666666666666661</v>
      </c>
      <c r="AT73" s="41" t="s">
        <v>83</v>
      </c>
      <c r="AU73" s="42">
        <f t="shared" si="1554"/>
        <v>13.333333333333334</v>
      </c>
      <c r="AV73" s="41" t="s">
        <v>83</v>
      </c>
      <c r="AW73" s="42">
        <f t="shared" si="1554"/>
        <v>6.8421052631578947</v>
      </c>
      <c r="AX73" s="41" t="s">
        <v>83</v>
      </c>
      <c r="AY73" s="42">
        <f t="shared" si="1554"/>
        <v>0.66666666666666663</v>
      </c>
      <c r="AZ73" s="41" t="s">
        <v>83</v>
      </c>
      <c r="BA73" s="42">
        <f t="shared" si="1554"/>
        <v>5.2105263157894735</v>
      </c>
      <c r="BB73" s="41" t="s">
        <v>83</v>
      </c>
      <c r="BC73" s="42">
        <f t="shared" si="1554"/>
        <v>17</v>
      </c>
      <c r="BD73" s="41" t="s">
        <v>83</v>
      </c>
      <c r="BE73" s="42">
        <f t="shared" si="1554"/>
        <v>0.23529411764705882</v>
      </c>
      <c r="BF73" s="41" t="s">
        <v>83</v>
      </c>
      <c r="BG73" s="42">
        <f t="shared" si="1554"/>
        <v>0.33333333333333331</v>
      </c>
      <c r="BH73" s="41" t="s">
        <v>83</v>
      </c>
      <c r="BI73" s="42">
        <f t="shared" si="1554"/>
        <v>11.666666666666666</v>
      </c>
      <c r="BK73" s="41" t="s">
        <v>83</v>
      </c>
      <c r="BL73" s="42">
        <f t="shared" ref="BL73:CH73" si="1555">(BK68*BK69)/BK70</f>
        <v>11.875</v>
      </c>
      <c r="BM73" s="41" t="s">
        <v>83</v>
      </c>
      <c r="BN73" s="42">
        <f t="shared" si="1555"/>
        <v>20</v>
      </c>
      <c r="BO73" s="41" t="s">
        <v>83</v>
      </c>
      <c r="BP73" s="42">
        <f t="shared" si="1555"/>
        <v>18.095238095238095</v>
      </c>
      <c r="BQ73" s="41" t="s">
        <v>83</v>
      </c>
      <c r="BR73" s="42" t="e">
        <f t="shared" si="1555"/>
        <v>#DIV/0!</v>
      </c>
      <c r="BS73" s="41" t="s">
        <v>83</v>
      </c>
      <c r="BT73" s="42">
        <f t="shared" si="1555"/>
        <v>16.40909090909091</v>
      </c>
      <c r="BU73" s="41" t="s">
        <v>83</v>
      </c>
      <c r="BV73" s="42">
        <f t="shared" si="1555"/>
        <v>8.125</v>
      </c>
      <c r="BW73" s="41" t="s">
        <v>83</v>
      </c>
      <c r="BX73" s="42">
        <f t="shared" si="1555"/>
        <v>18.095238095238095</v>
      </c>
      <c r="BY73" s="41" t="s">
        <v>83</v>
      </c>
      <c r="BZ73" s="42">
        <f t="shared" si="1555"/>
        <v>5</v>
      </c>
      <c r="CA73" s="41" t="s">
        <v>83</v>
      </c>
      <c r="CB73" s="42">
        <f t="shared" si="1555"/>
        <v>5.5</v>
      </c>
      <c r="CC73" s="41" t="s">
        <v>83</v>
      </c>
      <c r="CD73" s="42">
        <f t="shared" si="1555"/>
        <v>3.6363636363636362</v>
      </c>
      <c r="CE73" s="41" t="s">
        <v>83</v>
      </c>
      <c r="CF73" s="42">
        <f t="shared" si="1555"/>
        <v>18.05</v>
      </c>
      <c r="CG73" s="41" t="s">
        <v>83</v>
      </c>
      <c r="CH73" s="42">
        <f t="shared" si="1555"/>
        <v>14.45</v>
      </c>
      <c r="CJ73" s="41" t="s">
        <v>83</v>
      </c>
      <c r="CK73" s="42" t="e">
        <f t="shared" ref="CK73:CY73" si="1556">(CJ68*CJ69)/CJ70</f>
        <v>#DIV/0!</v>
      </c>
      <c r="CL73" s="41" t="s">
        <v>83</v>
      </c>
      <c r="CM73" s="42" t="e">
        <f t="shared" si="1556"/>
        <v>#DIV/0!</v>
      </c>
      <c r="CN73" s="41" t="s">
        <v>83</v>
      </c>
      <c r="CO73" s="42">
        <f t="shared" si="1556"/>
        <v>11.590909090909092</v>
      </c>
      <c r="CP73" s="41" t="s">
        <v>83</v>
      </c>
      <c r="CQ73" s="42">
        <f t="shared" si="1556"/>
        <v>15.380952380952381</v>
      </c>
      <c r="CR73" s="41" t="s">
        <v>83</v>
      </c>
      <c r="CS73" s="42">
        <f t="shared" si="1556"/>
        <v>3.6</v>
      </c>
      <c r="CT73" s="41" t="s">
        <v>83</v>
      </c>
      <c r="CU73" s="42">
        <f t="shared" si="1556"/>
        <v>0.5714285714285714</v>
      </c>
      <c r="CV73" s="41" t="s">
        <v>83</v>
      </c>
      <c r="CW73" s="42">
        <f t="shared" si="1556"/>
        <v>0.45</v>
      </c>
      <c r="CX73" s="41" t="s">
        <v>83</v>
      </c>
      <c r="CY73" s="42">
        <f t="shared" si="1556"/>
        <v>12.8</v>
      </c>
      <c r="DA73" s="41" t="s">
        <v>83</v>
      </c>
      <c r="DB73" s="42">
        <f t="shared" ref="DB73:DR73" si="1557">(DA68*DA69)/DA70</f>
        <v>6.875</v>
      </c>
      <c r="DC73" s="41" t="s">
        <v>83</v>
      </c>
      <c r="DD73" s="42">
        <f t="shared" si="1557"/>
        <v>0.16</v>
      </c>
      <c r="DE73" s="41" t="s">
        <v>83</v>
      </c>
      <c r="DF73" s="42">
        <f t="shared" si="1557"/>
        <v>13.090909090909092</v>
      </c>
      <c r="DG73" s="41" t="s">
        <v>83</v>
      </c>
      <c r="DH73" s="42">
        <f t="shared" si="1557"/>
        <v>20</v>
      </c>
      <c r="DI73" s="41" t="s">
        <v>83</v>
      </c>
      <c r="DJ73" s="42">
        <f t="shared" si="1557"/>
        <v>0.2857142857142857</v>
      </c>
      <c r="DK73" s="41" t="s">
        <v>83</v>
      </c>
      <c r="DL73" s="42">
        <f t="shared" si="1557"/>
        <v>16.363636363636363</v>
      </c>
      <c r="DM73" s="41" t="s">
        <v>83</v>
      </c>
      <c r="DN73" s="42">
        <f t="shared" si="1557"/>
        <v>20</v>
      </c>
      <c r="DO73" s="41" t="s">
        <v>83</v>
      </c>
      <c r="DP73" s="42" t="e">
        <f t="shared" si="1557"/>
        <v>#DIV/0!</v>
      </c>
      <c r="DQ73" s="41" t="s">
        <v>83</v>
      </c>
      <c r="DR73" s="42" t="e">
        <f t="shared" si="1557"/>
        <v>#DIV/0!</v>
      </c>
      <c r="DT73" s="41" t="s">
        <v>83</v>
      </c>
      <c r="DU73" s="42">
        <f t="shared" ref="DU73:EC73" si="1558">(DT68*DT69)/DT70</f>
        <v>0.967741935483871</v>
      </c>
      <c r="DV73" s="41" t="s">
        <v>83</v>
      </c>
      <c r="DW73" s="42">
        <f t="shared" si="1558"/>
        <v>0.17391304347826086</v>
      </c>
      <c r="DX73" s="41" t="s">
        <v>83</v>
      </c>
      <c r="DY73" s="42">
        <f t="shared" si="1558"/>
        <v>14.571428571428571</v>
      </c>
      <c r="DZ73" s="41" t="s">
        <v>83</v>
      </c>
      <c r="EA73" s="42">
        <f t="shared" si="1558"/>
        <v>1.1538461538461537</v>
      </c>
      <c r="EB73" s="41" t="s">
        <v>83</v>
      </c>
      <c r="EC73" s="42">
        <f t="shared" si="1558"/>
        <v>0.05</v>
      </c>
      <c r="EE73" s="41" t="s">
        <v>83</v>
      </c>
      <c r="EF73" s="42">
        <f t="shared" ref="EF73:FL73" si="1559">(EE68*EE69)/EE70</f>
        <v>8.32</v>
      </c>
      <c r="EG73" s="41" t="s">
        <v>83</v>
      </c>
      <c r="EH73" s="42">
        <f t="shared" si="1559"/>
        <v>0.36363636363636365</v>
      </c>
      <c r="EI73" s="41" t="s">
        <v>83</v>
      </c>
      <c r="EJ73" s="42">
        <f t="shared" si="1559"/>
        <v>16.285714285714285</v>
      </c>
      <c r="EK73" s="41" t="s">
        <v>83</v>
      </c>
      <c r="EL73" s="42">
        <f t="shared" si="1559"/>
        <v>20</v>
      </c>
      <c r="EM73" s="41" t="s">
        <v>83</v>
      </c>
      <c r="EN73" s="42">
        <f t="shared" si="1559"/>
        <v>0.66666666666666663</v>
      </c>
      <c r="EO73" s="41" t="s">
        <v>83</v>
      </c>
      <c r="EP73" s="42">
        <f t="shared" si="1559"/>
        <v>20</v>
      </c>
      <c r="EQ73" s="41" t="s">
        <v>83</v>
      </c>
      <c r="ER73" s="42">
        <f t="shared" si="1559"/>
        <v>2.16</v>
      </c>
      <c r="ES73" s="41" t="s">
        <v>83</v>
      </c>
      <c r="ET73" s="42">
        <f t="shared" si="1559"/>
        <v>13.304347826086957</v>
      </c>
      <c r="EU73" s="41" t="s">
        <v>83</v>
      </c>
      <c r="EV73" s="42">
        <f t="shared" si="1559"/>
        <v>2.4230769230769229</v>
      </c>
      <c r="EW73" s="41" t="s">
        <v>83</v>
      </c>
      <c r="EX73" s="42">
        <f t="shared" si="1559"/>
        <v>13.304347826086957</v>
      </c>
      <c r="EY73" s="41" t="s">
        <v>83</v>
      </c>
      <c r="EZ73" s="42">
        <f t="shared" si="1559"/>
        <v>1.1000000000000001</v>
      </c>
      <c r="FA73" s="41" t="s">
        <v>83</v>
      </c>
      <c r="FB73" s="42">
        <f t="shared" si="1559"/>
        <v>13.333333333333334</v>
      </c>
      <c r="FC73" s="41" t="s">
        <v>83</v>
      </c>
      <c r="FD73" s="42">
        <f t="shared" si="1559"/>
        <v>2.9615384615384617</v>
      </c>
      <c r="FE73" s="41" t="s">
        <v>83</v>
      </c>
      <c r="FF73" s="42">
        <f t="shared" si="1559"/>
        <v>6.4615384615384617</v>
      </c>
      <c r="FG73" s="41" t="s">
        <v>83</v>
      </c>
      <c r="FH73" s="42">
        <f t="shared" si="1559"/>
        <v>0.875</v>
      </c>
      <c r="FI73" s="41" t="s">
        <v>83</v>
      </c>
      <c r="FJ73" s="42">
        <f t="shared" si="1559"/>
        <v>14.681818181818182</v>
      </c>
      <c r="FK73" s="41" t="s">
        <v>83</v>
      </c>
      <c r="FL73" s="42">
        <f t="shared" si="1559"/>
        <v>4.9655172413793105</v>
      </c>
      <c r="FN73" s="41" t="s">
        <v>83</v>
      </c>
      <c r="FO73" s="42">
        <f t="shared" ref="FO73:GG73" si="1560">(FN68*FN69)/FN70</f>
        <v>6.5454545454545459</v>
      </c>
      <c r="FP73" s="41" t="s">
        <v>83</v>
      </c>
      <c r="FQ73" s="42">
        <f t="shared" si="1560"/>
        <v>4</v>
      </c>
      <c r="FR73" s="41" t="s">
        <v>83</v>
      </c>
      <c r="FS73" s="42">
        <f t="shared" si="1560"/>
        <v>1.5384615384615385</v>
      </c>
      <c r="FT73" s="41" t="s">
        <v>83</v>
      </c>
      <c r="FU73" s="42">
        <f t="shared" si="1560"/>
        <v>4</v>
      </c>
      <c r="FV73" s="41" t="s">
        <v>83</v>
      </c>
      <c r="FW73" s="42">
        <f t="shared" si="1560"/>
        <v>0.2</v>
      </c>
      <c r="FX73" s="41" t="s">
        <v>83</v>
      </c>
      <c r="FY73" s="42" t="e">
        <f t="shared" si="1560"/>
        <v>#DIV/0!</v>
      </c>
      <c r="FZ73" s="41" t="s">
        <v>83</v>
      </c>
      <c r="GA73" s="42">
        <f t="shared" si="1560"/>
        <v>1.4545454545454546</v>
      </c>
      <c r="GB73" s="41" t="s">
        <v>83</v>
      </c>
      <c r="GC73" s="42">
        <f t="shared" si="1560"/>
        <v>3.1818181818181817</v>
      </c>
      <c r="GD73" s="41" t="s">
        <v>83</v>
      </c>
      <c r="GE73" s="42">
        <f t="shared" si="1560"/>
        <v>3.1818181818181817</v>
      </c>
      <c r="GF73" s="41" t="s">
        <v>83</v>
      </c>
      <c r="GG73" s="42">
        <f t="shared" si="1560"/>
        <v>0.6</v>
      </c>
      <c r="GI73" s="41" t="s">
        <v>83</v>
      </c>
      <c r="GJ73" s="42">
        <f t="shared" ref="GJ73:HN73" si="1561">(GI68*GI69)/GI70</f>
        <v>5.833333333333333</v>
      </c>
      <c r="GK73" s="41" t="s">
        <v>83</v>
      </c>
      <c r="GL73" s="42">
        <f t="shared" si="1561"/>
        <v>5</v>
      </c>
      <c r="GM73" s="41" t="s">
        <v>83</v>
      </c>
      <c r="GN73" s="42">
        <f t="shared" si="1561"/>
        <v>6.6956521739130439</v>
      </c>
      <c r="GO73" s="41" t="s">
        <v>83</v>
      </c>
      <c r="GP73" s="42">
        <f t="shared" si="1561"/>
        <v>4.5</v>
      </c>
      <c r="GQ73" s="41" t="s">
        <v>83</v>
      </c>
      <c r="GR73" s="42">
        <f t="shared" si="1561"/>
        <v>0.78260869565217395</v>
      </c>
      <c r="GS73" s="41" t="s">
        <v>83</v>
      </c>
      <c r="GT73" s="42">
        <f t="shared" si="1561"/>
        <v>2.6666666666666665</v>
      </c>
      <c r="GU73" s="41" t="s">
        <v>83</v>
      </c>
      <c r="GV73" s="42">
        <f t="shared" si="1561"/>
        <v>3.6818181818181817</v>
      </c>
      <c r="GW73" s="41" t="s">
        <v>83</v>
      </c>
      <c r="GX73" s="42">
        <f t="shared" si="1561"/>
        <v>3.6818181818181817</v>
      </c>
      <c r="GY73" s="41" t="s">
        <v>83</v>
      </c>
      <c r="GZ73" s="42">
        <f t="shared" si="1561"/>
        <v>3.2</v>
      </c>
      <c r="HA73" s="41" t="s">
        <v>83</v>
      </c>
      <c r="HB73" s="42">
        <f t="shared" si="1561"/>
        <v>5</v>
      </c>
      <c r="HC73" s="41" t="s">
        <v>83</v>
      </c>
      <c r="HD73" s="42">
        <f t="shared" si="1561"/>
        <v>1.4285714285714286</v>
      </c>
      <c r="HE73" s="41" t="s">
        <v>83</v>
      </c>
      <c r="HF73" s="42">
        <f t="shared" si="1561"/>
        <v>5.2380952380952381</v>
      </c>
      <c r="HG73" s="41" t="s">
        <v>83</v>
      </c>
      <c r="HH73" s="42">
        <f t="shared" si="1561"/>
        <v>0.8</v>
      </c>
      <c r="HI73" s="41" t="s">
        <v>83</v>
      </c>
      <c r="HJ73" s="42">
        <f t="shared" si="1561"/>
        <v>1.1904761904761905</v>
      </c>
      <c r="HK73" s="41" t="s">
        <v>83</v>
      </c>
      <c r="HL73" s="42">
        <f t="shared" si="1561"/>
        <v>13.6</v>
      </c>
      <c r="HM73" s="41" t="s">
        <v>83</v>
      </c>
      <c r="HN73" s="42">
        <f t="shared" si="1561"/>
        <v>1.25</v>
      </c>
      <c r="HP73" s="41" t="s">
        <v>83</v>
      </c>
      <c r="HQ73" s="42">
        <f t="shared" ref="HQ73" si="1562">(HP68*HP69)/HP70</f>
        <v>18.05</v>
      </c>
      <c r="HS73" s="41" t="s">
        <v>83</v>
      </c>
      <c r="HT73" s="42">
        <f t="shared" ref="HT73:HZ73" si="1563">(HS68*HS69)/HS70</f>
        <v>0</v>
      </c>
      <c r="HU73" s="41" t="s">
        <v>83</v>
      </c>
      <c r="HV73" s="42">
        <f t="shared" si="1563"/>
        <v>0</v>
      </c>
      <c r="HW73" s="41" t="s">
        <v>83</v>
      </c>
      <c r="HX73" s="42">
        <f t="shared" si="1563"/>
        <v>0</v>
      </c>
      <c r="HY73" s="41" t="s">
        <v>83</v>
      </c>
      <c r="HZ73" s="42">
        <f t="shared" si="1563"/>
        <v>0</v>
      </c>
      <c r="IB73" s="41" t="s">
        <v>83</v>
      </c>
      <c r="IC73" s="42">
        <f t="shared" ref="IC73:IQ73" si="1564">(IB68*IB69)/IB70</f>
        <v>0.24</v>
      </c>
      <c r="ID73" s="41" t="s">
        <v>83</v>
      </c>
      <c r="IE73" s="42">
        <f t="shared" si="1564"/>
        <v>0.33333333333333331</v>
      </c>
      <c r="IF73" s="41" t="s">
        <v>83</v>
      </c>
      <c r="IG73" s="42">
        <f t="shared" si="1564"/>
        <v>3.1818181818181817</v>
      </c>
      <c r="IH73" s="41" t="s">
        <v>83</v>
      </c>
      <c r="II73" s="42">
        <f t="shared" si="1564"/>
        <v>5</v>
      </c>
      <c r="IJ73" s="41" t="s">
        <v>83</v>
      </c>
      <c r="IK73" s="42">
        <f t="shared" si="1564"/>
        <v>1.4583333333333333</v>
      </c>
      <c r="IL73" s="41" t="s">
        <v>83</v>
      </c>
      <c r="IM73" s="42">
        <f t="shared" si="1564"/>
        <v>4.2857142857142856</v>
      </c>
      <c r="IN73" s="41" t="s">
        <v>83</v>
      </c>
      <c r="IO73" s="42">
        <f t="shared" si="1564"/>
        <v>0.90909090909090906</v>
      </c>
      <c r="IP73" s="41" t="s">
        <v>83</v>
      </c>
      <c r="IQ73" s="42">
        <f t="shared" si="1564"/>
        <v>1.3043478260869565</v>
      </c>
    </row>
    <row r="74" spans="2:251">
      <c r="F74" s="41" t="s">
        <v>86</v>
      </c>
      <c r="G74" s="42">
        <f>G68*G69/F70</f>
        <v>0</v>
      </c>
      <c r="H74" s="41" t="s">
        <v>86</v>
      </c>
      <c r="I74" s="42">
        <f t="shared" ref="I74" si="1565">I68*I69/H70</f>
        <v>5.2631578947368418E-2</v>
      </c>
      <c r="J74" s="41" t="s">
        <v>86</v>
      </c>
      <c r="K74" s="42">
        <f t="shared" ref="K74" si="1566">K68*K69/J70</f>
        <v>18.05</v>
      </c>
      <c r="L74" s="41" t="s">
        <v>86</v>
      </c>
      <c r="M74" s="42">
        <f>M68*M69/L70</f>
        <v>9.5238095238095233E-2</v>
      </c>
      <c r="N74" s="41" t="s">
        <v>86</v>
      </c>
      <c r="O74" s="42">
        <f t="shared" ref="O74" si="1567">O68*O69/N70</f>
        <v>16.2</v>
      </c>
      <c r="P74" s="41" t="s">
        <v>86</v>
      </c>
      <c r="Q74" s="42">
        <f t="shared" ref="Q74" si="1568">Q68*Q69/P70</f>
        <v>0</v>
      </c>
      <c r="R74" s="41" t="s">
        <v>86</v>
      </c>
      <c r="S74" s="42">
        <f t="shared" ref="S74" si="1569">S68*S69/R70</f>
        <v>14.45</v>
      </c>
      <c r="T74" s="41" t="s">
        <v>86</v>
      </c>
      <c r="U74" s="42">
        <f t="shared" ref="U74" si="1570">U68*U69/T70</f>
        <v>0</v>
      </c>
      <c r="V74" s="41" t="s">
        <v>86</v>
      </c>
      <c r="W74" s="42">
        <f t="shared" ref="W74" si="1571">W68*W69/V70</f>
        <v>14.571428571428571</v>
      </c>
      <c r="X74" s="41" t="s">
        <v>86</v>
      </c>
      <c r="Y74" s="42">
        <f t="shared" ref="Y74" si="1572">Y68*Y69/X70</f>
        <v>0.05</v>
      </c>
      <c r="AA74" s="41" t="s">
        <v>86</v>
      </c>
      <c r="AB74" s="42" t="e">
        <f t="shared" ref="AB74:AJ74" si="1573">AB68*AB69/AA70</f>
        <v>#DIV/0!</v>
      </c>
      <c r="AC74" s="41" t="s">
        <v>86</v>
      </c>
      <c r="AD74" s="42">
        <f t="shared" si="1573"/>
        <v>8.5</v>
      </c>
      <c r="AE74" s="41" t="s">
        <v>86</v>
      </c>
      <c r="AF74" s="42">
        <f t="shared" si="1573"/>
        <v>1.75</v>
      </c>
      <c r="AG74" s="41" t="s">
        <v>86</v>
      </c>
      <c r="AH74" s="42">
        <f t="shared" si="1573"/>
        <v>13.0625</v>
      </c>
      <c r="AI74" s="41" t="s">
        <v>86</v>
      </c>
      <c r="AJ74" s="42">
        <f t="shared" si="1573"/>
        <v>1.3333333333333333</v>
      </c>
      <c r="AL74" s="41" t="s">
        <v>86</v>
      </c>
      <c r="AM74" s="42">
        <f t="shared" ref="AM74:BI74" si="1574">AM68*AM69/AL70</f>
        <v>2.0454545454545454</v>
      </c>
      <c r="AN74" s="41" t="s">
        <v>86</v>
      </c>
      <c r="AO74" s="42">
        <f t="shared" si="1574"/>
        <v>0.63157894736842102</v>
      </c>
      <c r="AP74" s="41" t="s">
        <v>86</v>
      </c>
      <c r="AQ74" s="42">
        <f t="shared" si="1574"/>
        <v>6.8095238095238093</v>
      </c>
      <c r="AR74" s="41" t="s">
        <v>86</v>
      </c>
      <c r="AS74" s="42">
        <f t="shared" si="1574"/>
        <v>1.6666666666666667</v>
      </c>
      <c r="AT74" s="41" t="s">
        <v>86</v>
      </c>
      <c r="AU74" s="42">
        <f t="shared" si="1574"/>
        <v>0.33333333333333331</v>
      </c>
      <c r="AV74" s="41" t="s">
        <v>86</v>
      </c>
      <c r="AW74" s="42">
        <f t="shared" si="1574"/>
        <v>2.8421052631578947</v>
      </c>
      <c r="AX74" s="41" t="s">
        <v>86</v>
      </c>
      <c r="AY74" s="42">
        <f t="shared" si="1574"/>
        <v>11.666666666666666</v>
      </c>
      <c r="AZ74" s="41" t="s">
        <v>86</v>
      </c>
      <c r="BA74" s="42">
        <f t="shared" si="1574"/>
        <v>4.2105263157894735</v>
      </c>
      <c r="BB74" s="41" t="s">
        <v>86</v>
      </c>
      <c r="BC74" s="42">
        <f t="shared" si="1574"/>
        <v>0</v>
      </c>
      <c r="BD74" s="41" t="s">
        <v>86</v>
      </c>
      <c r="BE74" s="42">
        <f t="shared" si="1574"/>
        <v>13.235294117647058</v>
      </c>
      <c r="BF74" s="41" t="s">
        <v>86</v>
      </c>
      <c r="BG74" s="42">
        <f t="shared" si="1574"/>
        <v>13.333333333333334</v>
      </c>
      <c r="BH74" s="41" t="s">
        <v>86</v>
      </c>
      <c r="BI74" s="42">
        <f t="shared" si="1574"/>
        <v>0.66666666666666663</v>
      </c>
      <c r="BK74" s="41" t="s">
        <v>86</v>
      </c>
      <c r="BL74" s="42">
        <f t="shared" ref="BL74:CH74" si="1575">BL68*BL69/BK70</f>
        <v>1.875</v>
      </c>
      <c r="BM74" s="41" t="s">
        <v>86</v>
      </c>
      <c r="BN74" s="42">
        <f t="shared" si="1575"/>
        <v>0</v>
      </c>
      <c r="BO74" s="41" t="s">
        <v>86</v>
      </c>
      <c r="BP74" s="42">
        <f t="shared" si="1575"/>
        <v>9.5238095238095233E-2</v>
      </c>
      <c r="BQ74" s="41" t="s">
        <v>86</v>
      </c>
      <c r="BR74" s="42" t="e">
        <f t="shared" si="1575"/>
        <v>#DIV/0!</v>
      </c>
      <c r="BS74" s="41" t="s">
        <v>86</v>
      </c>
      <c r="BT74" s="42">
        <f t="shared" si="1575"/>
        <v>0.40909090909090912</v>
      </c>
      <c r="BU74" s="41" t="s">
        <v>86</v>
      </c>
      <c r="BV74" s="42">
        <f t="shared" si="1575"/>
        <v>4.125</v>
      </c>
      <c r="BW74" s="41" t="s">
        <v>86</v>
      </c>
      <c r="BX74" s="42">
        <f t="shared" si="1575"/>
        <v>9.5238095238095233E-2</v>
      </c>
      <c r="BY74" s="41" t="s">
        <v>86</v>
      </c>
      <c r="BZ74" s="42">
        <f t="shared" si="1575"/>
        <v>7</v>
      </c>
      <c r="CA74" s="41" t="s">
        <v>86</v>
      </c>
      <c r="CB74" s="42">
        <f t="shared" si="1575"/>
        <v>5.5</v>
      </c>
      <c r="CC74" s="41" t="s">
        <v>86</v>
      </c>
      <c r="CD74" s="42">
        <f t="shared" si="1575"/>
        <v>7.6363636363636367</v>
      </c>
      <c r="CE74" s="41" t="s">
        <v>86</v>
      </c>
      <c r="CF74" s="42">
        <f t="shared" si="1575"/>
        <v>0.05</v>
      </c>
      <c r="CG74" s="41" t="s">
        <v>86</v>
      </c>
      <c r="CH74" s="42">
        <f t="shared" si="1575"/>
        <v>0.45</v>
      </c>
      <c r="CJ74" s="41" t="s">
        <v>86</v>
      </c>
      <c r="CK74" s="42" t="e">
        <f t="shared" ref="CK74:CY74" si="1576">CK68*CK69/CJ70</f>
        <v>#DIV/0!</v>
      </c>
      <c r="CL74" s="41" t="s">
        <v>86</v>
      </c>
      <c r="CM74" s="42" t="e">
        <f t="shared" si="1576"/>
        <v>#DIV/0!</v>
      </c>
      <c r="CN74" s="41" t="s">
        <v>86</v>
      </c>
      <c r="CO74" s="42">
        <f t="shared" si="1576"/>
        <v>1.5909090909090908</v>
      </c>
      <c r="CP74" s="41" t="s">
        <v>86</v>
      </c>
      <c r="CQ74" s="42">
        <f t="shared" si="1576"/>
        <v>0.38095238095238093</v>
      </c>
      <c r="CR74" s="41" t="s">
        <v>86</v>
      </c>
      <c r="CS74" s="42">
        <f t="shared" si="1576"/>
        <v>9.6</v>
      </c>
      <c r="CT74" s="41" t="s">
        <v>86</v>
      </c>
      <c r="CU74" s="42">
        <f t="shared" si="1576"/>
        <v>14.571428571428571</v>
      </c>
      <c r="CV74" s="41" t="s">
        <v>86</v>
      </c>
      <c r="CW74" s="42">
        <f t="shared" si="1576"/>
        <v>14.45</v>
      </c>
      <c r="CX74" s="41" t="s">
        <v>86</v>
      </c>
      <c r="CY74" s="42">
        <f t="shared" si="1576"/>
        <v>0.8</v>
      </c>
      <c r="DA74" s="41" t="s">
        <v>86</v>
      </c>
      <c r="DB74" s="42">
        <f t="shared" ref="DB74:DR74" si="1577">DB68*DB69/DA70</f>
        <v>4.875</v>
      </c>
      <c r="DC74" s="41" t="s">
        <v>86</v>
      </c>
      <c r="DD74" s="42">
        <f t="shared" si="1577"/>
        <v>20.16</v>
      </c>
      <c r="DE74" s="41" t="s">
        <v>86</v>
      </c>
      <c r="DF74" s="42">
        <f t="shared" si="1577"/>
        <v>1.0909090909090908</v>
      </c>
      <c r="DG74" s="41" t="s">
        <v>86</v>
      </c>
      <c r="DH74" s="42">
        <f t="shared" si="1577"/>
        <v>0</v>
      </c>
      <c r="DI74" s="41" t="s">
        <v>86</v>
      </c>
      <c r="DJ74" s="42">
        <f t="shared" si="1577"/>
        <v>16.285714285714285</v>
      </c>
      <c r="DK74" s="41" t="s">
        <v>86</v>
      </c>
      <c r="DL74" s="42">
        <f t="shared" si="1577"/>
        <v>0.36363636363636365</v>
      </c>
      <c r="DM74" s="41" t="s">
        <v>86</v>
      </c>
      <c r="DN74" s="42">
        <f t="shared" si="1577"/>
        <v>0</v>
      </c>
      <c r="DO74" s="41" t="s">
        <v>86</v>
      </c>
      <c r="DP74" s="42" t="e">
        <f t="shared" si="1577"/>
        <v>#DIV/0!</v>
      </c>
      <c r="DQ74" s="41" t="s">
        <v>86</v>
      </c>
      <c r="DR74" s="42" t="e">
        <f t="shared" si="1577"/>
        <v>#DIV/0!</v>
      </c>
      <c r="DT74" s="41" t="s">
        <v>86</v>
      </c>
      <c r="DU74" s="42">
        <f t="shared" ref="DU74:EC74" si="1578">DU68*DU69/DT70</f>
        <v>18.967741935483872</v>
      </c>
      <c r="DV74" s="41" t="s">
        <v>86</v>
      </c>
      <c r="DW74" s="42">
        <f t="shared" si="1578"/>
        <v>18.173913043478262</v>
      </c>
      <c r="DX74" s="41" t="s">
        <v>86</v>
      </c>
      <c r="DY74" s="42">
        <f t="shared" si="1578"/>
        <v>0.5714285714285714</v>
      </c>
      <c r="DZ74" s="41" t="s">
        <v>86</v>
      </c>
      <c r="EA74" s="42">
        <f t="shared" si="1578"/>
        <v>16.153846153846153</v>
      </c>
      <c r="EB74" s="41" t="s">
        <v>86</v>
      </c>
      <c r="EC74" s="42">
        <f t="shared" si="1578"/>
        <v>18.05</v>
      </c>
      <c r="EE74" s="41" t="s">
        <v>86</v>
      </c>
      <c r="EF74" s="42">
        <f t="shared" ref="EF74:FL74" si="1579">EF68*EF69/EE70</f>
        <v>4.32</v>
      </c>
      <c r="EG74" s="41" t="s">
        <v>86</v>
      </c>
      <c r="EH74" s="42">
        <f t="shared" si="1579"/>
        <v>16.363636363636363</v>
      </c>
      <c r="EI74" s="41" t="s">
        <v>86</v>
      </c>
      <c r="EJ74" s="42">
        <f t="shared" si="1579"/>
        <v>0.2857142857142857</v>
      </c>
      <c r="EK74" s="41" t="s">
        <v>86</v>
      </c>
      <c r="EL74" s="42">
        <f t="shared" si="1579"/>
        <v>0</v>
      </c>
      <c r="EM74" s="41" t="s">
        <v>86</v>
      </c>
      <c r="EN74" s="42">
        <f t="shared" si="1579"/>
        <v>16.666666666666668</v>
      </c>
      <c r="EO74" s="41" t="s">
        <v>86</v>
      </c>
      <c r="EP74" s="42">
        <f t="shared" si="1579"/>
        <v>0</v>
      </c>
      <c r="EQ74" s="41" t="s">
        <v>86</v>
      </c>
      <c r="ER74" s="42">
        <f t="shared" si="1579"/>
        <v>12.16</v>
      </c>
      <c r="ES74" s="41" t="s">
        <v>86</v>
      </c>
      <c r="ET74" s="42">
        <f t="shared" si="1579"/>
        <v>1.3043478260869565</v>
      </c>
      <c r="EU74" s="41" t="s">
        <v>86</v>
      </c>
      <c r="EV74" s="42">
        <f t="shared" si="1579"/>
        <v>12.423076923076923</v>
      </c>
      <c r="EW74" s="41" t="s">
        <v>86</v>
      </c>
      <c r="EX74" s="42">
        <f t="shared" si="1579"/>
        <v>1.3043478260869565</v>
      </c>
      <c r="EY74" s="41" t="s">
        <v>86</v>
      </c>
      <c r="EZ74" s="42">
        <f t="shared" si="1579"/>
        <v>17.100000000000001</v>
      </c>
      <c r="FA74" s="41" t="s">
        <v>86</v>
      </c>
      <c r="FB74" s="42">
        <f t="shared" si="1579"/>
        <v>1.3333333333333333</v>
      </c>
      <c r="FC74" s="41" t="s">
        <v>86</v>
      </c>
      <c r="FD74" s="42">
        <f t="shared" si="1579"/>
        <v>10.961538461538462</v>
      </c>
      <c r="FE74" s="41" t="s">
        <v>86</v>
      </c>
      <c r="FF74" s="42">
        <f t="shared" si="1579"/>
        <v>6.4615384615384617</v>
      </c>
      <c r="FG74" s="41" t="s">
        <v>86</v>
      </c>
      <c r="FH74" s="42">
        <f t="shared" si="1579"/>
        <v>14.875</v>
      </c>
      <c r="FI74" s="41" t="s">
        <v>86</v>
      </c>
      <c r="FJ74" s="42">
        <f t="shared" si="1579"/>
        <v>0.68181818181818177</v>
      </c>
      <c r="FK74" s="41" t="s">
        <v>86</v>
      </c>
      <c r="FL74" s="42">
        <f t="shared" si="1579"/>
        <v>8.9655172413793096</v>
      </c>
      <c r="FN74" s="41" t="s">
        <v>86</v>
      </c>
      <c r="FO74" s="42">
        <f t="shared" ref="FO74:GG74" si="1580">FO68*FO69/FN70</f>
        <v>0.54545454545454541</v>
      </c>
      <c r="FP74" s="41" t="s">
        <v>86</v>
      </c>
      <c r="FQ74" s="42">
        <f t="shared" si="1580"/>
        <v>1</v>
      </c>
      <c r="FR74" s="41" t="s">
        <v>86</v>
      </c>
      <c r="FS74" s="42">
        <f t="shared" si="1580"/>
        <v>5.5384615384615383</v>
      </c>
      <c r="FT74" s="41" t="s">
        <v>86</v>
      </c>
      <c r="FU74" s="42">
        <f t="shared" si="1580"/>
        <v>2</v>
      </c>
      <c r="FV74" s="41" t="s">
        <v>86</v>
      </c>
      <c r="FW74" s="42">
        <f t="shared" si="1580"/>
        <v>7.2</v>
      </c>
      <c r="FX74" s="41" t="s">
        <v>86</v>
      </c>
      <c r="FY74" s="42" t="e">
        <f t="shared" si="1580"/>
        <v>#DIV/0!</v>
      </c>
      <c r="FZ74" s="41" t="s">
        <v>86</v>
      </c>
      <c r="GA74" s="42">
        <f t="shared" si="1580"/>
        <v>4.4545454545454541</v>
      </c>
      <c r="GB74" s="41" t="s">
        <v>86</v>
      </c>
      <c r="GC74" s="42">
        <f t="shared" si="1580"/>
        <v>2.1818181818181817</v>
      </c>
      <c r="GD74" s="41" t="s">
        <v>86</v>
      </c>
      <c r="GE74" s="42">
        <f t="shared" si="1580"/>
        <v>2.1818181818181817</v>
      </c>
      <c r="GF74" s="41" t="s">
        <v>86</v>
      </c>
      <c r="GG74" s="42">
        <f t="shared" si="1580"/>
        <v>5.6</v>
      </c>
      <c r="GI74" s="41" t="s">
        <v>86</v>
      </c>
      <c r="GJ74" s="42">
        <f t="shared" ref="GJ74:HN74" si="1581">GJ68*GJ69/GI70</f>
        <v>5.833333333333333</v>
      </c>
      <c r="GK74" s="41" t="s">
        <v>86</v>
      </c>
      <c r="GL74" s="42">
        <f t="shared" si="1581"/>
        <v>5</v>
      </c>
      <c r="GM74" s="41" t="s">
        <v>86</v>
      </c>
      <c r="GN74" s="42">
        <f t="shared" si="1581"/>
        <v>4.6956521739130439</v>
      </c>
      <c r="GO74" s="41" t="s">
        <v>86</v>
      </c>
      <c r="GP74" s="42">
        <f t="shared" si="1581"/>
        <v>6.5</v>
      </c>
      <c r="GQ74" s="41" t="s">
        <v>86</v>
      </c>
      <c r="GR74" s="42">
        <f t="shared" si="1581"/>
        <v>14.782608695652174</v>
      </c>
      <c r="GS74" s="41" t="s">
        <v>86</v>
      </c>
      <c r="GT74" s="42">
        <f t="shared" si="1581"/>
        <v>8.6666666666666661</v>
      </c>
      <c r="GU74" s="41" t="s">
        <v>86</v>
      </c>
      <c r="GV74" s="42">
        <f t="shared" si="1581"/>
        <v>7.6818181818181817</v>
      </c>
      <c r="GW74" s="41" t="s">
        <v>86</v>
      </c>
      <c r="GX74" s="42">
        <f t="shared" si="1581"/>
        <v>7.6818181818181817</v>
      </c>
      <c r="GY74" s="41" t="s">
        <v>86</v>
      </c>
      <c r="GZ74" s="42">
        <f t="shared" si="1581"/>
        <v>7.2</v>
      </c>
      <c r="HA74" s="41" t="s">
        <v>86</v>
      </c>
      <c r="HB74" s="42">
        <f t="shared" si="1581"/>
        <v>5</v>
      </c>
      <c r="HC74" s="41" t="s">
        <v>86</v>
      </c>
      <c r="HD74" s="42">
        <f t="shared" si="1581"/>
        <v>11.428571428571429</v>
      </c>
      <c r="HE74" s="41" t="s">
        <v>86</v>
      </c>
      <c r="HF74" s="42">
        <f t="shared" si="1581"/>
        <v>5.2380952380952381</v>
      </c>
      <c r="HG74" s="41" t="s">
        <v>86</v>
      </c>
      <c r="HH74" s="42">
        <f t="shared" si="1581"/>
        <v>12.8</v>
      </c>
      <c r="HI74" s="41" t="s">
        <v>86</v>
      </c>
      <c r="HJ74" s="42">
        <f t="shared" si="1581"/>
        <v>12.19047619047619</v>
      </c>
      <c r="HK74" s="41" t="s">
        <v>86</v>
      </c>
      <c r="HL74" s="42">
        <f t="shared" si="1581"/>
        <v>0.6</v>
      </c>
      <c r="HM74" s="41" t="s">
        <v>86</v>
      </c>
      <c r="HN74" s="42">
        <f t="shared" si="1581"/>
        <v>11.25</v>
      </c>
      <c r="HP74" s="41" t="s">
        <v>86</v>
      </c>
      <c r="HQ74" s="42">
        <f t="shared" ref="HQ74" si="1582">HQ68*HQ69/HP70</f>
        <v>0.05</v>
      </c>
      <c r="HS74" s="41" t="s">
        <v>86</v>
      </c>
      <c r="HT74" s="42">
        <f t="shared" ref="HT74:HZ74" si="1583">HT68*HT69/HS70</f>
        <v>3</v>
      </c>
      <c r="HU74" s="41" t="s">
        <v>86</v>
      </c>
      <c r="HV74" s="42">
        <f t="shared" si="1583"/>
        <v>2</v>
      </c>
      <c r="HW74" s="41" t="s">
        <v>86</v>
      </c>
      <c r="HX74" s="42">
        <f t="shared" si="1583"/>
        <v>2</v>
      </c>
      <c r="HY74" s="41" t="s">
        <v>86</v>
      </c>
      <c r="HZ74" s="42">
        <f t="shared" si="1583"/>
        <v>2</v>
      </c>
      <c r="IB74" s="41" t="s">
        <v>86</v>
      </c>
      <c r="IC74" s="42">
        <f t="shared" ref="IC74:IQ74" si="1584">IC68*IC69/IB70</f>
        <v>18.239999999999998</v>
      </c>
      <c r="ID74" s="41" t="s">
        <v>86</v>
      </c>
      <c r="IE74" s="42">
        <f t="shared" si="1584"/>
        <v>18.333333333333332</v>
      </c>
      <c r="IF74" s="41" t="s">
        <v>86</v>
      </c>
      <c r="IG74" s="42">
        <f t="shared" si="1584"/>
        <v>8.1818181818181817</v>
      </c>
      <c r="IH74" s="41" t="s">
        <v>86</v>
      </c>
      <c r="II74" s="42">
        <f t="shared" si="1584"/>
        <v>6</v>
      </c>
      <c r="IJ74" s="41" t="s">
        <v>86</v>
      </c>
      <c r="IK74" s="42">
        <f t="shared" si="1584"/>
        <v>13.458333333333334</v>
      </c>
      <c r="IL74" s="41" t="s">
        <v>86</v>
      </c>
      <c r="IM74" s="42">
        <f t="shared" si="1584"/>
        <v>6.2857142857142856</v>
      </c>
      <c r="IN74" s="41" t="s">
        <v>86</v>
      </c>
      <c r="IO74" s="42">
        <f t="shared" si="1584"/>
        <v>13.909090909090908</v>
      </c>
      <c r="IP74" s="41" t="s">
        <v>86</v>
      </c>
      <c r="IQ74" s="42">
        <f t="shared" si="1584"/>
        <v>13.304347826086957</v>
      </c>
    </row>
    <row r="75" spans="2:251">
      <c r="B75" s="42">
        <f>117/16</f>
        <v>7.3125</v>
      </c>
      <c r="F75" s="41" t="s">
        <v>88</v>
      </c>
      <c r="G75" s="42">
        <v>1</v>
      </c>
      <c r="H75" s="41" t="s">
        <v>88</v>
      </c>
      <c r="I75" s="42">
        <f>(I73+I74)/H70</f>
        <v>0.90027700831024948</v>
      </c>
      <c r="J75" s="41" t="s">
        <v>88</v>
      </c>
      <c r="K75" s="42">
        <f t="shared" ref="K75" si="1585">(K73+K74)/J70</f>
        <v>0.90500000000000003</v>
      </c>
      <c r="L75" s="41" t="s">
        <v>88</v>
      </c>
      <c r="M75" s="42">
        <f>(M73+M74)/L70</f>
        <v>0.86621315192743764</v>
      </c>
      <c r="N75" s="41" t="s">
        <v>88</v>
      </c>
      <c r="O75" s="42">
        <f t="shared" ref="O75" si="1586">(O73+O74)/N70</f>
        <v>0.82</v>
      </c>
      <c r="P75" s="41" t="s">
        <v>88</v>
      </c>
      <c r="Q75" s="42">
        <f t="shared" ref="Q75" si="1587">(Q73+Q74)/P70</f>
        <v>1</v>
      </c>
      <c r="R75" s="41" t="s">
        <v>88</v>
      </c>
      <c r="S75" s="42">
        <f t="shared" ref="S75" si="1588">(S73+S74)/R70</f>
        <v>0.74499999999999988</v>
      </c>
      <c r="T75" s="41" t="s">
        <v>88</v>
      </c>
      <c r="U75" s="42">
        <f t="shared" ref="U75" si="1589">(U73+U74)/T70</f>
        <v>1</v>
      </c>
      <c r="V75" s="41" t="s">
        <v>88</v>
      </c>
      <c r="W75" s="42">
        <f t="shared" ref="W75" si="1590">(W73+W74)/V70</f>
        <v>0.72108843537414968</v>
      </c>
      <c r="X75" s="41" t="s">
        <v>88</v>
      </c>
      <c r="Y75" s="42">
        <f t="shared" ref="Y75" si="1591">(Y73+Y74)/X70</f>
        <v>0.90500000000000003</v>
      </c>
      <c r="AA75" s="41" t="s">
        <v>88</v>
      </c>
      <c r="AB75" s="42" t="e">
        <f t="shared" ref="AB75" si="1592">(AB73+AB74)/AA70</f>
        <v>#DIV/0!</v>
      </c>
      <c r="AC75" s="41" t="s">
        <v>88</v>
      </c>
      <c r="AD75" s="42">
        <f t="shared" ref="AD75" si="1593">(AD73+AD74)/AC70</f>
        <v>0.5</v>
      </c>
      <c r="AE75" s="41" t="s">
        <v>88</v>
      </c>
      <c r="AF75" s="42">
        <f t="shared" ref="AF75" si="1594">(AF73+AF74)/AE70</f>
        <v>0.60416666666666663</v>
      </c>
      <c r="AG75" s="41" t="s">
        <v>88</v>
      </c>
      <c r="AH75" s="42">
        <f t="shared" ref="AH75" si="1595">(AH73+AH74)/AG70</f>
        <v>0.53515625</v>
      </c>
      <c r="AI75" s="41" t="s">
        <v>88</v>
      </c>
      <c r="AJ75" s="42">
        <f t="shared" ref="AJ75" si="1596">(AJ73+AJ74)/AI70</f>
        <v>0.61111111111111116</v>
      </c>
      <c r="AL75" s="41" t="s">
        <v>88</v>
      </c>
      <c r="AM75" s="42">
        <f t="shared" ref="AM75" si="1597">(AM73+AM74)/AL70</f>
        <v>0.54958677685950408</v>
      </c>
      <c r="AN75" s="41" t="s">
        <v>88</v>
      </c>
      <c r="AO75" s="42">
        <f t="shared" ref="AO75" si="1598">(AO73+AO74)/AN70</f>
        <v>0.69806094182825484</v>
      </c>
      <c r="AP75" s="41" t="s">
        <v>88</v>
      </c>
      <c r="AQ75" s="42">
        <f t="shared" ref="AQ75" si="1599">(AQ73+AQ74)/AP70</f>
        <v>0.50566893424036274</v>
      </c>
      <c r="AR75" s="41" t="s">
        <v>88</v>
      </c>
      <c r="AS75" s="42">
        <f t="shared" ref="AS75" si="1600">(AS73+AS74)/AR70</f>
        <v>0.57407407407407396</v>
      </c>
      <c r="AT75" s="41" t="s">
        <v>88</v>
      </c>
      <c r="AU75" s="42">
        <f t="shared" ref="AU75" si="1601">(AU73+AU74)/AT70</f>
        <v>0.7592592592592593</v>
      </c>
      <c r="AV75" s="41" t="s">
        <v>88</v>
      </c>
      <c r="AW75" s="42">
        <f t="shared" ref="AW75" si="1602">(AW73+AW74)/AV70</f>
        <v>0.50969529085872578</v>
      </c>
      <c r="AX75" s="41" t="s">
        <v>88</v>
      </c>
      <c r="AY75" s="42">
        <f t="shared" ref="AY75" si="1603">(AY73+AY74)/AX70</f>
        <v>0.68518518518518512</v>
      </c>
      <c r="AZ75" s="41" t="s">
        <v>88</v>
      </c>
      <c r="BA75" s="42">
        <f t="shared" ref="BA75" si="1604">(BA73+BA74)/AZ70</f>
        <v>0.49584487534626037</v>
      </c>
      <c r="BB75" s="41" t="s">
        <v>88</v>
      </c>
      <c r="BC75" s="42">
        <f t="shared" ref="BC75" si="1605">(BC73+BC74)/BB70</f>
        <v>1</v>
      </c>
      <c r="BD75" s="41" t="s">
        <v>88</v>
      </c>
      <c r="BE75" s="42">
        <f t="shared" ref="BE75" si="1606">(BE73+BE74)/BD70</f>
        <v>0.79238754325259508</v>
      </c>
      <c r="BF75" s="41" t="s">
        <v>88</v>
      </c>
      <c r="BG75" s="42">
        <f t="shared" ref="BG75" si="1607">(BG73+BG74)/BF70</f>
        <v>0.7592592592592593</v>
      </c>
      <c r="BH75" s="41" t="s">
        <v>88</v>
      </c>
      <c r="BI75" s="42">
        <f t="shared" ref="BI75" si="1608">(BI73+BI74)/BH70</f>
        <v>0.68518518518518512</v>
      </c>
      <c r="BK75" s="41" t="s">
        <v>88</v>
      </c>
      <c r="BL75" s="42">
        <f t="shared" ref="BL75" si="1609">(BL73+BL74)/BK70</f>
        <v>0.57291666666666663</v>
      </c>
      <c r="BM75" s="41" t="s">
        <v>88</v>
      </c>
      <c r="BN75" s="42">
        <f t="shared" ref="BN75" si="1610">(BN73+BN74)/BM70</f>
        <v>1</v>
      </c>
      <c r="BO75" s="41" t="s">
        <v>88</v>
      </c>
      <c r="BP75" s="42">
        <f t="shared" ref="BP75" si="1611">(BP73+BP74)/BO70</f>
        <v>0.86621315192743764</v>
      </c>
      <c r="BQ75" s="41" t="s">
        <v>88</v>
      </c>
      <c r="BR75" s="42" t="e">
        <f t="shared" ref="BR75" si="1612">(BR73+BR74)/BQ70</f>
        <v>#DIV/0!</v>
      </c>
      <c r="BS75" s="41" t="s">
        <v>88</v>
      </c>
      <c r="BT75" s="42">
        <f t="shared" ref="BT75" si="1613">(BT73+BT74)/BS70</f>
        <v>0.76446280991735549</v>
      </c>
      <c r="BU75" s="41" t="s">
        <v>88</v>
      </c>
      <c r="BV75" s="42">
        <f t="shared" ref="BV75" si="1614">(BV73+BV74)/BU70</f>
        <v>0.51041666666666663</v>
      </c>
      <c r="BW75" s="41" t="s">
        <v>88</v>
      </c>
      <c r="BX75" s="42">
        <f t="shared" ref="BX75" si="1615">(BX73+BX74)/BW70</f>
        <v>0.86621315192743764</v>
      </c>
      <c r="BY75" s="41" t="s">
        <v>88</v>
      </c>
      <c r="BZ75" s="42">
        <f t="shared" ref="BZ75" si="1616">(BZ73+BZ74)/BY70</f>
        <v>0.5</v>
      </c>
      <c r="CA75" s="41" t="s">
        <v>88</v>
      </c>
      <c r="CB75" s="42">
        <f t="shared" ref="CB75" si="1617">(CB73+CB74)/CA70</f>
        <v>0.5</v>
      </c>
      <c r="CC75" s="41" t="s">
        <v>88</v>
      </c>
      <c r="CD75" s="42">
        <f t="shared" ref="CD75" si="1618">(CD73+CD74)/CC70</f>
        <v>0.5123966942148761</v>
      </c>
      <c r="CE75" s="41" t="s">
        <v>88</v>
      </c>
      <c r="CF75" s="42">
        <f t="shared" ref="CF75" si="1619">(CF73+CF74)/CE70</f>
        <v>0.90500000000000003</v>
      </c>
      <c r="CG75" s="41" t="s">
        <v>88</v>
      </c>
      <c r="CH75" s="42">
        <f t="shared" ref="CH75" si="1620">(CH73+CH74)/CG70</f>
        <v>0.74499999999999988</v>
      </c>
      <c r="CJ75" s="41" t="s">
        <v>88</v>
      </c>
      <c r="CK75" s="42" t="e">
        <f t="shared" ref="CK75" si="1621">(CK73+CK74)/CJ70</f>
        <v>#DIV/0!</v>
      </c>
      <c r="CL75" s="41" t="s">
        <v>88</v>
      </c>
      <c r="CM75" s="42" t="e">
        <f t="shared" ref="CM75" si="1622">(CM73+CM74)/CL70</f>
        <v>#DIV/0!</v>
      </c>
      <c r="CN75" s="41" t="s">
        <v>88</v>
      </c>
      <c r="CO75" s="42">
        <f t="shared" ref="CO75" si="1623">(CO73+CO74)/CN70</f>
        <v>0.59917355371900838</v>
      </c>
      <c r="CP75" s="41" t="s">
        <v>88</v>
      </c>
      <c r="CQ75" s="42">
        <f t="shared" ref="CQ75" si="1624">(CQ73+CQ74)/CP70</f>
        <v>0.75056689342403637</v>
      </c>
      <c r="CR75" s="41" t="s">
        <v>88</v>
      </c>
      <c r="CS75" s="42">
        <f t="shared" ref="CS75" si="1625">(CS73+CS74)/CR70</f>
        <v>0.52800000000000002</v>
      </c>
      <c r="CT75" s="41" t="s">
        <v>88</v>
      </c>
      <c r="CU75" s="42">
        <f t="shared" ref="CU75" si="1626">(CU73+CU74)/CT70</f>
        <v>0.72108843537414968</v>
      </c>
      <c r="CV75" s="41" t="s">
        <v>88</v>
      </c>
      <c r="CW75" s="42">
        <f t="shared" ref="CW75" si="1627">(CW73+CW74)/CV70</f>
        <v>0.74499999999999988</v>
      </c>
      <c r="CX75" s="41" t="s">
        <v>88</v>
      </c>
      <c r="CY75" s="42">
        <f t="shared" ref="CY75" si="1628">(CY73+CY74)/CX70</f>
        <v>0.68</v>
      </c>
      <c r="DA75" s="41" t="s">
        <v>88</v>
      </c>
      <c r="DB75" s="42">
        <f t="shared" ref="DB75" si="1629">(DB73+DB74)/DA70</f>
        <v>0.48958333333333331</v>
      </c>
      <c r="DC75" s="41" t="s">
        <v>88</v>
      </c>
      <c r="DD75" s="42">
        <f t="shared" ref="DD75" si="1630">(DD73+DD74)/DC70</f>
        <v>0.81279999999999997</v>
      </c>
      <c r="DE75" s="41" t="s">
        <v>88</v>
      </c>
      <c r="DF75" s="42">
        <f t="shared" ref="DF75" si="1631">(DF73+DF74)/DE70</f>
        <v>0.64462809917355379</v>
      </c>
      <c r="DG75" s="41" t="s">
        <v>88</v>
      </c>
      <c r="DH75" s="42">
        <f t="shared" ref="DH75" si="1632">(DH73+DH74)/DG70</f>
        <v>1</v>
      </c>
      <c r="DI75" s="41" t="s">
        <v>88</v>
      </c>
      <c r="DJ75" s="42">
        <f t="shared" ref="DJ75" si="1633">(DJ73+DJ74)/DI70</f>
        <v>0.78911564625850328</v>
      </c>
      <c r="DK75" s="41" t="s">
        <v>88</v>
      </c>
      <c r="DL75" s="42">
        <f t="shared" ref="DL75" si="1634">(DL73+DL74)/DK70</f>
        <v>0.76033057851239672</v>
      </c>
      <c r="DM75" s="41" t="s">
        <v>88</v>
      </c>
      <c r="DN75" s="42">
        <f t="shared" ref="DN75" si="1635">(DN73+DN74)/DM70</f>
        <v>1</v>
      </c>
      <c r="DO75" s="41" t="s">
        <v>88</v>
      </c>
      <c r="DP75" s="42" t="e">
        <f t="shared" ref="DP75" si="1636">(DP73+DP74)/DO70</f>
        <v>#DIV/0!</v>
      </c>
      <c r="DQ75" s="41" t="s">
        <v>88</v>
      </c>
      <c r="DR75" s="42" t="e">
        <f t="shared" ref="DR75" si="1637">(DR73+DR74)/DQ70</f>
        <v>#DIV/0!</v>
      </c>
      <c r="DT75" s="41" t="s">
        <v>88</v>
      </c>
      <c r="DU75" s="42">
        <f t="shared" ref="DU75" si="1638">(DU73+DU74)/DT70</f>
        <v>0.64308012486992727</v>
      </c>
      <c r="DV75" s="41" t="s">
        <v>88</v>
      </c>
      <c r="DW75" s="42">
        <f t="shared" ref="DW75" si="1639">(DW73+DW74)/DV70</f>
        <v>0.79773156899810971</v>
      </c>
      <c r="DX75" s="41" t="s">
        <v>88</v>
      </c>
      <c r="DY75" s="42">
        <f t="shared" ref="DY75" si="1640">(DY73+DY74)/DX70</f>
        <v>0.72108843537414968</v>
      </c>
      <c r="DZ75" s="41" t="s">
        <v>88</v>
      </c>
      <c r="EA75" s="42">
        <f t="shared" ref="EA75" si="1641">(EA73+EA74)/DZ70</f>
        <v>0.66568047337278102</v>
      </c>
      <c r="EB75" s="41" t="s">
        <v>88</v>
      </c>
      <c r="EC75" s="42">
        <f t="shared" ref="EC75" si="1642">(EC73+EC74)/EB70</f>
        <v>0.90500000000000003</v>
      </c>
      <c r="EE75" s="41" t="s">
        <v>88</v>
      </c>
      <c r="EF75" s="42">
        <f t="shared" ref="EF75" si="1643">(EF73+EF74)/EE70</f>
        <v>0.50560000000000005</v>
      </c>
      <c r="EG75" s="41" t="s">
        <v>88</v>
      </c>
      <c r="EH75" s="42">
        <f t="shared" ref="EH75" si="1644">(EH73+EH74)/EG70</f>
        <v>0.76033057851239672</v>
      </c>
      <c r="EI75" s="41" t="s">
        <v>88</v>
      </c>
      <c r="EJ75" s="42">
        <f t="shared" ref="EJ75" si="1645">(EJ73+EJ74)/EI70</f>
        <v>0.78911564625850328</v>
      </c>
      <c r="EK75" s="41" t="s">
        <v>88</v>
      </c>
      <c r="EL75" s="42">
        <f t="shared" ref="EL75" si="1646">(EL73+EL74)/EK70</f>
        <v>1</v>
      </c>
      <c r="EM75" s="41" t="s">
        <v>88</v>
      </c>
      <c r="EN75" s="42">
        <f t="shared" ref="EN75" si="1647">(EN73+EN74)/EM70</f>
        <v>0.72222222222222232</v>
      </c>
      <c r="EO75" s="41" t="s">
        <v>88</v>
      </c>
      <c r="EP75" s="42">
        <f t="shared" ref="EP75" si="1648">(EP73+EP74)/EO70</f>
        <v>1</v>
      </c>
      <c r="EQ75" s="41" t="s">
        <v>88</v>
      </c>
      <c r="ER75" s="42">
        <f t="shared" ref="ER75" si="1649">(ER73+ER74)/EQ70</f>
        <v>0.57279999999999998</v>
      </c>
      <c r="ES75" s="41" t="s">
        <v>88</v>
      </c>
      <c r="ET75" s="42">
        <f t="shared" ref="ET75" si="1650">(ET73+ET74)/ES70</f>
        <v>0.63516068052930064</v>
      </c>
      <c r="EU75" s="41" t="s">
        <v>88</v>
      </c>
      <c r="EV75" s="42">
        <f t="shared" ref="EV75" si="1651">(EV73+EV74)/EU70</f>
        <v>0.57100591715976334</v>
      </c>
      <c r="EW75" s="41" t="s">
        <v>88</v>
      </c>
      <c r="EX75" s="42">
        <f t="shared" ref="EX75" si="1652">(EX73+EX74)/EW70</f>
        <v>0.63516068052930064</v>
      </c>
      <c r="EY75" s="41" t="s">
        <v>88</v>
      </c>
      <c r="EZ75" s="42">
        <f t="shared" ref="EZ75" si="1653">(EZ73+EZ74)/EY70</f>
        <v>0.6066666666666668</v>
      </c>
      <c r="FA75" s="41" t="s">
        <v>88</v>
      </c>
      <c r="FB75" s="42">
        <f t="shared" ref="FB75" si="1654">(FB73+FB74)/FA70</f>
        <v>0.61111111111111116</v>
      </c>
      <c r="FC75" s="41" t="s">
        <v>88</v>
      </c>
      <c r="FD75" s="42">
        <f t="shared" ref="FD75" si="1655">(FD73+FD74)/FC70</f>
        <v>0.53550295857988162</v>
      </c>
      <c r="FE75" s="41" t="s">
        <v>88</v>
      </c>
      <c r="FF75" s="42">
        <f t="shared" ref="FF75" si="1656">(FF73+FF74)/FE70</f>
        <v>0.49704142011834318</v>
      </c>
      <c r="FG75" s="41" t="s">
        <v>88</v>
      </c>
      <c r="FH75" s="42">
        <f t="shared" ref="FH75" si="1657">(FH73+FH74)/FG70</f>
        <v>0.65625</v>
      </c>
      <c r="FI75" s="41" t="s">
        <v>88</v>
      </c>
      <c r="FJ75" s="42">
        <f t="shared" ref="FJ75" si="1658">(FJ73+FJ74)/FI70</f>
        <v>0.69834710743801653</v>
      </c>
      <c r="FK75" s="41" t="s">
        <v>88</v>
      </c>
      <c r="FL75" s="42">
        <f t="shared" ref="FL75" si="1659">(FL73+FL74)/FK70</f>
        <v>0.48038049940546962</v>
      </c>
      <c r="FN75" s="41" t="s">
        <v>88</v>
      </c>
      <c r="FO75" s="42">
        <f t="shared" ref="FO75" si="1660">(FO73+FO74)/FN70</f>
        <v>0.64462809917355379</v>
      </c>
      <c r="FP75" s="41" t="s">
        <v>88</v>
      </c>
      <c r="FQ75" s="42">
        <f t="shared" ref="FQ75" si="1661">(FQ73+FQ74)/FP70</f>
        <v>0.55555555555555558</v>
      </c>
      <c r="FR75" s="41" t="s">
        <v>88</v>
      </c>
      <c r="FS75" s="42">
        <f t="shared" ref="FS75" si="1662">(FS73+FS74)/FR70</f>
        <v>0.54437869822485208</v>
      </c>
      <c r="FT75" s="41" t="s">
        <v>88</v>
      </c>
      <c r="FU75" s="42">
        <f t="shared" ref="FU75" si="1663">(FU73+FU74)/FT70</f>
        <v>0.5</v>
      </c>
      <c r="FV75" s="41" t="s">
        <v>88</v>
      </c>
      <c r="FW75" s="42">
        <f t="shared" ref="FW75" si="1664">(FW73+FW74)/FV70</f>
        <v>0.74</v>
      </c>
      <c r="FX75" s="41" t="s">
        <v>88</v>
      </c>
      <c r="FY75" s="42" t="e">
        <f t="shared" ref="FY75" si="1665">(FY73+FY74)/FX70</f>
        <v>#DIV/0!</v>
      </c>
      <c r="FZ75" s="41" t="s">
        <v>88</v>
      </c>
      <c r="GA75" s="42">
        <f t="shared" ref="GA75" si="1666">(GA73+GA74)/FZ70</f>
        <v>0.53719008264462798</v>
      </c>
      <c r="GB75" s="41" t="s">
        <v>88</v>
      </c>
      <c r="GC75" s="42">
        <f t="shared" ref="GC75" si="1667">(GC73+GC74)/GB70</f>
        <v>0.48760330578512395</v>
      </c>
      <c r="GD75" s="41" t="s">
        <v>88</v>
      </c>
      <c r="GE75" s="42">
        <f t="shared" ref="GE75" si="1668">(GE73+GE74)/GD70</f>
        <v>0.48760330578512395</v>
      </c>
      <c r="GF75" s="41" t="s">
        <v>88</v>
      </c>
      <c r="GG75" s="42">
        <f t="shared" ref="GG75" si="1669">(GG73+GG74)/GF70</f>
        <v>0.61999999999999988</v>
      </c>
      <c r="GI75" s="41" t="s">
        <v>88</v>
      </c>
      <c r="GJ75" s="42">
        <f t="shared" ref="GJ75" si="1670">(GJ73+GJ74)/GI70</f>
        <v>0.4861111111111111</v>
      </c>
      <c r="GK75" s="41" t="s">
        <v>88</v>
      </c>
      <c r="GL75" s="42">
        <f t="shared" ref="GL75" si="1671">(GL73+GL74)/GK70</f>
        <v>0.5</v>
      </c>
      <c r="GM75" s="41" t="s">
        <v>88</v>
      </c>
      <c r="GN75" s="42">
        <f t="shared" ref="GN75" si="1672">(GN73+GN74)/GM70</f>
        <v>0.4952741020793951</v>
      </c>
      <c r="GO75" s="41" t="s">
        <v>88</v>
      </c>
      <c r="GP75" s="42">
        <f t="shared" ref="GP75" si="1673">(GP73+GP74)/GO70</f>
        <v>0.5</v>
      </c>
      <c r="GQ75" s="41" t="s">
        <v>88</v>
      </c>
      <c r="GR75" s="42">
        <f t="shared" ref="GR75" si="1674">(GR73+GR74)/GQ70</f>
        <v>0.67674858223062384</v>
      </c>
      <c r="GS75" s="41" t="s">
        <v>88</v>
      </c>
      <c r="GT75" s="42">
        <f t="shared" ref="GT75" si="1675">(GT73+GT74)/GS70</f>
        <v>0.53968253968253965</v>
      </c>
      <c r="GU75" s="41" t="s">
        <v>88</v>
      </c>
      <c r="GV75" s="42">
        <f t="shared" ref="GV75" si="1676">(GV73+GV74)/GU70</f>
        <v>0.51652892561983466</v>
      </c>
      <c r="GW75" s="41" t="s">
        <v>88</v>
      </c>
      <c r="GX75" s="42">
        <f t="shared" ref="GX75" si="1677">(GX73+GX74)/GW70</f>
        <v>0.51652892561983466</v>
      </c>
      <c r="GY75" s="41" t="s">
        <v>88</v>
      </c>
      <c r="GZ75" s="42">
        <f t="shared" ref="GZ75" si="1678">(GZ73+GZ74)/GY70</f>
        <v>0.52</v>
      </c>
      <c r="HA75" s="41" t="s">
        <v>88</v>
      </c>
      <c r="HB75" s="42">
        <f t="shared" ref="HB75" si="1679">(HB73+HB74)/HA70</f>
        <v>0.5</v>
      </c>
      <c r="HC75" s="41" t="s">
        <v>88</v>
      </c>
      <c r="HD75" s="42">
        <f t="shared" ref="HD75" si="1680">(HD73+HD74)/HC70</f>
        <v>0.61224489795918369</v>
      </c>
      <c r="HE75" s="41" t="s">
        <v>88</v>
      </c>
      <c r="HF75" s="42">
        <f t="shared" ref="HF75" si="1681">(HF73+HF74)/HE70</f>
        <v>0.49886621315192742</v>
      </c>
      <c r="HG75" s="41" t="s">
        <v>88</v>
      </c>
      <c r="HH75" s="42">
        <f t="shared" ref="HH75" si="1682">(HH73+HH74)/HG70</f>
        <v>0.68</v>
      </c>
      <c r="HI75" s="41" t="s">
        <v>88</v>
      </c>
      <c r="HJ75" s="42">
        <f t="shared" ref="HJ75" si="1683">(HJ73+HJ74)/HI70</f>
        <v>0.63718820861677994</v>
      </c>
      <c r="HK75" s="41" t="s">
        <v>88</v>
      </c>
      <c r="HL75" s="42">
        <f t="shared" ref="HL75" si="1684">(HL73+HL74)/HK70</f>
        <v>0.71</v>
      </c>
      <c r="HM75" s="41" t="s">
        <v>88</v>
      </c>
      <c r="HN75" s="42">
        <f t="shared" ref="HN75" si="1685">(HN73+HN74)/HM70</f>
        <v>0.625</v>
      </c>
      <c r="HP75" s="41" t="s">
        <v>88</v>
      </c>
      <c r="HQ75" s="42">
        <f t="shared" ref="HQ75" si="1686">(HQ73+HQ74)/HP70</f>
        <v>0.90500000000000003</v>
      </c>
      <c r="HS75" s="41" t="s">
        <v>88</v>
      </c>
      <c r="HT75" s="42">
        <f t="shared" ref="HT75" si="1687">(HT73+HT74)/HS70</f>
        <v>1</v>
      </c>
      <c r="HU75" s="41" t="s">
        <v>88</v>
      </c>
      <c r="HV75" s="42">
        <f t="shared" ref="HV75" si="1688">(HV73+HV74)/HU70</f>
        <v>1</v>
      </c>
      <c r="HW75" s="41" t="s">
        <v>88</v>
      </c>
      <c r="HX75" s="42">
        <f t="shared" ref="HX75" si="1689">(HX73+HX74)/HW70</f>
        <v>1</v>
      </c>
      <c r="HY75" s="41" t="s">
        <v>88</v>
      </c>
      <c r="HZ75" s="42">
        <f t="shared" ref="HZ75" si="1690">(HZ73+HZ74)/HY70</f>
        <v>1</v>
      </c>
      <c r="IB75" s="41" t="s">
        <v>88</v>
      </c>
      <c r="IC75" s="42">
        <f t="shared" ref="IC75" si="1691">(IC73+IC74)/IB70</f>
        <v>0.73919999999999986</v>
      </c>
      <c r="ID75" s="41" t="s">
        <v>88</v>
      </c>
      <c r="IE75" s="42">
        <f t="shared" ref="IE75" si="1692">(IE73+IE74)/ID70</f>
        <v>0.77777777777777768</v>
      </c>
      <c r="IF75" s="41" t="s">
        <v>88</v>
      </c>
      <c r="IG75" s="42">
        <f t="shared" ref="IG75" si="1693">(IG73+IG74)/IF70</f>
        <v>0.51652892561983466</v>
      </c>
      <c r="IH75" s="41" t="s">
        <v>88</v>
      </c>
      <c r="II75" s="42">
        <f t="shared" ref="II75" si="1694">(II73+II74)/IH70</f>
        <v>0.5</v>
      </c>
      <c r="IJ75" s="41" t="s">
        <v>88</v>
      </c>
      <c r="IK75" s="42">
        <f t="shared" ref="IK75" si="1695">(IK73+IK74)/IJ70</f>
        <v>0.62152777777777779</v>
      </c>
      <c r="IL75" s="41" t="s">
        <v>88</v>
      </c>
      <c r="IM75" s="42">
        <f t="shared" ref="IM75" si="1696">(IM73+IM74)/IL70</f>
        <v>0.50340136054421769</v>
      </c>
      <c r="IN75" s="41" t="s">
        <v>88</v>
      </c>
      <c r="IO75" s="42">
        <f t="shared" ref="IO75" si="1697">(IO73+IO74)/IN70</f>
        <v>0.67355371900826444</v>
      </c>
      <c r="IP75" s="41" t="s">
        <v>88</v>
      </c>
      <c r="IQ75" s="42">
        <f t="shared" ref="IQ75" si="1698">(IQ73+IQ74)/IP70</f>
        <v>0.63516068052930064</v>
      </c>
    </row>
    <row r="76" spans="2:251">
      <c r="F76" s="30" t="s">
        <v>90</v>
      </c>
      <c r="G76" s="42" t="e">
        <f>(G72-G75)/(1-G75)</f>
        <v>#DIV/0!</v>
      </c>
      <c r="H76" s="30" t="s">
        <v>90</v>
      </c>
      <c r="I76" s="42">
        <f t="shared" ref="I76" si="1699">(I72-I75)/(1-I75)</f>
        <v>1</v>
      </c>
      <c r="J76" s="30" t="s">
        <v>90</v>
      </c>
      <c r="K76" s="42">
        <f t="shared" ref="K76" si="1700">(K72-K75)/(1-K75)</f>
        <v>1</v>
      </c>
      <c r="L76" s="30" t="s">
        <v>90</v>
      </c>
      <c r="M76" s="42">
        <f>(M72-M75)/(1-M75)</f>
        <v>0.64406779661016911</v>
      </c>
      <c r="N76" s="30" t="s">
        <v>90</v>
      </c>
      <c r="O76" s="42">
        <f t="shared" ref="O76" si="1701">(O72-O75)/(1-O75)</f>
        <v>1</v>
      </c>
      <c r="P76" s="30" t="s">
        <v>90</v>
      </c>
      <c r="Q76" s="42" t="e">
        <f t="shared" ref="Q76" si="1702">(Q72-Q75)/(1-Q75)</f>
        <v>#DIV/0!</v>
      </c>
      <c r="R76" s="30" t="s">
        <v>90</v>
      </c>
      <c r="S76" s="42">
        <f t="shared" ref="S76" si="1703">(S72-S75)/(1-S75)</f>
        <v>1</v>
      </c>
      <c r="T76" s="30" t="s">
        <v>90</v>
      </c>
      <c r="U76" s="42" t="e">
        <f t="shared" ref="U76" si="1704">(U72-U75)/(1-U75)</f>
        <v>#DIV/0!</v>
      </c>
      <c r="V76" s="30" t="s">
        <v>90</v>
      </c>
      <c r="W76" s="42">
        <f t="shared" ref="W76" si="1705">(W72-W75)/(1-W75)</f>
        <v>0.82926829268292668</v>
      </c>
      <c r="X76" s="30" t="s">
        <v>90</v>
      </c>
      <c r="Y76" s="42">
        <f t="shared" ref="Y76" si="1706">(Y72-Y75)/(1-Y75)</f>
        <v>1</v>
      </c>
      <c r="AA76" s="30" t="s">
        <v>90</v>
      </c>
      <c r="AB76" s="42" t="e">
        <f t="shared" ref="AB76" si="1707">(AB72-AB75)/(1-AB75)</f>
        <v>#DIV/0!</v>
      </c>
      <c r="AC76" s="30" t="s">
        <v>90</v>
      </c>
      <c r="AD76" s="42">
        <f t="shared" ref="AD76" si="1708">(AD72-AD75)/(1-AD75)</f>
        <v>0.33333333333333326</v>
      </c>
      <c r="AE76" s="30" t="s">
        <v>90</v>
      </c>
      <c r="AF76" s="42">
        <f t="shared" ref="AF76" si="1709">(AF72-AF75)/(1-AF75)</f>
        <v>0.47368421052631576</v>
      </c>
      <c r="AG76" s="30" t="s">
        <v>90</v>
      </c>
      <c r="AH76" s="42">
        <f t="shared" ref="AH76" si="1710">(AH72-AH75)/(1-AH75)</f>
        <v>0.12605042016806722</v>
      </c>
      <c r="AI76" s="30" t="s">
        <v>90</v>
      </c>
      <c r="AJ76" s="42">
        <f t="shared" ref="AJ76" si="1711">(AJ72-AJ75)/(1-AJ75)</f>
        <v>0.57142857142857151</v>
      </c>
      <c r="AL76" s="30" t="s">
        <v>90</v>
      </c>
      <c r="AM76" s="42">
        <f t="shared" ref="AM76" si="1712">(AM72-AM75)/(1-AM75)</f>
        <v>0.596330275229358</v>
      </c>
      <c r="AN76" s="30" t="s">
        <v>90</v>
      </c>
      <c r="AO76" s="42">
        <f t="shared" ref="AO76" si="1713">(AO72-AO75)/(1-AO75)</f>
        <v>0.82568807339449524</v>
      </c>
      <c r="AP76" s="30" t="s">
        <v>90</v>
      </c>
      <c r="AQ76" s="42">
        <f t="shared" ref="AQ76" si="1714">(AQ72-AQ75)/(1-AQ75)</f>
        <v>0.6146788990825689</v>
      </c>
      <c r="AR76" s="30" t="s">
        <v>90</v>
      </c>
      <c r="AS76" s="42">
        <f t="shared" ref="AS76" si="1715">(AS72-AS75)/(1-AS75)</f>
        <v>0.86956521739130432</v>
      </c>
      <c r="AT76" s="30" t="s">
        <v>90</v>
      </c>
      <c r="AU76" s="42">
        <f t="shared" ref="AU76" si="1716">(AU72-AU75)/(1-AU75)</f>
        <v>0.76923076923076905</v>
      </c>
      <c r="AV76" s="30" t="s">
        <v>90</v>
      </c>
      <c r="AW76" s="42">
        <f t="shared" ref="AW76" si="1717">(AW72-AW75)/(1-AW75)</f>
        <v>0.67796610169491511</v>
      </c>
      <c r="AX76" s="30" t="s">
        <v>90</v>
      </c>
      <c r="AY76" s="42">
        <f t="shared" ref="AY76" si="1718">(AY72-AY75)/(1-AY75)</f>
        <v>0.82352941176470584</v>
      </c>
      <c r="AZ76" s="30" t="s">
        <v>90</v>
      </c>
      <c r="BA76" s="42">
        <f t="shared" ref="BA76" si="1719">(BA72-BA75)/(1-BA75)</f>
        <v>0.79120879120879117</v>
      </c>
      <c r="BB76" s="30" t="s">
        <v>90</v>
      </c>
      <c r="BC76" s="42" t="e">
        <f t="shared" ref="BC76" si="1720">(BC72-BC75)/(1-BC75)</f>
        <v>#DIV/0!</v>
      </c>
      <c r="BD76" s="30" t="s">
        <v>90</v>
      </c>
      <c r="BE76" s="42">
        <f t="shared" ref="BE76" si="1721">(BE72-BE75)/(1-BE75)</f>
        <v>1</v>
      </c>
      <c r="BF76" s="30" t="s">
        <v>90</v>
      </c>
      <c r="BG76" s="42">
        <f t="shared" ref="BG76" si="1722">(BG72-BG75)/(1-BG75)</f>
        <v>0.76923076923076905</v>
      </c>
      <c r="BH76" s="30" t="s">
        <v>90</v>
      </c>
      <c r="BI76" s="42">
        <f t="shared" ref="BI76" si="1723">(BI72-BI75)/(1-BI75)</f>
        <v>0.82352941176470584</v>
      </c>
      <c r="BK76" s="30" t="s">
        <v>90</v>
      </c>
      <c r="BL76" s="42">
        <f t="shared" ref="BL76" si="1724">(BL72-BL75)/(1-BL75)</f>
        <v>0.60975609756097571</v>
      </c>
      <c r="BM76" s="30" t="s">
        <v>90</v>
      </c>
      <c r="BN76" s="42" t="e">
        <f t="shared" ref="BN76" si="1725">(BN72-BN75)/(1-BN75)</f>
        <v>#DIV/0!</v>
      </c>
      <c r="BO76" s="30" t="s">
        <v>90</v>
      </c>
      <c r="BP76" s="42">
        <f t="shared" ref="BP76" si="1726">(BP72-BP75)/(1-BP75)</f>
        <v>0.64406779661016911</v>
      </c>
      <c r="BQ76" s="30" t="s">
        <v>90</v>
      </c>
      <c r="BR76" s="42" t="e">
        <f t="shared" ref="BR76" si="1727">(BR72-BR75)/(1-BR75)</f>
        <v>#DIV/0!</v>
      </c>
      <c r="BS76" s="30" t="s">
        <v>90</v>
      </c>
      <c r="BT76" s="42">
        <f t="shared" ref="BT76" si="1728">(BT72-BT75)/(1-BT75)</f>
        <v>0.61403508771929793</v>
      </c>
      <c r="BU76" s="30" t="s">
        <v>90</v>
      </c>
      <c r="BV76" s="42">
        <f t="shared" ref="BV76" si="1729">(BV72-BV75)/(1-BV75)</f>
        <v>0.65957446808510645</v>
      </c>
      <c r="BW76" s="30" t="s">
        <v>90</v>
      </c>
      <c r="BX76" s="42">
        <f t="shared" ref="BX76" si="1730">(BX72-BX75)/(1-BX75)</f>
        <v>0.64406779661016911</v>
      </c>
      <c r="BY76" s="30" t="s">
        <v>90</v>
      </c>
      <c r="BZ76" s="42">
        <f t="shared" ref="BZ76" si="1731">(BZ72-BZ75)/(1-BZ75)</f>
        <v>0.66666666666666674</v>
      </c>
      <c r="CA76" s="30" t="s">
        <v>90</v>
      </c>
      <c r="CB76" s="42">
        <f t="shared" ref="CB76" si="1732">(CB72-CB75)/(1-CB75)</f>
        <v>0.81818181818181812</v>
      </c>
      <c r="CC76" s="30" t="s">
        <v>90</v>
      </c>
      <c r="CD76" s="42">
        <f t="shared" ref="CD76" si="1733">(CD72-CD75)/(1-CD75)</f>
        <v>0.81355932203389825</v>
      </c>
      <c r="CE76" s="30" t="s">
        <v>90</v>
      </c>
      <c r="CF76" s="42">
        <f t="shared" ref="CF76" si="1734">(CF72-CF75)/(1-CF75)</f>
        <v>1</v>
      </c>
      <c r="CG76" s="30" t="s">
        <v>90</v>
      </c>
      <c r="CH76" s="42">
        <f t="shared" ref="CH76" si="1735">(CH72-CH75)/(1-CH75)</f>
        <v>1</v>
      </c>
      <c r="CJ76" s="30" t="s">
        <v>90</v>
      </c>
      <c r="CK76" s="42" t="e">
        <f t="shared" ref="CK76" si="1736">(CK72-CK75)/(1-CK75)</f>
        <v>#DIV/0!</v>
      </c>
      <c r="CL76" s="30" t="s">
        <v>90</v>
      </c>
      <c r="CM76" s="42" t="e">
        <f t="shared" ref="CM76" si="1737">(CM72-CM75)/(1-CM75)</f>
        <v>#DIV/0!</v>
      </c>
      <c r="CN76" s="30" t="s">
        <v>90</v>
      </c>
      <c r="CO76" s="42">
        <f t="shared" ref="CO76" si="1738">(CO72-CO75)/(1-CO75)</f>
        <v>0.7731958762886596</v>
      </c>
      <c r="CP76" s="30" t="s">
        <v>90</v>
      </c>
      <c r="CQ76" s="42">
        <f t="shared" ref="CQ76" si="1739">(CQ72-CQ75)/(1-CQ75)</f>
        <v>0.61818181818181805</v>
      </c>
      <c r="CR76" s="30" t="s">
        <v>90</v>
      </c>
      <c r="CS76" s="42">
        <f t="shared" ref="CS76" si="1740">(CS72-CS75)/(1-CS75)</f>
        <v>0.57627118644067798</v>
      </c>
      <c r="CT76" s="30" t="s">
        <v>90</v>
      </c>
      <c r="CU76" s="42">
        <f t="shared" ref="CU76" si="1741">(CU72-CU75)/(1-CU75)</f>
        <v>0.82926829268292668</v>
      </c>
      <c r="CV76" s="30" t="s">
        <v>90</v>
      </c>
      <c r="CW76" s="42">
        <f t="shared" ref="CW76" si="1742">(CW72-CW75)/(1-CW75)</f>
        <v>1</v>
      </c>
      <c r="CX76" s="30" t="s">
        <v>90</v>
      </c>
      <c r="CY76" s="42">
        <f t="shared" ref="CY76" si="1743">(CY72-CY75)/(1-CY75)</f>
        <v>1</v>
      </c>
      <c r="DA76" s="30" t="s">
        <v>90</v>
      </c>
      <c r="DB76" s="42">
        <f t="shared" ref="DB76" si="1744">(DB72-DB75)/(1-DB75)</f>
        <v>0.67346938775510201</v>
      </c>
      <c r="DC76" s="30" t="s">
        <v>90</v>
      </c>
      <c r="DD76" s="42">
        <f t="shared" ref="DD76" si="1745">(DD72-DD75)/(1-DD75)</f>
        <v>-6.8376068376067953E-2</v>
      </c>
      <c r="DE76" s="30" t="s">
        <v>90</v>
      </c>
      <c r="DF76" s="42">
        <f t="shared" ref="DF76" si="1746">(DF72-DF75)/(1-DF75)</f>
        <v>0.74418604651162779</v>
      </c>
      <c r="DG76" s="30" t="s">
        <v>90</v>
      </c>
      <c r="DH76" s="42" t="e">
        <f t="shared" ref="DH76" si="1747">(DH72-DH75)/(1-DH75)</f>
        <v>#DIV/0!</v>
      </c>
      <c r="DI76" s="30" t="s">
        <v>90</v>
      </c>
      <c r="DJ76" s="42">
        <f t="shared" ref="DJ76" si="1748">(DJ72-DJ75)/(1-DJ75)</f>
        <v>0.77419354838709664</v>
      </c>
      <c r="DK76" s="30" t="s">
        <v>90</v>
      </c>
      <c r="DL76" s="42">
        <f t="shared" ref="DL76" si="1749">(DL72-DL75)/(1-DL75)</f>
        <v>0.62068965517241359</v>
      </c>
      <c r="DM76" s="30" t="s">
        <v>90</v>
      </c>
      <c r="DN76" s="42" t="e">
        <f t="shared" ref="DN76" si="1750">(DN72-DN75)/(1-DN75)</f>
        <v>#DIV/0!</v>
      </c>
      <c r="DO76" s="30" t="s">
        <v>90</v>
      </c>
      <c r="DP76" s="42" t="e">
        <f t="shared" ref="DP76" si="1751">(DP72-DP75)/(1-DP75)</f>
        <v>#DIV/0!</v>
      </c>
      <c r="DQ76" s="30" t="s">
        <v>90</v>
      </c>
      <c r="DR76" s="42" t="e">
        <f t="shared" ref="DR76" si="1752">(DR72-DR75)/(1-DR75)</f>
        <v>#DIV/0!</v>
      </c>
      <c r="DT76" s="30" t="s">
        <v>90</v>
      </c>
      <c r="DU76" s="42">
        <f t="shared" ref="DU76" si="1753">(DU72-DU75)/(1-DU75)</f>
        <v>5.8309037900870992E-3</v>
      </c>
      <c r="DV76" s="30" t="s">
        <v>90</v>
      </c>
      <c r="DW76" s="42">
        <f t="shared" ref="DW76" si="1754">(DW72-DW75)/(1-DW75)</f>
        <v>0.3551401869158875</v>
      </c>
      <c r="DX76" s="30" t="s">
        <v>90</v>
      </c>
      <c r="DY76" s="42">
        <f t="shared" ref="DY76" si="1755">(DY72-DY75)/(1-DY75)</f>
        <v>0.82926829268292668</v>
      </c>
      <c r="DZ76" s="30" t="s">
        <v>90</v>
      </c>
      <c r="EA76" s="42">
        <f t="shared" ref="EA76" si="1756">(EA72-EA75)/(1-EA75)</f>
        <v>0.19469026548672563</v>
      </c>
      <c r="EB76" s="30" t="s">
        <v>90</v>
      </c>
      <c r="EC76" s="42">
        <f t="shared" ref="EC76" si="1757">(EC72-EC75)/(1-EC75)</f>
        <v>1</v>
      </c>
      <c r="EE76" s="30" t="s">
        <v>90</v>
      </c>
      <c r="EF76" s="42">
        <f t="shared" ref="EF76" si="1758">(EF72-EF75)/(1-EF75)</f>
        <v>0.59546925566343045</v>
      </c>
      <c r="EG76" s="30" t="s">
        <v>90</v>
      </c>
      <c r="EH76" s="42">
        <f t="shared" ref="EH76" si="1759">(EH72-EH75)/(1-EH75)</f>
        <v>0.62068965517241359</v>
      </c>
      <c r="EI76" s="30" t="s">
        <v>90</v>
      </c>
      <c r="EJ76" s="42">
        <f t="shared" ref="EJ76" si="1760">(EJ72-EJ75)/(1-EJ75)</f>
        <v>0.77419354838709664</v>
      </c>
      <c r="EK76" s="30" t="s">
        <v>90</v>
      </c>
      <c r="EL76" s="42" t="e">
        <f t="shared" ref="EL76" si="1761">(EL72-EL75)/(1-EL75)</f>
        <v>#DIV/0!</v>
      </c>
      <c r="EM76" s="30" t="s">
        <v>90</v>
      </c>
      <c r="EN76" s="42">
        <f t="shared" ref="EN76" si="1762">(EN72-EN75)/(1-EN75)</f>
        <v>0.39999999999999991</v>
      </c>
      <c r="EO76" s="30" t="s">
        <v>90</v>
      </c>
      <c r="EP76" s="42" t="e">
        <f t="shared" ref="EP76" si="1763">(EP72-EP75)/(1-EP75)</f>
        <v>#DIV/0!</v>
      </c>
      <c r="EQ76" s="30" t="s">
        <v>90</v>
      </c>
      <c r="ER76" s="42">
        <f t="shared" ref="ER76" si="1764">(ER72-ER75)/(1-ER75)</f>
        <v>0.53183520599250944</v>
      </c>
      <c r="ES76" s="30" t="s">
        <v>90</v>
      </c>
      <c r="ET76" s="42">
        <f t="shared" ref="ET76" si="1765">(ET72-ET75)/(1-ET75)</f>
        <v>0.64248704663212419</v>
      </c>
      <c r="EU76" s="30" t="s">
        <v>90</v>
      </c>
      <c r="EV76" s="42">
        <f t="shared" ref="EV76" si="1766">(EV72-EV75)/(1-EV75)</f>
        <v>0.46206896551724141</v>
      </c>
      <c r="EW76" s="30" t="s">
        <v>90</v>
      </c>
      <c r="EX76" s="42">
        <f t="shared" ref="EX76" si="1767">(EX72-EX75)/(1-EX75)</f>
        <v>0.64248704663212419</v>
      </c>
      <c r="EY76" s="30" t="s">
        <v>90</v>
      </c>
      <c r="EZ76" s="42">
        <f t="shared" ref="EZ76" si="1768">(EZ72-EZ75)/(1-EZ75)</f>
        <v>0.15254237288135555</v>
      </c>
      <c r="FA76" s="30" t="s">
        <v>90</v>
      </c>
      <c r="FB76" s="42">
        <f t="shared" ref="FB76" si="1769">(FB72-FB75)/(1-FB75)</f>
        <v>0.57142857142857151</v>
      </c>
      <c r="FC76" s="30" t="s">
        <v>90</v>
      </c>
      <c r="FD76" s="42">
        <f t="shared" ref="FD76" si="1770">(FD72-FD75)/(1-FD75)</f>
        <v>0.50318471337579629</v>
      </c>
      <c r="FE76" s="30" t="s">
        <v>90</v>
      </c>
      <c r="FF76" s="42">
        <f t="shared" ref="FF76" si="1771">(FF72-FF75)/(1-FF75)</f>
        <v>0.54117647058823537</v>
      </c>
      <c r="FG76" s="30" t="s">
        <v>90</v>
      </c>
      <c r="FH76" s="42">
        <f t="shared" ref="FH76" si="1772">(FH72-FH75)/(1-FH75)</f>
        <v>0.51515151515151525</v>
      </c>
      <c r="FI76" s="30" t="s">
        <v>90</v>
      </c>
      <c r="FJ76" s="42">
        <f t="shared" ref="FJ76" si="1773">(FJ72-FJ75)/(1-FJ75)</f>
        <v>0.69863013698630128</v>
      </c>
      <c r="FK76" s="30" t="s">
        <v>90</v>
      </c>
      <c r="FL76" s="42">
        <f t="shared" ref="FL76" si="1774">(FL72-FL75)/(1-FL75)</f>
        <v>0.40274599542334116</v>
      </c>
      <c r="FN76" s="30" t="s">
        <v>90</v>
      </c>
      <c r="FO76" s="42">
        <f t="shared" ref="FO76" si="1775">(FO72-FO75)/(1-FO75)</f>
        <v>0.74418604651162779</v>
      </c>
      <c r="FP76" s="30" t="s">
        <v>90</v>
      </c>
      <c r="FQ76" s="42">
        <f t="shared" ref="FQ76" si="1776">(FQ72-FQ75)/(1-FQ75)</f>
        <v>1</v>
      </c>
      <c r="FR76" s="30" t="s">
        <v>90</v>
      </c>
      <c r="FS76" s="42">
        <f t="shared" ref="FS76" si="1777">(FS72-FS75)/(1-FS75)</f>
        <v>0.15584415584415592</v>
      </c>
      <c r="FT76" s="30" t="s">
        <v>90</v>
      </c>
      <c r="FU76" s="42">
        <f t="shared" ref="FU76" si="1778">(FU72-FU75)/(1-FU75)</f>
        <v>0.33333333333333326</v>
      </c>
      <c r="FV76" s="30" t="s">
        <v>90</v>
      </c>
      <c r="FW76" s="42">
        <f t="shared" ref="FW76" si="1779">(FW72-FW75)/(1-FW75)</f>
        <v>0.61538461538461553</v>
      </c>
      <c r="FX76" s="30" t="s">
        <v>90</v>
      </c>
      <c r="FY76" s="42" t="e">
        <f t="shared" ref="FY76" si="1780">(FY72-FY75)/(1-FY75)</f>
        <v>#DIV/0!</v>
      </c>
      <c r="FZ76" s="30" t="s">
        <v>90</v>
      </c>
      <c r="GA76" s="42">
        <f t="shared" ref="GA76" si="1781">(GA72-GA75)/(1-GA75)</f>
        <v>0.60714285714285732</v>
      </c>
      <c r="GB76" s="30" t="s">
        <v>90</v>
      </c>
      <c r="GC76" s="42">
        <f t="shared" ref="GC76" si="1782">(GC72-GC75)/(1-GC75)</f>
        <v>0.64516129032258074</v>
      </c>
      <c r="GD76" s="30" t="s">
        <v>90</v>
      </c>
      <c r="GE76" s="42">
        <f t="shared" ref="GE76" si="1783">(GE72-GE75)/(1-GE75)</f>
        <v>0.64516129032258074</v>
      </c>
      <c r="GF76" s="30" t="s">
        <v>90</v>
      </c>
      <c r="GG76" s="42">
        <f t="shared" ref="GG76" si="1784">(GG72-GG75)/(1-GG75)</f>
        <v>0.73684210526315808</v>
      </c>
      <c r="GI76" s="30" t="s">
        <v>90</v>
      </c>
      <c r="GJ76" s="42">
        <f t="shared" ref="GJ76" si="1785">(GJ72-GJ75)/(1-GJ75)</f>
        <v>0.67567567567567588</v>
      </c>
      <c r="GK76" s="30" t="s">
        <v>90</v>
      </c>
      <c r="GL76" s="42">
        <f t="shared" ref="GL76" si="1786">(GL72-GL75)/(1-GL75)</f>
        <v>1</v>
      </c>
      <c r="GM76" s="30" t="s">
        <v>90</v>
      </c>
      <c r="GN76" s="42">
        <f t="shared" ref="GN76" si="1787">(GN72-GN75)/(1-GN75)</f>
        <v>0.7415730337078652</v>
      </c>
      <c r="GO76" s="30" t="s">
        <v>90</v>
      </c>
      <c r="GP76" s="42">
        <f t="shared" ref="GP76" si="1788">(GP72-GP75)/(1-GP75)</f>
        <v>0.81818181818181812</v>
      </c>
      <c r="GQ76" s="30" t="s">
        <v>90</v>
      </c>
      <c r="GR76" s="42">
        <f t="shared" ref="GR76" si="1789">(GR72-GR75)/(1-GR75)</f>
        <v>0.59649122807017529</v>
      </c>
      <c r="GS76" s="30" t="s">
        <v>90</v>
      </c>
      <c r="GT76" s="42">
        <f t="shared" ref="GT76" si="1790">(GT72-GT75)/(1-GT75)</f>
        <v>0.89655172413793094</v>
      </c>
      <c r="GU76" s="30" t="s">
        <v>90</v>
      </c>
      <c r="GV76" s="42">
        <f t="shared" ref="GV76" si="1791">(GV72-GV75)/(1-GV75)</f>
        <v>0.81196581196581197</v>
      </c>
      <c r="GW76" s="30" t="s">
        <v>90</v>
      </c>
      <c r="GX76" s="42">
        <f t="shared" ref="GX76" si="1792">(GX72-GX75)/(1-GX75)</f>
        <v>0.81196581196581197</v>
      </c>
      <c r="GY76" s="30" t="s">
        <v>90</v>
      </c>
      <c r="GZ76" s="42">
        <f t="shared" ref="GZ76" si="1793">(GZ72-GZ75)/(1-GZ75)</f>
        <v>1</v>
      </c>
      <c r="HA76" s="30" t="s">
        <v>90</v>
      </c>
      <c r="HB76" s="42">
        <f t="shared" ref="HB76" si="1794">(HB72-HB75)/(1-HB75)</f>
        <v>1</v>
      </c>
      <c r="HC76" s="30" t="s">
        <v>90</v>
      </c>
      <c r="HD76" s="42">
        <f t="shared" ref="HD76" si="1795">(HD72-HD75)/(1-HD75)</f>
        <v>0.87719298245614019</v>
      </c>
      <c r="HE76" s="30" t="s">
        <v>90</v>
      </c>
      <c r="HF76" s="42">
        <f t="shared" ref="HF76" si="1796">(HF72-HF75)/(1-HF75)</f>
        <v>0.90497737556561086</v>
      </c>
      <c r="HG76" s="30" t="s">
        <v>90</v>
      </c>
      <c r="HH76" s="42">
        <f t="shared" ref="HH76" si="1797">(HH72-HH75)/(1-HH75)</f>
        <v>1</v>
      </c>
      <c r="HI76" s="30" t="s">
        <v>90</v>
      </c>
      <c r="HJ76" s="42">
        <f t="shared" ref="HJ76" si="1798">(HJ72-HJ75)/(1-HJ75)</f>
        <v>0.73750000000000004</v>
      </c>
      <c r="HK76" s="30" t="s">
        <v>90</v>
      </c>
      <c r="HL76" s="42">
        <f t="shared" ref="HL76" si="1799">(HL72-HL75)/(1-HL75)</f>
        <v>0.8275862068965516</v>
      </c>
      <c r="HM76" s="30" t="s">
        <v>90</v>
      </c>
      <c r="HN76" s="42">
        <f t="shared" ref="HN76" si="1800">(HN72-HN75)/(1-HN75)</f>
        <v>1</v>
      </c>
      <c r="HP76" s="30" t="s">
        <v>90</v>
      </c>
      <c r="HQ76" s="42">
        <f t="shared" ref="HQ76" si="1801">(HQ72-HQ75)/(1-HQ75)</f>
        <v>1</v>
      </c>
      <c r="HS76" s="30" t="s">
        <v>90</v>
      </c>
      <c r="HT76" s="42" t="e">
        <f t="shared" ref="HT76" si="1802">(HT72-HT75)/(1-HT75)</f>
        <v>#DIV/0!</v>
      </c>
      <c r="HU76" s="30" t="s">
        <v>90</v>
      </c>
      <c r="HV76" s="42" t="e">
        <f t="shared" ref="HV76" si="1803">(HV72-HV75)/(1-HV75)</f>
        <v>#DIV/0!</v>
      </c>
      <c r="HW76" s="30" t="s">
        <v>90</v>
      </c>
      <c r="HX76" s="42" t="e">
        <f t="shared" ref="HX76" si="1804">(HX72-HX75)/(1-HX75)</f>
        <v>#DIV/0!</v>
      </c>
      <c r="HY76" s="30" t="s">
        <v>90</v>
      </c>
      <c r="HZ76" s="42" t="e">
        <f t="shared" ref="HZ76" si="1805">(HZ72-HZ75)/(1-HZ75)</f>
        <v>#DIV/0!</v>
      </c>
      <c r="IB76" s="30" t="s">
        <v>90</v>
      </c>
      <c r="IC76" s="42">
        <f t="shared" ref="IC76" si="1806">(IC72-IC75)/(1-IC75)</f>
        <v>0.23312883435582882</v>
      </c>
      <c r="ID76" s="30" t="s">
        <v>90</v>
      </c>
      <c r="IE76" s="42">
        <f t="shared" ref="IE76" si="1807">(IE72-IE75)/(1-IE75)</f>
        <v>0.2500000000000005</v>
      </c>
      <c r="IF76" s="30" t="s">
        <v>90</v>
      </c>
      <c r="IG76" s="42">
        <f t="shared" ref="IG76" si="1808">(IG72-IG75)/(1-IG75)</f>
        <v>0.71794871794871795</v>
      </c>
      <c r="IH76" s="30" t="s">
        <v>90</v>
      </c>
      <c r="II76" s="42">
        <f t="shared" ref="II76" si="1809">(II72-II75)/(1-II75)</f>
        <v>0.72727272727272729</v>
      </c>
      <c r="IJ76" s="30" t="s">
        <v>90</v>
      </c>
      <c r="IK76" s="42">
        <f t="shared" ref="IK76" si="1810">(IK72-IK75)/(1-IK75)</f>
        <v>0.55963302752293587</v>
      </c>
      <c r="IL76" s="30" t="s">
        <v>90</v>
      </c>
      <c r="IM76" s="42">
        <f t="shared" ref="IM76" si="1811">(IM72-IM75)/(1-IM75)</f>
        <v>0.90410958904109573</v>
      </c>
      <c r="IN76" s="30" t="s">
        <v>90</v>
      </c>
      <c r="IO76" s="42">
        <f t="shared" ref="IO76" si="1812">(IO72-IO75)/(1-IO75)</f>
        <v>0.58227848101265833</v>
      </c>
      <c r="IP76" s="30" t="s">
        <v>90</v>
      </c>
      <c r="IQ76" s="42">
        <f t="shared" ref="IQ76" si="1813">(IQ72-IQ75)/(1-IQ75)</f>
        <v>0.64248704663212419</v>
      </c>
    </row>
    <row r="77" spans="2:251">
      <c r="B77" s="42">
        <f>117/8</f>
        <v>14.625</v>
      </c>
      <c r="F77" s="38"/>
    </row>
    <row r="78" spans="2:251">
      <c r="F78" s="41" t="s">
        <v>95</v>
      </c>
    </row>
    <row r="79" spans="2:251">
      <c r="F79" s="41" t="s">
        <v>96</v>
      </c>
    </row>
    <row r="80" spans="2:251">
      <c r="F80" s="41" t="s">
        <v>97</v>
      </c>
    </row>
    <row r="81" spans="1:262">
      <c r="F81" s="41" t="s">
        <v>98</v>
      </c>
    </row>
    <row r="82" spans="1:262" ht="30.75">
      <c r="F82" s="72" t="s">
        <v>99</v>
      </c>
    </row>
    <row r="83" spans="1:262">
      <c r="A83" s="30" t="s">
        <v>0</v>
      </c>
      <c r="B83" s="30" t="s">
        <v>1</v>
      </c>
      <c r="C83" s="30" t="s">
        <v>2</v>
      </c>
      <c r="D83" s="30" t="s">
        <v>3</v>
      </c>
      <c r="E83" s="30" t="s">
        <v>4</v>
      </c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2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3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4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3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/>
      <c r="CV83" s="31"/>
      <c r="CW83" s="31"/>
      <c r="CX83" s="31"/>
      <c r="CY83" s="31"/>
      <c r="CZ83" s="33"/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3"/>
      <c r="DN83" s="33"/>
      <c r="DO83" s="33"/>
      <c r="DP83" s="33"/>
      <c r="DQ83" s="33"/>
      <c r="DR83" s="33"/>
      <c r="DS83" s="33"/>
      <c r="DT83" s="31"/>
      <c r="DU83" s="31"/>
      <c r="DV83" s="31"/>
      <c r="DW83" s="31"/>
      <c r="DX83" s="31"/>
      <c r="DY83" s="31"/>
      <c r="DZ83" s="31"/>
      <c r="EA83" s="31"/>
      <c r="EB83" s="31"/>
      <c r="EC83" s="31"/>
      <c r="ED83" s="31"/>
      <c r="EE83" s="31"/>
      <c r="EF83" s="33"/>
      <c r="EG83" s="31"/>
      <c r="EH83" s="31"/>
      <c r="EI83" s="31"/>
      <c r="EJ83" s="31"/>
      <c r="EK83" s="31"/>
      <c r="EL83" s="31"/>
      <c r="EM83" s="31"/>
      <c r="EN83" s="31"/>
      <c r="EO83" s="31"/>
      <c r="EP83" s="31"/>
      <c r="EQ83" s="31"/>
      <c r="ER83" s="31"/>
      <c r="ES83" s="31"/>
      <c r="ET83" s="31"/>
      <c r="EU83" s="31"/>
      <c r="EV83" s="31"/>
      <c r="EW83" s="31"/>
      <c r="EX83" s="31"/>
      <c r="EY83" s="31"/>
      <c r="EZ83" s="31"/>
      <c r="FA83" s="31"/>
      <c r="FB83" s="31"/>
      <c r="FC83" s="31"/>
      <c r="FD83" s="31"/>
      <c r="FE83" s="31"/>
      <c r="FF83" s="31"/>
      <c r="FG83" s="31"/>
      <c r="FH83" s="31"/>
      <c r="FI83" s="31"/>
      <c r="FJ83" s="31"/>
      <c r="FK83" s="31"/>
      <c r="FL83" s="31"/>
      <c r="FM83" s="31"/>
      <c r="FN83" s="31"/>
      <c r="FO83" s="33"/>
      <c r="FP83" s="31"/>
      <c r="FQ83" s="31"/>
      <c r="FR83" s="31"/>
      <c r="FS83" s="31"/>
      <c r="FT83" s="31"/>
      <c r="FU83" s="31"/>
      <c r="FV83" s="31"/>
      <c r="FW83" s="31"/>
      <c r="FX83" s="31"/>
      <c r="FY83" s="31"/>
      <c r="FZ83" s="31"/>
      <c r="GA83" s="31"/>
      <c r="GB83" s="31"/>
      <c r="GC83" s="31"/>
      <c r="GD83" s="31"/>
      <c r="GE83" s="31"/>
      <c r="GF83" s="31"/>
      <c r="GG83" s="31"/>
      <c r="GH83" s="31"/>
      <c r="GI83" s="31"/>
      <c r="GJ83" s="33"/>
      <c r="GK83" s="31"/>
      <c r="GL83" s="31"/>
      <c r="GM83" s="31"/>
      <c r="GN83" s="31"/>
      <c r="GO83" s="31"/>
      <c r="GP83" s="31"/>
      <c r="GQ83" s="31"/>
      <c r="GR83" s="31"/>
      <c r="GS83" s="31"/>
      <c r="GT83" s="31"/>
      <c r="GU83" s="31"/>
      <c r="GV83" s="31"/>
      <c r="GW83" s="31"/>
      <c r="GX83" s="31"/>
      <c r="GY83" s="31"/>
      <c r="GZ83" s="31"/>
      <c r="HA83" s="31"/>
      <c r="HB83" s="31"/>
      <c r="HC83" s="31"/>
      <c r="HD83" s="31"/>
      <c r="HE83" s="31"/>
      <c r="HF83" s="31"/>
      <c r="HG83" s="31"/>
      <c r="HH83" s="31"/>
      <c r="HI83" s="31"/>
      <c r="HJ83" s="31"/>
      <c r="HK83" s="31"/>
      <c r="HL83" s="31"/>
      <c r="HM83" s="31"/>
      <c r="HN83" s="31"/>
      <c r="HO83" s="31"/>
      <c r="HP83" s="31"/>
      <c r="HQ83" s="33"/>
      <c r="HR83" s="30"/>
      <c r="HS83" s="30"/>
      <c r="HT83" s="30"/>
      <c r="HU83" s="31"/>
      <c r="HV83" s="31"/>
      <c r="HW83" s="31"/>
      <c r="HX83" s="31"/>
      <c r="HY83" s="31"/>
      <c r="HZ83" s="31"/>
      <c r="IA83" s="31"/>
      <c r="IB83" s="31"/>
      <c r="IC83" s="33"/>
      <c r="ID83" s="31"/>
      <c r="IE83" s="31"/>
      <c r="IF83" s="31"/>
      <c r="IG83" s="31"/>
      <c r="IH83" s="31"/>
      <c r="II83" s="31"/>
      <c r="IJ83" s="31"/>
      <c r="IK83" s="31"/>
      <c r="IL83" s="31"/>
      <c r="IM83" s="31"/>
      <c r="IN83" s="31"/>
      <c r="IO83" s="31"/>
      <c r="IP83" s="31"/>
      <c r="IQ83" s="31"/>
      <c r="IR83" s="31"/>
      <c r="IS83" s="31"/>
      <c r="IT83" s="30"/>
      <c r="IU83" s="30"/>
      <c r="IV83" s="30"/>
      <c r="IW83" s="30"/>
      <c r="IX83" s="30"/>
      <c r="IY83" s="30"/>
      <c r="IZ83" s="30"/>
      <c r="JA83" s="30"/>
      <c r="JB83" s="35"/>
    </row>
    <row r="84" spans="1:262">
      <c r="A84" s="30"/>
      <c r="B84" s="30"/>
      <c r="C84" s="30"/>
      <c r="D84" s="30"/>
      <c r="E84" s="30"/>
      <c r="F84" s="31" t="s">
        <v>5</v>
      </c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2" t="s">
        <v>6</v>
      </c>
      <c r="AA84" s="31" t="s">
        <v>7</v>
      </c>
      <c r="AB84" s="31"/>
      <c r="AC84" s="31"/>
      <c r="AD84" s="31"/>
      <c r="AE84" s="31"/>
      <c r="AF84" s="31"/>
      <c r="AG84" s="31"/>
      <c r="AH84" s="31"/>
      <c r="AI84" s="31"/>
      <c r="AJ84" s="31"/>
      <c r="AK84" s="33" t="s">
        <v>6</v>
      </c>
      <c r="AL84" s="31" t="s">
        <v>8</v>
      </c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  <c r="BF84" s="31"/>
      <c r="BG84" s="31"/>
      <c r="BH84" s="31"/>
      <c r="BI84" s="31"/>
      <c r="BJ84" s="34" t="s">
        <v>6</v>
      </c>
      <c r="BK84" s="31" t="s">
        <v>9</v>
      </c>
      <c r="BL84" s="31"/>
      <c r="BM84" s="31"/>
      <c r="BN84" s="31"/>
      <c r="BO84" s="31"/>
      <c r="BP84" s="31"/>
      <c r="BQ84" s="31"/>
      <c r="BR84" s="31"/>
      <c r="BS84" s="31"/>
      <c r="BT84" s="31"/>
      <c r="BU84" s="31"/>
      <c r="BV84" s="31"/>
      <c r="BW84" s="31"/>
      <c r="BX84" s="31"/>
      <c r="BY84" s="31"/>
      <c r="BZ84" s="31"/>
      <c r="CA84" s="31"/>
      <c r="CB84" s="31"/>
      <c r="CC84" s="31"/>
      <c r="CD84" s="31"/>
      <c r="CE84" s="31"/>
      <c r="CF84" s="31"/>
      <c r="CG84" s="31"/>
      <c r="CH84" s="31"/>
      <c r="CI84" s="33" t="s">
        <v>6</v>
      </c>
      <c r="CJ84" s="31" t="s">
        <v>10</v>
      </c>
      <c r="CK84" s="31"/>
      <c r="CL84" s="31"/>
      <c r="CM84" s="31"/>
      <c r="CN84" s="31"/>
      <c r="CO84" s="31"/>
      <c r="CP84" s="31"/>
      <c r="CQ84" s="31"/>
      <c r="CR84" s="31"/>
      <c r="CS84" s="31"/>
      <c r="CT84" s="31"/>
      <c r="CU84" s="31"/>
      <c r="CV84" s="31"/>
      <c r="CW84" s="31"/>
      <c r="CX84" s="31"/>
      <c r="CY84" s="31"/>
      <c r="CZ84" s="33"/>
      <c r="DA84" s="31" t="s">
        <v>11</v>
      </c>
      <c r="DB84" s="31"/>
      <c r="DC84" s="31"/>
      <c r="DD84" s="31"/>
      <c r="DE84" s="31"/>
      <c r="DF84" s="31"/>
      <c r="DG84" s="31"/>
      <c r="DH84" s="31"/>
      <c r="DI84" s="31"/>
      <c r="DJ84" s="31"/>
      <c r="DK84" s="31"/>
      <c r="DL84" s="31"/>
      <c r="DM84" s="33"/>
      <c r="DN84" s="33"/>
      <c r="DO84" s="33"/>
      <c r="DP84" s="33"/>
      <c r="DQ84" s="33"/>
      <c r="DR84" s="33"/>
      <c r="DS84" s="33" t="s">
        <v>6</v>
      </c>
      <c r="DT84" s="31" t="s">
        <v>12</v>
      </c>
      <c r="DU84" s="31"/>
      <c r="DV84" s="31"/>
      <c r="DW84" s="31"/>
      <c r="DX84" s="31"/>
      <c r="DY84" s="31"/>
      <c r="DZ84" s="31"/>
      <c r="EA84" s="31"/>
      <c r="EB84" s="31"/>
      <c r="EC84" s="31"/>
      <c r="ED84" s="31"/>
      <c r="EE84" s="31"/>
      <c r="EF84" s="33" t="s">
        <v>6</v>
      </c>
      <c r="EG84" s="31" t="s">
        <v>13</v>
      </c>
      <c r="EH84" s="31"/>
      <c r="EI84" s="31"/>
      <c r="EJ84" s="31"/>
      <c r="EK84" s="31"/>
      <c r="EL84" s="31"/>
      <c r="EM84" s="31"/>
      <c r="EN84" s="31"/>
      <c r="EO84" s="31"/>
      <c r="EP84" s="31"/>
      <c r="EQ84" s="31"/>
      <c r="ER84" s="31"/>
      <c r="ES84" s="31"/>
      <c r="ET84" s="31"/>
      <c r="EU84" s="31"/>
      <c r="EV84" s="31"/>
      <c r="EW84" s="31"/>
      <c r="EX84" s="31"/>
      <c r="EY84" s="31"/>
      <c r="EZ84" s="31"/>
      <c r="FA84" s="31"/>
      <c r="FB84" s="31"/>
      <c r="FC84" s="31"/>
      <c r="FD84" s="31"/>
      <c r="FE84" s="31"/>
      <c r="FF84" s="31"/>
      <c r="FG84" s="31"/>
      <c r="FH84" s="31"/>
      <c r="FI84" s="31"/>
      <c r="FJ84" s="31"/>
      <c r="FK84" s="31"/>
      <c r="FL84" s="31"/>
      <c r="FM84" s="31"/>
      <c r="FN84" s="31"/>
      <c r="FO84" s="33" t="s">
        <v>6</v>
      </c>
      <c r="FP84" s="31" t="s">
        <v>14</v>
      </c>
      <c r="FQ84" s="31"/>
      <c r="FR84" s="31"/>
      <c r="FS84" s="31"/>
      <c r="FT84" s="31"/>
      <c r="FU84" s="31"/>
      <c r="FV84" s="31"/>
      <c r="FW84" s="31"/>
      <c r="FX84" s="31"/>
      <c r="FY84" s="31"/>
      <c r="FZ84" s="31"/>
      <c r="GA84" s="31"/>
      <c r="GB84" s="31"/>
      <c r="GC84" s="31"/>
      <c r="GD84" s="31"/>
      <c r="GE84" s="31"/>
      <c r="GF84" s="31"/>
      <c r="GG84" s="31"/>
      <c r="GH84" s="31"/>
      <c r="GI84" s="31"/>
      <c r="GJ84" s="33" t="s">
        <v>6</v>
      </c>
      <c r="GK84" s="31" t="s">
        <v>15</v>
      </c>
      <c r="GL84" s="31"/>
      <c r="GM84" s="31"/>
      <c r="GN84" s="31"/>
      <c r="GO84" s="31"/>
      <c r="GP84" s="31"/>
      <c r="GQ84" s="31"/>
      <c r="GR84" s="31"/>
      <c r="GS84" s="31"/>
      <c r="GT84" s="31"/>
      <c r="GU84" s="31"/>
      <c r="GV84" s="31"/>
      <c r="GW84" s="31"/>
      <c r="GX84" s="31"/>
      <c r="GY84" s="31"/>
      <c r="GZ84" s="31"/>
      <c r="HA84" s="31"/>
      <c r="HB84" s="31"/>
      <c r="HC84" s="31"/>
      <c r="HD84" s="31"/>
      <c r="HE84" s="31"/>
      <c r="HF84" s="31"/>
      <c r="HG84" s="31"/>
      <c r="HH84" s="31"/>
      <c r="HI84" s="31"/>
      <c r="HJ84" s="31"/>
      <c r="HK84" s="31"/>
      <c r="HL84" s="31"/>
      <c r="HM84" s="31"/>
      <c r="HN84" s="31"/>
      <c r="HO84" s="31"/>
      <c r="HP84" s="31"/>
      <c r="HQ84" s="33" t="s">
        <v>6</v>
      </c>
      <c r="HR84" s="31" t="s">
        <v>16</v>
      </c>
      <c r="HS84" s="31"/>
      <c r="HT84" s="33" t="s">
        <v>6</v>
      </c>
      <c r="HU84" s="31" t="s">
        <v>17</v>
      </c>
      <c r="HV84" s="31"/>
      <c r="HW84" s="31"/>
      <c r="HX84" s="31"/>
      <c r="HY84" s="31"/>
      <c r="HZ84" s="31"/>
      <c r="IA84" s="31"/>
      <c r="IB84" s="31"/>
      <c r="IC84" s="33" t="s">
        <v>6</v>
      </c>
      <c r="ID84" s="31" t="s">
        <v>18</v>
      </c>
      <c r="IE84" s="31"/>
      <c r="IF84" s="31"/>
      <c r="IG84" s="31"/>
      <c r="IH84" s="31"/>
      <c r="II84" s="31"/>
      <c r="IJ84" s="31"/>
      <c r="IK84" s="31"/>
      <c r="IL84" s="31"/>
      <c r="IM84" s="31"/>
      <c r="IN84" s="31"/>
      <c r="IO84" s="31"/>
      <c r="IP84" s="31"/>
      <c r="IQ84" s="31"/>
      <c r="IR84" s="31"/>
      <c r="IS84" s="31"/>
      <c r="IT84" s="30" t="s">
        <v>6</v>
      </c>
      <c r="IU84" s="30"/>
      <c r="IV84" s="30"/>
      <c r="IW84" s="30"/>
      <c r="IX84" s="30"/>
      <c r="IY84" s="30"/>
      <c r="IZ84" s="30"/>
      <c r="JA84" s="30"/>
      <c r="JB84" s="35"/>
    </row>
    <row r="85" spans="1:262">
      <c r="A85" s="30" t="s">
        <v>19</v>
      </c>
      <c r="B85" s="30"/>
      <c r="C85" s="30"/>
      <c r="D85" s="30"/>
      <c r="E85" s="30"/>
      <c r="F85" s="30" t="s">
        <v>20</v>
      </c>
      <c r="G85" s="30" t="s">
        <v>21</v>
      </c>
      <c r="H85" s="30" t="s">
        <v>20</v>
      </c>
      <c r="I85" s="30" t="s">
        <v>21</v>
      </c>
      <c r="J85" s="30" t="s">
        <v>20</v>
      </c>
      <c r="K85" s="30" t="s">
        <v>21</v>
      </c>
      <c r="L85" s="30" t="s">
        <v>20</v>
      </c>
      <c r="M85" s="30" t="s">
        <v>21</v>
      </c>
      <c r="N85" s="30" t="s">
        <v>20</v>
      </c>
      <c r="O85" s="30" t="s">
        <v>21</v>
      </c>
      <c r="P85" s="30" t="s">
        <v>20</v>
      </c>
      <c r="Q85" s="30" t="s">
        <v>21</v>
      </c>
      <c r="R85" s="30" t="s">
        <v>20</v>
      </c>
      <c r="S85" s="30" t="s">
        <v>21</v>
      </c>
      <c r="T85" s="30" t="s">
        <v>20</v>
      </c>
      <c r="U85" s="30" t="s">
        <v>21</v>
      </c>
      <c r="V85" s="30" t="s">
        <v>20</v>
      </c>
      <c r="W85" s="30" t="s">
        <v>21</v>
      </c>
      <c r="X85" s="30" t="s">
        <v>20</v>
      </c>
      <c r="Y85" s="30" t="s">
        <v>21</v>
      </c>
      <c r="Z85" s="36"/>
      <c r="AA85" s="30" t="s">
        <v>20</v>
      </c>
      <c r="AB85" s="30" t="s">
        <v>21</v>
      </c>
      <c r="AC85" s="30" t="s">
        <v>20</v>
      </c>
      <c r="AD85" s="30" t="s">
        <v>21</v>
      </c>
      <c r="AE85" s="30" t="s">
        <v>20</v>
      </c>
      <c r="AF85" s="30" t="s">
        <v>21</v>
      </c>
      <c r="AG85" s="30" t="s">
        <v>20</v>
      </c>
      <c r="AH85" s="30" t="s">
        <v>21</v>
      </c>
      <c r="AI85" s="30" t="s">
        <v>20</v>
      </c>
      <c r="AJ85" s="30" t="s">
        <v>21</v>
      </c>
      <c r="AK85" s="30"/>
      <c r="AL85" s="30" t="s">
        <v>20</v>
      </c>
      <c r="AM85" s="30" t="s">
        <v>21</v>
      </c>
      <c r="AN85" s="30" t="s">
        <v>20</v>
      </c>
      <c r="AO85" s="30" t="s">
        <v>21</v>
      </c>
      <c r="AP85" s="30" t="s">
        <v>20</v>
      </c>
      <c r="AQ85" s="30" t="s">
        <v>21</v>
      </c>
      <c r="AR85" s="30" t="s">
        <v>20</v>
      </c>
      <c r="AS85" s="30" t="s">
        <v>21</v>
      </c>
      <c r="AT85" s="30" t="s">
        <v>20</v>
      </c>
      <c r="AU85" s="30" t="s">
        <v>21</v>
      </c>
      <c r="AV85" s="30" t="s">
        <v>20</v>
      </c>
      <c r="AW85" s="30" t="s">
        <v>21</v>
      </c>
      <c r="AX85" s="30" t="s">
        <v>20</v>
      </c>
      <c r="AY85" s="30" t="s">
        <v>21</v>
      </c>
      <c r="AZ85" s="30" t="s">
        <v>20</v>
      </c>
      <c r="BA85" s="30" t="s">
        <v>21</v>
      </c>
      <c r="BB85" s="30" t="s">
        <v>20</v>
      </c>
      <c r="BC85" s="30" t="s">
        <v>21</v>
      </c>
      <c r="BD85" s="30" t="s">
        <v>20</v>
      </c>
      <c r="BE85" s="30" t="s">
        <v>21</v>
      </c>
      <c r="BF85" s="30" t="s">
        <v>20</v>
      </c>
      <c r="BG85" s="30" t="s">
        <v>21</v>
      </c>
      <c r="BH85" s="30" t="s">
        <v>20</v>
      </c>
      <c r="BI85" s="30" t="s">
        <v>21</v>
      </c>
      <c r="BJ85" s="37"/>
      <c r="BK85" s="30" t="s">
        <v>20</v>
      </c>
      <c r="BL85" s="30" t="s">
        <v>21</v>
      </c>
      <c r="BM85" s="30" t="s">
        <v>20</v>
      </c>
      <c r="BN85" s="30" t="s">
        <v>21</v>
      </c>
      <c r="BO85" s="30" t="s">
        <v>20</v>
      </c>
      <c r="BP85" s="30" t="s">
        <v>21</v>
      </c>
      <c r="BQ85" s="30"/>
      <c r="BR85" s="30"/>
      <c r="BS85" s="30" t="s">
        <v>20</v>
      </c>
      <c r="BT85" s="30" t="s">
        <v>21</v>
      </c>
      <c r="BU85" s="30" t="s">
        <v>20</v>
      </c>
      <c r="BV85" s="30" t="s">
        <v>21</v>
      </c>
      <c r="BW85" s="30" t="s">
        <v>20</v>
      </c>
      <c r="BX85" s="30" t="s">
        <v>21</v>
      </c>
      <c r="BY85" s="30" t="s">
        <v>20</v>
      </c>
      <c r="BZ85" s="30" t="s">
        <v>21</v>
      </c>
      <c r="CA85" s="30" t="s">
        <v>20</v>
      </c>
      <c r="CB85" s="30" t="s">
        <v>21</v>
      </c>
      <c r="CC85" s="30" t="s">
        <v>20</v>
      </c>
      <c r="CD85" s="30" t="s">
        <v>21</v>
      </c>
      <c r="CE85" s="30" t="s">
        <v>20</v>
      </c>
      <c r="CF85" s="30" t="s">
        <v>21</v>
      </c>
      <c r="CG85" s="30" t="s">
        <v>20</v>
      </c>
      <c r="CH85" s="30" t="s">
        <v>21</v>
      </c>
      <c r="CI85" s="30"/>
      <c r="CJ85" s="30" t="s">
        <v>20</v>
      </c>
      <c r="CK85" s="30" t="s">
        <v>21</v>
      </c>
      <c r="CL85" s="30" t="s">
        <v>20</v>
      </c>
      <c r="CM85" s="30" t="s">
        <v>21</v>
      </c>
      <c r="CN85" s="30" t="s">
        <v>20</v>
      </c>
      <c r="CO85" s="30" t="s">
        <v>21</v>
      </c>
      <c r="CP85" s="30" t="s">
        <v>20</v>
      </c>
      <c r="CQ85" s="30" t="s">
        <v>21</v>
      </c>
      <c r="CR85" s="30" t="s">
        <v>20</v>
      </c>
      <c r="CS85" s="30" t="s">
        <v>21</v>
      </c>
      <c r="CT85" s="30" t="s">
        <v>20</v>
      </c>
      <c r="CU85" s="30" t="s">
        <v>21</v>
      </c>
      <c r="CV85" s="30" t="s">
        <v>20</v>
      </c>
      <c r="CW85" s="30" t="s">
        <v>21</v>
      </c>
      <c r="CX85" s="30" t="s">
        <v>20</v>
      </c>
      <c r="CY85" s="30" t="s">
        <v>21</v>
      </c>
      <c r="CZ85" s="30"/>
      <c r="DA85" s="30" t="s">
        <v>20</v>
      </c>
      <c r="DB85" s="30" t="s">
        <v>21</v>
      </c>
      <c r="DC85" s="30" t="s">
        <v>20</v>
      </c>
      <c r="DD85" s="30" t="s">
        <v>21</v>
      </c>
      <c r="DE85" s="30" t="s">
        <v>20</v>
      </c>
      <c r="DF85" s="30" t="s">
        <v>21</v>
      </c>
      <c r="DG85" s="30" t="s">
        <v>20</v>
      </c>
      <c r="DH85" s="30" t="s">
        <v>21</v>
      </c>
      <c r="DI85" s="30" t="s">
        <v>20</v>
      </c>
      <c r="DJ85" s="30" t="s">
        <v>21</v>
      </c>
      <c r="DK85" s="30" t="s">
        <v>20</v>
      </c>
      <c r="DL85" s="30" t="s">
        <v>21</v>
      </c>
      <c r="DM85" s="30" t="s">
        <v>20</v>
      </c>
      <c r="DN85" s="30" t="s">
        <v>21</v>
      </c>
      <c r="DO85" s="30"/>
      <c r="DP85" s="30"/>
      <c r="DQ85" s="30"/>
      <c r="DR85" s="30"/>
      <c r="DS85" s="30"/>
      <c r="DT85" s="30" t="s">
        <v>20</v>
      </c>
      <c r="DU85" s="30" t="s">
        <v>21</v>
      </c>
      <c r="DV85" s="30" t="s">
        <v>20</v>
      </c>
      <c r="DW85" s="30" t="s">
        <v>21</v>
      </c>
      <c r="DX85" s="30" t="s">
        <v>20</v>
      </c>
      <c r="DY85" s="30" t="s">
        <v>21</v>
      </c>
      <c r="DZ85" s="30" t="s">
        <v>20</v>
      </c>
      <c r="EA85" s="30" t="s">
        <v>21</v>
      </c>
      <c r="EB85" s="30" t="s">
        <v>20</v>
      </c>
      <c r="EC85" s="30" t="s">
        <v>21</v>
      </c>
      <c r="ED85" s="30"/>
      <c r="EE85" s="30" t="s">
        <v>20</v>
      </c>
      <c r="EF85" s="30" t="s">
        <v>21</v>
      </c>
      <c r="EG85" s="30" t="s">
        <v>20</v>
      </c>
      <c r="EH85" s="30" t="s">
        <v>21</v>
      </c>
      <c r="EI85" s="30" t="s">
        <v>20</v>
      </c>
      <c r="EJ85" s="30" t="s">
        <v>21</v>
      </c>
      <c r="EK85" s="30" t="s">
        <v>20</v>
      </c>
      <c r="EL85" s="30" t="s">
        <v>21</v>
      </c>
      <c r="EM85" s="30" t="s">
        <v>20</v>
      </c>
      <c r="EN85" s="30" t="s">
        <v>21</v>
      </c>
      <c r="EO85" s="30" t="s">
        <v>20</v>
      </c>
      <c r="EP85" s="30" t="s">
        <v>21</v>
      </c>
      <c r="EQ85" s="30" t="s">
        <v>20</v>
      </c>
      <c r="ER85" s="30" t="s">
        <v>21</v>
      </c>
      <c r="ES85" s="30" t="s">
        <v>20</v>
      </c>
      <c r="ET85" s="30" t="s">
        <v>21</v>
      </c>
      <c r="EU85" s="30" t="s">
        <v>20</v>
      </c>
      <c r="EV85" s="30" t="s">
        <v>21</v>
      </c>
      <c r="EW85" s="30" t="s">
        <v>20</v>
      </c>
      <c r="EX85" s="30" t="s">
        <v>21</v>
      </c>
      <c r="EY85" s="30" t="s">
        <v>20</v>
      </c>
      <c r="EZ85" s="30" t="s">
        <v>21</v>
      </c>
      <c r="FA85" s="30" t="s">
        <v>20</v>
      </c>
      <c r="FB85" s="30" t="s">
        <v>21</v>
      </c>
      <c r="FC85" s="30" t="s">
        <v>20</v>
      </c>
      <c r="FD85" s="30" t="s">
        <v>21</v>
      </c>
      <c r="FE85" s="30" t="s">
        <v>20</v>
      </c>
      <c r="FF85" s="30" t="s">
        <v>21</v>
      </c>
      <c r="FG85" s="30" t="s">
        <v>20</v>
      </c>
      <c r="FH85" s="30" t="s">
        <v>21</v>
      </c>
      <c r="FI85" s="30" t="s">
        <v>20</v>
      </c>
      <c r="FJ85" s="30" t="s">
        <v>21</v>
      </c>
      <c r="FK85" s="30" t="s">
        <v>20</v>
      </c>
      <c r="FL85" s="30" t="s">
        <v>21</v>
      </c>
      <c r="FM85" s="30"/>
      <c r="FN85" s="30" t="s">
        <v>20</v>
      </c>
      <c r="FO85" s="30" t="s">
        <v>21</v>
      </c>
      <c r="FP85" s="30" t="s">
        <v>20</v>
      </c>
      <c r="FQ85" s="30" t="s">
        <v>21</v>
      </c>
      <c r="FR85" s="30" t="s">
        <v>20</v>
      </c>
      <c r="FS85" s="30" t="s">
        <v>21</v>
      </c>
      <c r="FT85" s="30" t="s">
        <v>20</v>
      </c>
      <c r="FU85" s="30" t="s">
        <v>21</v>
      </c>
      <c r="FV85" s="30" t="s">
        <v>20</v>
      </c>
      <c r="FW85" s="30" t="s">
        <v>21</v>
      </c>
      <c r="FX85" s="30"/>
      <c r="FY85" s="30"/>
      <c r="FZ85" s="30" t="s">
        <v>20</v>
      </c>
      <c r="GA85" s="30" t="s">
        <v>21</v>
      </c>
      <c r="GB85" s="30" t="s">
        <v>20</v>
      </c>
      <c r="GC85" s="30" t="s">
        <v>21</v>
      </c>
      <c r="GD85" s="30" t="s">
        <v>20</v>
      </c>
      <c r="GE85" s="30" t="s">
        <v>21</v>
      </c>
      <c r="GF85" s="30" t="s">
        <v>20</v>
      </c>
      <c r="GG85" s="30" t="s">
        <v>21</v>
      </c>
      <c r="GH85" s="30"/>
      <c r="GI85" s="30" t="s">
        <v>20</v>
      </c>
      <c r="GJ85" s="30" t="s">
        <v>21</v>
      </c>
      <c r="GK85" s="30" t="s">
        <v>20</v>
      </c>
      <c r="GL85" s="30" t="s">
        <v>21</v>
      </c>
      <c r="GM85" s="30" t="s">
        <v>20</v>
      </c>
      <c r="GN85" s="30" t="s">
        <v>21</v>
      </c>
      <c r="GO85" s="30" t="s">
        <v>20</v>
      </c>
      <c r="GP85" s="30" t="s">
        <v>21</v>
      </c>
      <c r="GQ85" s="30" t="s">
        <v>20</v>
      </c>
      <c r="GR85" s="30" t="s">
        <v>21</v>
      </c>
      <c r="GS85" s="30" t="s">
        <v>20</v>
      </c>
      <c r="GT85" s="30" t="s">
        <v>21</v>
      </c>
      <c r="GU85" s="30" t="s">
        <v>20</v>
      </c>
      <c r="GV85" s="30" t="s">
        <v>21</v>
      </c>
      <c r="GW85" s="30" t="s">
        <v>20</v>
      </c>
      <c r="GX85" s="30" t="s">
        <v>21</v>
      </c>
      <c r="GY85" s="30" t="s">
        <v>20</v>
      </c>
      <c r="GZ85" s="30" t="s">
        <v>21</v>
      </c>
      <c r="HA85" s="30" t="s">
        <v>20</v>
      </c>
      <c r="HB85" s="30" t="s">
        <v>21</v>
      </c>
      <c r="HC85" s="30" t="s">
        <v>20</v>
      </c>
      <c r="HD85" s="30" t="s">
        <v>21</v>
      </c>
      <c r="HE85" s="30" t="s">
        <v>20</v>
      </c>
      <c r="HF85" s="30" t="s">
        <v>21</v>
      </c>
      <c r="HG85" s="30" t="s">
        <v>20</v>
      </c>
      <c r="HH85" s="30" t="s">
        <v>21</v>
      </c>
      <c r="HI85" s="30" t="s">
        <v>20</v>
      </c>
      <c r="HJ85" s="30" t="s">
        <v>21</v>
      </c>
      <c r="HK85" s="30" t="s">
        <v>20</v>
      </c>
      <c r="HL85" s="30" t="s">
        <v>21</v>
      </c>
      <c r="HM85" s="30" t="s">
        <v>20</v>
      </c>
      <c r="HN85" s="30" t="s">
        <v>21</v>
      </c>
      <c r="HO85" s="30"/>
      <c r="HP85" s="30" t="s">
        <v>20</v>
      </c>
      <c r="HQ85" s="30" t="s">
        <v>21</v>
      </c>
      <c r="HR85" s="30"/>
      <c r="HS85" s="30" t="s">
        <v>20</v>
      </c>
      <c r="HT85" s="30" t="s">
        <v>21</v>
      </c>
      <c r="HU85" s="30" t="s">
        <v>20</v>
      </c>
      <c r="HV85" s="30" t="s">
        <v>21</v>
      </c>
      <c r="HW85" s="30" t="s">
        <v>20</v>
      </c>
      <c r="HX85" s="30" t="s">
        <v>21</v>
      </c>
      <c r="HY85" s="30" t="s">
        <v>20</v>
      </c>
      <c r="HZ85" s="30" t="s">
        <v>21</v>
      </c>
      <c r="IA85" s="30"/>
      <c r="IB85" s="30" t="s">
        <v>20</v>
      </c>
      <c r="IC85" s="30" t="s">
        <v>21</v>
      </c>
      <c r="ID85" s="30" t="s">
        <v>20</v>
      </c>
      <c r="IE85" s="30" t="s">
        <v>21</v>
      </c>
      <c r="IF85" s="30" t="s">
        <v>20</v>
      </c>
      <c r="IG85" s="30" t="s">
        <v>21</v>
      </c>
      <c r="IH85" s="30" t="s">
        <v>20</v>
      </c>
      <c r="II85" s="30" t="s">
        <v>21</v>
      </c>
      <c r="IJ85" s="30" t="s">
        <v>20</v>
      </c>
      <c r="IK85" s="30" t="s">
        <v>21</v>
      </c>
      <c r="IL85" s="30" t="s">
        <v>20</v>
      </c>
      <c r="IM85" s="30" t="s">
        <v>21</v>
      </c>
      <c r="IN85" s="30" t="s">
        <v>20</v>
      </c>
      <c r="IO85" s="30" t="s">
        <v>21</v>
      </c>
      <c r="IP85" s="30" t="s">
        <v>20</v>
      </c>
      <c r="IQ85" s="30" t="s">
        <v>21</v>
      </c>
      <c r="IR85" s="30"/>
      <c r="IS85" s="30"/>
      <c r="IT85" s="30"/>
      <c r="IU85" s="30"/>
      <c r="IV85" s="30"/>
      <c r="IW85" s="30"/>
      <c r="IX85" s="30"/>
      <c r="IY85" s="30"/>
      <c r="IZ85" s="35"/>
      <c r="JA85" s="35"/>
      <c r="JB85" s="35"/>
    </row>
    <row r="86" spans="1:262">
      <c r="F86" s="42" t="s">
        <v>82</v>
      </c>
      <c r="G86" s="42">
        <v>1</v>
      </c>
      <c r="H86" s="42" t="s">
        <v>82</v>
      </c>
      <c r="I86" s="42">
        <v>1</v>
      </c>
      <c r="J86" s="42" t="s">
        <v>82</v>
      </c>
      <c r="K86" s="42">
        <v>1</v>
      </c>
      <c r="L86" s="42" t="s">
        <v>82</v>
      </c>
      <c r="M86" s="42">
        <v>0.95238095238095233</v>
      </c>
      <c r="N86" s="42" t="s">
        <v>82</v>
      </c>
      <c r="O86" s="42">
        <v>1</v>
      </c>
      <c r="P86" s="42" t="s">
        <v>82</v>
      </c>
      <c r="Q86" s="42">
        <v>1</v>
      </c>
      <c r="R86" s="42" t="s">
        <v>82</v>
      </c>
      <c r="S86" s="42">
        <v>1</v>
      </c>
      <c r="T86" s="42" t="s">
        <v>82</v>
      </c>
      <c r="U86" s="42">
        <v>1</v>
      </c>
      <c r="V86" s="42" t="s">
        <v>82</v>
      </c>
      <c r="W86" s="42">
        <v>0.95238095238095233</v>
      </c>
      <c r="X86" s="42" t="s">
        <v>82</v>
      </c>
      <c r="Y86" s="42">
        <v>1</v>
      </c>
      <c r="AA86" s="42" t="s">
        <v>82</v>
      </c>
      <c r="AB86" s="42" t="e">
        <v>#DIV/0!</v>
      </c>
      <c r="AC86" s="42" t="s">
        <v>82</v>
      </c>
      <c r="AD86" s="42">
        <v>0.66666666666666663</v>
      </c>
      <c r="AE86" s="42" t="s">
        <v>82</v>
      </c>
      <c r="AF86" s="42">
        <v>0.79166666666666663</v>
      </c>
      <c r="AG86" s="42" t="s">
        <v>82</v>
      </c>
      <c r="AH86" s="42">
        <v>0.59375</v>
      </c>
      <c r="AI86" s="42" t="s">
        <v>82</v>
      </c>
      <c r="AJ86" s="42">
        <v>0.83333333333333337</v>
      </c>
      <c r="AL86" s="42" t="s">
        <v>82</v>
      </c>
      <c r="AM86" s="42">
        <v>0.81818181818181823</v>
      </c>
      <c r="AN86" s="42" t="s">
        <v>82</v>
      </c>
      <c r="AO86" s="42">
        <v>0.94736842105263153</v>
      </c>
      <c r="AP86" s="42" t="s">
        <v>82</v>
      </c>
      <c r="AQ86" s="42">
        <v>0.80952380952380953</v>
      </c>
      <c r="AR86" s="42" t="s">
        <v>82</v>
      </c>
      <c r="AS86" s="42">
        <v>0.94444444444444442</v>
      </c>
      <c r="AT86" s="42" t="s">
        <v>82</v>
      </c>
      <c r="AU86" s="42">
        <v>0.94444444444444442</v>
      </c>
      <c r="AV86" s="42" t="s">
        <v>82</v>
      </c>
      <c r="AW86" s="42">
        <v>0.84210526315789469</v>
      </c>
      <c r="AX86" s="42" t="s">
        <v>82</v>
      </c>
      <c r="AY86" s="42">
        <v>0.94444444444444442</v>
      </c>
      <c r="AZ86" s="42" t="s">
        <v>82</v>
      </c>
      <c r="BA86" s="42">
        <v>0.89473684210526316</v>
      </c>
      <c r="BB86" s="42" t="s">
        <v>82</v>
      </c>
      <c r="BC86" s="42">
        <v>1</v>
      </c>
      <c r="BD86" s="42" t="s">
        <v>82</v>
      </c>
      <c r="BE86" s="42">
        <v>1</v>
      </c>
      <c r="BF86" s="42" t="s">
        <v>82</v>
      </c>
      <c r="BG86" s="42">
        <v>0.94444444444444442</v>
      </c>
      <c r="BH86" s="42" t="s">
        <v>82</v>
      </c>
      <c r="BI86" s="42">
        <v>0.94444444444444442</v>
      </c>
      <c r="BK86" s="42" t="s">
        <v>82</v>
      </c>
      <c r="BL86" s="42">
        <v>0.83333333333333337</v>
      </c>
      <c r="BM86" s="42" t="s">
        <v>82</v>
      </c>
      <c r="BN86" s="42">
        <v>1</v>
      </c>
      <c r="BO86" s="42" t="s">
        <v>82</v>
      </c>
      <c r="BP86" s="42">
        <v>0.95238095238095233</v>
      </c>
      <c r="BQ86" s="42" t="s">
        <v>82</v>
      </c>
      <c r="BR86" s="42" t="e">
        <v>#DIV/0!</v>
      </c>
      <c r="BS86" s="42" t="s">
        <v>82</v>
      </c>
      <c r="BT86" s="42">
        <v>0.90909090909090906</v>
      </c>
      <c r="BU86" s="42" t="s">
        <v>82</v>
      </c>
      <c r="BV86" s="42">
        <v>0.83333333333333337</v>
      </c>
      <c r="BW86" s="42" t="s">
        <v>82</v>
      </c>
      <c r="BX86" s="42">
        <v>0.95238095238095233</v>
      </c>
      <c r="BY86" s="42" t="s">
        <v>82</v>
      </c>
      <c r="BZ86" s="42">
        <v>0.83333333333333337</v>
      </c>
      <c r="CA86" s="42" t="s">
        <v>82</v>
      </c>
      <c r="CB86" s="42">
        <v>0.90909090909090906</v>
      </c>
      <c r="CC86" s="42" t="s">
        <v>82</v>
      </c>
      <c r="CD86" s="42">
        <v>0.90909090909090906</v>
      </c>
      <c r="CE86" s="42" t="s">
        <v>82</v>
      </c>
      <c r="CF86" s="42">
        <v>1</v>
      </c>
      <c r="CG86" s="42" t="s">
        <v>82</v>
      </c>
      <c r="CH86" s="42">
        <v>1</v>
      </c>
      <c r="CJ86" s="42" t="s">
        <v>82</v>
      </c>
      <c r="CK86" s="42" t="e">
        <v>#DIV/0!</v>
      </c>
      <c r="CL86" s="42" t="s">
        <v>82</v>
      </c>
      <c r="CM86" s="42" t="e">
        <v>#DIV/0!</v>
      </c>
      <c r="CN86" s="42" t="s">
        <v>82</v>
      </c>
      <c r="CO86" s="42">
        <v>0.90909090909090906</v>
      </c>
      <c r="CP86" s="42" t="s">
        <v>82</v>
      </c>
      <c r="CQ86" s="42">
        <v>0.90476190476190477</v>
      </c>
      <c r="CR86" s="42" t="s">
        <v>82</v>
      </c>
      <c r="CS86" s="42">
        <v>0.8</v>
      </c>
      <c r="CT86" s="42" t="s">
        <v>82</v>
      </c>
      <c r="CU86" s="42">
        <v>0.95238095238095233</v>
      </c>
      <c r="CV86" s="42" t="s">
        <v>82</v>
      </c>
      <c r="CW86" s="42">
        <v>1</v>
      </c>
      <c r="CX86" s="42" t="s">
        <v>82</v>
      </c>
      <c r="CY86" s="42">
        <v>1</v>
      </c>
      <c r="DA86" s="42" t="s">
        <v>82</v>
      </c>
      <c r="DB86" s="42">
        <v>0.83333333333333337</v>
      </c>
      <c r="DC86" s="42" t="s">
        <v>82</v>
      </c>
      <c r="DD86" s="42">
        <v>0.8</v>
      </c>
      <c r="DE86" s="42" t="s">
        <v>82</v>
      </c>
      <c r="DF86" s="42">
        <v>0.90909090909090906</v>
      </c>
      <c r="DG86" s="42" t="s">
        <v>82</v>
      </c>
      <c r="DH86" s="42">
        <v>1</v>
      </c>
      <c r="DI86" s="42" t="s">
        <v>82</v>
      </c>
      <c r="DJ86" s="42">
        <v>0.95238095238095233</v>
      </c>
      <c r="DK86" s="42" t="s">
        <v>82</v>
      </c>
      <c r="DL86" s="42">
        <v>0.90909090909090906</v>
      </c>
      <c r="DM86" s="42" t="s">
        <v>82</v>
      </c>
      <c r="DN86" s="42">
        <v>1</v>
      </c>
      <c r="DO86" s="42" t="s">
        <v>82</v>
      </c>
      <c r="DP86" s="42" t="e">
        <v>#DIV/0!</v>
      </c>
      <c r="DQ86" s="42" t="s">
        <v>82</v>
      </c>
      <c r="DR86" s="42" t="e">
        <v>#DIV/0!</v>
      </c>
      <c r="DT86" s="42" t="s">
        <v>82</v>
      </c>
      <c r="DU86" s="42">
        <v>0.64516129032258063</v>
      </c>
      <c r="DV86" s="42" t="s">
        <v>82</v>
      </c>
      <c r="DW86" s="42">
        <v>0.86956521739130432</v>
      </c>
      <c r="DX86" s="42" t="s">
        <v>82</v>
      </c>
      <c r="DY86" s="42">
        <v>0.95238095238095233</v>
      </c>
      <c r="DZ86" s="42" t="s">
        <v>82</v>
      </c>
      <c r="EA86" s="42">
        <v>0.73076923076923073</v>
      </c>
      <c r="EB86" s="42" t="s">
        <v>82</v>
      </c>
      <c r="EC86" s="42">
        <v>1</v>
      </c>
      <c r="EE86" s="42" t="s">
        <v>82</v>
      </c>
      <c r="EF86" s="42">
        <v>0.8</v>
      </c>
      <c r="EG86" s="42" t="s">
        <v>82</v>
      </c>
      <c r="EH86" s="42">
        <v>0.90909090909090906</v>
      </c>
      <c r="EI86" s="42" t="s">
        <v>82</v>
      </c>
      <c r="EJ86" s="42">
        <v>0.95238095238095233</v>
      </c>
      <c r="EK86" s="42" t="s">
        <v>82</v>
      </c>
      <c r="EL86" s="42">
        <v>1</v>
      </c>
      <c r="EM86" s="42" t="s">
        <v>82</v>
      </c>
      <c r="EN86" s="42">
        <v>0.83333333333333337</v>
      </c>
      <c r="EO86" s="42" t="s">
        <v>82</v>
      </c>
      <c r="EP86" s="42">
        <v>1</v>
      </c>
      <c r="EQ86" s="42" t="s">
        <v>82</v>
      </c>
      <c r="ER86" s="42">
        <v>0.8</v>
      </c>
      <c r="ES86" s="42" t="s">
        <v>82</v>
      </c>
      <c r="ET86" s="42">
        <v>0.86956521739130432</v>
      </c>
      <c r="EU86" s="42" t="s">
        <v>82</v>
      </c>
      <c r="EV86" s="42">
        <v>0.76923076923076927</v>
      </c>
      <c r="EW86" s="42" t="s">
        <v>82</v>
      </c>
      <c r="EX86" s="42">
        <v>0.86956521739130432</v>
      </c>
      <c r="EY86" s="42" t="s">
        <v>82</v>
      </c>
      <c r="EZ86" s="42">
        <v>0.66666666666666663</v>
      </c>
      <c r="FA86" s="42" t="s">
        <v>82</v>
      </c>
      <c r="FB86" s="42">
        <v>0.83333333333333337</v>
      </c>
      <c r="FC86" s="42" t="s">
        <v>82</v>
      </c>
      <c r="FD86" s="42">
        <v>0.76923076923076927</v>
      </c>
      <c r="FE86" s="42" t="s">
        <v>82</v>
      </c>
      <c r="FF86" s="42">
        <v>0.76923076923076927</v>
      </c>
      <c r="FG86" s="42" t="s">
        <v>82</v>
      </c>
      <c r="FH86" s="42">
        <v>0.83333333333333337</v>
      </c>
      <c r="FI86" s="42" t="s">
        <v>82</v>
      </c>
      <c r="FJ86" s="42">
        <v>0.90909090909090906</v>
      </c>
      <c r="FK86" s="42" t="s">
        <v>82</v>
      </c>
      <c r="FL86" s="42">
        <v>0.68965517241379315</v>
      </c>
      <c r="FN86" s="42" t="s">
        <v>82</v>
      </c>
      <c r="FO86" s="42">
        <v>0.90909090909090906</v>
      </c>
      <c r="FP86" s="42" t="s">
        <v>82</v>
      </c>
      <c r="FQ86" s="42">
        <v>1</v>
      </c>
      <c r="FR86" s="42" t="s">
        <v>82</v>
      </c>
      <c r="FS86" s="42">
        <v>0.61538461538461542</v>
      </c>
      <c r="FT86" s="42" t="s">
        <v>82</v>
      </c>
      <c r="FU86" s="42">
        <v>0.66666666666666663</v>
      </c>
      <c r="FV86" s="42" t="s">
        <v>82</v>
      </c>
      <c r="FW86" s="42">
        <v>0.9</v>
      </c>
      <c r="FX86" s="42" t="s">
        <v>82</v>
      </c>
      <c r="FY86" s="42" t="e">
        <v>#DIV/0!</v>
      </c>
      <c r="FZ86" s="42" t="s">
        <v>82</v>
      </c>
      <c r="GA86" s="42">
        <v>0.81818181818181823</v>
      </c>
      <c r="GB86" s="42" t="s">
        <v>82</v>
      </c>
      <c r="GC86" s="42">
        <v>0.81818181818181823</v>
      </c>
      <c r="GD86" s="42" t="s">
        <v>82</v>
      </c>
      <c r="GE86" s="42">
        <v>0.81818181818181823</v>
      </c>
      <c r="GF86" s="42" t="s">
        <v>82</v>
      </c>
      <c r="GG86" s="42">
        <v>0.9</v>
      </c>
      <c r="GI86" s="42" t="s">
        <v>82</v>
      </c>
      <c r="GJ86" s="42">
        <v>0.83333333333333337</v>
      </c>
      <c r="GK86" s="42" t="s">
        <v>82</v>
      </c>
      <c r="GL86" s="42">
        <v>1</v>
      </c>
      <c r="GM86" s="42" t="s">
        <v>82</v>
      </c>
      <c r="GN86" s="42">
        <v>0.86956521739130432</v>
      </c>
      <c r="GO86" s="42" t="s">
        <v>82</v>
      </c>
      <c r="GP86" s="42">
        <v>0.90909090909090906</v>
      </c>
      <c r="GQ86" s="42" t="s">
        <v>82</v>
      </c>
      <c r="GR86" s="42">
        <v>0.86956521739130432</v>
      </c>
      <c r="GS86" s="42" t="s">
        <v>82</v>
      </c>
      <c r="GT86" s="42">
        <v>0.95238095238095233</v>
      </c>
      <c r="GU86" s="42" t="s">
        <v>82</v>
      </c>
      <c r="GV86" s="42">
        <v>0.90909090909090906</v>
      </c>
      <c r="GW86" s="42" t="s">
        <v>82</v>
      </c>
      <c r="GX86" s="42">
        <v>0.90909090909090906</v>
      </c>
      <c r="GY86" s="42" t="s">
        <v>82</v>
      </c>
      <c r="GZ86" s="42">
        <v>1</v>
      </c>
      <c r="HA86" s="42" t="s">
        <v>82</v>
      </c>
      <c r="HB86" s="42">
        <v>1</v>
      </c>
      <c r="HC86" s="42" t="s">
        <v>82</v>
      </c>
      <c r="HD86" s="42">
        <v>0.95238095238095233</v>
      </c>
      <c r="HE86" s="42" t="s">
        <v>82</v>
      </c>
      <c r="HF86" s="42">
        <v>0.95238095238095233</v>
      </c>
      <c r="HG86" s="42" t="s">
        <v>82</v>
      </c>
      <c r="HH86" s="42">
        <v>1</v>
      </c>
      <c r="HI86" s="42" t="s">
        <v>82</v>
      </c>
      <c r="HJ86" s="42">
        <v>0.90476190476190477</v>
      </c>
      <c r="HK86" s="42" t="s">
        <v>82</v>
      </c>
      <c r="HL86" s="42">
        <v>0.95</v>
      </c>
      <c r="HM86" s="42" t="s">
        <v>82</v>
      </c>
      <c r="HN86" s="42">
        <v>1</v>
      </c>
      <c r="HP86" s="42" t="s">
        <v>82</v>
      </c>
      <c r="HQ86" s="42">
        <v>1</v>
      </c>
      <c r="HS86" s="42" t="s">
        <v>82</v>
      </c>
      <c r="HT86" s="42">
        <v>1</v>
      </c>
      <c r="HU86" s="42" t="s">
        <v>82</v>
      </c>
      <c r="HV86" s="42">
        <v>1</v>
      </c>
      <c r="HW86" s="42" t="s">
        <v>82</v>
      </c>
      <c r="HX86" s="42">
        <v>1</v>
      </c>
      <c r="HY86" s="42" t="s">
        <v>82</v>
      </c>
      <c r="HZ86" s="42">
        <v>1</v>
      </c>
      <c r="IB86" s="42" t="s">
        <v>82</v>
      </c>
      <c r="IC86" s="42">
        <v>0.8</v>
      </c>
      <c r="ID86" s="42" t="s">
        <v>82</v>
      </c>
      <c r="IE86" s="42">
        <v>0.83333333333333337</v>
      </c>
      <c r="IF86" s="42" t="s">
        <v>82</v>
      </c>
      <c r="IG86" s="42">
        <v>0.86363636363636365</v>
      </c>
      <c r="IH86" s="42" t="s">
        <v>82</v>
      </c>
      <c r="II86" s="42">
        <v>0.86363636363636365</v>
      </c>
      <c r="IJ86" s="42" t="s">
        <v>82</v>
      </c>
      <c r="IK86" s="42">
        <v>0.83333333333333337</v>
      </c>
      <c r="IL86" s="42" t="s">
        <v>82</v>
      </c>
      <c r="IM86" s="42">
        <v>0.95238095238095233</v>
      </c>
      <c r="IN86" s="42" t="s">
        <v>82</v>
      </c>
      <c r="IO86" s="42">
        <v>0.86363636363636365</v>
      </c>
      <c r="IP86" s="42" t="s">
        <v>82</v>
      </c>
      <c r="IQ86" s="42">
        <v>0.86956521739130432</v>
      </c>
    </row>
    <row r="87" spans="1:262">
      <c r="F87" s="42" t="s">
        <v>90</v>
      </c>
      <c r="G87" s="42" t="e">
        <v>#DIV/0!</v>
      </c>
      <c r="H87" s="42" t="s">
        <v>90</v>
      </c>
      <c r="I87" s="42">
        <v>1</v>
      </c>
      <c r="J87" s="42" t="s">
        <v>90</v>
      </c>
      <c r="K87" s="42">
        <v>1</v>
      </c>
      <c r="L87" s="42" t="s">
        <v>90</v>
      </c>
      <c r="M87" s="42">
        <v>0.64406779661016911</v>
      </c>
      <c r="N87" s="42" t="s">
        <v>90</v>
      </c>
      <c r="O87" s="42">
        <v>1</v>
      </c>
      <c r="P87" s="42" t="s">
        <v>90</v>
      </c>
      <c r="Q87" s="42" t="e">
        <v>#DIV/0!</v>
      </c>
      <c r="R87" s="42" t="s">
        <v>90</v>
      </c>
      <c r="S87" s="42">
        <v>1</v>
      </c>
      <c r="T87" s="42" t="s">
        <v>90</v>
      </c>
      <c r="U87" s="42" t="e">
        <v>#DIV/0!</v>
      </c>
      <c r="V87" s="42" t="s">
        <v>90</v>
      </c>
      <c r="W87" s="42">
        <v>0.82926829268292668</v>
      </c>
      <c r="X87" s="42" t="s">
        <v>90</v>
      </c>
      <c r="Y87" s="42">
        <v>1</v>
      </c>
      <c r="AA87" s="42" t="s">
        <v>90</v>
      </c>
      <c r="AB87" s="42" t="e">
        <v>#DIV/0!</v>
      </c>
      <c r="AC87" s="42" t="s">
        <v>90</v>
      </c>
      <c r="AD87" s="42">
        <v>0.33333333333333326</v>
      </c>
      <c r="AE87" s="42" t="s">
        <v>90</v>
      </c>
      <c r="AF87" s="42">
        <v>0.47368421052631576</v>
      </c>
      <c r="AG87" s="42" t="s">
        <v>90</v>
      </c>
      <c r="AH87" s="42">
        <v>0.12605042016806722</v>
      </c>
      <c r="AI87" s="42" t="s">
        <v>90</v>
      </c>
      <c r="AJ87" s="42">
        <v>0.57142857142857151</v>
      </c>
      <c r="AL87" s="42" t="s">
        <v>90</v>
      </c>
      <c r="AM87" s="42">
        <v>0.596330275229358</v>
      </c>
      <c r="AN87" s="42" t="s">
        <v>90</v>
      </c>
      <c r="AO87" s="42">
        <v>0.82568807339449524</v>
      </c>
      <c r="AP87" s="42" t="s">
        <v>90</v>
      </c>
      <c r="AQ87" s="42">
        <v>0.6146788990825689</v>
      </c>
      <c r="AR87" s="42" t="s">
        <v>90</v>
      </c>
      <c r="AS87" s="42">
        <v>0.86956521739130432</v>
      </c>
      <c r="AT87" s="42" t="s">
        <v>90</v>
      </c>
      <c r="AU87" s="42">
        <v>0.76923076923076905</v>
      </c>
      <c r="AV87" s="42" t="s">
        <v>90</v>
      </c>
      <c r="AW87" s="42">
        <v>0.67796610169491511</v>
      </c>
      <c r="AX87" s="42" t="s">
        <v>90</v>
      </c>
      <c r="AY87" s="42">
        <v>0.82352941176470584</v>
      </c>
      <c r="AZ87" s="42" t="s">
        <v>90</v>
      </c>
      <c r="BA87" s="42">
        <v>0.79120879120879117</v>
      </c>
      <c r="BB87" s="42" t="s">
        <v>90</v>
      </c>
      <c r="BC87" s="42" t="e">
        <v>#DIV/0!</v>
      </c>
      <c r="BD87" s="42" t="s">
        <v>90</v>
      </c>
      <c r="BE87" s="42">
        <v>1</v>
      </c>
      <c r="BF87" s="42" t="s">
        <v>90</v>
      </c>
      <c r="BG87" s="42">
        <v>0.76923076923076905</v>
      </c>
      <c r="BH87" s="42" t="s">
        <v>90</v>
      </c>
      <c r="BI87" s="42">
        <v>0.82352941176470584</v>
      </c>
      <c r="BK87" s="42" t="s">
        <v>90</v>
      </c>
      <c r="BL87" s="42">
        <v>0.60975609756097571</v>
      </c>
      <c r="BM87" s="42" t="s">
        <v>90</v>
      </c>
      <c r="BN87" s="42" t="e">
        <v>#DIV/0!</v>
      </c>
      <c r="BO87" s="42" t="s">
        <v>90</v>
      </c>
      <c r="BP87" s="42">
        <v>0.64406779661016911</v>
      </c>
      <c r="BQ87" s="42" t="s">
        <v>90</v>
      </c>
      <c r="BR87" s="42" t="e">
        <v>#DIV/0!</v>
      </c>
      <c r="BS87" s="42" t="s">
        <v>90</v>
      </c>
      <c r="BT87" s="42">
        <v>0.61403508771929793</v>
      </c>
      <c r="BU87" s="42" t="s">
        <v>90</v>
      </c>
      <c r="BV87" s="42">
        <v>0.65957446808510645</v>
      </c>
      <c r="BW87" s="42" t="s">
        <v>90</v>
      </c>
      <c r="BX87" s="42">
        <v>0.64406779661016911</v>
      </c>
      <c r="BY87" s="42" t="s">
        <v>90</v>
      </c>
      <c r="BZ87" s="42">
        <v>0.66666666666666674</v>
      </c>
      <c r="CA87" s="42" t="s">
        <v>90</v>
      </c>
      <c r="CB87" s="42">
        <v>0.81818181818181812</v>
      </c>
      <c r="CC87" s="42" t="s">
        <v>90</v>
      </c>
      <c r="CD87" s="42">
        <v>0.81355932203389825</v>
      </c>
      <c r="CE87" s="42" t="s">
        <v>90</v>
      </c>
      <c r="CF87" s="42">
        <v>1</v>
      </c>
      <c r="CG87" s="42" t="s">
        <v>90</v>
      </c>
      <c r="CH87" s="42">
        <v>1</v>
      </c>
      <c r="CJ87" s="42" t="s">
        <v>90</v>
      </c>
      <c r="CK87" s="42" t="e">
        <v>#DIV/0!</v>
      </c>
      <c r="CL87" s="42" t="s">
        <v>90</v>
      </c>
      <c r="CM87" s="42" t="e">
        <v>#DIV/0!</v>
      </c>
      <c r="CN87" s="42" t="s">
        <v>90</v>
      </c>
      <c r="CO87" s="42">
        <v>0.7731958762886596</v>
      </c>
      <c r="CP87" s="42" t="s">
        <v>90</v>
      </c>
      <c r="CQ87" s="42">
        <v>0.61818181818181805</v>
      </c>
      <c r="CR87" s="42" t="s">
        <v>90</v>
      </c>
      <c r="CS87" s="42">
        <v>0.57627118644067798</v>
      </c>
      <c r="CT87" s="42" t="s">
        <v>90</v>
      </c>
      <c r="CU87" s="42">
        <v>0.82926829268292668</v>
      </c>
      <c r="CV87" s="42" t="s">
        <v>90</v>
      </c>
      <c r="CW87" s="42">
        <v>1</v>
      </c>
      <c r="CX87" s="42" t="s">
        <v>90</v>
      </c>
      <c r="CY87" s="42">
        <v>1</v>
      </c>
      <c r="DA87" s="42" t="s">
        <v>90</v>
      </c>
      <c r="DB87" s="42">
        <v>0.67346938775510201</v>
      </c>
      <c r="DC87" s="42" t="s">
        <v>90</v>
      </c>
      <c r="DD87" s="42">
        <v>-6.8376068376067953E-2</v>
      </c>
      <c r="DE87" s="42" t="s">
        <v>90</v>
      </c>
      <c r="DF87" s="42">
        <v>0.74418604651162779</v>
      </c>
      <c r="DG87" s="42" t="s">
        <v>90</v>
      </c>
      <c r="DH87" s="42" t="e">
        <v>#DIV/0!</v>
      </c>
      <c r="DI87" s="42" t="s">
        <v>90</v>
      </c>
      <c r="DJ87" s="42">
        <v>0.77419354838709664</v>
      </c>
      <c r="DK87" s="42" t="s">
        <v>90</v>
      </c>
      <c r="DL87" s="42">
        <v>0.62068965517241359</v>
      </c>
      <c r="DM87" s="42" t="s">
        <v>90</v>
      </c>
      <c r="DN87" s="42" t="e">
        <v>#DIV/0!</v>
      </c>
      <c r="DO87" s="42" t="s">
        <v>90</v>
      </c>
      <c r="DP87" s="42" t="e">
        <v>#DIV/0!</v>
      </c>
      <c r="DQ87" s="42" t="s">
        <v>90</v>
      </c>
      <c r="DR87" s="42" t="e">
        <v>#DIV/0!</v>
      </c>
      <c r="DT87" s="42" t="s">
        <v>90</v>
      </c>
      <c r="DU87" s="42">
        <v>5.8309037900870992E-3</v>
      </c>
      <c r="DV87" s="42" t="s">
        <v>90</v>
      </c>
      <c r="DW87" s="42">
        <v>0.3551401869158875</v>
      </c>
      <c r="DX87" s="42" t="s">
        <v>90</v>
      </c>
      <c r="DY87" s="42">
        <v>0.82926829268292668</v>
      </c>
      <c r="DZ87" s="42" t="s">
        <v>90</v>
      </c>
      <c r="EA87" s="42">
        <v>0.19469026548672563</v>
      </c>
      <c r="EB87" s="42" t="s">
        <v>90</v>
      </c>
      <c r="EC87" s="42">
        <v>1</v>
      </c>
      <c r="EE87" s="42" t="s">
        <v>90</v>
      </c>
      <c r="EF87" s="42">
        <v>0.59546925566343045</v>
      </c>
      <c r="EG87" s="42" t="s">
        <v>90</v>
      </c>
      <c r="EH87" s="42">
        <v>0.62068965517241359</v>
      </c>
      <c r="EI87" s="42" t="s">
        <v>90</v>
      </c>
      <c r="EJ87" s="42">
        <v>0.77419354838709664</v>
      </c>
      <c r="EK87" s="42" t="s">
        <v>90</v>
      </c>
      <c r="EL87" s="42" t="e">
        <v>#DIV/0!</v>
      </c>
      <c r="EM87" s="42" t="s">
        <v>90</v>
      </c>
      <c r="EN87" s="42">
        <v>0.39999999999999991</v>
      </c>
      <c r="EO87" s="42" t="s">
        <v>90</v>
      </c>
      <c r="EP87" s="42" t="e">
        <v>#DIV/0!</v>
      </c>
      <c r="EQ87" s="42" t="s">
        <v>90</v>
      </c>
      <c r="ER87" s="42">
        <v>0.53183520599250944</v>
      </c>
      <c r="ES87" s="42" t="s">
        <v>90</v>
      </c>
      <c r="ET87" s="42">
        <v>0.64248704663212419</v>
      </c>
      <c r="EU87" s="42" t="s">
        <v>90</v>
      </c>
      <c r="EV87" s="42">
        <v>0.46206896551724141</v>
      </c>
      <c r="EW87" s="42" t="s">
        <v>90</v>
      </c>
      <c r="EX87" s="42">
        <v>0.64248704663212419</v>
      </c>
      <c r="EY87" s="42" t="s">
        <v>90</v>
      </c>
      <c r="EZ87" s="42">
        <v>0.15254237288135555</v>
      </c>
      <c r="FA87" s="42" t="s">
        <v>90</v>
      </c>
      <c r="FB87" s="42">
        <v>0.57142857142857151</v>
      </c>
      <c r="FC87" s="42" t="s">
        <v>90</v>
      </c>
      <c r="FD87" s="42">
        <v>0.50318471337579629</v>
      </c>
      <c r="FE87" s="42" t="s">
        <v>90</v>
      </c>
      <c r="FF87" s="42">
        <v>0.54117647058823537</v>
      </c>
      <c r="FG87" s="42" t="s">
        <v>90</v>
      </c>
      <c r="FH87" s="42">
        <v>0.51515151515151525</v>
      </c>
      <c r="FI87" s="42" t="s">
        <v>90</v>
      </c>
      <c r="FJ87" s="42">
        <v>0.69863013698630128</v>
      </c>
      <c r="FK87" s="42" t="s">
        <v>90</v>
      </c>
      <c r="FL87" s="42">
        <v>0.40274599542334116</v>
      </c>
      <c r="FN87" s="42" t="s">
        <v>90</v>
      </c>
      <c r="FO87" s="42">
        <v>0.74418604651162779</v>
      </c>
      <c r="FP87" s="42" t="s">
        <v>90</v>
      </c>
      <c r="FQ87" s="42">
        <v>1</v>
      </c>
      <c r="FR87" s="42" t="s">
        <v>90</v>
      </c>
      <c r="FS87" s="42">
        <v>0.15584415584415592</v>
      </c>
      <c r="FT87" s="42" t="s">
        <v>90</v>
      </c>
      <c r="FU87" s="42">
        <v>0.33333333333333326</v>
      </c>
      <c r="FV87" s="42" t="s">
        <v>90</v>
      </c>
      <c r="FW87" s="42">
        <v>0.61538461538461553</v>
      </c>
      <c r="FX87" s="42" t="s">
        <v>90</v>
      </c>
      <c r="FY87" s="42" t="e">
        <v>#DIV/0!</v>
      </c>
      <c r="FZ87" s="42" t="s">
        <v>90</v>
      </c>
      <c r="GA87" s="42">
        <v>0.60714285714285732</v>
      </c>
      <c r="GB87" s="42" t="s">
        <v>90</v>
      </c>
      <c r="GC87" s="42">
        <v>0.64516129032258074</v>
      </c>
      <c r="GD87" s="42" t="s">
        <v>90</v>
      </c>
      <c r="GE87" s="42">
        <v>0.64516129032258074</v>
      </c>
      <c r="GF87" s="42" t="s">
        <v>90</v>
      </c>
      <c r="GG87" s="42">
        <v>0.73684210526315808</v>
      </c>
      <c r="GI87" s="42" t="s">
        <v>90</v>
      </c>
      <c r="GJ87" s="42">
        <v>0.67567567567567588</v>
      </c>
      <c r="GK87" s="42" t="s">
        <v>90</v>
      </c>
      <c r="GL87" s="42">
        <v>1</v>
      </c>
      <c r="GM87" s="42" t="s">
        <v>90</v>
      </c>
      <c r="GN87" s="42">
        <v>0.7415730337078652</v>
      </c>
      <c r="GO87" s="42" t="s">
        <v>90</v>
      </c>
      <c r="GP87" s="42">
        <v>0.81818181818181812</v>
      </c>
      <c r="GQ87" s="42" t="s">
        <v>90</v>
      </c>
      <c r="GR87" s="42">
        <v>0.59649122807017529</v>
      </c>
      <c r="GS87" s="42" t="s">
        <v>90</v>
      </c>
      <c r="GT87" s="42">
        <v>0.89655172413793094</v>
      </c>
      <c r="GU87" s="42" t="s">
        <v>90</v>
      </c>
      <c r="GV87" s="42">
        <v>0.81196581196581197</v>
      </c>
      <c r="GW87" s="42" t="s">
        <v>90</v>
      </c>
      <c r="GX87" s="42">
        <v>0.81196581196581197</v>
      </c>
      <c r="GY87" s="42" t="s">
        <v>90</v>
      </c>
      <c r="GZ87" s="42">
        <v>1</v>
      </c>
      <c r="HA87" s="42" t="s">
        <v>90</v>
      </c>
      <c r="HB87" s="42">
        <v>1</v>
      </c>
      <c r="HC87" s="42" t="s">
        <v>90</v>
      </c>
      <c r="HD87" s="42">
        <v>0.87719298245614019</v>
      </c>
      <c r="HE87" s="42" t="s">
        <v>90</v>
      </c>
      <c r="HF87" s="42">
        <v>0.90497737556561086</v>
      </c>
      <c r="HG87" s="42" t="s">
        <v>90</v>
      </c>
      <c r="HH87" s="42">
        <v>1</v>
      </c>
      <c r="HI87" s="42" t="s">
        <v>90</v>
      </c>
      <c r="HJ87" s="42">
        <v>0.73750000000000004</v>
      </c>
      <c r="HK87" s="42" t="s">
        <v>90</v>
      </c>
      <c r="HL87" s="42">
        <v>0.8275862068965516</v>
      </c>
      <c r="HM87" s="42" t="s">
        <v>90</v>
      </c>
      <c r="HN87" s="42">
        <v>1</v>
      </c>
      <c r="HP87" s="42" t="s">
        <v>90</v>
      </c>
      <c r="HQ87" s="42">
        <v>1</v>
      </c>
      <c r="HS87" s="42" t="s">
        <v>90</v>
      </c>
      <c r="HT87" s="42" t="e">
        <v>#DIV/0!</v>
      </c>
      <c r="HU87" s="42" t="s">
        <v>90</v>
      </c>
      <c r="HV87" s="42" t="e">
        <v>#DIV/0!</v>
      </c>
      <c r="HW87" s="42" t="s">
        <v>90</v>
      </c>
      <c r="HX87" s="42" t="e">
        <v>#DIV/0!</v>
      </c>
      <c r="HY87" s="42" t="s">
        <v>90</v>
      </c>
      <c r="HZ87" s="42" t="e">
        <v>#DIV/0!</v>
      </c>
      <c r="IB87" s="42" t="s">
        <v>90</v>
      </c>
      <c r="IC87" s="42">
        <v>0.23312883435582882</v>
      </c>
      <c r="ID87" s="42" t="s">
        <v>90</v>
      </c>
      <c r="IE87" s="42">
        <v>0.2500000000000005</v>
      </c>
      <c r="IF87" s="42" t="s">
        <v>90</v>
      </c>
      <c r="IG87" s="42">
        <v>0.71794871794871795</v>
      </c>
      <c r="IH87" s="42" t="s">
        <v>90</v>
      </c>
      <c r="II87" s="42">
        <v>0.72727272727272729</v>
      </c>
      <c r="IJ87" s="42" t="s">
        <v>90</v>
      </c>
      <c r="IK87" s="42">
        <v>0.55963302752293587</v>
      </c>
      <c r="IL87" s="42" t="s">
        <v>90</v>
      </c>
      <c r="IM87" s="42">
        <v>0.90410958904109573</v>
      </c>
      <c r="IN87" s="42" t="s">
        <v>90</v>
      </c>
      <c r="IO87" s="42">
        <v>0.58227848101265833</v>
      </c>
      <c r="IP87" s="42" t="s">
        <v>90</v>
      </c>
      <c r="IQ87" s="42">
        <v>0.64248704663212419</v>
      </c>
    </row>
  </sheetData>
  <mergeCells count="2737">
    <mergeCell ref="DZ83:EE83"/>
    <mergeCell ref="EG83:EW83"/>
    <mergeCell ref="EX83:FN83"/>
    <mergeCell ref="FP83:FY83"/>
    <mergeCell ref="FZ83:GI83"/>
    <mergeCell ref="GK83:GZ83"/>
    <mergeCell ref="HA83:HP83"/>
    <mergeCell ref="HU83:HX83"/>
    <mergeCell ref="HY83:IB83"/>
    <mergeCell ref="ID83:IK83"/>
    <mergeCell ref="IL83:IS83"/>
    <mergeCell ref="F84:Y84"/>
    <mergeCell ref="AA84:AJ84"/>
    <mergeCell ref="AL84:BI84"/>
    <mergeCell ref="BK84:CH84"/>
    <mergeCell ref="CJ84:CY84"/>
    <mergeCell ref="DA84:DL84"/>
    <mergeCell ref="DT84:EE84"/>
    <mergeCell ref="EG84:FN84"/>
    <mergeCell ref="FP84:GI84"/>
    <mergeCell ref="GK84:HP84"/>
    <mergeCell ref="HR84:HS84"/>
    <mergeCell ref="HU84:IB84"/>
    <mergeCell ref="ID84:IS84"/>
    <mergeCell ref="BW1:CH1"/>
    <mergeCell ref="CJ1:CQ1"/>
    <mergeCell ref="CR1:CY1"/>
    <mergeCell ref="DA1:DF1"/>
    <mergeCell ref="DG1:DL1"/>
    <mergeCell ref="DT1:DY1"/>
    <mergeCell ref="F1:Y1"/>
    <mergeCell ref="AA1:AE1"/>
    <mergeCell ref="AF1:AJ1"/>
    <mergeCell ref="AL1:AW1"/>
    <mergeCell ref="AX1:BI1"/>
    <mergeCell ref="BK1:BV1"/>
    <mergeCell ref="F83:Y83"/>
    <mergeCell ref="AA83:AE83"/>
    <mergeCell ref="AF83:AJ83"/>
    <mergeCell ref="AL83:AW83"/>
    <mergeCell ref="AX83:BI83"/>
    <mergeCell ref="BK83:BV83"/>
    <mergeCell ref="BW83:CH83"/>
    <mergeCell ref="CJ83:CQ83"/>
    <mergeCell ref="CR83:CY83"/>
    <mergeCell ref="DA83:DF83"/>
    <mergeCell ref="DG83:DL83"/>
    <mergeCell ref="DT83:DY83"/>
    <mergeCell ref="AV6:AW6"/>
    <mergeCell ref="AX6:AY6"/>
    <mergeCell ref="AZ6:BA6"/>
    <mergeCell ref="BB6:BC6"/>
    <mergeCell ref="BD6:BE6"/>
    <mergeCell ref="BF6:BG6"/>
    <mergeCell ref="AI6:AJ6"/>
    <mergeCell ref="AL6:AM6"/>
    <mergeCell ref="HU2:IB2"/>
    <mergeCell ref="ID2:IS2"/>
    <mergeCell ref="F6:G6"/>
    <mergeCell ref="H6:I6"/>
    <mergeCell ref="J6:K6"/>
    <mergeCell ref="L6:M6"/>
    <mergeCell ref="N6:O6"/>
    <mergeCell ref="P6:Q6"/>
    <mergeCell ref="R6:S6"/>
    <mergeCell ref="T6:U6"/>
    <mergeCell ref="DA2:DL2"/>
    <mergeCell ref="DT2:EE2"/>
    <mergeCell ref="EG2:FN2"/>
    <mergeCell ref="FP2:GI2"/>
    <mergeCell ref="GK2:HP2"/>
    <mergeCell ref="HR2:HS2"/>
    <mergeCell ref="HA1:HP1"/>
    <mergeCell ref="HU1:HX1"/>
    <mergeCell ref="HY1:IB1"/>
    <mergeCell ref="ID1:IK1"/>
    <mergeCell ref="IL1:IS1"/>
    <mergeCell ref="F2:Y2"/>
    <mergeCell ref="AA2:AJ2"/>
    <mergeCell ref="AL2:BI2"/>
    <mergeCell ref="BK2:CH2"/>
    <mergeCell ref="CJ2:CY2"/>
    <mergeCell ref="DZ1:EE1"/>
    <mergeCell ref="EG1:EW1"/>
    <mergeCell ref="EX1:FN1"/>
    <mergeCell ref="FP1:FY1"/>
    <mergeCell ref="FZ1:GI1"/>
    <mergeCell ref="GK1:GZ1"/>
    <mergeCell ref="AN6:AO6"/>
    <mergeCell ref="AP6:AQ6"/>
    <mergeCell ref="AR6:AS6"/>
    <mergeCell ref="AT6:AU6"/>
    <mergeCell ref="V6:W6"/>
    <mergeCell ref="X6:Y6"/>
    <mergeCell ref="AA6:AB6"/>
    <mergeCell ref="AC6:AD6"/>
    <mergeCell ref="AE6:AF6"/>
    <mergeCell ref="AG6:AH6"/>
    <mergeCell ref="CG6:CH6"/>
    <mergeCell ref="CJ6:CK6"/>
    <mergeCell ref="CL6:CM6"/>
    <mergeCell ref="CN6:CO6"/>
    <mergeCell ref="CP6:CQ6"/>
    <mergeCell ref="CR6:CS6"/>
    <mergeCell ref="BU6:BV6"/>
    <mergeCell ref="BW6:BX6"/>
    <mergeCell ref="BY6:BZ6"/>
    <mergeCell ref="CA6:CB6"/>
    <mergeCell ref="CC6:CD6"/>
    <mergeCell ref="CE6:CF6"/>
    <mergeCell ref="BH6:BI6"/>
    <mergeCell ref="BK6:BL6"/>
    <mergeCell ref="BM6:BN6"/>
    <mergeCell ref="BO6:BP6"/>
    <mergeCell ref="BQ6:BR6"/>
    <mergeCell ref="BS6:BT6"/>
    <mergeCell ref="DT6:DU6"/>
    <mergeCell ref="DV6:DW6"/>
    <mergeCell ref="DX6:DY6"/>
    <mergeCell ref="DZ6:EA6"/>
    <mergeCell ref="EB6:EC6"/>
    <mergeCell ref="EE6:EF6"/>
    <mergeCell ref="DG6:DH6"/>
    <mergeCell ref="DI6:DJ6"/>
    <mergeCell ref="DK6:DL6"/>
    <mergeCell ref="DM6:DN6"/>
    <mergeCell ref="DO6:DP6"/>
    <mergeCell ref="DQ6:DR6"/>
    <mergeCell ref="CT6:CU6"/>
    <mergeCell ref="CV6:CW6"/>
    <mergeCell ref="CX6:CY6"/>
    <mergeCell ref="DA6:DB6"/>
    <mergeCell ref="DC6:DD6"/>
    <mergeCell ref="DE6:DF6"/>
    <mergeCell ref="FE6:FF6"/>
    <mergeCell ref="FG6:FH6"/>
    <mergeCell ref="FI6:FJ6"/>
    <mergeCell ref="FK6:FL6"/>
    <mergeCell ref="FN6:FO6"/>
    <mergeCell ref="FP6:FQ6"/>
    <mergeCell ref="ES6:ET6"/>
    <mergeCell ref="EU6:EV6"/>
    <mergeCell ref="EW6:EX6"/>
    <mergeCell ref="EY6:EZ6"/>
    <mergeCell ref="FA6:FB6"/>
    <mergeCell ref="FC6:FD6"/>
    <mergeCell ref="EG6:EH6"/>
    <mergeCell ref="EI6:EJ6"/>
    <mergeCell ref="EK6:EL6"/>
    <mergeCell ref="EM6:EN6"/>
    <mergeCell ref="EO6:EP6"/>
    <mergeCell ref="EQ6:ER6"/>
    <mergeCell ref="HK6:HL6"/>
    <mergeCell ref="HM6:HN6"/>
    <mergeCell ref="GQ6:GR6"/>
    <mergeCell ref="GS6:GT6"/>
    <mergeCell ref="GU6:GV6"/>
    <mergeCell ref="GW6:GX6"/>
    <mergeCell ref="GY6:GZ6"/>
    <mergeCell ref="HA6:HB6"/>
    <mergeCell ref="GD6:GE6"/>
    <mergeCell ref="GF6:GG6"/>
    <mergeCell ref="GI6:GJ6"/>
    <mergeCell ref="GK6:GL6"/>
    <mergeCell ref="GM6:GN6"/>
    <mergeCell ref="GO6:GP6"/>
    <mergeCell ref="FR6:FS6"/>
    <mergeCell ref="FT6:FU6"/>
    <mergeCell ref="FV6:FW6"/>
    <mergeCell ref="FX6:FY6"/>
    <mergeCell ref="FZ6:GA6"/>
    <mergeCell ref="GB6:GC6"/>
    <mergeCell ref="X8:Y8"/>
    <mergeCell ref="AA8:AB8"/>
    <mergeCell ref="AC8:AD8"/>
    <mergeCell ref="AE8:AF8"/>
    <mergeCell ref="AG8:AH8"/>
    <mergeCell ref="AI8:AJ8"/>
    <mergeCell ref="IP6:IQ6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ID6:IE6"/>
    <mergeCell ref="IF6:IG6"/>
    <mergeCell ref="IH6:II6"/>
    <mergeCell ref="IJ6:IK6"/>
    <mergeCell ref="IL6:IM6"/>
    <mergeCell ref="IN6:IO6"/>
    <mergeCell ref="HP6:HQ6"/>
    <mergeCell ref="HS6:HT6"/>
    <mergeCell ref="HU6:HV6"/>
    <mergeCell ref="HW6:HX6"/>
    <mergeCell ref="HY6:HZ6"/>
    <mergeCell ref="IB6:IC6"/>
    <mergeCell ref="HC6:HD6"/>
    <mergeCell ref="HE6:HF6"/>
    <mergeCell ref="HG6:HH6"/>
    <mergeCell ref="HI6:HJ6"/>
    <mergeCell ref="BK8:BL8"/>
    <mergeCell ref="BM8:BN8"/>
    <mergeCell ref="BO8:BP8"/>
    <mergeCell ref="BQ8:BR8"/>
    <mergeCell ref="BS8:BT8"/>
    <mergeCell ref="BU8:BV8"/>
    <mergeCell ref="AX8:AY8"/>
    <mergeCell ref="AZ8:BA8"/>
    <mergeCell ref="BB8:BC8"/>
    <mergeCell ref="BD8:BE8"/>
    <mergeCell ref="BF8:BG8"/>
    <mergeCell ref="BH8:BI8"/>
    <mergeCell ref="AL8:AM8"/>
    <mergeCell ref="AN8:AO8"/>
    <mergeCell ref="AP8:AQ8"/>
    <mergeCell ref="AR8:AS8"/>
    <mergeCell ref="AT8:AU8"/>
    <mergeCell ref="AV8:AW8"/>
    <mergeCell ref="CV8:CW8"/>
    <mergeCell ref="CX8:CY8"/>
    <mergeCell ref="DA8:DB8"/>
    <mergeCell ref="DC8:DD8"/>
    <mergeCell ref="DE8:DF8"/>
    <mergeCell ref="DG8:DH8"/>
    <mergeCell ref="CJ8:CK8"/>
    <mergeCell ref="CL8:CM8"/>
    <mergeCell ref="CN8:CO8"/>
    <mergeCell ref="CP8:CQ8"/>
    <mergeCell ref="CR8:CS8"/>
    <mergeCell ref="CT8:CU8"/>
    <mergeCell ref="BW8:BX8"/>
    <mergeCell ref="BY8:BZ8"/>
    <mergeCell ref="CA8:CB8"/>
    <mergeCell ref="CC8:CD8"/>
    <mergeCell ref="CE8:CF8"/>
    <mergeCell ref="CG8:CH8"/>
    <mergeCell ref="EI8:EJ8"/>
    <mergeCell ref="EK8:EL8"/>
    <mergeCell ref="EM8:EN8"/>
    <mergeCell ref="EO8:EP8"/>
    <mergeCell ref="EQ8:ER8"/>
    <mergeCell ref="ES8:ET8"/>
    <mergeCell ref="DV8:DW8"/>
    <mergeCell ref="DX8:DY8"/>
    <mergeCell ref="DZ8:EA8"/>
    <mergeCell ref="EB8:EC8"/>
    <mergeCell ref="EE8:EF8"/>
    <mergeCell ref="EG8:EH8"/>
    <mergeCell ref="DI8:DJ8"/>
    <mergeCell ref="DK8:DL8"/>
    <mergeCell ref="DM8:DN8"/>
    <mergeCell ref="DO8:DP8"/>
    <mergeCell ref="DQ8:DR8"/>
    <mergeCell ref="DT8:DU8"/>
    <mergeCell ref="GK8:GL8"/>
    <mergeCell ref="GM8:GN8"/>
    <mergeCell ref="GO8:GP8"/>
    <mergeCell ref="GQ8:GR8"/>
    <mergeCell ref="FT8:FU8"/>
    <mergeCell ref="FV8:FW8"/>
    <mergeCell ref="FX8:FY8"/>
    <mergeCell ref="FZ8:GA8"/>
    <mergeCell ref="GB8:GC8"/>
    <mergeCell ref="GD8:GE8"/>
    <mergeCell ref="FG8:FH8"/>
    <mergeCell ref="FI8:FJ8"/>
    <mergeCell ref="FK8:FL8"/>
    <mergeCell ref="FN8:FO8"/>
    <mergeCell ref="FP8:FQ8"/>
    <mergeCell ref="FR8:FS8"/>
    <mergeCell ref="EU8:EV8"/>
    <mergeCell ref="EW8:EX8"/>
    <mergeCell ref="EY8:EZ8"/>
    <mergeCell ref="FA8:FB8"/>
    <mergeCell ref="FC8:FD8"/>
    <mergeCell ref="FE8:FF8"/>
    <mergeCell ref="F10:G10"/>
    <mergeCell ref="H10:I10"/>
    <mergeCell ref="J10:K10"/>
    <mergeCell ref="L10:M10"/>
    <mergeCell ref="N10:O10"/>
    <mergeCell ref="P10:Q10"/>
    <mergeCell ref="IF8:IG8"/>
    <mergeCell ref="IH8:II8"/>
    <mergeCell ref="IJ8:IK8"/>
    <mergeCell ref="IL8:IM8"/>
    <mergeCell ref="IN8:IO8"/>
    <mergeCell ref="IP8:IQ8"/>
    <mergeCell ref="HS8:HT8"/>
    <mergeCell ref="HU8:HV8"/>
    <mergeCell ref="HW8:HX8"/>
    <mergeCell ref="HY8:HZ8"/>
    <mergeCell ref="IB8:IC8"/>
    <mergeCell ref="ID8:IE8"/>
    <mergeCell ref="HE8:HF8"/>
    <mergeCell ref="HG8:HH8"/>
    <mergeCell ref="HI8:HJ8"/>
    <mergeCell ref="HK8:HL8"/>
    <mergeCell ref="HM8:HN8"/>
    <mergeCell ref="HP8:HQ8"/>
    <mergeCell ref="GS8:GT8"/>
    <mergeCell ref="GU8:GV8"/>
    <mergeCell ref="GW8:GX8"/>
    <mergeCell ref="GY8:GZ8"/>
    <mergeCell ref="HA8:HB8"/>
    <mergeCell ref="HC8:HD8"/>
    <mergeCell ref="GF8:GG8"/>
    <mergeCell ref="GI8:GJ8"/>
    <mergeCell ref="AR10:AS10"/>
    <mergeCell ref="AT10:AU10"/>
    <mergeCell ref="AV10:AW10"/>
    <mergeCell ref="AX10:AY10"/>
    <mergeCell ref="AZ10:BA10"/>
    <mergeCell ref="BB10:BC10"/>
    <mergeCell ref="AE10:AF10"/>
    <mergeCell ref="AG10:AH10"/>
    <mergeCell ref="AI10:AJ10"/>
    <mergeCell ref="AL10:AM10"/>
    <mergeCell ref="AN10:AO10"/>
    <mergeCell ref="AP10:AQ10"/>
    <mergeCell ref="R10:S10"/>
    <mergeCell ref="T10:U10"/>
    <mergeCell ref="V10:W10"/>
    <mergeCell ref="X10:Y10"/>
    <mergeCell ref="AA10:AB10"/>
    <mergeCell ref="AC10:AD10"/>
    <mergeCell ref="CC10:CD10"/>
    <mergeCell ref="CE10:CF10"/>
    <mergeCell ref="CG10:CH10"/>
    <mergeCell ref="CJ10:CK10"/>
    <mergeCell ref="CL10:CM10"/>
    <mergeCell ref="CN10:CO10"/>
    <mergeCell ref="BQ10:BR10"/>
    <mergeCell ref="BS10:BT10"/>
    <mergeCell ref="BU10:BV10"/>
    <mergeCell ref="BW10:BX10"/>
    <mergeCell ref="BY10:BZ10"/>
    <mergeCell ref="CA10:CB10"/>
    <mergeCell ref="BD10:BE10"/>
    <mergeCell ref="BF10:BG10"/>
    <mergeCell ref="BH10:BI10"/>
    <mergeCell ref="BK10:BL10"/>
    <mergeCell ref="BM10:BN10"/>
    <mergeCell ref="BO10:BP10"/>
    <mergeCell ref="DO10:DP10"/>
    <mergeCell ref="DQ10:DR10"/>
    <mergeCell ref="DT10:DU10"/>
    <mergeCell ref="DV10:DW10"/>
    <mergeCell ref="DX10:DY10"/>
    <mergeCell ref="DZ10:EA10"/>
    <mergeCell ref="DC10:DD10"/>
    <mergeCell ref="DE10:DF10"/>
    <mergeCell ref="DG10:DH10"/>
    <mergeCell ref="DI10:DJ10"/>
    <mergeCell ref="DK10:DL10"/>
    <mergeCell ref="DM10:DN10"/>
    <mergeCell ref="CP10:CQ10"/>
    <mergeCell ref="CR10:CS10"/>
    <mergeCell ref="CT10:CU10"/>
    <mergeCell ref="CV10:CW10"/>
    <mergeCell ref="CX10:CY10"/>
    <mergeCell ref="DA10:DB10"/>
    <mergeCell ref="FA10:FB10"/>
    <mergeCell ref="FC10:FD10"/>
    <mergeCell ref="FE10:FF10"/>
    <mergeCell ref="FG10:FH10"/>
    <mergeCell ref="FI10:FJ10"/>
    <mergeCell ref="FK10:FL10"/>
    <mergeCell ref="EO10:EP10"/>
    <mergeCell ref="EQ10:ER10"/>
    <mergeCell ref="ES10:ET10"/>
    <mergeCell ref="EU10:EV10"/>
    <mergeCell ref="EW10:EX10"/>
    <mergeCell ref="EY10:EZ10"/>
    <mergeCell ref="EB10:EC10"/>
    <mergeCell ref="EE10:EF10"/>
    <mergeCell ref="EG10:EH10"/>
    <mergeCell ref="EI10:EJ10"/>
    <mergeCell ref="EK10:EL10"/>
    <mergeCell ref="EM10:EN10"/>
    <mergeCell ref="HG10:HH10"/>
    <mergeCell ref="HI10:HJ10"/>
    <mergeCell ref="GM10:GN10"/>
    <mergeCell ref="GO10:GP10"/>
    <mergeCell ref="GQ10:GR10"/>
    <mergeCell ref="GS10:GT10"/>
    <mergeCell ref="GU10:GV10"/>
    <mergeCell ref="GW10:GX10"/>
    <mergeCell ref="FZ10:GA10"/>
    <mergeCell ref="GB10:GC10"/>
    <mergeCell ref="GD10:GE10"/>
    <mergeCell ref="GF10:GG10"/>
    <mergeCell ref="GI10:GJ10"/>
    <mergeCell ref="GK10:GL10"/>
    <mergeCell ref="FN10:FO10"/>
    <mergeCell ref="FP10:FQ10"/>
    <mergeCell ref="FR10:FS10"/>
    <mergeCell ref="FT10:FU10"/>
    <mergeCell ref="FV10:FW10"/>
    <mergeCell ref="FX10:FY10"/>
    <mergeCell ref="T12:U12"/>
    <mergeCell ref="V12:W12"/>
    <mergeCell ref="X12:Y12"/>
    <mergeCell ref="AA12:AB12"/>
    <mergeCell ref="AC12:AD12"/>
    <mergeCell ref="AE12:AF12"/>
    <mergeCell ref="IL10:IM10"/>
    <mergeCell ref="IN10:IO10"/>
    <mergeCell ref="IP10:IQ10"/>
    <mergeCell ref="F12:G12"/>
    <mergeCell ref="H12:I12"/>
    <mergeCell ref="J12:K12"/>
    <mergeCell ref="L12:M12"/>
    <mergeCell ref="N12:O12"/>
    <mergeCell ref="P12:Q12"/>
    <mergeCell ref="R12:S12"/>
    <mergeCell ref="HY10:HZ10"/>
    <mergeCell ref="IB10:IC10"/>
    <mergeCell ref="ID10:IE10"/>
    <mergeCell ref="IF10:IG10"/>
    <mergeCell ref="IH10:II10"/>
    <mergeCell ref="IJ10:IK10"/>
    <mergeCell ref="HK10:HL10"/>
    <mergeCell ref="HM10:HN10"/>
    <mergeCell ref="HP10:HQ10"/>
    <mergeCell ref="HS10:HT10"/>
    <mergeCell ref="HU10:HV10"/>
    <mergeCell ref="HW10:HX10"/>
    <mergeCell ref="GY10:GZ10"/>
    <mergeCell ref="HA10:HB10"/>
    <mergeCell ref="HC10:HD10"/>
    <mergeCell ref="HE10:HF10"/>
    <mergeCell ref="BF12:BG12"/>
    <mergeCell ref="BH12:BI12"/>
    <mergeCell ref="BK12:BL12"/>
    <mergeCell ref="BM12:BN12"/>
    <mergeCell ref="BO12:BP12"/>
    <mergeCell ref="BQ12:BR12"/>
    <mergeCell ref="AT12:AU12"/>
    <mergeCell ref="AV12:AW12"/>
    <mergeCell ref="AX12:AY12"/>
    <mergeCell ref="AZ12:BA12"/>
    <mergeCell ref="BB12:BC12"/>
    <mergeCell ref="BD12:BE12"/>
    <mergeCell ref="AG12:AH12"/>
    <mergeCell ref="AI12:AJ12"/>
    <mergeCell ref="AL12:AM12"/>
    <mergeCell ref="AN12:AO12"/>
    <mergeCell ref="AP12:AQ12"/>
    <mergeCell ref="AR12:AS12"/>
    <mergeCell ref="CR12:CS12"/>
    <mergeCell ref="CT12:CU12"/>
    <mergeCell ref="CV12:CW12"/>
    <mergeCell ref="CX12:CY12"/>
    <mergeCell ref="DA12:DB12"/>
    <mergeCell ref="DC12:DD12"/>
    <mergeCell ref="CE12:CF12"/>
    <mergeCell ref="CG12:CH12"/>
    <mergeCell ref="CJ12:CK12"/>
    <mergeCell ref="CL12:CM12"/>
    <mergeCell ref="CN12:CO12"/>
    <mergeCell ref="CP12:CQ12"/>
    <mergeCell ref="BS12:BT12"/>
    <mergeCell ref="BU12:BV12"/>
    <mergeCell ref="BW12:BX12"/>
    <mergeCell ref="BY12:BZ12"/>
    <mergeCell ref="CA12:CB12"/>
    <mergeCell ref="CC12:CD12"/>
    <mergeCell ref="EE12:EF12"/>
    <mergeCell ref="EG12:EH12"/>
    <mergeCell ref="EI12:EJ12"/>
    <mergeCell ref="EK12:EL12"/>
    <mergeCell ref="EM12:EN12"/>
    <mergeCell ref="EO12:EP12"/>
    <mergeCell ref="DQ12:DR12"/>
    <mergeCell ref="DT12:DU12"/>
    <mergeCell ref="DV12:DW12"/>
    <mergeCell ref="DX12:DY12"/>
    <mergeCell ref="DZ12:EA12"/>
    <mergeCell ref="EB12:EC12"/>
    <mergeCell ref="DE12:DF12"/>
    <mergeCell ref="DG12:DH12"/>
    <mergeCell ref="DI12:DJ12"/>
    <mergeCell ref="DK12:DL12"/>
    <mergeCell ref="DM12:DN12"/>
    <mergeCell ref="DO12:DP12"/>
    <mergeCell ref="FP12:FQ12"/>
    <mergeCell ref="FR12:FS12"/>
    <mergeCell ref="FT12:FU12"/>
    <mergeCell ref="FV12:FW12"/>
    <mergeCell ref="FX12:FY12"/>
    <mergeCell ref="FZ12:GA12"/>
    <mergeCell ref="FC12:FD12"/>
    <mergeCell ref="FE12:FF12"/>
    <mergeCell ref="FG12:FH12"/>
    <mergeCell ref="FI12:FJ12"/>
    <mergeCell ref="FK12:FL12"/>
    <mergeCell ref="FN12:FO12"/>
    <mergeCell ref="EQ12:ER12"/>
    <mergeCell ref="ES12:ET12"/>
    <mergeCell ref="EU12:EV12"/>
    <mergeCell ref="EW12:EX12"/>
    <mergeCell ref="EY12:EZ12"/>
    <mergeCell ref="FA12:FB12"/>
    <mergeCell ref="HW12:HX12"/>
    <mergeCell ref="HY12:HZ12"/>
    <mergeCell ref="HA12:HB12"/>
    <mergeCell ref="HC12:HD12"/>
    <mergeCell ref="HE12:HF12"/>
    <mergeCell ref="HG12:HH12"/>
    <mergeCell ref="HI12:HJ12"/>
    <mergeCell ref="HK12:HL12"/>
    <mergeCell ref="GO12:GP12"/>
    <mergeCell ref="GQ12:GR12"/>
    <mergeCell ref="GS12:GT12"/>
    <mergeCell ref="GU12:GV12"/>
    <mergeCell ref="GW12:GX12"/>
    <mergeCell ref="GY12:GZ12"/>
    <mergeCell ref="GB12:GC12"/>
    <mergeCell ref="GD12:GE12"/>
    <mergeCell ref="GF12:GG12"/>
    <mergeCell ref="GI12:GJ12"/>
    <mergeCell ref="GK12:GL12"/>
    <mergeCell ref="GM12:GN12"/>
    <mergeCell ref="AI14:AJ14"/>
    <mergeCell ref="AL14:AM14"/>
    <mergeCell ref="AN14:AO14"/>
    <mergeCell ref="AP14:AQ14"/>
    <mergeCell ref="AR14:AS14"/>
    <mergeCell ref="AT14:AU14"/>
    <mergeCell ref="V14:W14"/>
    <mergeCell ref="X14:Y14"/>
    <mergeCell ref="AA14:AB14"/>
    <mergeCell ref="AC14:AD14"/>
    <mergeCell ref="AE14:AF14"/>
    <mergeCell ref="AG14:AH14"/>
    <mergeCell ref="IN12:IO12"/>
    <mergeCell ref="IP12:IQ12"/>
    <mergeCell ref="F14:G14"/>
    <mergeCell ref="H14:I14"/>
    <mergeCell ref="J14:K14"/>
    <mergeCell ref="L14:M14"/>
    <mergeCell ref="N14:O14"/>
    <mergeCell ref="P14:Q14"/>
    <mergeCell ref="R14:S14"/>
    <mergeCell ref="T14:U14"/>
    <mergeCell ref="IB12:IC12"/>
    <mergeCell ref="ID12:IE12"/>
    <mergeCell ref="IF12:IG12"/>
    <mergeCell ref="IH12:II12"/>
    <mergeCell ref="IJ12:IK12"/>
    <mergeCell ref="IL12:IM12"/>
    <mergeCell ref="HM12:HN12"/>
    <mergeCell ref="HP12:HQ12"/>
    <mergeCell ref="HS12:HT12"/>
    <mergeCell ref="HU12:HV12"/>
    <mergeCell ref="BU14:BV14"/>
    <mergeCell ref="BW14:BX14"/>
    <mergeCell ref="BY14:BZ14"/>
    <mergeCell ref="CA14:CB14"/>
    <mergeCell ref="CC14:CD14"/>
    <mergeCell ref="CE14:CF14"/>
    <mergeCell ref="BH14:BI14"/>
    <mergeCell ref="BK14:BL14"/>
    <mergeCell ref="BM14:BN14"/>
    <mergeCell ref="BO14:BP14"/>
    <mergeCell ref="BQ14:BR14"/>
    <mergeCell ref="BS14:BT14"/>
    <mergeCell ref="AV14:AW14"/>
    <mergeCell ref="AX14:AY14"/>
    <mergeCell ref="AZ14:BA14"/>
    <mergeCell ref="BB14:BC14"/>
    <mergeCell ref="BD14:BE14"/>
    <mergeCell ref="BF14:BG14"/>
    <mergeCell ref="DG14:DH14"/>
    <mergeCell ref="DI14:DJ14"/>
    <mergeCell ref="DK14:DL14"/>
    <mergeCell ref="DM14:DN14"/>
    <mergeCell ref="DO14:DP14"/>
    <mergeCell ref="DQ14:DR14"/>
    <mergeCell ref="CT14:CU14"/>
    <mergeCell ref="CV14:CW14"/>
    <mergeCell ref="CX14:CY14"/>
    <mergeCell ref="DA14:DB14"/>
    <mergeCell ref="DC14:DD14"/>
    <mergeCell ref="DE14:DF14"/>
    <mergeCell ref="CG14:CH14"/>
    <mergeCell ref="CJ14:CK14"/>
    <mergeCell ref="CL14:CM14"/>
    <mergeCell ref="CN14:CO14"/>
    <mergeCell ref="CP14:CQ14"/>
    <mergeCell ref="CR14:CS14"/>
    <mergeCell ref="ES14:ET14"/>
    <mergeCell ref="EU14:EV14"/>
    <mergeCell ref="EW14:EX14"/>
    <mergeCell ref="EY14:EZ14"/>
    <mergeCell ref="FA14:FB14"/>
    <mergeCell ref="FC14:FD14"/>
    <mergeCell ref="EG14:EH14"/>
    <mergeCell ref="EI14:EJ14"/>
    <mergeCell ref="EK14:EL14"/>
    <mergeCell ref="EM14:EN14"/>
    <mergeCell ref="EO14:EP14"/>
    <mergeCell ref="EQ14:ER14"/>
    <mergeCell ref="DT14:DU14"/>
    <mergeCell ref="DV14:DW14"/>
    <mergeCell ref="DX14:DY14"/>
    <mergeCell ref="DZ14:EA14"/>
    <mergeCell ref="EB14:EC14"/>
    <mergeCell ref="EE14:EF14"/>
    <mergeCell ref="GY14:GZ14"/>
    <mergeCell ref="HA14:HB14"/>
    <mergeCell ref="GD14:GE14"/>
    <mergeCell ref="GF14:GG14"/>
    <mergeCell ref="GI14:GJ14"/>
    <mergeCell ref="GK14:GL14"/>
    <mergeCell ref="GM14:GN14"/>
    <mergeCell ref="GO14:GP14"/>
    <mergeCell ref="FR14:FS14"/>
    <mergeCell ref="FT14:FU14"/>
    <mergeCell ref="FV14:FW14"/>
    <mergeCell ref="FX14:FY14"/>
    <mergeCell ref="FZ14:GA14"/>
    <mergeCell ref="GB14:GC14"/>
    <mergeCell ref="FE14:FF14"/>
    <mergeCell ref="FG14:FH14"/>
    <mergeCell ref="FI14:FJ14"/>
    <mergeCell ref="FK14:FL14"/>
    <mergeCell ref="FN14:FO14"/>
    <mergeCell ref="FP14:FQ14"/>
    <mergeCell ref="IP14:IQ14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ID14:IE14"/>
    <mergeCell ref="IF14:IG14"/>
    <mergeCell ref="IH14:II14"/>
    <mergeCell ref="IJ14:IK14"/>
    <mergeCell ref="IL14:IM14"/>
    <mergeCell ref="IN14:IO14"/>
    <mergeCell ref="HP14:HQ14"/>
    <mergeCell ref="HS14:HT14"/>
    <mergeCell ref="HU14:HV14"/>
    <mergeCell ref="HW14:HX14"/>
    <mergeCell ref="HY14:HZ14"/>
    <mergeCell ref="IB14:IC14"/>
    <mergeCell ref="HC14:HD14"/>
    <mergeCell ref="HE14:HF14"/>
    <mergeCell ref="HG14:HH14"/>
    <mergeCell ref="HI14:HJ14"/>
    <mergeCell ref="HK14:HL14"/>
    <mergeCell ref="HM14:HN14"/>
    <mergeCell ref="GQ14:GR14"/>
    <mergeCell ref="GS14:GT14"/>
    <mergeCell ref="GU14:GV14"/>
    <mergeCell ref="GW14:GX14"/>
    <mergeCell ref="AX16:AY16"/>
    <mergeCell ref="AZ16:BA16"/>
    <mergeCell ref="BB16:BC16"/>
    <mergeCell ref="BD16:BE16"/>
    <mergeCell ref="BF16:BG16"/>
    <mergeCell ref="BH16:BI16"/>
    <mergeCell ref="AL16:AM16"/>
    <mergeCell ref="AN16:AO16"/>
    <mergeCell ref="AP16:AQ16"/>
    <mergeCell ref="AR16:AS16"/>
    <mergeCell ref="AT16:AU16"/>
    <mergeCell ref="AV16:AW16"/>
    <mergeCell ref="X16:Y16"/>
    <mergeCell ref="AA16:AB16"/>
    <mergeCell ref="AC16:AD16"/>
    <mergeCell ref="AE16:AF16"/>
    <mergeCell ref="AG16:AH16"/>
    <mergeCell ref="AI16:AJ16"/>
    <mergeCell ref="CJ16:CK16"/>
    <mergeCell ref="CL16:CM16"/>
    <mergeCell ref="CN16:CO16"/>
    <mergeCell ref="CP16:CQ16"/>
    <mergeCell ref="CR16:CS16"/>
    <mergeCell ref="CT16:CU16"/>
    <mergeCell ref="BW16:BX16"/>
    <mergeCell ref="BY16:BZ16"/>
    <mergeCell ref="CA16:CB16"/>
    <mergeCell ref="CC16:CD16"/>
    <mergeCell ref="CE16:CF16"/>
    <mergeCell ref="CG16:CH16"/>
    <mergeCell ref="BK16:BL16"/>
    <mergeCell ref="BM16:BN16"/>
    <mergeCell ref="BO16:BP16"/>
    <mergeCell ref="BQ16:BR16"/>
    <mergeCell ref="BS16:BT16"/>
    <mergeCell ref="BU16:BV16"/>
    <mergeCell ref="DV16:DW16"/>
    <mergeCell ref="DX16:DY16"/>
    <mergeCell ref="DZ16:EA16"/>
    <mergeCell ref="EB16:EC16"/>
    <mergeCell ref="EE16:EF16"/>
    <mergeCell ref="EG16:EH16"/>
    <mergeCell ref="DI16:DJ16"/>
    <mergeCell ref="DK16:DL16"/>
    <mergeCell ref="DM16:DN16"/>
    <mergeCell ref="DO16:DP16"/>
    <mergeCell ref="DQ16:DR16"/>
    <mergeCell ref="DT16:DU16"/>
    <mergeCell ref="CV16:CW16"/>
    <mergeCell ref="CX16:CY16"/>
    <mergeCell ref="DA16:DB16"/>
    <mergeCell ref="DC16:DD16"/>
    <mergeCell ref="DE16:DF16"/>
    <mergeCell ref="DG16:DH16"/>
    <mergeCell ref="FG16:FH16"/>
    <mergeCell ref="FI16:FJ16"/>
    <mergeCell ref="FK16:FL16"/>
    <mergeCell ref="FN16:FO16"/>
    <mergeCell ref="FP16:FQ16"/>
    <mergeCell ref="FR16:FS16"/>
    <mergeCell ref="EU16:EV16"/>
    <mergeCell ref="EW16:EX16"/>
    <mergeCell ref="EY16:EZ16"/>
    <mergeCell ref="FA16:FB16"/>
    <mergeCell ref="FC16:FD16"/>
    <mergeCell ref="FE16:FF16"/>
    <mergeCell ref="EI16:EJ16"/>
    <mergeCell ref="EK16:EL16"/>
    <mergeCell ref="EM16:EN16"/>
    <mergeCell ref="EO16:EP16"/>
    <mergeCell ref="EQ16:ER16"/>
    <mergeCell ref="ES16:ET16"/>
    <mergeCell ref="GS16:GT16"/>
    <mergeCell ref="GU16:GV16"/>
    <mergeCell ref="GW16:GX16"/>
    <mergeCell ref="GY16:GZ16"/>
    <mergeCell ref="HA16:HB16"/>
    <mergeCell ref="HC16:HD16"/>
    <mergeCell ref="GF16:GG16"/>
    <mergeCell ref="GI16:GJ16"/>
    <mergeCell ref="GK16:GL16"/>
    <mergeCell ref="GM16:GN16"/>
    <mergeCell ref="GO16:GP16"/>
    <mergeCell ref="GQ16:GR16"/>
    <mergeCell ref="FT16:FU16"/>
    <mergeCell ref="FV16:FW16"/>
    <mergeCell ref="FX16:FY16"/>
    <mergeCell ref="FZ16:GA16"/>
    <mergeCell ref="GB16:GC16"/>
    <mergeCell ref="GD16:GE16"/>
    <mergeCell ref="IF16:IG16"/>
    <mergeCell ref="IH16:II16"/>
    <mergeCell ref="IJ16:IK16"/>
    <mergeCell ref="IL16:IM16"/>
    <mergeCell ref="IN16:IO16"/>
    <mergeCell ref="IP16:IQ16"/>
    <mergeCell ref="HS16:HT16"/>
    <mergeCell ref="HU16:HV16"/>
    <mergeCell ref="HW16:HX16"/>
    <mergeCell ref="HY16:HZ16"/>
    <mergeCell ref="IB16:IC16"/>
    <mergeCell ref="ID16:IE16"/>
    <mergeCell ref="HE16:HF16"/>
    <mergeCell ref="HG16:HH16"/>
    <mergeCell ref="HI16:HJ16"/>
    <mergeCell ref="HK16:HL16"/>
    <mergeCell ref="HM16:HN16"/>
    <mergeCell ref="HP16:HQ16"/>
    <mergeCell ref="AE18:AF18"/>
    <mergeCell ref="AG18:AH18"/>
    <mergeCell ref="AI18:AJ18"/>
    <mergeCell ref="AL18:AM18"/>
    <mergeCell ref="AN18:AO18"/>
    <mergeCell ref="AP18:AQ18"/>
    <mergeCell ref="R18:S18"/>
    <mergeCell ref="T18:U18"/>
    <mergeCell ref="V18:W18"/>
    <mergeCell ref="X18:Y18"/>
    <mergeCell ref="AA18:AB18"/>
    <mergeCell ref="AC18:AD18"/>
    <mergeCell ref="F18:G18"/>
    <mergeCell ref="H18:I18"/>
    <mergeCell ref="J18:K18"/>
    <mergeCell ref="L18:M18"/>
    <mergeCell ref="N18:O18"/>
    <mergeCell ref="P18:Q18"/>
    <mergeCell ref="BQ18:BR18"/>
    <mergeCell ref="BS18:BT18"/>
    <mergeCell ref="BU18:BV18"/>
    <mergeCell ref="BW18:BX18"/>
    <mergeCell ref="BY18:BZ18"/>
    <mergeCell ref="CA18:CB18"/>
    <mergeCell ref="BD18:BE18"/>
    <mergeCell ref="BF18:BG18"/>
    <mergeCell ref="BH18:BI18"/>
    <mergeCell ref="BK18:BL18"/>
    <mergeCell ref="BM18:BN18"/>
    <mergeCell ref="BO18:BP18"/>
    <mergeCell ref="AR18:AS18"/>
    <mergeCell ref="AT18:AU18"/>
    <mergeCell ref="AV18:AW18"/>
    <mergeCell ref="AX18:AY18"/>
    <mergeCell ref="AZ18:BA18"/>
    <mergeCell ref="BB18:BC18"/>
    <mergeCell ref="DC18:DD18"/>
    <mergeCell ref="DE18:DF18"/>
    <mergeCell ref="DG18:DH18"/>
    <mergeCell ref="DI18:DJ18"/>
    <mergeCell ref="DK18:DL18"/>
    <mergeCell ref="DM18:DN18"/>
    <mergeCell ref="CP18:CQ18"/>
    <mergeCell ref="CR18:CS18"/>
    <mergeCell ref="CT18:CU18"/>
    <mergeCell ref="CV18:CW18"/>
    <mergeCell ref="CX18:CY18"/>
    <mergeCell ref="DA18:DB18"/>
    <mergeCell ref="CC18:CD18"/>
    <mergeCell ref="CE18:CF18"/>
    <mergeCell ref="CG18:CH18"/>
    <mergeCell ref="CJ18:CK18"/>
    <mergeCell ref="CL18:CM18"/>
    <mergeCell ref="CN18:CO18"/>
    <mergeCell ref="EO18:EP18"/>
    <mergeCell ref="EQ18:ER18"/>
    <mergeCell ref="ES18:ET18"/>
    <mergeCell ref="EU18:EV18"/>
    <mergeCell ref="EW18:EX18"/>
    <mergeCell ref="EY18:EZ18"/>
    <mergeCell ref="EB18:EC18"/>
    <mergeCell ref="EE18:EF18"/>
    <mergeCell ref="EG18:EH18"/>
    <mergeCell ref="EI18:EJ18"/>
    <mergeCell ref="EK18:EL18"/>
    <mergeCell ref="EM18:EN18"/>
    <mergeCell ref="DO18:DP18"/>
    <mergeCell ref="DQ18:DR18"/>
    <mergeCell ref="DT18:DU18"/>
    <mergeCell ref="DV18:DW18"/>
    <mergeCell ref="DX18:DY18"/>
    <mergeCell ref="DZ18:EA18"/>
    <mergeCell ref="GU18:GV18"/>
    <mergeCell ref="GW18:GX18"/>
    <mergeCell ref="FZ18:GA18"/>
    <mergeCell ref="GB18:GC18"/>
    <mergeCell ref="GD18:GE18"/>
    <mergeCell ref="GF18:GG18"/>
    <mergeCell ref="GI18:GJ18"/>
    <mergeCell ref="GK18:GL18"/>
    <mergeCell ref="FN18:FO18"/>
    <mergeCell ref="FP18:FQ18"/>
    <mergeCell ref="FR18:FS18"/>
    <mergeCell ref="FT18:FU18"/>
    <mergeCell ref="FV18:FW18"/>
    <mergeCell ref="FX18:FY18"/>
    <mergeCell ref="FA18:FB18"/>
    <mergeCell ref="FC18:FD18"/>
    <mergeCell ref="FE18:FF18"/>
    <mergeCell ref="FG18:FH18"/>
    <mergeCell ref="FI18:FJ18"/>
    <mergeCell ref="FK18:FL18"/>
    <mergeCell ref="IL18:IM18"/>
    <mergeCell ref="IN18:IO18"/>
    <mergeCell ref="IP18:IQ18"/>
    <mergeCell ref="F20:G20"/>
    <mergeCell ref="H20:I20"/>
    <mergeCell ref="J20:K20"/>
    <mergeCell ref="L20:M20"/>
    <mergeCell ref="N20:O20"/>
    <mergeCell ref="P20:Q20"/>
    <mergeCell ref="R20:S20"/>
    <mergeCell ref="HY18:HZ18"/>
    <mergeCell ref="IB18:IC18"/>
    <mergeCell ref="ID18:IE18"/>
    <mergeCell ref="IF18:IG18"/>
    <mergeCell ref="IH18:II18"/>
    <mergeCell ref="IJ18:IK18"/>
    <mergeCell ref="HK18:HL18"/>
    <mergeCell ref="HM18:HN18"/>
    <mergeCell ref="HP18:HQ18"/>
    <mergeCell ref="HS18:HT18"/>
    <mergeCell ref="HU18:HV18"/>
    <mergeCell ref="HW18:HX18"/>
    <mergeCell ref="GY18:GZ18"/>
    <mergeCell ref="HA18:HB18"/>
    <mergeCell ref="HC18:HD18"/>
    <mergeCell ref="HE18:HF18"/>
    <mergeCell ref="HG18:HH18"/>
    <mergeCell ref="HI18:HJ18"/>
    <mergeCell ref="GM18:GN18"/>
    <mergeCell ref="GO18:GP18"/>
    <mergeCell ref="GQ18:GR18"/>
    <mergeCell ref="GS18:GT18"/>
    <mergeCell ref="AT20:AU20"/>
    <mergeCell ref="AV20:AW20"/>
    <mergeCell ref="AX20:AY20"/>
    <mergeCell ref="AZ20:BA20"/>
    <mergeCell ref="BB20:BC20"/>
    <mergeCell ref="BD20:BE20"/>
    <mergeCell ref="AG20:AH20"/>
    <mergeCell ref="AI20:AJ20"/>
    <mergeCell ref="AL20:AM20"/>
    <mergeCell ref="AN20:AO20"/>
    <mergeCell ref="AP20:AQ20"/>
    <mergeCell ref="AR20:AS20"/>
    <mergeCell ref="T20:U20"/>
    <mergeCell ref="V20:W20"/>
    <mergeCell ref="X20:Y20"/>
    <mergeCell ref="AA20:AB20"/>
    <mergeCell ref="AC20:AD20"/>
    <mergeCell ref="AE20:AF20"/>
    <mergeCell ref="CE20:CF20"/>
    <mergeCell ref="CG20:CH20"/>
    <mergeCell ref="CJ20:CK20"/>
    <mergeCell ref="CL20:CM20"/>
    <mergeCell ref="CN20:CO20"/>
    <mergeCell ref="CP20:CQ20"/>
    <mergeCell ref="BS20:BT20"/>
    <mergeCell ref="BU20:BV20"/>
    <mergeCell ref="BW20:BX20"/>
    <mergeCell ref="BY20:BZ20"/>
    <mergeCell ref="CA20:CB20"/>
    <mergeCell ref="CC20:CD20"/>
    <mergeCell ref="BF20:BG20"/>
    <mergeCell ref="BH20:BI20"/>
    <mergeCell ref="BK20:BL20"/>
    <mergeCell ref="BM20:BN20"/>
    <mergeCell ref="BO20:BP20"/>
    <mergeCell ref="BQ20:BR20"/>
    <mergeCell ref="DQ20:DR20"/>
    <mergeCell ref="DT20:DU20"/>
    <mergeCell ref="DV20:DW20"/>
    <mergeCell ref="DX20:DY20"/>
    <mergeCell ref="DZ20:EA20"/>
    <mergeCell ref="EB20:EC20"/>
    <mergeCell ref="DE20:DF20"/>
    <mergeCell ref="DG20:DH20"/>
    <mergeCell ref="DI20:DJ20"/>
    <mergeCell ref="DK20:DL20"/>
    <mergeCell ref="DM20:DN20"/>
    <mergeCell ref="DO20:DP20"/>
    <mergeCell ref="CR20:CS20"/>
    <mergeCell ref="CT20:CU20"/>
    <mergeCell ref="CV20:CW20"/>
    <mergeCell ref="CX20:CY20"/>
    <mergeCell ref="DA20:DB20"/>
    <mergeCell ref="DC20:DD20"/>
    <mergeCell ref="FC20:FD20"/>
    <mergeCell ref="FE20:FF20"/>
    <mergeCell ref="FG20:FH20"/>
    <mergeCell ref="FI20:FJ20"/>
    <mergeCell ref="FK20:FL20"/>
    <mergeCell ref="FN20:FO20"/>
    <mergeCell ref="EQ20:ER20"/>
    <mergeCell ref="ES20:ET20"/>
    <mergeCell ref="EU20:EV20"/>
    <mergeCell ref="EW20:EX20"/>
    <mergeCell ref="EY20:EZ20"/>
    <mergeCell ref="FA20:FB20"/>
    <mergeCell ref="EE20:EF20"/>
    <mergeCell ref="EG20:EH20"/>
    <mergeCell ref="EI20:EJ20"/>
    <mergeCell ref="EK20:EL20"/>
    <mergeCell ref="EM20:EN20"/>
    <mergeCell ref="EO20:EP20"/>
    <mergeCell ref="HI20:HJ20"/>
    <mergeCell ref="HK20:HL20"/>
    <mergeCell ref="GO20:GP20"/>
    <mergeCell ref="GQ20:GR20"/>
    <mergeCell ref="GS20:GT20"/>
    <mergeCell ref="GU20:GV20"/>
    <mergeCell ref="GW20:GX20"/>
    <mergeCell ref="GY20:GZ20"/>
    <mergeCell ref="GB20:GC20"/>
    <mergeCell ref="GD20:GE20"/>
    <mergeCell ref="GF20:GG20"/>
    <mergeCell ref="GI20:GJ20"/>
    <mergeCell ref="GK20:GL20"/>
    <mergeCell ref="GM20:GN20"/>
    <mergeCell ref="FP20:FQ20"/>
    <mergeCell ref="FR20:FS20"/>
    <mergeCell ref="FT20:FU20"/>
    <mergeCell ref="FV20:FW20"/>
    <mergeCell ref="FX20:FY20"/>
    <mergeCell ref="FZ20:GA20"/>
    <mergeCell ref="V22:W22"/>
    <mergeCell ref="X22:Y22"/>
    <mergeCell ref="AA22:AB22"/>
    <mergeCell ref="AC22:AD22"/>
    <mergeCell ref="AE22:AF22"/>
    <mergeCell ref="AG22:AH22"/>
    <mergeCell ref="IN20:IO20"/>
    <mergeCell ref="IP20:IQ20"/>
    <mergeCell ref="F22:G22"/>
    <mergeCell ref="H22:I22"/>
    <mergeCell ref="J22:K22"/>
    <mergeCell ref="L22:M22"/>
    <mergeCell ref="N22:O22"/>
    <mergeCell ref="P22:Q22"/>
    <mergeCell ref="R22:S22"/>
    <mergeCell ref="T22:U22"/>
    <mergeCell ref="IB20:IC20"/>
    <mergeCell ref="ID20:IE20"/>
    <mergeCell ref="IF20:IG20"/>
    <mergeCell ref="IH20:II20"/>
    <mergeCell ref="IJ20:IK20"/>
    <mergeCell ref="IL20:IM20"/>
    <mergeCell ref="HM20:HN20"/>
    <mergeCell ref="HP20:HQ20"/>
    <mergeCell ref="HS20:HT20"/>
    <mergeCell ref="HU20:HV20"/>
    <mergeCell ref="HW20:HX20"/>
    <mergeCell ref="HY20:HZ20"/>
    <mergeCell ref="HA20:HB20"/>
    <mergeCell ref="HC20:HD20"/>
    <mergeCell ref="HE20:HF20"/>
    <mergeCell ref="HG20:HH20"/>
    <mergeCell ref="BH22:BI22"/>
    <mergeCell ref="BK22:BL22"/>
    <mergeCell ref="BM22:BN22"/>
    <mergeCell ref="BO22:BP22"/>
    <mergeCell ref="BQ22:BR22"/>
    <mergeCell ref="BS22:BT22"/>
    <mergeCell ref="AV22:AW22"/>
    <mergeCell ref="AX22:AY22"/>
    <mergeCell ref="AZ22:BA22"/>
    <mergeCell ref="BB22:BC22"/>
    <mergeCell ref="BD22:BE22"/>
    <mergeCell ref="BF22:BG22"/>
    <mergeCell ref="AI22:AJ22"/>
    <mergeCell ref="AL22:AM22"/>
    <mergeCell ref="AN22:AO22"/>
    <mergeCell ref="AP22:AQ22"/>
    <mergeCell ref="AR22:AS22"/>
    <mergeCell ref="AT22:AU22"/>
    <mergeCell ref="CT22:CU22"/>
    <mergeCell ref="CV22:CW22"/>
    <mergeCell ref="CX22:CY22"/>
    <mergeCell ref="DA22:DB22"/>
    <mergeCell ref="DC22:DD22"/>
    <mergeCell ref="DE22:DF22"/>
    <mergeCell ref="CG22:CH22"/>
    <mergeCell ref="CJ22:CK22"/>
    <mergeCell ref="CL22:CM22"/>
    <mergeCell ref="CN22:CO22"/>
    <mergeCell ref="CP22:CQ22"/>
    <mergeCell ref="CR22:CS22"/>
    <mergeCell ref="BU22:BV22"/>
    <mergeCell ref="BW22:BX22"/>
    <mergeCell ref="BY22:BZ22"/>
    <mergeCell ref="CA22:CB22"/>
    <mergeCell ref="CC22:CD22"/>
    <mergeCell ref="CE22:CF22"/>
    <mergeCell ref="EG22:EH22"/>
    <mergeCell ref="EI22:EJ22"/>
    <mergeCell ref="EK22:EL22"/>
    <mergeCell ref="EM22:EN22"/>
    <mergeCell ref="EO22:EP22"/>
    <mergeCell ref="EQ22:ER22"/>
    <mergeCell ref="DT22:DU22"/>
    <mergeCell ref="DV22:DW22"/>
    <mergeCell ref="DX22:DY22"/>
    <mergeCell ref="DZ22:EA22"/>
    <mergeCell ref="EB22:EC22"/>
    <mergeCell ref="EE22:EF22"/>
    <mergeCell ref="DG22:DH22"/>
    <mergeCell ref="DI22:DJ22"/>
    <mergeCell ref="DK22:DL22"/>
    <mergeCell ref="DM22:DN22"/>
    <mergeCell ref="DO22:DP22"/>
    <mergeCell ref="DQ22:DR22"/>
    <mergeCell ref="FR22:FS22"/>
    <mergeCell ref="FT22:FU22"/>
    <mergeCell ref="FV22:FW22"/>
    <mergeCell ref="FX22:FY22"/>
    <mergeCell ref="FZ22:GA22"/>
    <mergeCell ref="GB22:GC22"/>
    <mergeCell ref="FE22:FF22"/>
    <mergeCell ref="FG22:FH22"/>
    <mergeCell ref="FI22:FJ22"/>
    <mergeCell ref="FK22:FL22"/>
    <mergeCell ref="FN22:FO22"/>
    <mergeCell ref="FP22:FQ22"/>
    <mergeCell ref="ES22:ET22"/>
    <mergeCell ref="EU22:EV22"/>
    <mergeCell ref="EW22:EX22"/>
    <mergeCell ref="EY22:EZ22"/>
    <mergeCell ref="FA22:FB22"/>
    <mergeCell ref="FC22:FD22"/>
    <mergeCell ref="HY22:HZ22"/>
    <mergeCell ref="IB22:IC22"/>
    <mergeCell ref="HC22:HD22"/>
    <mergeCell ref="HE22:HF22"/>
    <mergeCell ref="HG22:HH22"/>
    <mergeCell ref="HI22:HJ22"/>
    <mergeCell ref="HK22:HL22"/>
    <mergeCell ref="HM22:HN22"/>
    <mergeCell ref="GQ22:GR22"/>
    <mergeCell ref="GS22:GT22"/>
    <mergeCell ref="GU22:GV22"/>
    <mergeCell ref="GW22:GX22"/>
    <mergeCell ref="GY22:GZ22"/>
    <mergeCell ref="HA22:HB22"/>
    <mergeCell ref="GD22:GE22"/>
    <mergeCell ref="GF22:GG22"/>
    <mergeCell ref="GI22:GJ22"/>
    <mergeCell ref="GK22:GL22"/>
    <mergeCell ref="GM22:GN22"/>
    <mergeCell ref="GO22:GP22"/>
    <mergeCell ref="AL24:AM24"/>
    <mergeCell ref="AN24:AO24"/>
    <mergeCell ref="AP24:AQ24"/>
    <mergeCell ref="AR24:AS24"/>
    <mergeCell ref="AT24:AU24"/>
    <mergeCell ref="AV24:AW24"/>
    <mergeCell ref="X24:Y24"/>
    <mergeCell ref="AA24:AB24"/>
    <mergeCell ref="AC24:AD24"/>
    <mergeCell ref="AE24:AF24"/>
    <mergeCell ref="AG24:AH24"/>
    <mergeCell ref="AI24:AJ24"/>
    <mergeCell ref="IP22:IQ22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ID22:IE22"/>
    <mergeCell ref="IF22:IG22"/>
    <mergeCell ref="IH22:II22"/>
    <mergeCell ref="IJ22:IK22"/>
    <mergeCell ref="IL22:IM22"/>
    <mergeCell ref="IN22:IO22"/>
    <mergeCell ref="HP22:HQ22"/>
    <mergeCell ref="HS22:HT22"/>
    <mergeCell ref="HU22:HV22"/>
    <mergeCell ref="HW22:HX22"/>
    <mergeCell ref="BW24:BX24"/>
    <mergeCell ref="BY24:BZ24"/>
    <mergeCell ref="CA24:CB24"/>
    <mergeCell ref="CC24:CD24"/>
    <mergeCell ref="CE24:CF24"/>
    <mergeCell ref="CG24:CH24"/>
    <mergeCell ref="BK24:BL24"/>
    <mergeCell ref="BM24:BN24"/>
    <mergeCell ref="BO24:BP24"/>
    <mergeCell ref="BQ24:BR24"/>
    <mergeCell ref="BS24:BT24"/>
    <mergeCell ref="BU24:BV24"/>
    <mergeCell ref="AX24:AY24"/>
    <mergeCell ref="AZ24:BA24"/>
    <mergeCell ref="BB24:BC24"/>
    <mergeCell ref="BD24:BE24"/>
    <mergeCell ref="BF24:BG24"/>
    <mergeCell ref="BH24:BI24"/>
    <mergeCell ref="DI24:DJ24"/>
    <mergeCell ref="DK24:DL24"/>
    <mergeCell ref="DM24:DN24"/>
    <mergeCell ref="DO24:DP24"/>
    <mergeCell ref="DQ24:DR24"/>
    <mergeCell ref="DT24:DU24"/>
    <mergeCell ref="CV24:CW24"/>
    <mergeCell ref="CX24:CY24"/>
    <mergeCell ref="DA24:DB24"/>
    <mergeCell ref="DC24:DD24"/>
    <mergeCell ref="DE24:DF24"/>
    <mergeCell ref="DG24:DH24"/>
    <mergeCell ref="CJ24:CK24"/>
    <mergeCell ref="CL24:CM24"/>
    <mergeCell ref="CN24:CO24"/>
    <mergeCell ref="CP24:CQ24"/>
    <mergeCell ref="CR24:CS24"/>
    <mergeCell ref="CT24:CU24"/>
    <mergeCell ref="FN24:FO24"/>
    <mergeCell ref="FP24:FQ24"/>
    <mergeCell ref="FR24:FS24"/>
    <mergeCell ref="EU24:EV24"/>
    <mergeCell ref="EW24:EX24"/>
    <mergeCell ref="EY24:EZ24"/>
    <mergeCell ref="FA24:FB24"/>
    <mergeCell ref="FC24:FD24"/>
    <mergeCell ref="FE24:FF24"/>
    <mergeCell ref="EI24:EJ24"/>
    <mergeCell ref="EK24:EL24"/>
    <mergeCell ref="EM24:EN24"/>
    <mergeCell ref="EO24:EP24"/>
    <mergeCell ref="EQ24:ER24"/>
    <mergeCell ref="ES24:ET24"/>
    <mergeCell ref="DV24:DW24"/>
    <mergeCell ref="DX24:DY24"/>
    <mergeCell ref="DZ24:EA24"/>
    <mergeCell ref="EB24:EC24"/>
    <mergeCell ref="EE24:EF24"/>
    <mergeCell ref="EG24:EH24"/>
    <mergeCell ref="IP24:IQ24"/>
    <mergeCell ref="HS24:HT24"/>
    <mergeCell ref="HU24:HV24"/>
    <mergeCell ref="HW24:HX24"/>
    <mergeCell ref="HY24:HZ24"/>
    <mergeCell ref="IB24:IC24"/>
    <mergeCell ref="ID24:IE24"/>
    <mergeCell ref="HE24:HF24"/>
    <mergeCell ref="HG24:HH24"/>
    <mergeCell ref="HI24:HJ24"/>
    <mergeCell ref="HK24:HL24"/>
    <mergeCell ref="HM24:HN24"/>
    <mergeCell ref="HP24:HQ24"/>
    <mergeCell ref="GS24:GT24"/>
    <mergeCell ref="GU24:GV24"/>
    <mergeCell ref="GW24:GX24"/>
    <mergeCell ref="GY24:GZ24"/>
    <mergeCell ref="HA24:HB24"/>
    <mergeCell ref="HC24:HD24"/>
    <mergeCell ref="R26:S26"/>
    <mergeCell ref="T26:U26"/>
    <mergeCell ref="V26:W26"/>
    <mergeCell ref="X26:Y26"/>
    <mergeCell ref="AA26:AB26"/>
    <mergeCell ref="AC26:AD26"/>
    <mergeCell ref="F26:G26"/>
    <mergeCell ref="H26:I26"/>
    <mergeCell ref="J26:K26"/>
    <mergeCell ref="L26:M26"/>
    <mergeCell ref="N26:O26"/>
    <mergeCell ref="P26:Q26"/>
    <mergeCell ref="IF24:IG24"/>
    <mergeCell ref="IH24:II24"/>
    <mergeCell ref="IJ24:IK24"/>
    <mergeCell ref="IL24:IM24"/>
    <mergeCell ref="IN24:IO24"/>
    <mergeCell ref="GF24:GG24"/>
    <mergeCell ref="GI24:GJ24"/>
    <mergeCell ref="GK24:GL24"/>
    <mergeCell ref="GM24:GN24"/>
    <mergeCell ref="GO24:GP24"/>
    <mergeCell ref="GQ24:GR24"/>
    <mergeCell ref="FT24:FU24"/>
    <mergeCell ref="FV24:FW24"/>
    <mergeCell ref="FX24:FY24"/>
    <mergeCell ref="FZ24:GA24"/>
    <mergeCell ref="GB24:GC24"/>
    <mergeCell ref="GD24:GE24"/>
    <mergeCell ref="FG24:FH24"/>
    <mergeCell ref="FI24:FJ24"/>
    <mergeCell ref="FK24:FL24"/>
    <mergeCell ref="BD26:BE26"/>
    <mergeCell ref="BF26:BG26"/>
    <mergeCell ref="BH26:BI26"/>
    <mergeCell ref="BK26:BL26"/>
    <mergeCell ref="BM26:BN26"/>
    <mergeCell ref="BO26:BP26"/>
    <mergeCell ref="AR26:AS26"/>
    <mergeCell ref="AT26:AU26"/>
    <mergeCell ref="AV26:AW26"/>
    <mergeCell ref="AX26:AY26"/>
    <mergeCell ref="AZ26:BA26"/>
    <mergeCell ref="BB26:BC26"/>
    <mergeCell ref="AE26:AF26"/>
    <mergeCell ref="AG26:AH26"/>
    <mergeCell ref="AI26:AJ26"/>
    <mergeCell ref="AL26:AM26"/>
    <mergeCell ref="AN26:AO26"/>
    <mergeCell ref="AP26:AQ26"/>
    <mergeCell ref="CP26:CQ26"/>
    <mergeCell ref="CR26:CS26"/>
    <mergeCell ref="CT26:CU26"/>
    <mergeCell ref="CV26:CW26"/>
    <mergeCell ref="CX26:CY26"/>
    <mergeCell ref="DA26:DB26"/>
    <mergeCell ref="CC26:CD26"/>
    <mergeCell ref="CE26:CF26"/>
    <mergeCell ref="CG26:CH26"/>
    <mergeCell ref="CJ26:CK26"/>
    <mergeCell ref="CL26:CM26"/>
    <mergeCell ref="CN26:CO26"/>
    <mergeCell ref="BQ26:BR26"/>
    <mergeCell ref="BS26:BT26"/>
    <mergeCell ref="BU26:BV26"/>
    <mergeCell ref="BW26:BX26"/>
    <mergeCell ref="BY26:BZ26"/>
    <mergeCell ref="CA26:CB26"/>
    <mergeCell ref="EB26:EC26"/>
    <mergeCell ref="EE26:EF26"/>
    <mergeCell ref="EG26:EH26"/>
    <mergeCell ref="EI26:EJ26"/>
    <mergeCell ref="EK26:EL26"/>
    <mergeCell ref="EM26:EN26"/>
    <mergeCell ref="DO26:DP26"/>
    <mergeCell ref="DQ26:DR26"/>
    <mergeCell ref="DT26:DU26"/>
    <mergeCell ref="DV26:DW26"/>
    <mergeCell ref="DX26:DY26"/>
    <mergeCell ref="DZ26:EA26"/>
    <mergeCell ref="DC26:DD26"/>
    <mergeCell ref="DE26:DF26"/>
    <mergeCell ref="DG26:DH26"/>
    <mergeCell ref="DI26:DJ26"/>
    <mergeCell ref="DK26:DL26"/>
    <mergeCell ref="DM26:DN26"/>
    <mergeCell ref="FN26:FO26"/>
    <mergeCell ref="FP26:FQ26"/>
    <mergeCell ref="FR26:FS26"/>
    <mergeCell ref="FT26:FU26"/>
    <mergeCell ref="FV26:FW26"/>
    <mergeCell ref="FX26:FY26"/>
    <mergeCell ref="FA26:FB26"/>
    <mergeCell ref="FC26:FD26"/>
    <mergeCell ref="FE26:FF26"/>
    <mergeCell ref="FG26:FH26"/>
    <mergeCell ref="FI26:FJ26"/>
    <mergeCell ref="FK26:FL26"/>
    <mergeCell ref="EO26:EP26"/>
    <mergeCell ref="EQ26:ER26"/>
    <mergeCell ref="ES26:ET26"/>
    <mergeCell ref="EU26:EV26"/>
    <mergeCell ref="EW26:EX26"/>
    <mergeCell ref="EY26:EZ26"/>
    <mergeCell ref="HU26:HV26"/>
    <mergeCell ref="HW26:HX26"/>
    <mergeCell ref="GY26:GZ26"/>
    <mergeCell ref="HA26:HB26"/>
    <mergeCell ref="HC26:HD26"/>
    <mergeCell ref="HE26:HF26"/>
    <mergeCell ref="HG26:HH26"/>
    <mergeCell ref="HI26:HJ26"/>
    <mergeCell ref="GM26:GN26"/>
    <mergeCell ref="GO26:GP26"/>
    <mergeCell ref="GQ26:GR26"/>
    <mergeCell ref="GS26:GT26"/>
    <mergeCell ref="GU26:GV26"/>
    <mergeCell ref="GW26:GX26"/>
    <mergeCell ref="FZ26:GA26"/>
    <mergeCell ref="GB26:GC26"/>
    <mergeCell ref="GD26:GE26"/>
    <mergeCell ref="GF26:GG26"/>
    <mergeCell ref="GI26:GJ26"/>
    <mergeCell ref="GK26:GL26"/>
    <mergeCell ref="AG28:AH28"/>
    <mergeCell ref="AI28:AJ28"/>
    <mergeCell ref="AL28:AM28"/>
    <mergeCell ref="AN28:AO28"/>
    <mergeCell ref="AP28:AQ28"/>
    <mergeCell ref="AR28:AS28"/>
    <mergeCell ref="T28:U28"/>
    <mergeCell ref="V28:W28"/>
    <mergeCell ref="X28:Y28"/>
    <mergeCell ref="AA28:AB28"/>
    <mergeCell ref="AC28:AD28"/>
    <mergeCell ref="AE28:AF28"/>
    <mergeCell ref="IL26:IM26"/>
    <mergeCell ref="IN26:IO26"/>
    <mergeCell ref="IP26:IQ26"/>
    <mergeCell ref="F28:G28"/>
    <mergeCell ref="H28:I28"/>
    <mergeCell ref="J28:K28"/>
    <mergeCell ref="L28:M28"/>
    <mergeCell ref="N28:O28"/>
    <mergeCell ref="P28:Q28"/>
    <mergeCell ref="R28:S28"/>
    <mergeCell ref="HY26:HZ26"/>
    <mergeCell ref="IB26:IC26"/>
    <mergeCell ref="ID26:IE26"/>
    <mergeCell ref="IF26:IG26"/>
    <mergeCell ref="IH26:II26"/>
    <mergeCell ref="IJ26:IK26"/>
    <mergeCell ref="HK26:HL26"/>
    <mergeCell ref="HM26:HN26"/>
    <mergeCell ref="HP26:HQ26"/>
    <mergeCell ref="HS26:HT26"/>
    <mergeCell ref="BS28:BT28"/>
    <mergeCell ref="BU28:BV28"/>
    <mergeCell ref="BW28:BX28"/>
    <mergeCell ref="BY28:BZ28"/>
    <mergeCell ref="CA28:CB28"/>
    <mergeCell ref="CC28:CD28"/>
    <mergeCell ref="BF28:BG28"/>
    <mergeCell ref="BH28:BI28"/>
    <mergeCell ref="BK28:BL28"/>
    <mergeCell ref="BM28:BN28"/>
    <mergeCell ref="BO28:BP28"/>
    <mergeCell ref="BQ28:BR28"/>
    <mergeCell ref="AT28:AU28"/>
    <mergeCell ref="AV28:AW28"/>
    <mergeCell ref="AX28:AY28"/>
    <mergeCell ref="AZ28:BA28"/>
    <mergeCell ref="BB28:BC28"/>
    <mergeCell ref="BD28:BE28"/>
    <mergeCell ref="DE28:DF28"/>
    <mergeCell ref="DG28:DH28"/>
    <mergeCell ref="DI28:DJ28"/>
    <mergeCell ref="DK28:DL28"/>
    <mergeCell ref="DM28:DN28"/>
    <mergeCell ref="DO28:DP28"/>
    <mergeCell ref="CR28:CS28"/>
    <mergeCell ref="CT28:CU28"/>
    <mergeCell ref="CV28:CW28"/>
    <mergeCell ref="CX28:CY28"/>
    <mergeCell ref="DA28:DB28"/>
    <mergeCell ref="DC28:DD28"/>
    <mergeCell ref="CE28:CF28"/>
    <mergeCell ref="CG28:CH28"/>
    <mergeCell ref="CJ28:CK28"/>
    <mergeCell ref="CL28:CM28"/>
    <mergeCell ref="CN28:CO28"/>
    <mergeCell ref="CP28:CQ28"/>
    <mergeCell ref="EQ28:ER28"/>
    <mergeCell ref="ES28:ET28"/>
    <mergeCell ref="EU28:EV28"/>
    <mergeCell ref="EW28:EX28"/>
    <mergeCell ref="EY28:EZ28"/>
    <mergeCell ref="FA28:FB28"/>
    <mergeCell ref="EE28:EF28"/>
    <mergeCell ref="EG28:EH28"/>
    <mergeCell ref="EI28:EJ28"/>
    <mergeCell ref="EK28:EL28"/>
    <mergeCell ref="EM28:EN28"/>
    <mergeCell ref="EO28:EP28"/>
    <mergeCell ref="DQ28:DR28"/>
    <mergeCell ref="DT28:DU28"/>
    <mergeCell ref="DV28:DW28"/>
    <mergeCell ref="DX28:DY28"/>
    <mergeCell ref="DZ28:EA28"/>
    <mergeCell ref="EB28:EC28"/>
    <mergeCell ref="GW28:GX28"/>
    <mergeCell ref="GY28:GZ28"/>
    <mergeCell ref="GB28:GC28"/>
    <mergeCell ref="GD28:GE28"/>
    <mergeCell ref="GF28:GG28"/>
    <mergeCell ref="GI28:GJ28"/>
    <mergeCell ref="GK28:GL28"/>
    <mergeCell ref="GM28:GN28"/>
    <mergeCell ref="FP28:FQ28"/>
    <mergeCell ref="FR28:FS28"/>
    <mergeCell ref="FT28:FU28"/>
    <mergeCell ref="FV28:FW28"/>
    <mergeCell ref="FX28:FY28"/>
    <mergeCell ref="FZ28:GA28"/>
    <mergeCell ref="FC28:FD28"/>
    <mergeCell ref="FE28:FF28"/>
    <mergeCell ref="FG28:FH28"/>
    <mergeCell ref="FI28:FJ28"/>
    <mergeCell ref="FK28:FL28"/>
    <mergeCell ref="FN28:FO28"/>
    <mergeCell ref="IN28:IO28"/>
    <mergeCell ref="IP28:IQ28"/>
    <mergeCell ref="F30:G30"/>
    <mergeCell ref="H30:I30"/>
    <mergeCell ref="J30:K30"/>
    <mergeCell ref="L30:M30"/>
    <mergeCell ref="N30:O30"/>
    <mergeCell ref="P30:Q30"/>
    <mergeCell ref="R30:S30"/>
    <mergeCell ref="T30:U30"/>
    <mergeCell ref="IB28:IC28"/>
    <mergeCell ref="ID28:IE28"/>
    <mergeCell ref="IF28:IG28"/>
    <mergeCell ref="IH28:II28"/>
    <mergeCell ref="IJ28:IK28"/>
    <mergeCell ref="IL28:IM28"/>
    <mergeCell ref="HM28:HN28"/>
    <mergeCell ref="HP28:HQ28"/>
    <mergeCell ref="HS28:HT28"/>
    <mergeCell ref="HU28:HV28"/>
    <mergeCell ref="HW28:HX28"/>
    <mergeCell ref="HY28:HZ28"/>
    <mergeCell ref="HA28:HB28"/>
    <mergeCell ref="HC28:HD28"/>
    <mergeCell ref="HE28:HF28"/>
    <mergeCell ref="HG28:HH28"/>
    <mergeCell ref="HI28:HJ28"/>
    <mergeCell ref="HK28:HL28"/>
    <mergeCell ref="GO28:GP28"/>
    <mergeCell ref="GQ28:GR28"/>
    <mergeCell ref="GS28:GT28"/>
    <mergeCell ref="GU28:GV28"/>
    <mergeCell ref="AV30:AW30"/>
    <mergeCell ref="AX30:AY30"/>
    <mergeCell ref="AZ30:BA30"/>
    <mergeCell ref="BB30:BC30"/>
    <mergeCell ref="BD30:BE30"/>
    <mergeCell ref="BF30:BG30"/>
    <mergeCell ref="AI30:AJ30"/>
    <mergeCell ref="AL30:AM30"/>
    <mergeCell ref="AN30:AO30"/>
    <mergeCell ref="AP30:AQ30"/>
    <mergeCell ref="AR30:AS30"/>
    <mergeCell ref="AT30:AU30"/>
    <mergeCell ref="V30:W30"/>
    <mergeCell ref="X30:Y30"/>
    <mergeCell ref="AA30:AB30"/>
    <mergeCell ref="AC30:AD30"/>
    <mergeCell ref="AE30:AF30"/>
    <mergeCell ref="AG30:AH30"/>
    <mergeCell ref="CG30:CH30"/>
    <mergeCell ref="CJ30:CK30"/>
    <mergeCell ref="CL30:CM30"/>
    <mergeCell ref="CN30:CO30"/>
    <mergeCell ref="CP30:CQ30"/>
    <mergeCell ref="CR30:CS30"/>
    <mergeCell ref="BU30:BV30"/>
    <mergeCell ref="BW30:BX30"/>
    <mergeCell ref="BY30:BZ30"/>
    <mergeCell ref="CA30:CB30"/>
    <mergeCell ref="CC30:CD30"/>
    <mergeCell ref="CE30:CF30"/>
    <mergeCell ref="BH30:BI30"/>
    <mergeCell ref="BK30:BL30"/>
    <mergeCell ref="BM30:BN30"/>
    <mergeCell ref="BO30:BP30"/>
    <mergeCell ref="BQ30:BR30"/>
    <mergeCell ref="BS30:BT30"/>
    <mergeCell ref="DT30:DU30"/>
    <mergeCell ref="DV30:DW30"/>
    <mergeCell ref="DX30:DY30"/>
    <mergeCell ref="DZ30:EA30"/>
    <mergeCell ref="EB30:EC30"/>
    <mergeCell ref="EE30:EF30"/>
    <mergeCell ref="DG30:DH30"/>
    <mergeCell ref="DI30:DJ30"/>
    <mergeCell ref="DK30:DL30"/>
    <mergeCell ref="DM30:DN30"/>
    <mergeCell ref="DO30:DP30"/>
    <mergeCell ref="DQ30:DR30"/>
    <mergeCell ref="CT30:CU30"/>
    <mergeCell ref="CV30:CW30"/>
    <mergeCell ref="CX30:CY30"/>
    <mergeCell ref="DA30:DB30"/>
    <mergeCell ref="DC30:DD30"/>
    <mergeCell ref="DE30:DF30"/>
    <mergeCell ref="FE30:FF30"/>
    <mergeCell ref="FG30:FH30"/>
    <mergeCell ref="FI30:FJ30"/>
    <mergeCell ref="FK30:FL30"/>
    <mergeCell ref="FN30:FO30"/>
    <mergeCell ref="FP30:FQ30"/>
    <mergeCell ref="ES30:ET30"/>
    <mergeCell ref="EU30:EV30"/>
    <mergeCell ref="EW30:EX30"/>
    <mergeCell ref="EY30:EZ30"/>
    <mergeCell ref="FA30:FB30"/>
    <mergeCell ref="FC30:FD30"/>
    <mergeCell ref="EG30:EH30"/>
    <mergeCell ref="EI30:EJ30"/>
    <mergeCell ref="EK30:EL30"/>
    <mergeCell ref="EM30:EN30"/>
    <mergeCell ref="EO30:EP30"/>
    <mergeCell ref="EQ30:ER30"/>
    <mergeCell ref="HK30:HL30"/>
    <mergeCell ref="HM30:HN30"/>
    <mergeCell ref="GQ30:GR30"/>
    <mergeCell ref="GS30:GT30"/>
    <mergeCell ref="GU30:GV30"/>
    <mergeCell ref="GW30:GX30"/>
    <mergeCell ref="GY30:GZ30"/>
    <mergeCell ref="HA30:HB30"/>
    <mergeCell ref="GD30:GE30"/>
    <mergeCell ref="GF30:GG30"/>
    <mergeCell ref="GI30:GJ30"/>
    <mergeCell ref="GK30:GL30"/>
    <mergeCell ref="GM30:GN30"/>
    <mergeCell ref="GO30:GP30"/>
    <mergeCell ref="FR30:FS30"/>
    <mergeCell ref="FT30:FU30"/>
    <mergeCell ref="FV30:FW30"/>
    <mergeCell ref="FX30:FY30"/>
    <mergeCell ref="FZ30:GA30"/>
    <mergeCell ref="GB30:GC30"/>
    <mergeCell ref="X32:Y32"/>
    <mergeCell ref="AA32:AB32"/>
    <mergeCell ref="AC32:AD32"/>
    <mergeCell ref="AE32:AF32"/>
    <mergeCell ref="AG32:AH32"/>
    <mergeCell ref="AI32:AJ32"/>
    <mergeCell ref="IP30:IQ30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ID30:IE30"/>
    <mergeCell ref="IF30:IG30"/>
    <mergeCell ref="IH30:II30"/>
    <mergeCell ref="IJ30:IK30"/>
    <mergeCell ref="IL30:IM30"/>
    <mergeCell ref="IN30:IO30"/>
    <mergeCell ref="HP30:HQ30"/>
    <mergeCell ref="HS30:HT30"/>
    <mergeCell ref="HU30:HV30"/>
    <mergeCell ref="HW30:HX30"/>
    <mergeCell ref="HY30:HZ30"/>
    <mergeCell ref="IB30:IC30"/>
    <mergeCell ref="HC30:HD30"/>
    <mergeCell ref="HE30:HF30"/>
    <mergeCell ref="HG30:HH30"/>
    <mergeCell ref="HI30:HJ30"/>
    <mergeCell ref="BK32:BL32"/>
    <mergeCell ref="BM32:BN32"/>
    <mergeCell ref="BO32:BP32"/>
    <mergeCell ref="BQ32:BR32"/>
    <mergeCell ref="BS32:BT32"/>
    <mergeCell ref="BU32:BV32"/>
    <mergeCell ref="AX32:AY32"/>
    <mergeCell ref="AZ32:BA32"/>
    <mergeCell ref="BB32:BC32"/>
    <mergeCell ref="BD32:BE32"/>
    <mergeCell ref="BF32:BG32"/>
    <mergeCell ref="BH32:BI32"/>
    <mergeCell ref="AL32:AM32"/>
    <mergeCell ref="AN32:AO32"/>
    <mergeCell ref="AP32:AQ32"/>
    <mergeCell ref="AR32:AS32"/>
    <mergeCell ref="AT32:AU32"/>
    <mergeCell ref="AV32:AW32"/>
    <mergeCell ref="CV32:CW32"/>
    <mergeCell ref="CX32:CY32"/>
    <mergeCell ref="DA32:DB32"/>
    <mergeCell ref="DC32:DD32"/>
    <mergeCell ref="DE32:DF32"/>
    <mergeCell ref="DG32:DH32"/>
    <mergeCell ref="CJ32:CK32"/>
    <mergeCell ref="CL32:CM32"/>
    <mergeCell ref="CN32:CO32"/>
    <mergeCell ref="CP32:CQ32"/>
    <mergeCell ref="CR32:CS32"/>
    <mergeCell ref="CT32:CU32"/>
    <mergeCell ref="BW32:BX32"/>
    <mergeCell ref="BY32:BZ32"/>
    <mergeCell ref="CA32:CB32"/>
    <mergeCell ref="CC32:CD32"/>
    <mergeCell ref="CE32:CF32"/>
    <mergeCell ref="CG32:CH32"/>
    <mergeCell ref="EI32:EJ32"/>
    <mergeCell ref="EK32:EL32"/>
    <mergeCell ref="EM32:EN32"/>
    <mergeCell ref="EO32:EP32"/>
    <mergeCell ref="EQ32:ER32"/>
    <mergeCell ref="ES32:ET32"/>
    <mergeCell ref="DV32:DW32"/>
    <mergeCell ref="DX32:DY32"/>
    <mergeCell ref="DZ32:EA32"/>
    <mergeCell ref="EB32:EC32"/>
    <mergeCell ref="EE32:EF32"/>
    <mergeCell ref="EG32:EH32"/>
    <mergeCell ref="DI32:DJ32"/>
    <mergeCell ref="DK32:DL32"/>
    <mergeCell ref="DM32:DN32"/>
    <mergeCell ref="DO32:DP32"/>
    <mergeCell ref="DQ32:DR32"/>
    <mergeCell ref="DT32:DU32"/>
    <mergeCell ref="GK32:GL32"/>
    <mergeCell ref="GM32:GN32"/>
    <mergeCell ref="GO32:GP32"/>
    <mergeCell ref="GQ32:GR32"/>
    <mergeCell ref="FT32:FU32"/>
    <mergeCell ref="FV32:FW32"/>
    <mergeCell ref="FX32:FY32"/>
    <mergeCell ref="FZ32:GA32"/>
    <mergeCell ref="GB32:GC32"/>
    <mergeCell ref="GD32:GE32"/>
    <mergeCell ref="FG32:FH32"/>
    <mergeCell ref="FI32:FJ32"/>
    <mergeCell ref="FK32:FL32"/>
    <mergeCell ref="FN32:FO32"/>
    <mergeCell ref="FP32:FQ32"/>
    <mergeCell ref="FR32:FS32"/>
    <mergeCell ref="EU32:EV32"/>
    <mergeCell ref="EW32:EX32"/>
    <mergeCell ref="EY32:EZ32"/>
    <mergeCell ref="FA32:FB32"/>
    <mergeCell ref="FC32:FD32"/>
    <mergeCell ref="FE32:FF32"/>
    <mergeCell ref="F34:G34"/>
    <mergeCell ref="H34:I34"/>
    <mergeCell ref="J34:K34"/>
    <mergeCell ref="L34:M34"/>
    <mergeCell ref="N34:O34"/>
    <mergeCell ref="P34:Q34"/>
    <mergeCell ref="IF32:IG32"/>
    <mergeCell ref="IH32:II32"/>
    <mergeCell ref="IJ32:IK32"/>
    <mergeCell ref="IL32:IM32"/>
    <mergeCell ref="IN32:IO32"/>
    <mergeCell ref="IP32:IQ32"/>
    <mergeCell ref="HS32:HT32"/>
    <mergeCell ref="HU32:HV32"/>
    <mergeCell ref="HW32:HX32"/>
    <mergeCell ref="HY32:HZ32"/>
    <mergeCell ref="IB32:IC32"/>
    <mergeCell ref="ID32:IE32"/>
    <mergeCell ref="HE32:HF32"/>
    <mergeCell ref="HG32:HH32"/>
    <mergeCell ref="HI32:HJ32"/>
    <mergeCell ref="HK32:HL32"/>
    <mergeCell ref="HM32:HN32"/>
    <mergeCell ref="HP32:HQ32"/>
    <mergeCell ref="GS32:GT32"/>
    <mergeCell ref="GU32:GV32"/>
    <mergeCell ref="GW32:GX32"/>
    <mergeCell ref="GY32:GZ32"/>
    <mergeCell ref="HA32:HB32"/>
    <mergeCell ref="HC32:HD32"/>
    <mergeCell ref="GF32:GG32"/>
    <mergeCell ref="GI32:GJ32"/>
    <mergeCell ref="AR34:AS34"/>
    <mergeCell ref="AT34:AU34"/>
    <mergeCell ref="AV34:AW34"/>
    <mergeCell ref="AX34:AY34"/>
    <mergeCell ref="AZ34:BA34"/>
    <mergeCell ref="BB34:BC34"/>
    <mergeCell ref="AE34:AF34"/>
    <mergeCell ref="AG34:AH34"/>
    <mergeCell ref="AI34:AJ34"/>
    <mergeCell ref="AL34:AM34"/>
    <mergeCell ref="AN34:AO34"/>
    <mergeCell ref="AP34:AQ34"/>
    <mergeCell ref="R34:S34"/>
    <mergeCell ref="T34:U34"/>
    <mergeCell ref="V34:W34"/>
    <mergeCell ref="X34:Y34"/>
    <mergeCell ref="AA34:AB34"/>
    <mergeCell ref="AC34:AD34"/>
    <mergeCell ref="CC34:CD34"/>
    <mergeCell ref="CE34:CF34"/>
    <mergeCell ref="CG34:CH34"/>
    <mergeCell ref="CJ34:CK34"/>
    <mergeCell ref="CL34:CM34"/>
    <mergeCell ref="CN34:CO34"/>
    <mergeCell ref="BQ34:BR34"/>
    <mergeCell ref="BS34:BT34"/>
    <mergeCell ref="BU34:BV34"/>
    <mergeCell ref="BW34:BX34"/>
    <mergeCell ref="BY34:BZ34"/>
    <mergeCell ref="CA34:CB34"/>
    <mergeCell ref="BD34:BE34"/>
    <mergeCell ref="BF34:BG34"/>
    <mergeCell ref="BH34:BI34"/>
    <mergeCell ref="BK34:BL34"/>
    <mergeCell ref="BM34:BN34"/>
    <mergeCell ref="BO34:BP34"/>
    <mergeCell ref="DO34:DP34"/>
    <mergeCell ref="DQ34:DR34"/>
    <mergeCell ref="DT34:DU34"/>
    <mergeCell ref="DV34:DW34"/>
    <mergeCell ref="DX34:DY34"/>
    <mergeCell ref="DZ34:EA34"/>
    <mergeCell ref="DC34:DD34"/>
    <mergeCell ref="DE34:DF34"/>
    <mergeCell ref="DG34:DH34"/>
    <mergeCell ref="DI34:DJ34"/>
    <mergeCell ref="DK34:DL34"/>
    <mergeCell ref="DM34:DN34"/>
    <mergeCell ref="CP34:CQ34"/>
    <mergeCell ref="CR34:CS34"/>
    <mergeCell ref="CT34:CU34"/>
    <mergeCell ref="CV34:CW34"/>
    <mergeCell ref="CX34:CY34"/>
    <mergeCell ref="DA34:DB34"/>
    <mergeCell ref="FA34:FB34"/>
    <mergeCell ref="FC34:FD34"/>
    <mergeCell ref="FE34:FF34"/>
    <mergeCell ref="FG34:FH34"/>
    <mergeCell ref="FI34:FJ34"/>
    <mergeCell ref="FK34:FL34"/>
    <mergeCell ref="EO34:EP34"/>
    <mergeCell ref="EQ34:ER34"/>
    <mergeCell ref="ES34:ET34"/>
    <mergeCell ref="EU34:EV34"/>
    <mergeCell ref="EW34:EX34"/>
    <mergeCell ref="EY34:EZ34"/>
    <mergeCell ref="EB34:EC34"/>
    <mergeCell ref="EE34:EF34"/>
    <mergeCell ref="EG34:EH34"/>
    <mergeCell ref="EI34:EJ34"/>
    <mergeCell ref="EK34:EL34"/>
    <mergeCell ref="EM34:EN34"/>
    <mergeCell ref="HG34:HH34"/>
    <mergeCell ref="HI34:HJ34"/>
    <mergeCell ref="GM34:GN34"/>
    <mergeCell ref="GO34:GP34"/>
    <mergeCell ref="GQ34:GR34"/>
    <mergeCell ref="GS34:GT34"/>
    <mergeCell ref="GU34:GV34"/>
    <mergeCell ref="GW34:GX34"/>
    <mergeCell ref="FZ34:GA34"/>
    <mergeCell ref="GB34:GC34"/>
    <mergeCell ref="GD34:GE34"/>
    <mergeCell ref="GF34:GG34"/>
    <mergeCell ref="GI34:GJ34"/>
    <mergeCell ref="GK34:GL34"/>
    <mergeCell ref="FN34:FO34"/>
    <mergeCell ref="FP34:FQ34"/>
    <mergeCell ref="FR34:FS34"/>
    <mergeCell ref="FT34:FU34"/>
    <mergeCell ref="FV34:FW34"/>
    <mergeCell ref="FX34:FY34"/>
    <mergeCell ref="T36:U36"/>
    <mergeCell ref="V36:W36"/>
    <mergeCell ref="X36:Y36"/>
    <mergeCell ref="AA36:AB36"/>
    <mergeCell ref="AC36:AD36"/>
    <mergeCell ref="AE36:AF36"/>
    <mergeCell ref="IL34:IM34"/>
    <mergeCell ref="IN34:IO34"/>
    <mergeCell ref="IP34:IQ34"/>
    <mergeCell ref="F36:G36"/>
    <mergeCell ref="H36:I36"/>
    <mergeCell ref="J36:K36"/>
    <mergeCell ref="L36:M36"/>
    <mergeCell ref="N36:O36"/>
    <mergeCell ref="P36:Q36"/>
    <mergeCell ref="R36:S36"/>
    <mergeCell ref="HY34:HZ34"/>
    <mergeCell ref="IB34:IC34"/>
    <mergeCell ref="ID34:IE34"/>
    <mergeCell ref="IF34:IG34"/>
    <mergeCell ref="IH34:II34"/>
    <mergeCell ref="IJ34:IK34"/>
    <mergeCell ref="HK34:HL34"/>
    <mergeCell ref="HM34:HN34"/>
    <mergeCell ref="HP34:HQ34"/>
    <mergeCell ref="HS34:HT34"/>
    <mergeCell ref="HU34:HV34"/>
    <mergeCell ref="HW34:HX34"/>
    <mergeCell ref="GY34:GZ34"/>
    <mergeCell ref="HA34:HB34"/>
    <mergeCell ref="HC34:HD34"/>
    <mergeCell ref="HE34:HF34"/>
    <mergeCell ref="BF36:BG36"/>
    <mergeCell ref="BH36:BI36"/>
    <mergeCell ref="BK36:BL36"/>
    <mergeCell ref="BM36:BN36"/>
    <mergeCell ref="BO36:BP36"/>
    <mergeCell ref="BQ36:BR36"/>
    <mergeCell ref="AT36:AU36"/>
    <mergeCell ref="AV36:AW36"/>
    <mergeCell ref="AX36:AY36"/>
    <mergeCell ref="AZ36:BA36"/>
    <mergeCell ref="BB36:BC36"/>
    <mergeCell ref="BD36:BE36"/>
    <mergeCell ref="AG36:AH36"/>
    <mergeCell ref="AI36:AJ36"/>
    <mergeCell ref="AL36:AM36"/>
    <mergeCell ref="AN36:AO36"/>
    <mergeCell ref="AP36:AQ36"/>
    <mergeCell ref="AR36:AS36"/>
    <mergeCell ref="CR36:CS36"/>
    <mergeCell ref="CT36:CU36"/>
    <mergeCell ref="CV36:CW36"/>
    <mergeCell ref="CX36:CY36"/>
    <mergeCell ref="DA36:DB36"/>
    <mergeCell ref="DC36:DD36"/>
    <mergeCell ref="CE36:CF36"/>
    <mergeCell ref="CG36:CH36"/>
    <mergeCell ref="CJ36:CK36"/>
    <mergeCell ref="CL36:CM36"/>
    <mergeCell ref="CN36:CO36"/>
    <mergeCell ref="CP36:CQ36"/>
    <mergeCell ref="BS36:BT36"/>
    <mergeCell ref="BU36:BV36"/>
    <mergeCell ref="BW36:BX36"/>
    <mergeCell ref="BY36:BZ36"/>
    <mergeCell ref="CA36:CB36"/>
    <mergeCell ref="CC36:CD36"/>
    <mergeCell ref="EE36:EF36"/>
    <mergeCell ref="EG36:EH36"/>
    <mergeCell ref="EI36:EJ36"/>
    <mergeCell ref="EK36:EL36"/>
    <mergeCell ref="EM36:EN36"/>
    <mergeCell ref="EO36:EP36"/>
    <mergeCell ref="DQ36:DR36"/>
    <mergeCell ref="DT36:DU36"/>
    <mergeCell ref="DV36:DW36"/>
    <mergeCell ref="DX36:DY36"/>
    <mergeCell ref="DZ36:EA36"/>
    <mergeCell ref="EB36:EC36"/>
    <mergeCell ref="DE36:DF36"/>
    <mergeCell ref="DG36:DH36"/>
    <mergeCell ref="DI36:DJ36"/>
    <mergeCell ref="DK36:DL36"/>
    <mergeCell ref="DM36:DN36"/>
    <mergeCell ref="DO36:DP36"/>
    <mergeCell ref="FP36:FQ36"/>
    <mergeCell ref="FR36:FS36"/>
    <mergeCell ref="FT36:FU36"/>
    <mergeCell ref="FV36:FW36"/>
    <mergeCell ref="FX36:FY36"/>
    <mergeCell ref="FZ36:GA36"/>
    <mergeCell ref="FC36:FD36"/>
    <mergeCell ref="FE36:FF36"/>
    <mergeCell ref="FG36:FH36"/>
    <mergeCell ref="FI36:FJ36"/>
    <mergeCell ref="FK36:FL36"/>
    <mergeCell ref="FN36:FO36"/>
    <mergeCell ref="EQ36:ER36"/>
    <mergeCell ref="ES36:ET36"/>
    <mergeCell ref="EU36:EV36"/>
    <mergeCell ref="EW36:EX36"/>
    <mergeCell ref="EY36:EZ36"/>
    <mergeCell ref="FA36:FB36"/>
    <mergeCell ref="HW36:HX36"/>
    <mergeCell ref="HY36:HZ36"/>
    <mergeCell ref="HA36:HB36"/>
    <mergeCell ref="HC36:HD36"/>
    <mergeCell ref="HE36:HF36"/>
    <mergeCell ref="HG36:HH36"/>
    <mergeCell ref="HI36:HJ36"/>
    <mergeCell ref="HK36:HL36"/>
    <mergeCell ref="GO36:GP36"/>
    <mergeCell ref="GQ36:GR36"/>
    <mergeCell ref="GS36:GT36"/>
    <mergeCell ref="GU36:GV36"/>
    <mergeCell ref="GW36:GX36"/>
    <mergeCell ref="GY36:GZ36"/>
    <mergeCell ref="GB36:GC36"/>
    <mergeCell ref="GD36:GE36"/>
    <mergeCell ref="GF36:GG36"/>
    <mergeCell ref="GI36:GJ36"/>
    <mergeCell ref="GK36:GL36"/>
    <mergeCell ref="GM36:GN36"/>
    <mergeCell ref="AI38:AJ38"/>
    <mergeCell ref="AL38:AM38"/>
    <mergeCell ref="AN38:AO38"/>
    <mergeCell ref="AP38:AQ38"/>
    <mergeCell ref="AR38:AS38"/>
    <mergeCell ref="AT38:AU38"/>
    <mergeCell ref="V38:W38"/>
    <mergeCell ref="X38:Y38"/>
    <mergeCell ref="AA38:AB38"/>
    <mergeCell ref="AC38:AD38"/>
    <mergeCell ref="AE38:AF38"/>
    <mergeCell ref="AG38:AH38"/>
    <mergeCell ref="IN36:IO36"/>
    <mergeCell ref="IP36:IQ36"/>
    <mergeCell ref="F38:G38"/>
    <mergeCell ref="H38:I38"/>
    <mergeCell ref="J38:K38"/>
    <mergeCell ref="L38:M38"/>
    <mergeCell ref="N38:O38"/>
    <mergeCell ref="P38:Q38"/>
    <mergeCell ref="R38:S38"/>
    <mergeCell ref="T38:U38"/>
    <mergeCell ref="IB36:IC36"/>
    <mergeCell ref="ID36:IE36"/>
    <mergeCell ref="IF36:IG36"/>
    <mergeCell ref="IH36:II36"/>
    <mergeCell ref="IJ36:IK36"/>
    <mergeCell ref="IL36:IM36"/>
    <mergeCell ref="HM36:HN36"/>
    <mergeCell ref="HP36:HQ36"/>
    <mergeCell ref="HS36:HT36"/>
    <mergeCell ref="HU36:HV36"/>
    <mergeCell ref="BU38:BV38"/>
    <mergeCell ref="BW38:BX38"/>
    <mergeCell ref="BY38:BZ38"/>
    <mergeCell ref="CA38:CB38"/>
    <mergeCell ref="CC38:CD38"/>
    <mergeCell ref="CE38:CF38"/>
    <mergeCell ref="BH38:BI38"/>
    <mergeCell ref="BK38:BL38"/>
    <mergeCell ref="BM38:BN38"/>
    <mergeCell ref="BO38:BP38"/>
    <mergeCell ref="BQ38:BR38"/>
    <mergeCell ref="BS38:BT38"/>
    <mergeCell ref="AV38:AW38"/>
    <mergeCell ref="AX38:AY38"/>
    <mergeCell ref="AZ38:BA38"/>
    <mergeCell ref="BB38:BC38"/>
    <mergeCell ref="BD38:BE38"/>
    <mergeCell ref="BF38:BG38"/>
    <mergeCell ref="DG38:DH38"/>
    <mergeCell ref="DI38:DJ38"/>
    <mergeCell ref="DK38:DL38"/>
    <mergeCell ref="DM38:DN38"/>
    <mergeCell ref="DO38:DP38"/>
    <mergeCell ref="DQ38:DR38"/>
    <mergeCell ref="CT38:CU38"/>
    <mergeCell ref="CV38:CW38"/>
    <mergeCell ref="CX38:CY38"/>
    <mergeCell ref="DA38:DB38"/>
    <mergeCell ref="DC38:DD38"/>
    <mergeCell ref="DE38:DF38"/>
    <mergeCell ref="CG38:CH38"/>
    <mergeCell ref="CJ38:CK38"/>
    <mergeCell ref="CL38:CM38"/>
    <mergeCell ref="CN38:CO38"/>
    <mergeCell ref="CP38:CQ38"/>
    <mergeCell ref="CR38:CS38"/>
    <mergeCell ref="ES38:ET38"/>
    <mergeCell ref="EU38:EV38"/>
    <mergeCell ref="EW38:EX38"/>
    <mergeCell ref="EY38:EZ38"/>
    <mergeCell ref="FA38:FB38"/>
    <mergeCell ref="FC38:FD38"/>
    <mergeCell ref="EG38:EH38"/>
    <mergeCell ref="EI38:EJ38"/>
    <mergeCell ref="EK38:EL38"/>
    <mergeCell ref="EM38:EN38"/>
    <mergeCell ref="EO38:EP38"/>
    <mergeCell ref="EQ38:ER38"/>
    <mergeCell ref="DT38:DU38"/>
    <mergeCell ref="DV38:DW38"/>
    <mergeCell ref="DX38:DY38"/>
    <mergeCell ref="DZ38:EA38"/>
    <mergeCell ref="EB38:EC38"/>
    <mergeCell ref="EE38:EF38"/>
    <mergeCell ref="GY38:GZ38"/>
    <mergeCell ref="HA38:HB38"/>
    <mergeCell ref="GD38:GE38"/>
    <mergeCell ref="GF38:GG38"/>
    <mergeCell ref="GI38:GJ38"/>
    <mergeCell ref="GK38:GL38"/>
    <mergeCell ref="GM38:GN38"/>
    <mergeCell ref="GO38:GP38"/>
    <mergeCell ref="FR38:FS38"/>
    <mergeCell ref="FT38:FU38"/>
    <mergeCell ref="FV38:FW38"/>
    <mergeCell ref="FX38:FY38"/>
    <mergeCell ref="FZ38:GA38"/>
    <mergeCell ref="GB38:GC38"/>
    <mergeCell ref="FE38:FF38"/>
    <mergeCell ref="FG38:FH38"/>
    <mergeCell ref="FI38:FJ38"/>
    <mergeCell ref="FK38:FL38"/>
    <mergeCell ref="FN38:FO38"/>
    <mergeCell ref="FP38:FQ38"/>
    <mergeCell ref="IP38:IQ38"/>
    <mergeCell ref="F40:G40"/>
    <mergeCell ref="H40:I40"/>
    <mergeCell ref="J40:K40"/>
    <mergeCell ref="L40:M40"/>
    <mergeCell ref="N40:O40"/>
    <mergeCell ref="P40:Q40"/>
    <mergeCell ref="R40:S40"/>
    <mergeCell ref="T40:U40"/>
    <mergeCell ref="V40:W40"/>
    <mergeCell ref="ID38:IE38"/>
    <mergeCell ref="IF38:IG38"/>
    <mergeCell ref="IH38:II38"/>
    <mergeCell ref="IJ38:IK38"/>
    <mergeCell ref="IL38:IM38"/>
    <mergeCell ref="IN38:IO38"/>
    <mergeCell ref="HP38:HQ38"/>
    <mergeCell ref="HS38:HT38"/>
    <mergeCell ref="HU38:HV38"/>
    <mergeCell ref="HW38:HX38"/>
    <mergeCell ref="HY38:HZ38"/>
    <mergeCell ref="IB38:IC38"/>
    <mergeCell ref="HC38:HD38"/>
    <mergeCell ref="HE38:HF38"/>
    <mergeCell ref="HG38:HH38"/>
    <mergeCell ref="HI38:HJ38"/>
    <mergeCell ref="HK38:HL38"/>
    <mergeCell ref="HM38:HN38"/>
    <mergeCell ref="GQ38:GR38"/>
    <mergeCell ref="GS38:GT38"/>
    <mergeCell ref="GU38:GV38"/>
    <mergeCell ref="GW38:GX38"/>
    <mergeCell ref="AX40:AY40"/>
    <mergeCell ref="AZ40:BA40"/>
    <mergeCell ref="BB40:BC40"/>
    <mergeCell ref="BD40:BE40"/>
    <mergeCell ref="BF40:BG40"/>
    <mergeCell ref="BH40:BI40"/>
    <mergeCell ref="AL40:AM40"/>
    <mergeCell ref="AN40:AO40"/>
    <mergeCell ref="AP40:AQ40"/>
    <mergeCell ref="AR40:AS40"/>
    <mergeCell ref="AT40:AU40"/>
    <mergeCell ref="AV40:AW40"/>
    <mergeCell ref="X40:Y40"/>
    <mergeCell ref="AA40:AB40"/>
    <mergeCell ref="AC40:AD40"/>
    <mergeCell ref="AE40:AF40"/>
    <mergeCell ref="AG40:AH40"/>
    <mergeCell ref="AI40:AJ40"/>
    <mergeCell ref="CJ40:CK40"/>
    <mergeCell ref="CL40:CM40"/>
    <mergeCell ref="CN40:CO40"/>
    <mergeCell ref="CP40:CQ40"/>
    <mergeCell ref="CR40:CS40"/>
    <mergeCell ref="CT40:CU40"/>
    <mergeCell ref="BW40:BX40"/>
    <mergeCell ref="BY40:BZ40"/>
    <mergeCell ref="CA40:CB40"/>
    <mergeCell ref="CC40:CD40"/>
    <mergeCell ref="CE40:CF40"/>
    <mergeCell ref="CG40:CH40"/>
    <mergeCell ref="BK40:BL40"/>
    <mergeCell ref="BM40:BN40"/>
    <mergeCell ref="BO40:BP40"/>
    <mergeCell ref="BQ40:BR40"/>
    <mergeCell ref="BS40:BT40"/>
    <mergeCell ref="BU40:BV40"/>
    <mergeCell ref="DV40:DW40"/>
    <mergeCell ref="DX40:DY40"/>
    <mergeCell ref="DZ40:EA40"/>
    <mergeCell ref="EB40:EC40"/>
    <mergeCell ref="EE40:EF40"/>
    <mergeCell ref="EG40:EH40"/>
    <mergeCell ref="DI40:DJ40"/>
    <mergeCell ref="DK40:DL40"/>
    <mergeCell ref="DM40:DN40"/>
    <mergeCell ref="DO40:DP40"/>
    <mergeCell ref="DQ40:DR40"/>
    <mergeCell ref="DT40:DU40"/>
    <mergeCell ref="CV40:CW40"/>
    <mergeCell ref="CX40:CY40"/>
    <mergeCell ref="DA40:DB40"/>
    <mergeCell ref="DC40:DD40"/>
    <mergeCell ref="DE40:DF40"/>
    <mergeCell ref="DG40:DH40"/>
    <mergeCell ref="FG40:FH40"/>
    <mergeCell ref="FI40:FJ40"/>
    <mergeCell ref="FK40:FL40"/>
    <mergeCell ref="FN40:FO40"/>
    <mergeCell ref="FP40:FQ40"/>
    <mergeCell ref="FR40:FS40"/>
    <mergeCell ref="EU40:EV40"/>
    <mergeCell ref="EW40:EX40"/>
    <mergeCell ref="EY40:EZ40"/>
    <mergeCell ref="FA40:FB40"/>
    <mergeCell ref="FC40:FD40"/>
    <mergeCell ref="FE40:FF40"/>
    <mergeCell ref="EI40:EJ40"/>
    <mergeCell ref="EK40:EL40"/>
    <mergeCell ref="EM40:EN40"/>
    <mergeCell ref="EO40:EP40"/>
    <mergeCell ref="EQ40:ER40"/>
    <mergeCell ref="ES40:ET40"/>
    <mergeCell ref="GS40:GT40"/>
    <mergeCell ref="GU40:GV40"/>
    <mergeCell ref="GW40:GX40"/>
    <mergeCell ref="GY40:GZ40"/>
    <mergeCell ref="HA40:HB40"/>
    <mergeCell ref="HC40:HD40"/>
    <mergeCell ref="GF40:GG40"/>
    <mergeCell ref="GI40:GJ40"/>
    <mergeCell ref="GK40:GL40"/>
    <mergeCell ref="GM40:GN40"/>
    <mergeCell ref="GO40:GP40"/>
    <mergeCell ref="GQ40:GR40"/>
    <mergeCell ref="FT40:FU40"/>
    <mergeCell ref="FV40:FW40"/>
    <mergeCell ref="FX40:FY40"/>
    <mergeCell ref="FZ40:GA40"/>
    <mergeCell ref="GB40:GC40"/>
    <mergeCell ref="GD40:GE40"/>
    <mergeCell ref="IF40:IG40"/>
    <mergeCell ref="IH40:II40"/>
    <mergeCell ref="IJ40:IK40"/>
    <mergeCell ref="IL40:IM40"/>
    <mergeCell ref="IN40:IO40"/>
    <mergeCell ref="IP40:IQ40"/>
    <mergeCell ref="HS40:HT40"/>
    <mergeCell ref="HU40:HV40"/>
    <mergeCell ref="HW40:HX40"/>
    <mergeCell ref="HY40:HZ40"/>
    <mergeCell ref="IB40:IC40"/>
    <mergeCell ref="ID40:IE40"/>
    <mergeCell ref="HE40:HF40"/>
    <mergeCell ref="HG40:HH40"/>
    <mergeCell ref="HI40:HJ40"/>
    <mergeCell ref="HK40:HL40"/>
    <mergeCell ref="HM40:HN40"/>
    <mergeCell ref="HP40:HQ40"/>
    <mergeCell ref="AE42:AF42"/>
    <mergeCell ref="AG42:AH42"/>
    <mergeCell ref="AI42:AJ42"/>
    <mergeCell ref="AL42:AM42"/>
    <mergeCell ref="AN42:AO42"/>
    <mergeCell ref="AP42:AQ42"/>
    <mergeCell ref="R42:S42"/>
    <mergeCell ref="T42:U42"/>
    <mergeCell ref="V42:W42"/>
    <mergeCell ref="X42:Y42"/>
    <mergeCell ref="AA42:AB42"/>
    <mergeCell ref="AC42:AD42"/>
    <mergeCell ref="F42:G42"/>
    <mergeCell ref="H42:I42"/>
    <mergeCell ref="J42:K42"/>
    <mergeCell ref="L42:M42"/>
    <mergeCell ref="N42:O42"/>
    <mergeCell ref="P42:Q42"/>
    <mergeCell ref="BQ42:BR42"/>
    <mergeCell ref="BS42:BT42"/>
    <mergeCell ref="BU42:BV42"/>
    <mergeCell ref="BW42:BX42"/>
    <mergeCell ref="BY42:BZ42"/>
    <mergeCell ref="CA42:CB42"/>
    <mergeCell ref="BD42:BE42"/>
    <mergeCell ref="BF42:BG42"/>
    <mergeCell ref="BH42:BI42"/>
    <mergeCell ref="BK42:BL42"/>
    <mergeCell ref="BM42:BN42"/>
    <mergeCell ref="BO42:BP42"/>
    <mergeCell ref="AR42:AS42"/>
    <mergeCell ref="AT42:AU42"/>
    <mergeCell ref="AV42:AW42"/>
    <mergeCell ref="AX42:AY42"/>
    <mergeCell ref="AZ42:BA42"/>
    <mergeCell ref="BB42:BC42"/>
    <mergeCell ref="DC42:DD42"/>
    <mergeCell ref="DE42:DF42"/>
    <mergeCell ref="DG42:DH42"/>
    <mergeCell ref="DI42:DJ42"/>
    <mergeCell ref="DK42:DL42"/>
    <mergeCell ref="DM42:DN42"/>
    <mergeCell ref="CP42:CQ42"/>
    <mergeCell ref="CR42:CS42"/>
    <mergeCell ref="CT42:CU42"/>
    <mergeCell ref="CV42:CW42"/>
    <mergeCell ref="CX42:CY42"/>
    <mergeCell ref="DA42:DB42"/>
    <mergeCell ref="CC42:CD42"/>
    <mergeCell ref="CE42:CF42"/>
    <mergeCell ref="CG42:CH42"/>
    <mergeCell ref="CJ42:CK42"/>
    <mergeCell ref="CL42:CM42"/>
    <mergeCell ref="CN42:CO42"/>
    <mergeCell ref="EO42:EP42"/>
    <mergeCell ref="EQ42:ER42"/>
    <mergeCell ref="ES42:ET42"/>
    <mergeCell ref="EU42:EV42"/>
    <mergeCell ref="EW42:EX42"/>
    <mergeCell ref="EY42:EZ42"/>
    <mergeCell ref="EB42:EC42"/>
    <mergeCell ref="EE42:EF42"/>
    <mergeCell ref="EG42:EH42"/>
    <mergeCell ref="EI42:EJ42"/>
    <mergeCell ref="EK42:EL42"/>
    <mergeCell ref="EM42:EN42"/>
    <mergeCell ref="DO42:DP42"/>
    <mergeCell ref="DQ42:DR42"/>
    <mergeCell ref="DT42:DU42"/>
    <mergeCell ref="DV42:DW42"/>
    <mergeCell ref="DX42:DY42"/>
    <mergeCell ref="DZ42:EA42"/>
    <mergeCell ref="GU42:GV42"/>
    <mergeCell ref="GW42:GX42"/>
    <mergeCell ref="FZ42:GA42"/>
    <mergeCell ref="GB42:GC42"/>
    <mergeCell ref="GD42:GE42"/>
    <mergeCell ref="GF42:GG42"/>
    <mergeCell ref="GI42:GJ42"/>
    <mergeCell ref="GK42:GL42"/>
    <mergeCell ref="FN42:FO42"/>
    <mergeCell ref="FP42:FQ42"/>
    <mergeCell ref="FR42:FS42"/>
    <mergeCell ref="FT42:FU42"/>
    <mergeCell ref="FV42:FW42"/>
    <mergeCell ref="FX42:FY42"/>
    <mergeCell ref="FA42:FB42"/>
    <mergeCell ref="FC42:FD42"/>
    <mergeCell ref="FE42:FF42"/>
    <mergeCell ref="FG42:FH42"/>
    <mergeCell ref="FI42:FJ42"/>
    <mergeCell ref="FK42:FL42"/>
    <mergeCell ref="IL42:IM42"/>
    <mergeCell ref="IN42:IO42"/>
    <mergeCell ref="IP42:IQ42"/>
    <mergeCell ref="F44:G44"/>
    <mergeCell ref="H44:I44"/>
    <mergeCell ref="J44:K44"/>
    <mergeCell ref="L44:M44"/>
    <mergeCell ref="N44:O44"/>
    <mergeCell ref="P44:Q44"/>
    <mergeCell ref="R44:S44"/>
    <mergeCell ref="HY42:HZ42"/>
    <mergeCell ref="IB42:IC42"/>
    <mergeCell ref="ID42:IE42"/>
    <mergeCell ref="IF42:IG42"/>
    <mergeCell ref="IH42:II42"/>
    <mergeCell ref="IJ42:IK42"/>
    <mergeCell ref="HK42:HL42"/>
    <mergeCell ref="HM42:HN42"/>
    <mergeCell ref="HP42:HQ42"/>
    <mergeCell ref="HS42:HT42"/>
    <mergeCell ref="HU42:HV42"/>
    <mergeCell ref="HW42:HX42"/>
    <mergeCell ref="GY42:GZ42"/>
    <mergeCell ref="HA42:HB42"/>
    <mergeCell ref="HC42:HD42"/>
    <mergeCell ref="HE42:HF42"/>
    <mergeCell ref="HG42:HH42"/>
    <mergeCell ref="HI42:HJ42"/>
    <mergeCell ref="GM42:GN42"/>
    <mergeCell ref="GO42:GP42"/>
    <mergeCell ref="GQ42:GR42"/>
    <mergeCell ref="GS42:GT42"/>
    <mergeCell ref="AT44:AU44"/>
    <mergeCell ref="AV44:AW44"/>
    <mergeCell ref="AX44:AY44"/>
    <mergeCell ref="AZ44:BA44"/>
    <mergeCell ref="BB44:BC44"/>
    <mergeCell ref="BD44:BE44"/>
    <mergeCell ref="AG44:AH44"/>
    <mergeCell ref="AI44:AJ44"/>
    <mergeCell ref="AL44:AM44"/>
    <mergeCell ref="AN44:AO44"/>
    <mergeCell ref="AP44:AQ44"/>
    <mergeCell ref="AR44:AS44"/>
    <mergeCell ref="T44:U44"/>
    <mergeCell ref="V44:W44"/>
    <mergeCell ref="X44:Y44"/>
    <mergeCell ref="AA44:AB44"/>
    <mergeCell ref="AC44:AD44"/>
    <mergeCell ref="AE44:AF44"/>
    <mergeCell ref="CE44:CF44"/>
    <mergeCell ref="CG44:CH44"/>
    <mergeCell ref="CJ44:CK44"/>
    <mergeCell ref="CL44:CM44"/>
    <mergeCell ref="CN44:CO44"/>
    <mergeCell ref="CP44:CQ44"/>
    <mergeCell ref="BS44:BT44"/>
    <mergeCell ref="BU44:BV44"/>
    <mergeCell ref="BW44:BX44"/>
    <mergeCell ref="BY44:BZ44"/>
    <mergeCell ref="CA44:CB44"/>
    <mergeCell ref="CC44:CD44"/>
    <mergeCell ref="BF44:BG44"/>
    <mergeCell ref="BH44:BI44"/>
    <mergeCell ref="BK44:BL44"/>
    <mergeCell ref="BM44:BN44"/>
    <mergeCell ref="BO44:BP44"/>
    <mergeCell ref="BQ44:BR44"/>
    <mergeCell ref="DQ44:DR44"/>
    <mergeCell ref="DT44:DU44"/>
    <mergeCell ref="DV44:DW44"/>
    <mergeCell ref="DX44:DY44"/>
    <mergeCell ref="DZ44:EA44"/>
    <mergeCell ref="EB44:EC44"/>
    <mergeCell ref="DE44:DF44"/>
    <mergeCell ref="DG44:DH44"/>
    <mergeCell ref="DI44:DJ44"/>
    <mergeCell ref="DK44:DL44"/>
    <mergeCell ref="DM44:DN44"/>
    <mergeCell ref="DO44:DP44"/>
    <mergeCell ref="CR44:CS44"/>
    <mergeCell ref="CT44:CU44"/>
    <mergeCell ref="CV44:CW44"/>
    <mergeCell ref="CX44:CY44"/>
    <mergeCell ref="DA44:DB44"/>
    <mergeCell ref="DC44:DD44"/>
    <mergeCell ref="FC44:FD44"/>
    <mergeCell ref="FE44:FF44"/>
    <mergeCell ref="FG44:FH44"/>
    <mergeCell ref="FI44:FJ44"/>
    <mergeCell ref="FK44:FL44"/>
    <mergeCell ref="FN44:FO44"/>
    <mergeCell ref="EQ44:ER44"/>
    <mergeCell ref="ES44:ET44"/>
    <mergeCell ref="EU44:EV44"/>
    <mergeCell ref="EW44:EX44"/>
    <mergeCell ref="EY44:EZ44"/>
    <mergeCell ref="FA44:FB44"/>
    <mergeCell ref="EE44:EF44"/>
    <mergeCell ref="EG44:EH44"/>
    <mergeCell ref="EI44:EJ44"/>
    <mergeCell ref="EK44:EL44"/>
    <mergeCell ref="EM44:EN44"/>
    <mergeCell ref="EO44:EP44"/>
    <mergeCell ref="HI44:HJ44"/>
    <mergeCell ref="HK44:HL44"/>
    <mergeCell ref="GO44:GP44"/>
    <mergeCell ref="GQ44:GR44"/>
    <mergeCell ref="GS44:GT44"/>
    <mergeCell ref="GU44:GV44"/>
    <mergeCell ref="GW44:GX44"/>
    <mergeCell ref="GY44:GZ44"/>
    <mergeCell ref="GB44:GC44"/>
    <mergeCell ref="GD44:GE44"/>
    <mergeCell ref="GF44:GG44"/>
    <mergeCell ref="GI44:GJ44"/>
    <mergeCell ref="GK44:GL44"/>
    <mergeCell ref="GM44:GN44"/>
    <mergeCell ref="FP44:FQ44"/>
    <mergeCell ref="FR44:FS44"/>
    <mergeCell ref="FT44:FU44"/>
    <mergeCell ref="FV44:FW44"/>
    <mergeCell ref="FX44:FY44"/>
    <mergeCell ref="FZ44:GA44"/>
    <mergeCell ref="V46:W46"/>
    <mergeCell ref="X46:Y46"/>
    <mergeCell ref="AC46:AD46"/>
    <mergeCell ref="AE46:AF46"/>
    <mergeCell ref="AG46:AH46"/>
    <mergeCell ref="AI46:AJ46"/>
    <mergeCell ref="IN44:IO44"/>
    <mergeCell ref="IP44:IQ44"/>
    <mergeCell ref="F46:G46"/>
    <mergeCell ref="H46:I46"/>
    <mergeCell ref="J46:K46"/>
    <mergeCell ref="L46:M46"/>
    <mergeCell ref="N46:O46"/>
    <mergeCell ref="P46:Q46"/>
    <mergeCell ref="R46:S46"/>
    <mergeCell ref="T46:U46"/>
    <mergeCell ref="IB44:IC44"/>
    <mergeCell ref="ID44:IE44"/>
    <mergeCell ref="IF44:IG44"/>
    <mergeCell ref="IH44:II44"/>
    <mergeCell ref="IJ44:IK44"/>
    <mergeCell ref="IL44:IM44"/>
    <mergeCell ref="HM44:HN44"/>
    <mergeCell ref="HP44:HQ44"/>
    <mergeCell ref="HS44:HT44"/>
    <mergeCell ref="HU44:HV44"/>
    <mergeCell ref="HW44:HX44"/>
    <mergeCell ref="HY44:HZ44"/>
    <mergeCell ref="HA44:HB44"/>
    <mergeCell ref="HC44:HD44"/>
    <mergeCell ref="HE44:HF44"/>
    <mergeCell ref="HG44:HH44"/>
    <mergeCell ref="CE46:CF46"/>
    <mergeCell ref="CG46:CH46"/>
    <mergeCell ref="CM46:CN46"/>
    <mergeCell ref="CO46:CP46"/>
    <mergeCell ref="CQ46:CR46"/>
    <mergeCell ref="CS46:CT46"/>
    <mergeCell ref="BR46:BS46"/>
    <mergeCell ref="BT46:BU46"/>
    <mergeCell ref="BW46:BX46"/>
    <mergeCell ref="BY46:BZ46"/>
    <mergeCell ref="CA46:CB46"/>
    <mergeCell ref="CC46:CD46"/>
    <mergeCell ref="AP46:AQ46"/>
    <mergeCell ref="AR46:AS46"/>
    <mergeCell ref="AT46:AU46"/>
    <mergeCell ref="AV46:AW46"/>
    <mergeCell ref="BN46:BO46"/>
    <mergeCell ref="BP46:BQ46"/>
    <mergeCell ref="EN46:EO46"/>
    <mergeCell ref="EP46:EQ46"/>
    <mergeCell ref="ES46:ET46"/>
    <mergeCell ref="EU46:EV46"/>
    <mergeCell ref="EW46:EX46"/>
    <mergeCell ref="EY46:EZ46"/>
    <mergeCell ref="DW46:DX46"/>
    <mergeCell ref="DY46:DZ46"/>
    <mergeCell ref="EA46:EB46"/>
    <mergeCell ref="EC46:ED46"/>
    <mergeCell ref="EJ46:EK46"/>
    <mergeCell ref="EL46:EM46"/>
    <mergeCell ref="CV46:CW46"/>
    <mergeCell ref="CX46:CY46"/>
    <mergeCell ref="DD46:DE46"/>
    <mergeCell ref="DF46:DG46"/>
    <mergeCell ref="DH46:DI46"/>
    <mergeCell ref="DJ46:DK46"/>
    <mergeCell ref="HC46:HD46"/>
    <mergeCell ref="HE46:HF46"/>
    <mergeCell ref="GD46:GE46"/>
    <mergeCell ref="GF46:GG46"/>
    <mergeCell ref="GH46:GI46"/>
    <mergeCell ref="GN46:GO46"/>
    <mergeCell ref="GP46:GQ46"/>
    <mergeCell ref="GR46:GS46"/>
    <mergeCell ref="FM46:FN46"/>
    <mergeCell ref="FS46:FT46"/>
    <mergeCell ref="FU46:FV46"/>
    <mergeCell ref="FW46:FX46"/>
    <mergeCell ref="FY46:FZ46"/>
    <mergeCell ref="GB46:GC46"/>
    <mergeCell ref="FA46:FB46"/>
    <mergeCell ref="FC46:FD46"/>
    <mergeCell ref="FE46:FF46"/>
    <mergeCell ref="FG46:FH46"/>
    <mergeCell ref="FI46:FJ46"/>
    <mergeCell ref="FK46:FL46"/>
    <mergeCell ref="DU47:DV47"/>
    <mergeCell ref="EH47:EI47"/>
    <mergeCell ref="FQ47:FR47"/>
    <mergeCell ref="GL47:GM47"/>
    <mergeCell ref="HJ47:HK47"/>
    <mergeCell ref="IE47:IF47"/>
    <mergeCell ref="IM46:IN46"/>
    <mergeCell ref="IP46:IQ46"/>
    <mergeCell ref="IR46:IS46"/>
    <mergeCell ref="F47:G47"/>
    <mergeCell ref="H47:I47"/>
    <mergeCell ref="AA47:AB47"/>
    <mergeCell ref="AN47:AO47"/>
    <mergeCell ref="BL47:BM47"/>
    <mergeCell ref="CK47:CL47"/>
    <mergeCell ref="DB47:DC47"/>
    <mergeCell ref="HW46:HX46"/>
    <mergeCell ref="HY46:HZ46"/>
    <mergeCell ref="IA46:IB46"/>
    <mergeCell ref="IG46:IH46"/>
    <mergeCell ref="II46:IJ46"/>
    <mergeCell ref="IK46:IL46"/>
    <mergeCell ref="HG46:HH46"/>
    <mergeCell ref="HL46:HM46"/>
    <mergeCell ref="HN46:HO46"/>
    <mergeCell ref="HP46:HQ46"/>
    <mergeCell ref="HR46:HS46"/>
    <mergeCell ref="HU46:HV46"/>
    <mergeCell ref="GT46:GU46"/>
    <mergeCell ref="GW46:GX46"/>
    <mergeCell ref="GY46:GZ46"/>
    <mergeCell ref="HA46:HB46"/>
    <mergeCell ref="F49:G49"/>
    <mergeCell ref="H49:I49"/>
    <mergeCell ref="J49:K49"/>
    <mergeCell ref="L49:M49"/>
    <mergeCell ref="N49:O49"/>
    <mergeCell ref="P49:Q49"/>
    <mergeCell ref="R49:S49"/>
    <mergeCell ref="T49:U49"/>
    <mergeCell ref="CK48:CL48"/>
    <mergeCell ref="DB48:DC48"/>
    <mergeCell ref="DU48:DV48"/>
    <mergeCell ref="EH48:EI48"/>
    <mergeCell ref="FQ48:FR48"/>
    <mergeCell ref="GL48:GM48"/>
    <mergeCell ref="F48:G48"/>
    <mergeCell ref="H48:I48"/>
    <mergeCell ref="J48:K48"/>
    <mergeCell ref="AA48:AB48"/>
    <mergeCell ref="AN48:AO48"/>
    <mergeCell ref="BL48:BM48"/>
    <mergeCell ref="CQ49:CR49"/>
    <mergeCell ref="CS49:CT49"/>
    <mergeCell ref="CV49:CW49"/>
    <mergeCell ref="CX49:CY49"/>
    <mergeCell ref="AT49:AU49"/>
    <mergeCell ref="AV49:AW49"/>
    <mergeCell ref="BL49:BM49"/>
    <mergeCell ref="BR49:BS49"/>
    <mergeCell ref="BT49:BU49"/>
    <mergeCell ref="BW49:BX49"/>
    <mergeCell ref="FE49:FF49"/>
    <mergeCell ref="FG49:FH49"/>
    <mergeCell ref="FI49:FJ49"/>
    <mergeCell ref="V49:W49"/>
    <mergeCell ref="X49:Y49"/>
    <mergeCell ref="AA49:AB49"/>
    <mergeCell ref="AG49:AH49"/>
    <mergeCell ref="AI49:AJ49"/>
    <mergeCell ref="AN49:AO49"/>
    <mergeCell ref="HJ48:HK48"/>
    <mergeCell ref="IE48:IF48"/>
    <mergeCell ref="ES49:ET49"/>
    <mergeCell ref="EU49:EV49"/>
    <mergeCell ref="EW49:EX49"/>
    <mergeCell ref="EY49:EZ49"/>
    <mergeCell ref="FA49:FB49"/>
    <mergeCell ref="DJ49:DK49"/>
    <mergeCell ref="DU49:DV49"/>
    <mergeCell ref="EA49:EB49"/>
    <mergeCell ref="EC49:ED49"/>
    <mergeCell ref="EH49:EI49"/>
    <mergeCell ref="EN49:EO49"/>
    <mergeCell ref="GY49:GZ49"/>
    <mergeCell ref="FQ49:FR49"/>
    <mergeCell ref="FW49:FX49"/>
    <mergeCell ref="FY49:FZ49"/>
    <mergeCell ref="GB49:GC49"/>
    <mergeCell ref="GD49:GE49"/>
    <mergeCell ref="GF49:GG49"/>
    <mergeCell ref="FC49:FD49"/>
    <mergeCell ref="FK49:FL49"/>
    <mergeCell ref="FM49:FN49"/>
    <mergeCell ref="EP49:EQ49"/>
    <mergeCell ref="IK49:IL49"/>
    <mergeCell ref="IM49:IN49"/>
    <mergeCell ref="IP49:IQ49"/>
    <mergeCell ref="DB49:DC49"/>
    <mergeCell ref="DH49:DI49"/>
    <mergeCell ref="BY49:BZ49"/>
    <mergeCell ref="CA49:CB49"/>
    <mergeCell ref="CC49:CD49"/>
    <mergeCell ref="CE49:CF49"/>
    <mergeCell ref="CG49:CH49"/>
    <mergeCell ref="CK49:CL49"/>
    <mergeCell ref="IR49:IS49"/>
    <mergeCell ref="F50:G50"/>
    <mergeCell ref="H50:I50"/>
    <mergeCell ref="J50:K50"/>
    <mergeCell ref="HR49:HS49"/>
    <mergeCell ref="HU49:HV49"/>
    <mergeCell ref="HW49:HX49"/>
    <mergeCell ref="HY49:HZ49"/>
    <mergeCell ref="IA49:IB49"/>
    <mergeCell ref="IE49:IF49"/>
    <mergeCell ref="HA49:HB49"/>
    <mergeCell ref="HC49:HD49"/>
    <mergeCell ref="HE49:HF49"/>
    <mergeCell ref="HG49:HH49"/>
    <mergeCell ref="HJ49:HK49"/>
    <mergeCell ref="HP49:HQ49"/>
    <mergeCell ref="GH49:GI49"/>
    <mergeCell ref="GL49:GM49"/>
    <mergeCell ref="GR49:GS49"/>
    <mergeCell ref="GT49:GU49"/>
    <mergeCell ref="GW49:GX49"/>
    <mergeCell ref="AE51:AF51"/>
    <mergeCell ref="AG51:AH51"/>
    <mergeCell ref="AI51:AJ51"/>
    <mergeCell ref="AN51:AO51"/>
    <mergeCell ref="AP51:AQ51"/>
    <mergeCell ref="AR51:AS51"/>
    <mergeCell ref="R51:S51"/>
    <mergeCell ref="T51:U51"/>
    <mergeCell ref="V51:W51"/>
    <mergeCell ref="X51:Y51"/>
    <mergeCell ref="AA51:AB51"/>
    <mergeCell ref="AC51:AD51"/>
    <mergeCell ref="F51:G51"/>
    <mergeCell ref="H51:I51"/>
    <mergeCell ref="J51:K51"/>
    <mergeCell ref="L51:M51"/>
    <mergeCell ref="N51:O51"/>
    <mergeCell ref="P51:Q51"/>
    <mergeCell ref="CG51:CH51"/>
    <mergeCell ref="CK51:CL51"/>
    <mergeCell ref="CM51:CN51"/>
    <mergeCell ref="CO51:CP51"/>
    <mergeCell ref="CQ51:CR51"/>
    <mergeCell ref="CS51:CT51"/>
    <mergeCell ref="BT51:BU51"/>
    <mergeCell ref="BW51:BX51"/>
    <mergeCell ref="BY51:BZ51"/>
    <mergeCell ref="CA51:CB51"/>
    <mergeCell ref="CC51:CD51"/>
    <mergeCell ref="CE51:CF51"/>
    <mergeCell ref="AT51:AU51"/>
    <mergeCell ref="AV51:AW51"/>
    <mergeCell ref="BL51:BM51"/>
    <mergeCell ref="BN51:BO51"/>
    <mergeCell ref="BP51:BQ51"/>
    <mergeCell ref="BR51:BS51"/>
    <mergeCell ref="EH51:EI51"/>
    <mergeCell ref="EJ51:EK51"/>
    <mergeCell ref="EL51:EM51"/>
    <mergeCell ref="EN51:EO51"/>
    <mergeCell ref="EP51:EQ51"/>
    <mergeCell ref="ES51:ET51"/>
    <mergeCell ref="DJ51:DK51"/>
    <mergeCell ref="DU51:DV51"/>
    <mergeCell ref="DW51:DX51"/>
    <mergeCell ref="DY51:DZ51"/>
    <mergeCell ref="EA51:EB51"/>
    <mergeCell ref="EC51:ED51"/>
    <mergeCell ref="CV51:CW51"/>
    <mergeCell ref="CX51:CY51"/>
    <mergeCell ref="DB51:DC51"/>
    <mergeCell ref="DD51:DE51"/>
    <mergeCell ref="DF51:DG51"/>
    <mergeCell ref="DH51:DI51"/>
    <mergeCell ref="GN51:GO51"/>
    <mergeCell ref="GP51:GQ51"/>
    <mergeCell ref="GR51:GS51"/>
    <mergeCell ref="GT51:GU51"/>
    <mergeCell ref="FU51:FV51"/>
    <mergeCell ref="FW51:FX51"/>
    <mergeCell ref="FY51:FZ51"/>
    <mergeCell ref="GB51:GC51"/>
    <mergeCell ref="GD51:GE51"/>
    <mergeCell ref="GF51:GG51"/>
    <mergeCell ref="FG51:FH51"/>
    <mergeCell ref="FI51:FJ51"/>
    <mergeCell ref="FK51:FL51"/>
    <mergeCell ref="FM51:FN51"/>
    <mergeCell ref="FQ51:FR51"/>
    <mergeCell ref="FS51:FT51"/>
    <mergeCell ref="EU51:EV51"/>
    <mergeCell ref="EW51:EX51"/>
    <mergeCell ref="EY51:EZ51"/>
    <mergeCell ref="FA51:FB51"/>
    <mergeCell ref="FC51:FD51"/>
    <mergeCell ref="FE51:FF51"/>
    <mergeCell ref="F54:G54"/>
    <mergeCell ref="F55:G55"/>
    <mergeCell ref="H55:N55"/>
    <mergeCell ref="F56:G56"/>
    <mergeCell ref="AA56:AB56"/>
    <mergeCell ref="AF56:AK56"/>
    <mergeCell ref="IK51:IL51"/>
    <mergeCell ref="IM51:IN51"/>
    <mergeCell ref="IP51:IQ51"/>
    <mergeCell ref="IR51:IS51"/>
    <mergeCell ref="F52:G52"/>
    <mergeCell ref="F53:G53"/>
    <mergeCell ref="HW51:HX51"/>
    <mergeCell ref="HY51:HZ51"/>
    <mergeCell ref="IA51:IB51"/>
    <mergeCell ref="IE51:IF51"/>
    <mergeCell ref="IG51:IH51"/>
    <mergeCell ref="II51:IJ51"/>
    <mergeCell ref="HJ51:HK51"/>
    <mergeCell ref="HL51:HM51"/>
    <mergeCell ref="HN51:HO51"/>
    <mergeCell ref="HP51:HQ51"/>
    <mergeCell ref="HR51:HS51"/>
    <mergeCell ref="HU51:HV51"/>
    <mergeCell ref="GW51:GX51"/>
    <mergeCell ref="GY51:GZ51"/>
    <mergeCell ref="HA51:HB51"/>
    <mergeCell ref="HC51:HD51"/>
    <mergeCell ref="HE51:HF51"/>
    <mergeCell ref="HG51:HH51"/>
    <mergeCell ref="GH51:GI51"/>
    <mergeCell ref="GL51:GM51"/>
    <mergeCell ref="IE56:IF56"/>
    <mergeCell ref="IJ56:IO56"/>
    <mergeCell ref="FQ56:FR56"/>
    <mergeCell ref="FV56:GA56"/>
    <mergeCell ref="GL56:GM56"/>
    <mergeCell ref="GQ56:GV56"/>
    <mergeCell ref="HJ56:HK56"/>
    <mergeCell ref="HO56:HT56"/>
    <mergeCell ref="DB56:DC56"/>
    <mergeCell ref="DG56:DL56"/>
    <mergeCell ref="DU56:DV56"/>
    <mergeCell ref="DZ56:EE56"/>
    <mergeCell ref="EH56:EI56"/>
    <mergeCell ref="EM56:ER56"/>
    <mergeCell ref="AN56:AO56"/>
    <mergeCell ref="AS56:AX56"/>
    <mergeCell ref="BL56:BM56"/>
    <mergeCell ref="BQ56:BV56"/>
    <mergeCell ref="CK56:CL56"/>
    <mergeCell ref="CP56:CU5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330C4-F8AE-954A-9D20-A22786FCF191}">
  <dimension ref="A1:AK96"/>
  <sheetViews>
    <sheetView workbookViewId="0">
      <selection activeCell="Q57" sqref="Q57"/>
    </sheetView>
  </sheetViews>
  <sheetFormatPr defaultColWidth="11" defaultRowHeight="15.95"/>
  <cols>
    <col min="1" max="1" width="13.375" style="3" customWidth="1"/>
    <col min="2" max="2" width="6.625" style="3" customWidth="1"/>
    <col min="3" max="4" width="4.5" style="3" customWidth="1"/>
    <col min="5" max="5" width="4.125" style="3" customWidth="1"/>
    <col min="6" max="6" width="3.625" style="3" customWidth="1"/>
    <col min="7" max="8" width="4" style="3" customWidth="1"/>
    <col min="9" max="9" width="7.375" style="3" customWidth="1"/>
    <col min="10" max="10" width="6.875" style="3" customWidth="1"/>
    <col min="11" max="11" width="4.875" style="3" customWidth="1"/>
    <col min="12" max="12" width="7" style="3" customWidth="1"/>
    <col min="13" max="13" width="6.125" style="2" customWidth="1"/>
    <col min="14" max="14" width="6" style="2" customWidth="1"/>
    <col min="15" max="15" width="4.375" style="2" customWidth="1"/>
    <col min="16" max="16" width="4.375" style="12" customWidth="1"/>
    <col min="17" max="17" width="12" style="12" customWidth="1"/>
    <col min="18" max="18" width="7.375" style="2" customWidth="1"/>
    <col min="19" max="19" width="6.875" style="2" customWidth="1"/>
    <col min="20" max="20" width="7.125" style="6" customWidth="1"/>
    <col min="21" max="21" width="5.625" style="2" customWidth="1"/>
    <col min="22" max="23" width="5.625" style="12" customWidth="1"/>
    <col min="24" max="24" width="6.375" style="12" customWidth="1"/>
    <col min="25" max="25" width="7.5" style="2" customWidth="1"/>
    <col min="26" max="26" width="5.125" style="2" customWidth="1"/>
    <col min="27" max="27" width="8" style="2" customWidth="1"/>
    <col min="28" max="28" width="10.875" style="2"/>
    <col min="29" max="29" width="6" style="2" customWidth="1"/>
    <col min="30" max="30" width="12.375" style="2" customWidth="1"/>
    <col min="31" max="31" width="10.875" style="2"/>
    <col min="32" max="32" width="10.125" style="2" customWidth="1"/>
    <col min="33" max="33" width="10.125" style="21" customWidth="1"/>
    <col min="34" max="37" width="10.875" style="2"/>
  </cols>
  <sheetData>
    <row r="1" spans="1:35">
      <c r="A1" s="4" t="s">
        <v>90</v>
      </c>
      <c r="B1" s="2">
        <f>1-SUMPRODUCT(C6:G10,B27:F31)/SUMPRODUCT(C16:G20,B27:F31)</f>
        <v>0.75</v>
      </c>
      <c r="I1" s="24" t="s">
        <v>90</v>
      </c>
      <c r="J1" s="3">
        <f>1-SUMPRODUCT(K6:N9,J27:M30)/SUMPRODUCT(J16:M19,J27:M30)</f>
        <v>0.65714285714285714</v>
      </c>
      <c r="Q1" s="4" t="s">
        <v>90</v>
      </c>
      <c r="R1" s="2">
        <f>1-SUMPRODUCT(S6:U8,R41:T43)/SUMPRODUCT(R21:T23,R41:T43)</f>
        <v>0.40466926070038911</v>
      </c>
      <c r="T1" s="4" t="s">
        <v>90</v>
      </c>
      <c r="U1" s="2">
        <f>1-SUMPRODUCT(S15:U17,R41:T43)/SUMPRODUCT(R31:T33,R41:T43)</f>
        <v>0.5</v>
      </c>
      <c r="X1" s="4" t="s">
        <v>90</v>
      </c>
      <c r="Y1" s="2">
        <f>1-SUMPRODUCT(Z6:AB8,Z41:AB43)/SUMPRODUCT(Z23:AB25,Z41:AB43)</f>
        <v>-2.3255813953488413E-2</v>
      </c>
      <c r="AA1" s="4" t="s">
        <v>90</v>
      </c>
      <c r="AB1" s="2">
        <f>1-SUMPRODUCT(Z15:AB17,Z41:AB43)/SUMPRODUCT(Z31:AB33,Z41:AB43)</f>
        <v>-0.28571428571428559</v>
      </c>
    </row>
    <row r="2" spans="1:35">
      <c r="A2" s="4" t="s">
        <v>106</v>
      </c>
      <c r="B2" s="2">
        <f>(C6+D7+E8+F9+G10)/H12</f>
        <v>0.7</v>
      </c>
      <c r="J2" s="3">
        <f>(K6+L7+M8+N9)/P11</f>
        <v>0.7</v>
      </c>
      <c r="R2" s="2">
        <f>(S6+T7+U8)/V10</f>
        <v>0.58823529411764708</v>
      </c>
      <c r="U2" s="2">
        <f>(S15+T16+U17)/V18</f>
        <v>0.66666666666666663</v>
      </c>
    </row>
    <row r="3" spans="1:35">
      <c r="A3" s="4" t="s">
        <v>107</v>
      </c>
      <c r="B3" s="4"/>
      <c r="C3" s="4"/>
      <c r="D3" s="4"/>
      <c r="E3" s="4"/>
      <c r="F3" s="24"/>
      <c r="G3" s="24"/>
      <c r="H3" s="24"/>
      <c r="I3" s="24"/>
      <c r="J3" s="2" t="s">
        <v>9</v>
      </c>
      <c r="L3" s="24"/>
      <c r="R3" s="2" t="s">
        <v>10</v>
      </c>
      <c r="Y3" s="2" t="s">
        <v>108</v>
      </c>
      <c r="AD3" s="2" t="s">
        <v>109</v>
      </c>
      <c r="AF3" s="2" t="s">
        <v>21</v>
      </c>
    </row>
    <row r="4" spans="1:35">
      <c r="A4" s="4"/>
      <c r="B4" s="4"/>
      <c r="C4" s="4" t="s">
        <v>21</v>
      </c>
      <c r="D4" s="4"/>
      <c r="E4" s="4"/>
      <c r="F4" s="24"/>
      <c r="G4" s="24"/>
      <c r="H4" s="24"/>
      <c r="I4" s="24"/>
      <c r="J4" s="24"/>
      <c r="K4" s="24" t="s">
        <v>21</v>
      </c>
      <c r="S4" s="2" t="s">
        <v>21</v>
      </c>
      <c r="Z4" s="2" t="s">
        <v>21</v>
      </c>
      <c r="AF4" s="2" t="s">
        <v>110</v>
      </c>
      <c r="AG4" s="21" t="s">
        <v>111</v>
      </c>
      <c r="AH4" s="2" t="s">
        <v>112</v>
      </c>
    </row>
    <row r="5" spans="1:35">
      <c r="A5" s="4"/>
      <c r="B5" s="4"/>
      <c r="C5" s="4">
        <v>1</v>
      </c>
      <c r="D5" s="4">
        <v>2</v>
      </c>
      <c r="E5" s="4">
        <v>3</v>
      </c>
      <c r="F5" s="4">
        <v>4</v>
      </c>
      <c r="G5" s="4">
        <v>5</v>
      </c>
      <c r="H5" s="24"/>
      <c r="I5" s="24"/>
      <c r="K5" s="2">
        <v>1</v>
      </c>
      <c r="L5" s="2">
        <v>2</v>
      </c>
      <c r="M5" s="2">
        <v>3</v>
      </c>
      <c r="N5" s="12">
        <v>4</v>
      </c>
      <c r="S5" s="2" t="s">
        <v>104</v>
      </c>
      <c r="T5" s="6" t="s">
        <v>113</v>
      </c>
      <c r="U5" s="2" t="s">
        <v>105</v>
      </c>
      <c r="Z5" s="2" t="s">
        <v>104</v>
      </c>
      <c r="AA5" s="2" t="s">
        <v>113</v>
      </c>
      <c r="AB5" s="2" t="s">
        <v>105</v>
      </c>
      <c r="AD5" s="2" t="s">
        <v>20</v>
      </c>
      <c r="AE5" s="2" t="s">
        <v>114</v>
      </c>
      <c r="AF5" s="2">
        <v>1</v>
      </c>
      <c r="AI5" s="2">
        <v>1</v>
      </c>
    </row>
    <row r="6" spans="1:35">
      <c r="A6" s="4" t="s">
        <v>20</v>
      </c>
      <c r="B6" s="2">
        <v>1</v>
      </c>
      <c r="C6" s="2">
        <v>3</v>
      </c>
      <c r="D6" s="2"/>
      <c r="E6" s="2"/>
      <c r="F6" s="2"/>
      <c r="G6" s="2"/>
      <c r="H6" s="2">
        <f>SUM(C6:G6)</f>
        <v>3</v>
      </c>
      <c r="I6" s="2" t="s">
        <v>20</v>
      </c>
      <c r="J6" s="2">
        <v>1</v>
      </c>
      <c r="K6" s="2">
        <v>9</v>
      </c>
      <c r="L6" s="2">
        <v>2</v>
      </c>
      <c r="P6" s="12">
        <f>SUM(K6:N6)</f>
        <v>11</v>
      </c>
      <c r="Q6" s="12" t="s">
        <v>20</v>
      </c>
      <c r="R6" s="12" t="s">
        <v>104</v>
      </c>
      <c r="S6" s="2">
        <v>2</v>
      </c>
      <c r="T6" s="2">
        <v>1</v>
      </c>
      <c r="V6" s="12">
        <f>SUM(S6:U6)</f>
        <v>3</v>
      </c>
      <c r="X6" s="12" t="s">
        <v>20</v>
      </c>
      <c r="Y6" s="2" t="s">
        <v>104</v>
      </c>
      <c r="AA6" s="2">
        <v>1</v>
      </c>
      <c r="AB6" s="2">
        <v>1</v>
      </c>
      <c r="AE6" s="2" t="s">
        <v>115</v>
      </c>
      <c r="AG6" s="21">
        <v>1</v>
      </c>
      <c r="AH6" s="2">
        <v>1</v>
      </c>
      <c r="AI6" s="2">
        <v>1</v>
      </c>
    </row>
    <row r="7" spans="1:35">
      <c r="A7" s="4"/>
      <c r="B7" s="2">
        <v>2</v>
      </c>
      <c r="C7" s="2">
        <v>1</v>
      </c>
      <c r="D7" s="2">
        <v>7</v>
      </c>
      <c r="E7" s="2"/>
      <c r="F7" s="2"/>
      <c r="G7" s="2"/>
      <c r="H7" s="2">
        <f t="shared" ref="H7:H11" si="0">SUM(C7:G7)</f>
        <v>8</v>
      </c>
      <c r="I7" s="2"/>
      <c r="J7" s="2">
        <v>2</v>
      </c>
      <c r="K7" s="2">
        <v>1</v>
      </c>
      <c r="L7" s="2">
        <v>3</v>
      </c>
      <c r="M7" s="2">
        <v>2</v>
      </c>
      <c r="P7" s="12">
        <f t="shared" ref="P7:P9" si="1">SUM(K7:N7)</f>
        <v>6</v>
      </c>
      <c r="R7" s="2" t="s">
        <v>113</v>
      </c>
      <c r="T7" s="6">
        <v>2</v>
      </c>
      <c r="V7" s="12">
        <f t="shared" ref="V7:V8" si="2">SUM(S7:U7)</f>
        <v>2</v>
      </c>
      <c r="Y7" s="2" t="s">
        <v>113</v>
      </c>
      <c r="Z7" s="2">
        <v>3</v>
      </c>
      <c r="AA7" s="2">
        <v>3</v>
      </c>
      <c r="AE7" s="2" t="s">
        <v>116</v>
      </c>
      <c r="AI7" s="2">
        <v>1</v>
      </c>
    </row>
    <row r="8" spans="1:35">
      <c r="A8" s="4"/>
      <c r="B8" s="2">
        <v>3</v>
      </c>
      <c r="C8" s="2"/>
      <c r="D8" s="2">
        <v>3</v>
      </c>
      <c r="E8" s="2">
        <v>2</v>
      </c>
      <c r="F8" s="2"/>
      <c r="G8" s="2"/>
      <c r="H8" s="2">
        <f t="shared" si="0"/>
        <v>5</v>
      </c>
      <c r="I8" s="2"/>
      <c r="J8" s="2">
        <v>3</v>
      </c>
      <c r="K8" s="2"/>
      <c r="L8" s="2"/>
      <c r="M8" s="2">
        <v>2</v>
      </c>
      <c r="N8" s="2">
        <v>1</v>
      </c>
      <c r="P8" s="12">
        <f t="shared" si="1"/>
        <v>3</v>
      </c>
      <c r="R8" s="2" t="s">
        <v>105</v>
      </c>
      <c r="S8" s="2">
        <v>2</v>
      </c>
      <c r="T8" s="6">
        <v>4</v>
      </c>
      <c r="U8" s="2">
        <v>6</v>
      </c>
      <c r="V8" s="12">
        <f t="shared" si="2"/>
        <v>12</v>
      </c>
      <c r="Y8" s="2" t="s">
        <v>105</v>
      </c>
      <c r="AA8" s="2">
        <v>2</v>
      </c>
      <c r="AB8" s="2">
        <v>1</v>
      </c>
      <c r="AF8" s="2">
        <v>1</v>
      </c>
      <c r="AG8" s="21">
        <v>1</v>
      </c>
      <c r="AH8" s="2">
        <v>1</v>
      </c>
      <c r="AI8" s="2">
        <v>0</v>
      </c>
    </row>
    <row r="9" spans="1:35">
      <c r="A9" s="4"/>
      <c r="B9" s="2">
        <v>4</v>
      </c>
      <c r="C9" s="2"/>
      <c r="D9" s="2"/>
      <c r="E9" s="2">
        <v>1</v>
      </c>
      <c r="F9" s="2">
        <v>1</v>
      </c>
      <c r="G9" s="2"/>
      <c r="H9" s="2">
        <f t="shared" si="0"/>
        <v>2</v>
      </c>
      <c r="I9" s="2"/>
      <c r="J9" s="2">
        <v>4</v>
      </c>
      <c r="K9" s="2"/>
      <c r="L9" s="2"/>
      <c r="P9" s="12">
        <f t="shared" si="1"/>
        <v>0</v>
      </c>
    </row>
    <row r="10" spans="1:35">
      <c r="A10" s="4"/>
      <c r="B10" s="2">
        <v>5</v>
      </c>
      <c r="C10" s="2"/>
      <c r="D10" s="2"/>
      <c r="E10" s="2"/>
      <c r="F10" s="2">
        <v>1</v>
      </c>
      <c r="G10" s="2">
        <v>1</v>
      </c>
      <c r="H10" s="2">
        <f t="shared" si="0"/>
        <v>2</v>
      </c>
      <c r="I10" s="2"/>
      <c r="J10" s="2"/>
      <c r="K10" s="2"/>
      <c r="L10" s="2"/>
      <c r="S10" s="2">
        <f>SUM(S6:S8)</f>
        <v>4</v>
      </c>
      <c r="T10" s="2">
        <f t="shared" ref="T10:U10" si="3">SUM(T6:T8)</f>
        <v>7</v>
      </c>
      <c r="U10" s="2">
        <f t="shared" si="3"/>
        <v>6</v>
      </c>
      <c r="V10" s="12">
        <f>SUM(V6:V8)</f>
        <v>17</v>
      </c>
      <c r="AD10" s="4"/>
      <c r="AE10" s="4">
        <v>1</v>
      </c>
      <c r="AF10" s="4">
        <v>2</v>
      </c>
      <c r="AG10" s="4">
        <v>3</v>
      </c>
      <c r="AH10" s="4"/>
    </row>
    <row r="11" spans="1:35">
      <c r="A11" s="4"/>
      <c r="B11" s="2"/>
      <c r="C11" s="2"/>
      <c r="D11" s="29"/>
      <c r="E11" s="2"/>
      <c r="F11" s="2"/>
      <c r="G11" s="2"/>
      <c r="H11" s="2">
        <f t="shared" si="0"/>
        <v>0</v>
      </c>
      <c r="I11" s="2"/>
      <c r="J11" s="2"/>
      <c r="K11" s="2">
        <f>SUM(K6:K9)</f>
        <v>10</v>
      </c>
      <c r="L11" s="2">
        <f t="shared" ref="L11:N11" si="4">SUM(L6:L9)</f>
        <v>5</v>
      </c>
      <c r="M11" s="2">
        <f t="shared" si="4"/>
        <v>4</v>
      </c>
      <c r="N11" s="2">
        <f t="shared" si="4"/>
        <v>1</v>
      </c>
      <c r="P11" s="12">
        <f>SUM(P6:P9)</f>
        <v>20</v>
      </c>
      <c r="AD11" s="2">
        <v>1</v>
      </c>
      <c r="AE11" s="2">
        <f>AE$14*$AH11/$AH$14</f>
        <v>0.33333333333333331</v>
      </c>
      <c r="AF11" s="2">
        <f t="shared" ref="AF11:AG11" si="5">AF$14*$AH11/$AH$14</f>
        <v>0.33333333333333331</v>
      </c>
      <c r="AG11" s="2">
        <f t="shared" si="5"/>
        <v>0.33333333333333331</v>
      </c>
      <c r="AH11" s="23">
        <v>1</v>
      </c>
    </row>
    <row r="12" spans="1:35">
      <c r="A12" s="4"/>
      <c r="B12" s="2"/>
      <c r="C12" s="2">
        <f>SUM(C6:C10)</f>
        <v>4</v>
      </c>
      <c r="D12" s="2">
        <f t="shared" ref="D12:G12" si="6">SUM(D6:D10)</f>
        <v>10</v>
      </c>
      <c r="E12" s="2">
        <f t="shared" si="6"/>
        <v>3</v>
      </c>
      <c r="F12" s="2">
        <f t="shared" si="6"/>
        <v>2</v>
      </c>
      <c r="G12" s="2">
        <f t="shared" si="6"/>
        <v>1</v>
      </c>
      <c r="H12" s="2">
        <f>SUM(C12:G12)</f>
        <v>20</v>
      </c>
      <c r="I12" s="2"/>
      <c r="J12" s="2"/>
      <c r="K12" s="2"/>
      <c r="L12" s="2"/>
      <c r="AD12" s="2">
        <v>2</v>
      </c>
      <c r="AE12" s="2">
        <f t="shared" ref="AE12:AG13" si="7">AE$14*$AH12/$AH$14</f>
        <v>0.33333333333333331</v>
      </c>
      <c r="AF12" s="2">
        <f t="shared" si="7"/>
        <v>0.33333333333333331</v>
      </c>
      <c r="AG12" s="2">
        <f t="shared" si="7"/>
        <v>0.33333333333333331</v>
      </c>
      <c r="AH12" s="2">
        <v>1</v>
      </c>
    </row>
    <row r="13" spans="1:35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S13" s="2" t="s">
        <v>21</v>
      </c>
      <c r="Z13" s="2" t="s">
        <v>21</v>
      </c>
      <c r="AD13" s="2">
        <v>3</v>
      </c>
      <c r="AE13" s="2">
        <f t="shared" si="7"/>
        <v>0.33333333333333331</v>
      </c>
      <c r="AF13" s="2">
        <f t="shared" si="7"/>
        <v>0.33333333333333331</v>
      </c>
      <c r="AG13" s="2">
        <f t="shared" si="7"/>
        <v>0.33333333333333331</v>
      </c>
      <c r="AH13" s="2">
        <v>1</v>
      </c>
    </row>
    <row r="14" spans="1:35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S14" s="2" t="s">
        <v>104</v>
      </c>
      <c r="T14" s="6" t="s">
        <v>113</v>
      </c>
      <c r="U14" s="2" t="s">
        <v>105</v>
      </c>
      <c r="Z14" s="2" t="s">
        <v>104</v>
      </c>
      <c r="AA14" s="2" t="s">
        <v>113</v>
      </c>
      <c r="AB14" s="2" t="s">
        <v>105</v>
      </c>
      <c r="AE14" s="2">
        <v>1</v>
      </c>
      <c r="AF14" s="2">
        <v>1</v>
      </c>
      <c r="AG14" s="2">
        <v>1</v>
      </c>
      <c r="AH14" s="2">
        <v>3</v>
      </c>
    </row>
    <row r="15" spans="1:35">
      <c r="A15" s="4" t="s">
        <v>117</v>
      </c>
      <c r="B15" s="4"/>
      <c r="C15" s="4">
        <v>1</v>
      </c>
      <c r="D15" s="4">
        <v>2</v>
      </c>
      <c r="E15" s="4">
        <v>3</v>
      </c>
      <c r="F15" s="4">
        <v>4</v>
      </c>
      <c r="G15" s="4">
        <v>5</v>
      </c>
      <c r="H15" s="24"/>
      <c r="I15" s="4"/>
      <c r="J15" s="4">
        <v>1</v>
      </c>
      <c r="K15" s="4">
        <v>2</v>
      </c>
      <c r="L15" s="4">
        <v>3</v>
      </c>
      <c r="M15" s="4">
        <v>4</v>
      </c>
      <c r="N15" s="4"/>
      <c r="O15" s="24"/>
      <c r="Q15" s="12" t="s">
        <v>20</v>
      </c>
      <c r="R15" s="12" t="s">
        <v>104</v>
      </c>
      <c r="S15" s="2">
        <v>3</v>
      </c>
      <c r="T15" s="2">
        <v>1</v>
      </c>
      <c r="V15" s="12">
        <v>4</v>
      </c>
      <c r="X15" s="12" t="s">
        <v>20</v>
      </c>
      <c r="Y15" s="2" t="s">
        <v>104</v>
      </c>
      <c r="Z15" s="2">
        <v>3</v>
      </c>
      <c r="AA15" s="2">
        <v>1</v>
      </c>
      <c r="AC15" s="2">
        <v>4</v>
      </c>
      <c r="AG15" s="2"/>
    </row>
    <row r="16" spans="1:35">
      <c r="A16" s="4"/>
      <c r="B16" s="2">
        <v>1</v>
      </c>
      <c r="C16" s="2">
        <f>$C$22*H16/$H$22</f>
        <v>0.6</v>
      </c>
      <c r="D16" s="2">
        <f>D22*$H16/$H$22</f>
        <v>1.5</v>
      </c>
      <c r="E16" s="2">
        <f t="shared" ref="E16:G16" si="8">E22*$H16/$H$22</f>
        <v>0.45</v>
      </c>
      <c r="F16" s="2">
        <f t="shared" si="8"/>
        <v>0.3</v>
      </c>
      <c r="G16" s="2">
        <f t="shared" si="8"/>
        <v>0.15</v>
      </c>
      <c r="H16" s="23">
        <v>3</v>
      </c>
      <c r="I16" s="2">
        <v>1</v>
      </c>
      <c r="J16" s="2">
        <f>J$22*$O16/$O$22</f>
        <v>5.5</v>
      </c>
      <c r="K16" s="2">
        <f t="shared" ref="K16:M19" si="9">K$22*$O16/$O$22</f>
        <v>2.75</v>
      </c>
      <c r="L16" s="2">
        <f t="shared" si="9"/>
        <v>2.2000000000000002</v>
      </c>
      <c r="M16" s="2">
        <f t="shared" si="9"/>
        <v>0.55000000000000004</v>
      </c>
      <c r="O16" s="23">
        <v>11</v>
      </c>
      <c r="R16" s="2" t="s">
        <v>113</v>
      </c>
      <c r="T16" s="6">
        <v>1</v>
      </c>
      <c r="U16" s="2">
        <v>1</v>
      </c>
      <c r="V16" s="12">
        <v>2</v>
      </c>
      <c r="Y16" s="2" t="s">
        <v>113</v>
      </c>
      <c r="Z16" s="2">
        <v>2</v>
      </c>
      <c r="AC16" s="2">
        <v>2</v>
      </c>
      <c r="AF16" s="29"/>
      <c r="AG16" s="2"/>
    </row>
    <row r="17" spans="1:34">
      <c r="A17" s="4"/>
      <c r="B17" s="2">
        <v>2</v>
      </c>
      <c r="C17" s="2">
        <f>C22*$H$17/$H$22</f>
        <v>1.6</v>
      </c>
      <c r="D17" s="2">
        <f t="shared" ref="D17:G17" si="10">D22*$H$17/$H$22</f>
        <v>4</v>
      </c>
      <c r="E17" s="2">
        <f t="shared" si="10"/>
        <v>1.2</v>
      </c>
      <c r="F17" s="2">
        <f>F22*$H$17/$H$22</f>
        <v>0.8</v>
      </c>
      <c r="G17" s="2">
        <f t="shared" si="10"/>
        <v>0.4</v>
      </c>
      <c r="H17" s="2">
        <v>8</v>
      </c>
      <c r="I17" s="2">
        <v>2</v>
      </c>
      <c r="J17" s="2">
        <f t="shared" ref="J17:J19" si="11">J$22*$O17/$O$22</f>
        <v>3</v>
      </c>
      <c r="K17" s="2">
        <f t="shared" si="9"/>
        <v>1.5</v>
      </c>
      <c r="L17" s="2">
        <f t="shared" si="9"/>
        <v>1.2</v>
      </c>
      <c r="M17" s="2">
        <f t="shared" si="9"/>
        <v>0.3</v>
      </c>
      <c r="O17" s="2">
        <v>6</v>
      </c>
      <c r="R17" s="2" t="s">
        <v>105</v>
      </c>
      <c r="V17" s="12">
        <v>0</v>
      </c>
      <c r="Y17" s="2" t="s">
        <v>105</v>
      </c>
      <c r="AC17" s="2">
        <v>0</v>
      </c>
    </row>
    <row r="18" spans="1:34">
      <c r="A18" s="4"/>
      <c r="B18" s="2">
        <v>3</v>
      </c>
      <c r="C18" s="2">
        <f>C22*$H$18/$H$22</f>
        <v>1</v>
      </c>
      <c r="D18" s="2">
        <f t="shared" ref="D18:G18" si="12">D22*$H$18/$H$22</f>
        <v>2.5</v>
      </c>
      <c r="E18" s="2">
        <f t="shared" si="12"/>
        <v>0.75</v>
      </c>
      <c r="F18" s="2">
        <f t="shared" si="12"/>
        <v>0.5</v>
      </c>
      <c r="G18" s="2">
        <f t="shared" si="12"/>
        <v>0.25</v>
      </c>
      <c r="H18" s="2">
        <v>5</v>
      </c>
      <c r="I18" s="2">
        <v>3</v>
      </c>
      <c r="J18" s="2">
        <f t="shared" si="11"/>
        <v>1.5</v>
      </c>
      <c r="K18" s="2">
        <f t="shared" si="9"/>
        <v>0.75</v>
      </c>
      <c r="L18" s="2">
        <f t="shared" si="9"/>
        <v>0.6</v>
      </c>
      <c r="M18" s="2">
        <f t="shared" si="9"/>
        <v>0.15</v>
      </c>
      <c r="O18" s="2">
        <v>3</v>
      </c>
      <c r="S18" s="2">
        <v>3</v>
      </c>
      <c r="T18" s="6">
        <v>2</v>
      </c>
      <c r="U18" s="2">
        <v>1</v>
      </c>
      <c r="V18" s="12">
        <v>6</v>
      </c>
      <c r="Z18" s="2">
        <v>5</v>
      </c>
      <c r="AA18" s="2">
        <v>1</v>
      </c>
      <c r="AB18" s="2">
        <v>0</v>
      </c>
      <c r="AC18" s="2">
        <v>6</v>
      </c>
    </row>
    <row r="19" spans="1:34">
      <c r="A19" s="4"/>
      <c r="B19" s="2">
        <v>4</v>
      </c>
      <c r="C19" s="2">
        <f>C22*$H$19/$H$22</f>
        <v>0.4</v>
      </c>
      <c r="D19" s="2">
        <f t="shared" ref="D19:G19" si="13">D22*$H$19/$H$22</f>
        <v>1</v>
      </c>
      <c r="E19" s="2">
        <f t="shared" si="13"/>
        <v>0.3</v>
      </c>
      <c r="F19" s="2">
        <f t="shared" si="13"/>
        <v>0.2</v>
      </c>
      <c r="G19" s="2">
        <f t="shared" si="13"/>
        <v>0.1</v>
      </c>
      <c r="H19" s="2">
        <v>2</v>
      </c>
      <c r="I19" s="2">
        <v>4</v>
      </c>
      <c r="J19" s="2">
        <f t="shared" si="11"/>
        <v>0</v>
      </c>
      <c r="K19" s="2">
        <f t="shared" si="9"/>
        <v>0</v>
      </c>
      <c r="L19" s="2">
        <f t="shared" si="9"/>
        <v>0</v>
      </c>
      <c r="M19" s="2">
        <f t="shared" si="9"/>
        <v>0</v>
      </c>
      <c r="O19" s="2">
        <v>0</v>
      </c>
      <c r="AE19" s="4"/>
      <c r="AF19" s="2">
        <v>1</v>
      </c>
      <c r="AG19" s="2">
        <v>2</v>
      </c>
      <c r="AH19" s="2">
        <v>3</v>
      </c>
    </row>
    <row r="20" spans="1:34">
      <c r="A20" s="4"/>
      <c r="B20" s="2">
        <v>5</v>
      </c>
      <c r="C20" s="2">
        <f>C22*$H$20/$H$22</f>
        <v>0.4</v>
      </c>
      <c r="D20" s="2">
        <f t="shared" ref="D20:G20" si="14">D22*$H$20/$H$22</f>
        <v>1</v>
      </c>
      <c r="E20" s="2">
        <f t="shared" si="14"/>
        <v>0.3</v>
      </c>
      <c r="F20" s="2">
        <f t="shared" si="14"/>
        <v>0.2</v>
      </c>
      <c r="G20" s="2">
        <f t="shared" si="14"/>
        <v>0.1</v>
      </c>
      <c r="H20" s="2">
        <v>2</v>
      </c>
      <c r="I20" s="2"/>
      <c r="J20" s="2"/>
      <c r="K20" s="2"/>
      <c r="L20" s="2"/>
      <c r="Q20" s="4"/>
      <c r="R20" s="4">
        <v>1</v>
      </c>
      <c r="S20" s="4">
        <v>2</v>
      </c>
      <c r="T20" s="4">
        <v>3</v>
      </c>
      <c r="U20" s="4"/>
      <c r="V20" s="4"/>
      <c r="W20" s="24"/>
      <c r="AE20" s="4">
        <v>1</v>
      </c>
      <c r="AF20" s="2">
        <v>0</v>
      </c>
      <c r="AG20" s="2">
        <v>1</v>
      </c>
      <c r="AH20" s="2">
        <v>2</v>
      </c>
    </row>
    <row r="21" spans="1:34">
      <c r="A21" s="4"/>
      <c r="B21" s="2"/>
      <c r="C21" s="2"/>
      <c r="D21" s="29"/>
      <c r="E21" s="2"/>
      <c r="F21" s="2"/>
      <c r="G21" s="2"/>
      <c r="H21" s="2">
        <v>0</v>
      </c>
      <c r="I21" s="2"/>
      <c r="J21" s="2"/>
      <c r="K21" s="29"/>
      <c r="L21" s="2"/>
      <c r="Q21" s="2">
        <v>1</v>
      </c>
      <c r="R21" s="2">
        <f>R$27*$W21/$W$27</f>
        <v>0.70588235294117652</v>
      </c>
      <c r="S21" s="2">
        <f t="shared" ref="S21:T21" si="15">S$27*$W21/$W$27</f>
        <v>1.2352941176470589</v>
      </c>
      <c r="T21" s="2">
        <f t="shared" si="15"/>
        <v>1.0588235294117647</v>
      </c>
      <c r="V21" s="2"/>
      <c r="W21" s="13">
        <v>3</v>
      </c>
      <c r="AE21" s="4">
        <v>2</v>
      </c>
      <c r="AF21" s="2">
        <v>1</v>
      </c>
      <c r="AG21" s="2">
        <v>0</v>
      </c>
      <c r="AH21" s="2">
        <v>1</v>
      </c>
    </row>
    <row r="22" spans="1:34">
      <c r="A22" s="4"/>
      <c r="B22" s="2"/>
      <c r="C22" s="2">
        <v>4</v>
      </c>
      <c r="D22" s="2">
        <v>10</v>
      </c>
      <c r="E22" s="2">
        <v>3</v>
      </c>
      <c r="F22" s="2">
        <v>2</v>
      </c>
      <c r="G22" s="2">
        <v>1</v>
      </c>
      <c r="H22" s="2">
        <v>20</v>
      </c>
      <c r="I22" s="2"/>
      <c r="J22" s="2">
        <v>10</v>
      </c>
      <c r="K22" s="2">
        <v>5</v>
      </c>
      <c r="L22" s="2">
        <v>4</v>
      </c>
      <c r="M22" s="2">
        <v>1</v>
      </c>
      <c r="O22" s="2">
        <v>20</v>
      </c>
      <c r="Q22" s="2">
        <v>2</v>
      </c>
      <c r="R22" s="2">
        <f t="shared" ref="R22:T23" si="16">R$27*$W22/$W$27</f>
        <v>0.47058823529411764</v>
      </c>
      <c r="S22" s="2">
        <f t="shared" si="16"/>
        <v>0.82352941176470584</v>
      </c>
      <c r="T22" s="2">
        <f t="shared" si="16"/>
        <v>0.70588235294117652</v>
      </c>
      <c r="V22" s="2"/>
      <c r="W22" s="2">
        <v>2</v>
      </c>
      <c r="Y22" s="4"/>
      <c r="Z22" s="4">
        <v>1</v>
      </c>
      <c r="AA22" s="4">
        <v>2</v>
      </c>
      <c r="AB22" s="4">
        <v>3</v>
      </c>
      <c r="AC22" s="4"/>
      <c r="AD22" s="4"/>
      <c r="AE22" s="4">
        <v>3</v>
      </c>
      <c r="AF22" s="2">
        <v>2</v>
      </c>
      <c r="AG22" s="2">
        <v>1</v>
      </c>
      <c r="AH22" s="2">
        <v>0</v>
      </c>
    </row>
    <row r="23" spans="1:34">
      <c r="A23" s="4"/>
      <c r="B23" s="27"/>
      <c r="H23" s="2"/>
      <c r="I23" s="2"/>
      <c r="J23" s="2"/>
      <c r="K23" s="2"/>
      <c r="L23" s="2"/>
      <c r="Q23" s="2">
        <v>3</v>
      </c>
      <c r="R23" s="2">
        <f t="shared" si="16"/>
        <v>2.8235294117647061</v>
      </c>
      <c r="S23" s="2">
        <f t="shared" si="16"/>
        <v>4.9411764705882355</v>
      </c>
      <c r="T23" s="2">
        <f t="shared" si="16"/>
        <v>4.2352941176470589</v>
      </c>
      <c r="V23" s="2"/>
      <c r="W23" s="2">
        <v>12</v>
      </c>
      <c r="Y23" s="2">
        <v>1</v>
      </c>
      <c r="Z23" s="2">
        <f>Z$26*$AC23/$AC$26</f>
        <v>0.54545454545454541</v>
      </c>
      <c r="AA23" s="2">
        <f t="shared" ref="AA23:AB23" si="17">AA$26*$AC23/$AC$26</f>
        <v>1.0909090909090908</v>
      </c>
      <c r="AB23" s="2">
        <f t="shared" si="17"/>
        <v>0.36363636363636365</v>
      </c>
      <c r="AC23" s="23">
        <v>2</v>
      </c>
    </row>
    <row r="24" spans="1:34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Q24" s="2"/>
      <c r="T24" s="2"/>
      <c r="V24" s="2"/>
      <c r="W24" s="2"/>
      <c r="Y24" s="2">
        <v>2</v>
      </c>
      <c r="Z24" s="2">
        <f t="shared" ref="Z24:AB25" si="18">Z$26*$AC24/$AC$26</f>
        <v>1.6363636363636365</v>
      </c>
      <c r="AA24" s="2">
        <f t="shared" si="18"/>
        <v>3.2727272727272729</v>
      </c>
      <c r="AB24" s="2">
        <f t="shared" si="18"/>
        <v>1.0909090909090908</v>
      </c>
      <c r="AC24" s="2">
        <v>6</v>
      </c>
    </row>
    <row r="25" spans="1:34">
      <c r="A25" s="4"/>
      <c r="B25" s="27"/>
      <c r="C25" s="28"/>
      <c r="D25" s="2"/>
      <c r="E25" s="2"/>
      <c r="F25" s="2"/>
      <c r="G25" s="2"/>
      <c r="H25" s="2"/>
      <c r="I25" s="2"/>
      <c r="J25" s="2"/>
      <c r="K25" s="2"/>
      <c r="L25" s="2"/>
      <c r="Q25" s="2"/>
      <c r="T25" s="2"/>
      <c r="V25" s="2"/>
      <c r="W25" s="2"/>
      <c r="Y25" s="2">
        <v>3</v>
      </c>
      <c r="Z25" s="2">
        <f t="shared" si="18"/>
        <v>0.81818181818181823</v>
      </c>
      <c r="AA25" s="2">
        <f t="shared" si="18"/>
        <v>1.6363636363636365</v>
      </c>
      <c r="AB25" s="2">
        <f t="shared" si="18"/>
        <v>0.54545454545454541</v>
      </c>
      <c r="AC25" s="2">
        <v>3</v>
      </c>
    </row>
    <row r="26" spans="1:34">
      <c r="A26" s="4"/>
      <c r="B26" s="2">
        <v>1</v>
      </c>
      <c r="C26" s="2">
        <v>2</v>
      </c>
      <c r="D26" s="2">
        <v>3</v>
      </c>
      <c r="E26" s="2">
        <v>4</v>
      </c>
      <c r="F26" s="2">
        <v>5</v>
      </c>
      <c r="G26" s="2"/>
      <c r="H26" s="2"/>
      <c r="I26" s="4"/>
      <c r="J26" s="2">
        <v>1</v>
      </c>
      <c r="K26" s="2">
        <v>2</v>
      </c>
      <c r="L26" s="2">
        <v>3</v>
      </c>
      <c r="M26" s="2">
        <v>4</v>
      </c>
      <c r="N26" s="2">
        <v>5</v>
      </c>
      <c r="Q26" s="2"/>
      <c r="S26" s="29"/>
      <c r="T26" s="2"/>
      <c r="V26" s="2"/>
      <c r="W26" s="2"/>
      <c r="Z26" s="2">
        <v>3</v>
      </c>
      <c r="AA26" s="2">
        <v>6</v>
      </c>
      <c r="AB26" s="2">
        <v>2</v>
      </c>
      <c r="AC26" s="2">
        <v>11</v>
      </c>
    </row>
    <row r="27" spans="1:34">
      <c r="A27" s="4">
        <v>1</v>
      </c>
      <c r="B27" s="2">
        <v>0</v>
      </c>
      <c r="C27" s="2">
        <v>1</v>
      </c>
      <c r="D27" s="2">
        <v>2</v>
      </c>
      <c r="E27" s="2">
        <v>3</v>
      </c>
      <c r="F27" s="2">
        <v>4</v>
      </c>
      <c r="G27" s="2"/>
      <c r="H27" s="2"/>
      <c r="I27" s="4">
        <v>1</v>
      </c>
      <c r="J27" s="2">
        <v>0</v>
      </c>
      <c r="K27" s="2">
        <v>1</v>
      </c>
      <c r="L27" s="2">
        <v>2</v>
      </c>
      <c r="M27" s="2">
        <v>3</v>
      </c>
      <c r="N27" s="2">
        <v>4</v>
      </c>
      <c r="Q27" s="2"/>
      <c r="R27" s="2">
        <v>4</v>
      </c>
      <c r="S27" s="2">
        <v>7</v>
      </c>
      <c r="T27" s="2">
        <v>6</v>
      </c>
      <c r="V27" s="2"/>
      <c r="W27" s="2">
        <v>17</v>
      </c>
    </row>
    <row r="28" spans="1:34">
      <c r="A28" s="4">
        <v>2</v>
      </c>
      <c r="B28" s="2">
        <v>1</v>
      </c>
      <c r="C28" s="2">
        <v>0</v>
      </c>
      <c r="D28" s="2">
        <v>1</v>
      </c>
      <c r="E28" s="2">
        <v>2</v>
      </c>
      <c r="F28" s="2">
        <v>3</v>
      </c>
      <c r="G28" s="2"/>
      <c r="H28" s="2"/>
      <c r="I28" s="4">
        <v>2</v>
      </c>
      <c r="J28" s="2">
        <v>1</v>
      </c>
      <c r="K28" s="2">
        <v>0</v>
      </c>
      <c r="L28" s="2">
        <v>1</v>
      </c>
      <c r="M28" s="2">
        <v>2</v>
      </c>
      <c r="N28" s="2">
        <v>3</v>
      </c>
      <c r="AA28" s="29"/>
    </row>
    <row r="29" spans="1:34">
      <c r="A29" s="4">
        <v>3</v>
      </c>
      <c r="B29" s="2">
        <v>2</v>
      </c>
      <c r="C29" s="2">
        <v>1</v>
      </c>
      <c r="D29" s="2">
        <v>0</v>
      </c>
      <c r="E29" s="2">
        <v>1</v>
      </c>
      <c r="F29" s="2">
        <v>2</v>
      </c>
      <c r="G29" s="2"/>
      <c r="H29" s="2"/>
      <c r="I29" s="4">
        <v>3</v>
      </c>
      <c r="J29" s="2">
        <v>2</v>
      </c>
      <c r="K29" s="2">
        <v>1</v>
      </c>
      <c r="L29" s="2">
        <v>0</v>
      </c>
      <c r="M29" s="2">
        <v>1</v>
      </c>
      <c r="N29" s="2">
        <v>2</v>
      </c>
    </row>
    <row r="30" spans="1:34">
      <c r="A30" s="4">
        <v>4</v>
      </c>
      <c r="B30" s="2">
        <v>3</v>
      </c>
      <c r="C30" s="2">
        <v>2</v>
      </c>
      <c r="D30" s="2">
        <v>1</v>
      </c>
      <c r="E30" s="2">
        <v>0</v>
      </c>
      <c r="F30" s="2">
        <v>1</v>
      </c>
      <c r="G30" s="2"/>
      <c r="H30" s="2"/>
      <c r="I30" s="4">
        <v>4</v>
      </c>
      <c r="J30" s="2">
        <v>3</v>
      </c>
      <c r="K30" s="2">
        <v>2</v>
      </c>
      <c r="L30" s="2">
        <v>1</v>
      </c>
      <c r="M30" s="2">
        <v>0</v>
      </c>
      <c r="N30" s="2">
        <v>1</v>
      </c>
      <c r="Q30" s="4"/>
      <c r="R30" s="4">
        <v>1</v>
      </c>
      <c r="S30" s="4">
        <v>2</v>
      </c>
      <c r="T30" s="4">
        <v>3</v>
      </c>
      <c r="U30" s="4"/>
      <c r="V30" s="4"/>
      <c r="W30" s="24"/>
      <c r="Y30" s="4"/>
      <c r="Z30" s="4">
        <v>1</v>
      </c>
      <c r="AA30" s="4">
        <v>2</v>
      </c>
      <c r="AB30" s="4">
        <v>3</v>
      </c>
      <c r="AC30" s="4"/>
    </row>
    <row r="31" spans="1:34">
      <c r="A31" s="4">
        <v>5</v>
      </c>
      <c r="B31" s="2">
        <v>4</v>
      </c>
      <c r="C31" s="2">
        <v>3</v>
      </c>
      <c r="D31" s="2">
        <v>2</v>
      </c>
      <c r="E31" s="2">
        <v>1</v>
      </c>
      <c r="F31" s="2">
        <v>0</v>
      </c>
      <c r="G31" s="2"/>
      <c r="H31" s="2"/>
      <c r="I31" s="2"/>
      <c r="J31" s="2"/>
      <c r="K31" s="2"/>
      <c r="L31" s="2"/>
      <c r="Q31" s="2">
        <v>1</v>
      </c>
      <c r="R31" s="2">
        <f>R$37*$W31/$W$37</f>
        <v>2</v>
      </c>
      <c r="S31" s="2">
        <f t="shared" ref="S31:T31" si="19">S$37*$W31/$W$37</f>
        <v>1.3333333333333333</v>
      </c>
      <c r="T31" s="2">
        <f t="shared" si="19"/>
        <v>0.66666666666666663</v>
      </c>
      <c r="V31" s="2"/>
      <c r="W31" s="13">
        <v>4</v>
      </c>
      <c r="Y31" s="2">
        <v>1</v>
      </c>
      <c r="Z31" s="2">
        <f>Z$34*$AC31/$AC$34</f>
        <v>3.3333333333333335</v>
      </c>
      <c r="AA31" s="2">
        <f t="shared" ref="AA31:AB31" si="20">AA$34*$AC31/$AC$34</f>
        <v>0.66666666666666663</v>
      </c>
      <c r="AB31" s="2">
        <f t="shared" si="20"/>
        <v>0</v>
      </c>
      <c r="AC31" s="23">
        <v>4</v>
      </c>
      <c r="AD31" s="2">
        <v>4</v>
      </c>
    </row>
    <row r="32" spans="1:34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Q32" s="2">
        <v>2</v>
      </c>
      <c r="R32" s="2">
        <f>R$37*$W32/$W$37</f>
        <v>1</v>
      </c>
      <c r="S32" s="2">
        <f>S$37*$W32/$W$37</f>
        <v>0.66666666666666663</v>
      </c>
      <c r="T32" s="2">
        <f>T$37*$W32/$W$37</f>
        <v>0.33333333333333331</v>
      </c>
      <c r="U32" s="2">
        <f>U$37*$W32/$W$37</f>
        <v>0</v>
      </c>
      <c r="V32" s="2"/>
      <c r="W32" s="2">
        <v>2</v>
      </c>
      <c r="Y32" s="2">
        <v>2</v>
      </c>
      <c r="Z32" s="2">
        <f t="shared" ref="Z32:AB33" si="21">Z$34*$AC32/$AC$34</f>
        <v>1.6666666666666667</v>
      </c>
      <c r="AA32" s="2">
        <f t="shared" si="21"/>
        <v>0.33333333333333331</v>
      </c>
      <c r="AB32" s="2">
        <f t="shared" si="21"/>
        <v>0</v>
      </c>
      <c r="AC32" s="2">
        <v>2</v>
      </c>
      <c r="AD32" s="2">
        <v>2</v>
      </c>
    </row>
    <row r="33" spans="1:29">
      <c r="A33" s="4"/>
      <c r="B33" s="27"/>
      <c r="C33" s="28"/>
      <c r="D33" s="2"/>
      <c r="E33" s="2"/>
      <c r="F33" s="2"/>
      <c r="G33" s="2"/>
      <c r="H33" s="2"/>
      <c r="I33" s="2"/>
      <c r="J33" s="2"/>
      <c r="K33" s="2"/>
      <c r="L33" s="2"/>
      <c r="Q33" s="2">
        <v>3</v>
      </c>
      <c r="R33" s="2">
        <f>R$37*$W33/$W$37</f>
        <v>0</v>
      </c>
      <c r="S33" s="2">
        <f>S$37*$W33/$W$37</f>
        <v>0</v>
      </c>
      <c r="T33" s="2">
        <f>T$37*$W33/$W$37</f>
        <v>0</v>
      </c>
      <c r="V33" s="2"/>
      <c r="W33" s="2">
        <v>0</v>
      </c>
      <c r="Y33" s="2">
        <v>3</v>
      </c>
      <c r="Z33" s="2">
        <f t="shared" si="21"/>
        <v>0</v>
      </c>
      <c r="AA33" s="2">
        <f t="shared" si="21"/>
        <v>0</v>
      </c>
      <c r="AB33" s="2">
        <f t="shared" si="21"/>
        <v>0</v>
      </c>
      <c r="AC33" s="2">
        <v>0</v>
      </c>
    </row>
    <row r="34" spans="1:29">
      <c r="C34" s="2"/>
      <c r="D34" s="2"/>
      <c r="E34" s="2"/>
      <c r="F34" s="2"/>
      <c r="G34" s="2"/>
      <c r="H34" s="2"/>
      <c r="J34" s="2"/>
      <c r="K34" s="2"/>
      <c r="L34" s="2"/>
      <c r="Q34" s="2"/>
      <c r="T34" s="2"/>
      <c r="V34" s="2"/>
      <c r="W34" s="2"/>
      <c r="Z34" s="2">
        <v>5</v>
      </c>
      <c r="AA34" s="2">
        <v>1</v>
      </c>
      <c r="AB34" s="2">
        <v>0</v>
      </c>
      <c r="AC34" s="2">
        <v>6</v>
      </c>
    </row>
    <row r="35" spans="1:29">
      <c r="A35" s="4"/>
      <c r="B35" s="27"/>
      <c r="C35" s="28"/>
      <c r="D35" s="29"/>
      <c r="E35" s="2"/>
      <c r="F35" s="2"/>
      <c r="G35" s="2"/>
      <c r="H35" s="2"/>
      <c r="I35" s="2"/>
      <c r="J35" s="2"/>
      <c r="K35" s="2"/>
      <c r="L35" s="2"/>
      <c r="Q35" s="2"/>
      <c r="T35" s="2"/>
      <c r="V35" s="2"/>
      <c r="W35" s="2"/>
    </row>
    <row r="36" spans="1:29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Q36" s="2"/>
      <c r="S36" s="29"/>
      <c r="T36" s="2"/>
      <c r="V36" s="2"/>
      <c r="W36" s="2"/>
      <c r="AA36" s="29"/>
    </row>
    <row r="37" spans="1:29">
      <c r="A37" s="4"/>
      <c r="B37" s="27"/>
      <c r="C37" s="28"/>
      <c r="D37" s="2"/>
      <c r="E37" s="2"/>
      <c r="F37" s="2"/>
      <c r="G37" s="2"/>
      <c r="H37" s="2"/>
      <c r="I37" s="2"/>
      <c r="J37" s="2"/>
      <c r="K37" s="2"/>
      <c r="L37" s="2"/>
      <c r="Q37" s="2"/>
      <c r="R37" s="2">
        <v>3</v>
      </c>
      <c r="S37" s="2">
        <v>2</v>
      </c>
      <c r="T37" s="2">
        <v>1</v>
      </c>
      <c r="V37" s="2"/>
      <c r="W37" s="2">
        <v>6</v>
      </c>
    </row>
    <row r="38" spans="1:29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29">
      <c r="A39" s="4"/>
      <c r="B39" s="27"/>
      <c r="C39" s="28"/>
      <c r="D39" s="2"/>
      <c r="E39" s="2"/>
      <c r="F39" s="2"/>
      <c r="G39" s="2"/>
      <c r="H39" s="2"/>
      <c r="I39" s="2"/>
      <c r="J39" s="2"/>
      <c r="K39" s="2"/>
      <c r="L39" s="2"/>
    </row>
    <row r="40" spans="1:29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Q40" s="4"/>
      <c r="R40" s="2">
        <v>1</v>
      </c>
      <c r="S40" s="2">
        <v>2</v>
      </c>
      <c r="T40" s="2">
        <v>3</v>
      </c>
      <c r="Y40" s="4"/>
      <c r="Z40" s="2">
        <v>1</v>
      </c>
      <c r="AA40" s="2">
        <v>2</v>
      </c>
      <c r="AB40" s="2">
        <v>3</v>
      </c>
    </row>
    <row r="41" spans="1:29">
      <c r="A41" s="4"/>
      <c r="B41" s="27"/>
      <c r="C41" s="28"/>
      <c r="D41" s="2"/>
      <c r="E41" s="2"/>
      <c r="F41" s="2"/>
      <c r="G41" s="2"/>
      <c r="H41" s="2"/>
      <c r="I41" s="2"/>
      <c r="J41" s="2"/>
      <c r="K41" s="2"/>
      <c r="L41" s="2"/>
      <c r="Q41" s="4">
        <v>1</v>
      </c>
      <c r="R41" s="2">
        <v>0</v>
      </c>
      <c r="S41" s="2">
        <v>1</v>
      </c>
      <c r="T41" s="2">
        <v>2</v>
      </c>
      <c r="Y41" s="4">
        <v>1</v>
      </c>
      <c r="Z41" s="2">
        <v>0</v>
      </c>
      <c r="AA41" s="2">
        <v>1</v>
      </c>
      <c r="AB41" s="2">
        <v>2</v>
      </c>
    </row>
    <row r="42" spans="1:29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Q42" s="4">
        <v>2</v>
      </c>
      <c r="R42" s="2">
        <v>1</v>
      </c>
      <c r="S42" s="2">
        <v>0</v>
      </c>
      <c r="T42" s="2">
        <v>1</v>
      </c>
      <c r="Y42" s="4">
        <v>2</v>
      </c>
      <c r="Z42" s="2">
        <v>1</v>
      </c>
      <c r="AA42" s="2">
        <v>0</v>
      </c>
      <c r="AB42" s="2">
        <v>1</v>
      </c>
    </row>
    <row r="43" spans="1:29">
      <c r="A43" s="4"/>
      <c r="B43" s="27"/>
      <c r="C43" s="28"/>
      <c r="D43" s="2"/>
      <c r="E43" s="2"/>
      <c r="F43" s="2"/>
      <c r="G43" s="2"/>
      <c r="H43" s="2"/>
      <c r="I43" s="2"/>
      <c r="J43" s="2"/>
      <c r="K43" s="2"/>
      <c r="L43" s="2"/>
      <c r="Q43" s="4">
        <v>3</v>
      </c>
      <c r="R43" s="2">
        <v>2</v>
      </c>
      <c r="S43" s="2">
        <v>1</v>
      </c>
      <c r="T43" s="2">
        <v>0</v>
      </c>
      <c r="Y43" s="4">
        <v>3</v>
      </c>
      <c r="Z43" s="2">
        <v>2</v>
      </c>
      <c r="AA43" s="2">
        <v>1</v>
      </c>
      <c r="AB43" s="2">
        <v>0</v>
      </c>
    </row>
    <row r="44" spans="1:29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9">
      <c r="A45" s="4"/>
      <c r="B45" s="27"/>
      <c r="C45" s="28"/>
      <c r="D45" s="2"/>
      <c r="E45" s="2"/>
      <c r="F45" s="2"/>
      <c r="G45" s="2"/>
      <c r="H45" s="2"/>
      <c r="I45" s="2"/>
      <c r="J45" s="2"/>
      <c r="K45" s="2"/>
      <c r="L45" s="2"/>
    </row>
    <row r="46" spans="1:29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29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9">
      <c r="M48" s="15"/>
      <c r="N48" s="15"/>
      <c r="O48" s="15"/>
      <c r="P48" s="16"/>
      <c r="Q48" s="16"/>
      <c r="R48" s="15"/>
      <c r="S48" s="15"/>
      <c r="T48" s="17"/>
      <c r="U48" s="15"/>
      <c r="V48" s="16"/>
      <c r="W48" s="16"/>
      <c r="X48" s="16"/>
      <c r="Y48" s="15"/>
      <c r="Z48" s="15"/>
    </row>
    <row r="49" spans="1:33">
      <c r="A49" s="4"/>
      <c r="B49" s="4"/>
      <c r="C49" s="2"/>
      <c r="D49" s="2"/>
      <c r="E49" s="2"/>
      <c r="F49" s="2"/>
      <c r="G49" s="2"/>
      <c r="H49" s="2"/>
      <c r="I49" s="2"/>
      <c r="J49" s="2"/>
      <c r="K49" s="8"/>
      <c r="L49" s="8"/>
      <c r="M49" s="8"/>
      <c r="N49" s="8"/>
      <c r="P49" s="2"/>
      <c r="Q49" s="2"/>
      <c r="T49" s="2"/>
      <c r="V49" s="2"/>
      <c r="W49" s="2"/>
      <c r="X49" s="2"/>
      <c r="AF49" s="5"/>
      <c r="AG49" s="22"/>
    </row>
    <row r="50" spans="1:33">
      <c r="A50" s="4"/>
      <c r="B50" s="4"/>
      <c r="C50" s="2"/>
      <c r="D50" s="2"/>
      <c r="E50" s="2"/>
      <c r="F50" s="2"/>
      <c r="G50" s="2"/>
      <c r="H50" s="2"/>
      <c r="I50" s="2"/>
      <c r="J50" s="2"/>
      <c r="K50" s="8"/>
      <c r="L50" s="8"/>
      <c r="M50" s="8"/>
      <c r="N50" s="8"/>
      <c r="P50" s="2"/>
      <c r="Q50" s="2"/>
      <c r="T50" s="2"/>
      <c r="V50" s="2"/>
      <c r="W50" s="2"/>
      <c r="X50" s="2"/>
    </row>
    <row r="51" spans="1:33">
      <c r="A51" s="4"/>
      <c r="B51" s="4"/>
      <c r="C51" s="2"/>
      <c r="D51" s="4"/>
      <c r="E51" s="4"/>
      <c r="F51" s="4"/>
      <c r="G51" s="4"/>
      <c r="H51" s="4"/>
      <c r="I51" s="4"/>
      <c r="J51" s="2"/>
      <c r="K51" s="4"/>
      <c r="L51" s="4"/>
      <c r="M51" s="4"/>
      <c r="N51" s="4"/>
      <c r="P51" s="2"/>
      <c r="Q51" s="4"/>
      <c r="R51" s="4"/>
      <c r="T51" s="4"/>
      <c r="U51" s="4"/>
      <c r="V51" s="4"/>
      <c r="W51" s="4"/>
      <c r="X51" s="2"/>
      <c r="Y51" s="4"/>
      <c r="Z51" s="4"/>
      <c r="AG51" s="3"/>
    </row>
    <row r="52" spans="1:3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P52" s="2"/>
      <c r="Q52" s="2"/>
      <c r="T52" s="2"/>
      <c r="V52" s="2"/>
      <c r="W52" s="2"/>
      <c r="X52" s="2"/>
    </row>
    <row r="53" spans="1:3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P53" s="2"/>
      <c r="Q53" s="2"/>
      <c r="T53" s="2"/>
      <c r="V53" s="2"/>
      <c r="W53" s="2"/>
      <c r="X53" s="2"/>
      <c r="AG53" s="3"/>
    </row>
    <row r="54" spans="1:33">
      <c r="A54" s="5"/>
      <c r="B54" s="5"/>
      <c r="C54" s="2"/>
      <c r="D54" s="5"/>
      <c r="E54" s="5"/>
      <c r="F54" s="5"/>
      <c r="G54" s="5"/>
      <c r="H54" s="5"/>
      <c r="I54" s="5"/>
      <c r="J54" s="2"/>
      <c r="K54" s="5"/>
      <c r="L54" s="5"/>
      <c r="M54" s="5"/>
      <c r="N54" s="5"/>
      <c r="P54" s="2"/>
      <c r="Q54" s="5"/>
      <c r="R54" s="5"/>
      <c r="T54" s="25"/>
      <c r="U54" s="25"/>
      <c r="V54" s="5"/>
      <c r="W54" s="5"/>
      <c r="X54" s="2"/>
      <c r="Y54" s="25"/>
      <c r="Z54" s="25"/>
    </row>
    <row r="55" spans="1:3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P55" s="2"/>
      <c r="Q55" s="2"/>
      <c r="T55" s="2"/>
      <c r="V55" s="2"/>
      <c r="W55" s="2"/>
      <c r="X55" s="2"/>
    </row>
    <row r="56" spans="1:33">
      <c r="A56" s="5"/>
      <c r="B56" s="5"/>
      <c r="C56" s="2"/>
      <c r="D56" s="5"/>
      <c r="E56" s="5"/>
      <c r="F56" s="5"/>
      <c r="G56" s="5"/>
      <c r="H56" s="5"/>
      <c r="I56" s="5"/>
      <c r="J56" s="2"/>
      <c r="K56" s="5"/>
      <c r="L56" s="5"/>
      <c r="M56" s="5"/>
      <c r="N56" s="5"/>
      <c r="P56" s="2"/>
      <c r="Q56" s="5"/>
      <c r="R56" s="5"/>
      <c r="T56" s="25"/>
      <c r="U56" s="25"/>
      <c r="V56" s="5"/>
      <c r="W56" s="5"/>
      <c r="X56" s="2"/>
      <c r="Y56" s="25"/>
      <c r="Z56" s="25"/>
    </row>
    <row r="57" spans="1:33">
      <c r="A57" s="2"/>
      <c r="B57" s="2"/>
      <c r="C57" s="2"/>
      <c r="D57" s="2"/>
      <c r="E57" s="2"/>
      <c r="F57" s="2"/>
      <c r="G57" s="2"/>
      <c r="H57" s="2"/>
      <c r="I57" s="2"/>
      <c r="J57" s="2"/>
      <c r="K57" s="13"/>
      <c r="L57" s="2"/>
      <c r="P57" s="2"/>
      <c r="Q57" s="2"/>
      <c r="T57" s="2"/>
      <c r="V57" s="2"/>
      <c r="W57" s="2"/>
      <c r="X57" s="2"/>
    </row>
    <row r="58" spans="1:33">
      <c r="A58" s="5"/>
      <c r="B58" s="5"/>
      <c r="C58" s="2"/>
      <c r="D58" s="5"/>
      <c r="E58" s="5"/>
      <c r="F58" s="5"/>
      <c r="G58" s="5"/>
      <c r="H58" s="5"/>
      <c r="I58" s="5"/>
      <c r="J58" s="2"/>
      <c r="K58" s="5"/>
      <c r="L58" s="5"/>
      <c r="M58" s="5"/>
      <c r="N58" s="5"/>
      <c r="P58" s="2"/>
      <c r="Q58" s="5"/>
      <c r="R58" s="5"/>
      <c r="T58" s="25"/>
      <c r="U58" s="25"/>
      <c r="V58" s="5"/>
      <c r="W58" s="5"/>
      <c r="X58" s="2"/>
      <c r="Y58" s="25"/>
      <c r="Z58" s="25"/>
      <c r="AG58" s="3"/>
    </row>
    <row r="59" spans="1:3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P59" s="2"/>
      <c r="Q59" s="2"/>
      <c r="T59" s="2"/>
      <c r="V59" s="2"/>
      <c r="W59" s="2"/>
      <c r="X59" s="2"/>
    </row>
    <row r="60" spans="1:33">
      <c r="A60" s="5"/>
      <c r="B60" s="5"/>
      <c r="C60" s="2"/>
      <c r="D60" s="5"/>
      <c r="E60" s="5"/>
      <c r="F60" s="5"/>
      <c r="G60" s="5"/>
      <c r="H60" s="5"/>
      <c r="I60" s="5"/>
      <c r="J60" s="2"/>
      <c r="K60" s="5"/>
      <c r="L60" s="5"/>
      <c r="M60" s="5"/>
      <c r="N60" s="5"/>
      <c r="P60" s="2"/>
      <c r="Q60" s="5"/>
      <c r="R60" s="5"/>
      <c r="T60" s="25"/>
      <c r="U60" s="25"/>
      <c r="V60" s="5"/>
      <c r="W60" s="5"/>
      <c r="X60" s="2"/>
      <c r="Y60" s="25"/>
      <c r="Z60" s="25"/>
    </row>
    <row r="61" spans="1:3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P61" s="2"/>
      <c r="Q61" s="2"/>
      <c r="T61" s="2"/>
      <c r="V61" s="2"/>
      <c r="W61" s="2"/>
      <c r="X61" s="2"/>
    </row>
    <row r="62" spans="1:33">
      <c r="A62" s="5"/>
      <c r="B62" s="5"/>
      <c r="C62" s="2"/>
      <c r="D62" s="5"/>
      <c r="E62" s="5"/>
      <c r="F62" s="5"/>
      <c r="G62" s="5"/>
      <c r="H62" s="5"/>
      <c r="I62" s="5"/>
      <c r="J62" s="2"/>
      <c r="K62" s="5"/>
      <c r="L62" s="5"/>
      <c r="M62" s="5"/>
      <c r="N62" s="5"/>
      <c r="P62" s="2"/>
      <c r="Q62" s="5"/>
      <c r="R62" s="5"/>
      <c r="T62" s="25"/>
      <c r="U62" s="25"/>
      <c r="V62" s="5"/>
      <c r="W62" s="5"/>
      <c r="X62" s="2"/>
      <c r="Y62" s="25"/>
      <c r="Z62" s="25"/>
    </row>
    <row r="63" spans="1:3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P63" s="2"/>
      <c r="Q63" s="2"/>
      <c r="T63" s="2"/>
      <c r="V63" s="2"/>
      <c r="W63" s="2"/>
      <c r="X63" s="2"/>
    </row>
    <row r="64" spans="1:33">
      <c r="A64" s="5"/>
      <c r="B64" s="5"/>
      <c r="C64" s="2"/>
      <c r="D64" s="5"/>
      <c r="E64" s="5"/>
      <c r="F64" s="5"/>
      <c r="G64" s="5"/>
      <c r="H64" s="5"/>
      <c r="I64" s="5"/>
      <c r="J64" s="2"/>
      <c r="K64" s="5"/>
      <c r="L64" s="5"/>
      <c r="M64" s="5"/>
      <c r="N64" s="5"/>
      <c r="P64" s="2"/>
      <c r="Q64" s="5"/>
      <c r="R64" s="5"/>
      <c r="T64" s="25"/>
      <c r="U64" s="25"/>
      <c r="V64" s="5"/>
      <c r="W64" s="5"/>
      <c r="X64" s="2"/>
      <c r="Y64" s="25"/>
      <c r="Z64" s="25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P65" s="2"/>
      <c r="Q65" s="2"/>
      <c r="T65" s="2"/>
      <c r="V65" s="2"/>
      <c r="W65" s="2"/>
      <c r="X65" s="2"/>
    </row>
    <row r="66" spans="1:26">
      <c r="A66" s="5"/>
      <c r="B66" s="5"/>
      <c r="C66" s="2"/>
      <c r="D66" s="5"/>
      <c r="E66" s="5"/>
      <c r="F66" s="5"/>
      <c r="G66" s="5"/>
      <c r="H66" s="5"/>
      <c r="I66" s="5"/>
      <c r="J66" s="2"/>
      <c r="K66" s="5"/>
      <c r="L66" s="5"/>
      <c r="M66" s="5"/>
      <c r="N66" s="5"/>
      <c r="P66" s="2"/>
      <c r="Q66" s="9"/>
      <c r="R66" s="9"/>
      <c r="T66" s="25"/>
      <c r="U66" s="25"/>
      <c r="V66" s="5"/>
      <c r="W66" s="5"/>
      <c r="X66" s="2"/>
      <c r="Y66" s="25"/>
      <c r="Z66" s="25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P67" s="2"/>
      <c r="Q67" s="2"/>
      <c r="T67" s="2"/>
      <c r="V67" s="2"/>
      <c r="W67" s="2"/>
      <c r="X67" s="2"/>
    </row>
    <row r="68" spans="1:26">
      <c r="A68" s="5"/>
      <c r="B68" s="5"/>
      <c r="C68" s="2"/>
      <c r="D68" s="5"/>
      <c r="E68" s="5"/>
      <c r="F68" s="5"/>
      <c r="G68" s="5"/>
      <c r="H68" s="5"/>
      <c r="I68" s="5"/>
      <c r="J68" s="2"/>
      <c r="K68" s="5"/>
      <c r="L68" s="5"/>
      <c r="M68" s="5"/>
      <c r="N68" s="5"/>
      <c r="P68" s="2"/>
      <c r="Q68" s="5"/>
      <c r="R68" s="5"/>
      <c r="T68" s="25"/>
      <c r="U68" s="25"/>
      <c r="V68" s="5"/>
      <c r="W68" s="5"/>
      <c r="X68" s="2"/>
      <c r="Y68" s="25"/>
      <c r="Z68" s="25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P69" s="2"/>
      <c r="Q69" s="2"/>
      <c r="T69" s="2"/>
      <c r="V69" s="2"/>
      <c r="W69" s="2"/>
      <c r="X69" s="2"/>
    </row>
    <row r="70" spans="1:26">
      <c r="A70" s="5"/>
      <c r="B70" s="5"/>
      <c r="C70" s="2"/>
      <c r="D70" s="5"/>
      <c r="E70" s="5"/>
      <c r="F70" s="5"/>
      <c r="G70" s="5"/>
      <c r="H70" s="5"/>
      <c r="I70" s="5"/>
      <c r="J70" s="2"/>
      <c r="K70" s="5"/>
      <c r="L70" s="5"/>
      <c r="M70" s="5"/>
      <c r="N70" s="5"/>
      <c r="P70" s="2"/>
      <c r="Q70" s="5"/>
      <c r="R70" s="5"/>
      <c r="T70" s="25"/>
      <c r="U70" s="25"/>
      <c r="V70" s="5"/>
      <c r="W70" s="5"/>
      <c r="X70" s="2"/>
      <c r="Y70" s="26"/>
      <c r="Z70" s="26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P71" s="2"/>
      <c r="Q71" s="2"/>
      <c r="T71" s="2"/>
      <c r="V71" s="2"/>
      <c r="W71" s="2"/>
      <c r="X71" s="2"/>
    </row>
    <row r="72" spans="1:26">
      <c r="A72" s="5"/>
      <c r="B72" s="5"/>
      <c r="C72" s="2"/>
      <c r="D72" s="10"/>
      <c r="E72" s="10"/>
      <c r="F72" s="5"/>
      <c r="G72" s="5"/>
      <c r="H72" s="5"/>
      <c r="I72" s="5"/>
      <c r="J72" s="2"/>
      <c r="K72" s="5"/>
      <c r="L72" s="5"/>
      <c r="M72" s="5"/>
      <c r="N72" s="5"/>
      <c r="P72" s="2"/>
      <c r="Q72" s="5"/>
      <c r="R72" s="5"/>
      <c r="T72" s="25"/>
      <c r="U72" s="25"/>
      <c r="V72" s="5"/>
      <c r="W72" s="5"/>
      <c r="X72" s="2"/>
      <c r="Y72" s="25"/>
      <c r="Z72" s="25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P73" s="2"/>
      <c r="Q73" s="2"/>
      <c r="T73" s="2"/>
      <c r="V73" s="2"/>
      <c r="W73" s="2"/>
      <c r="X73" s="2"/>
    </row>
    <row r="74" spans="1:26">
      <c r="A74" s="5"/>
      <c r="B74" s="5"/>
      <c r="C74" s="2"/>
      <c r="D74" s="5"/>
      <c r="E74" s="5"/>
      <c r="F74" s="5"/>
      <c r="G74" s="5"/>
      <c r="H74" s="5"/>
      <c r="I74" s="5"/>
      <c r="J74" s="2"/>
      <c r="K74" s="5"/>
      <c r="L74" s="5"/>
      <c r="M74" s="5"/>
      <c r="N74" s="5"/>
      <c r="P74" s="2"/>
      <c r="Q74" s="5"/>
      <c r="R74" s="5"/>
      <c r="T74" s="25"/>
      <c r="U74" s="25"/>
      <c r="V74" s="5"/>
      <c r="W74" s="5"/>
      <c r="X74" s="2"/>
      <c r="Y74" s="25"/>
      <c r="Z74" s="25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P75" s="2"/>
      <c r="Q75" s="2"/>
      <c r="T75" s="2"/>
      <c r="V75" s="2"/>
      <c r="W75" s="2"/>
      <c r="X75" s="2"/>
    </row>
    <row r="76" spans="1:26">
      <c r="A76" s="5"/>
      <c r="B76" s="5"/>
      <c r="C76" s="2"/>
      <c r="D76" s="7"/>
      <c r="E76" s="7"/>
      <c r="F76" s="5"/>
      <c r="G76" s="5"/>
      <c r="H76" s="5"/>
      <c r="I76" s="5"/>
      <c r="J76" s="2"/>
      <c r="K76" s="5"/>
      <c r="L76" s="5"/>
      <c r="M76" s="5"/>
      <c r="N76" s="5"/>
      <c r="P76" s="2"/>
      <c r="Q76" s="5"/>
      <c r="R76" s="5"/>
      <c r="T76" s="25"/>
      <c r="U76" s="25"/>
      <c r="V76" s="5"/>
      <c r="W76" s="5"/>
      <c r="X76" s="2"/>
      <c r="Y76" s="25"/>
      <c r="Z76" s="25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P77" s="2"/>
      <c r="Q77" s="2"/>
      <c r="T77" s="2"/>
      <c r="V77" s="2"/>
      <c r="W77" s="2"/>
      <c r="X77" s="2"/>
    </row>
    <row r="78" spans="1:26">
      <c r="A78" s="5"/>
      <c r="B78" s="5"/>
      <c r="C78" s="2"/>
      <c r="D78" s="5"/>
      <c r="E78" s="5"/>
      <c r="F78" s="5"/>
      <c r="G78" s="5"/>
      <c r="H78" s="5"/>
      <c r="I78" s="5"/>
      <c r="J78" s="2"/>
      <c r="K78" s="5"/>
      <c r="L78" s="5"/>
      <c r="M78" s="5"/>
      <c r="N78" s="5"/>
      <c r="P78" s="2"/>
      <c r="Q78" s="5"/>
      <c r="R78" s="5"/>
      <c r="T78" s="25"/>
      <c r="U78" s="25"/>
      <c r="V78" s="5"/>
      <c r="W78" s="5"/>
      <c r="X78" s="2"/>
      <c r="Y78" s="25"/>
      <c r="Z78" s="25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P79" s="2"/>
      <c r="Q79" s="2"/>
      <c r="T79" s="2"/>
      <c r="V79" s="2"/>
      <c r="W79" s="2"/>
      <c r="X79" s="2"/>
    </row>
    <row r="80" spans="1:26">
      <c r="A80" s="5"/>
      <c r="B80" s="5"/>
      <c r="C80" s="2"/>
      <c r="D80" s="5"/>
      <c r="E80" s="5"/>
      <c r="F80" s="5"/>
      <c r="G80" s="5"/>
      <c r="H80" s="5"/>
      <c r="I80" s="5"/>
      <c r="J80" s="2"/>
      <c r="K80" s="5"/>
      <c r="L80" s="5"/>
      <c r="M80" s="5"/>
      <c r="N80" s="5"/>
      <c r="P80" s="2"/>
      <c r="Q80" s="5"/>
      <c r="R80" s="5"/>
      <c r="T80" s="25"/>
      <c r="U80" s="25"/>
      <c r="V80" s="5"/>
      <c r="W80" s="5"/>
      <c r="X80" s="2"/>
      <c r="Y80" s="25"/>
      <c r="Z80" s="25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P81" s="2"/>
      <c r="Q81" s="2"/>
      <c r="T81" s="2"/>
      <c r="V81" s="2"/>
      <c r="W81" s="2"/>
      <c r="X81" s="2"/>
    </row>
    <row r="82" spans="1:26">
      <c r="A82" s="5"/>
      <c r="B82" s="5"/>
      <c r="C82" s="2"/>
      <c r="D82" s="5"/>
      <c r="E82" s="5"/>
      <c r="F82" s="5"/>
      <c r="G82" s="5"/>
      <c r="H82" s="5"/>
      <c r="I82" s="5"/>
      <c r="J82" s="2"/>
      <c r="K82" s="5"/>
      <c r="L82" s="5"/>
      <c r="M82" s="5"/>
      <c r="N82" s="5"/>
      <c r="P82" s="2"/>
      <c r="Q82" s="5"/>
      <c r="R82" s="5"/>
      <c r="T82" s="25"/>
      <c r="U82" s="25"/>
      <c r="V82" s="5"/>
      <c r="W82" s="5"/>
      <c r="X82" s="2"/>
      <c r="Y82" s="25"/>
      <c r="Z82" s="25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P83" s="2"/>
      <c r="Q83" s="2"/>
      <c r="T83" s="2"/>
      <c r="V83" s="2"/>
      <c r="W83" s="2"/>
      <c r="X83" s="2"/>
    </row>
    <row r="84" spans="1:26">
      <c r="A84" s="5"/>
      <c r="B84" s="5"/>
      <c r="C84" s="2"/>
      <c r="D84" s="5"/>
      <c r="E84" s="5"/>
      <c r="F84" s="5"/>
      <c r="G84" s="5"/>
      <c r="H84" s="5"/>
      <c r="I84" s="5"/>
      <c r="J84" s="2"/>
      <c r="K84" s="5"/>
      <c r="L84" s="5"/>
      <c r="M84" s="5"/>
      <c r="N84" s="5"/>
      <c r="P84" s="2"/>
      <c r="Q84" s="5"/>
      <c r="R84" s="5"/>
      <c r="T84" s="25"/>
      <c r="U84" s="25"/>
      <c r="V84" s="5"/>
      <c r="W84" s="5"/>
      <c r="X84" s="2"/>
      <c r="Y84" s="25"/>
      <c r="Z84" s="25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P85" s="2"/>
      <c r="Q85" s="2"/>
      <c r="T85" s="2"/>
      <c r="V85" s="2"/>
      <c r="W85" s="2"/>
      <c r="X85" s="2"/>
    </row>
    <row r="86" spans="1:26">
      <c r="A86" s="5"/>
      <c r="B86" s="5"/>
      <c r="C86" s="2"/>
      <c r="D86" s="5"/>
      <c r="E86" s="5"/>
      <c r="F86" s="5"/>
      <c r="G86" s="5"/>
      <c r="H86" s="5"/>
      <c r="I86" s="5"/>
      <c r="J86" s="2"/>
      <c r="K86" s="5"/>
      <c r="L86" s="5"/>
      <c r="M86" s="5"/>
      <c r="N86" s="5"/>
      <c r="P86" s="2"/>
      <c r="Q86" s="5"/>
      <c r="R86" s="5"/>
      <c r="T86" s="25"/>
      <c r="U86" s="25"/>
      <c r="V86" s="5"/>
      <c r="W86" s="5"/>
      <c r="X86" s="2"/>
      <c r="Y86" s="25"/>
      <c r="Z86" s="25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P87" s="2"/>
      <c r="Q87" s="2"/>
      <c r="T87" s="2"/>
      <c r="V87" s="2"/>
      <c r="W87" s="2"/>
      <c r="X87" s="2"/>
    </row>
    <row r="88" spans="1:26">
      <c r="A88" s="5"/>
      <c r="B88" s="5"/>
      <c r="C88" s="2"/>
      <c r="D88" s="11"/>
      <c r="E88" s="11"/>
      <c r="F88" s="5"/>
      <c r="G88" s="5"/>
      <c r="H88" s="5"/>
      <c r="I88" s="5"/>
      <c r="J88" s="2"/>
      <c r="K88" s="5"/>
      <c r="L88" s="5"/>
      <c r="M88" s="5"/>
      <c r="N88" s="5"/>
      <c r="P88" s="2"/>
      <c r="Q88" s="5"/>
      <c r="R88" s="5"/>
      <c r="T88" s="25"/>
      <c r="U88" s="25"/>
      <c r="V88" s="5"/>
      <c r="W88" s="5"/>
      <c r="X88" s="2"/>
      <c r="Y88" s="25"/>
      <c r="Z88" s="25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P89" s="2"/>
      <c r="Q89" s="2"/>
      <c r="T89" s="2"/>
      <c r="V89" s="2"/>
      <c r="W89" s="2"/>
      <c r="X89" s="2"/>
    </row>
    <row r="90" spans="1:26">
      <c r="A90" s="5"/>
      <c r="B90" s="5"/>
      <c r="C90" s="2"/>
      <c r="D90" s="5"/>
      <c r="E90" s="5"/>
      <c r="F90" s="5"/>
      <c r="G90" s="5"/>
      <c r="H90" s="5"/>
      <c r="I90" s="5"/>
      <c r="J90" s="2"/>
      <c r="K90" s="5"/>
      <c r="L90" s="5"/>
      <c r="M90" s="5"/>
      <c r="N90" s="5"/>
      <c r="P90" s="2"/>
      <c r="Q90" s="7"/>
      <c r="R90" s="7"/>
      <c r="T90" s="25"/>
      <c r="U90" s="25"/>
      <c r="V90" s="5"/>
      <c r="W90" s="5"/>
      <c r="X90" s="2"/>
      <c r="Y90" s="25"/>
      <c r="Z90" s="25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P91" s="2"/>
      <c r="Q91" s="2"/>
      <c r="T91" s="2"/>
      <c r="V91" s="2"/>
      <c r="W91" s="2"/>
      <c r="X91" s="2"/>
    </row>
    <row r="92" spans="1:26">
      <c r="A92" s="5"/>
      <c r="B92" s="5"/>
      <c r="C92" s="2"/>
      <c r="D92" s="7"/>
      <c r="E92" s="7"/>
      <c r="F92" s="7"/>
      <c r="G92" s="7"/>
      <c r="H92" s="7"/>
      <c r="I92" s="7"/>
      <c r="J92" s="2"/>
      <c r="K92" s="7"/>
      <c r="L92" s="7"/>
      <c r="M92" s="5"/>
      <c r="N92" s="5"/>
      <c r="P92" s="2"/>
      <c r="Q92" s="5"/>
      <c r="R92" s="5"/>
      <c r="T92" s="25"/>
      <c r="U92" s="25"/>
      <c r="V92" s="5"/>
      <c r="W92" s="5"/>
      <c r="X92" s="2"/>
      <c r="Y92" s="25"/>
      <c r="Z92" s="25"/>
    </row>
    <row r="93" spans="1:26">
      <c r="A93" s="5"/>
      <c r="B93" s="5"/>
      <c r="C93" s="2"/>
      <c r="D93" s="5"/>
      <c r="E93" s="5"/>
      <c r="F93" s="5"/>
      <c r="G93" s="5"/>
      <c r="H93" s="5"/>
      <c r="I93" s="5"/>
      <c r="J93" s="2"/>
      <c r="K93" s="5"/>
      <c r="L93" s="5"/>
      <c r="M93" s="5"/>
      <c r="N93" s="5"/>
      <c r="P93" s="2"/>
      <c r="Q93" s="5"/>
      <c r="R93" s="5"/>
      <c r="T93" s="5"/>
      <c r="U93" s="5"/>
      <c r="V93" s="5"/>
      <c r="W93" s="5"/>
      <c r="X93" s="2"/>
    </row>
    <row r="94" spans="1:26">
      <c r="A94" s="2"/>
      <c r="B94" s="2"/>
      <c r="C94" s="2"/>
      <c r="D94" s="14"/>
      <c r="E94" s="2"/>
      <c r="F94" s="2"/>
      <c r="G94" s="2"/>
      <c r="H94" s="2"/>
      <c r="I94" s="2"/>
      <c r="J94" s="2"/>
      <c r="K94" s="5"/>
      <c r="L94" s="5"/>
      <c r="M94" s="5"/>
      <c r="N94" s="5"/>
      <c r="P94" s="2"/>
      <c r="Q94" s="2"/>
      <c r="T94" s="2"/>
      <c r="V94" s="2"/>
      <c r="W94" s="2"/>
      <c r="X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P95" s="2"/>
      <c r="Q95" s="2"/>
      <c r="T95" s="2"/>
      <c r="V95" s="2"/>
      <c r="W95" s="2"/>
      <c r="X95" s="2"/>
    </row>
    <row r="96" spans="1:26">
      <c r="M96" s="18"/>
      <c r="N96" s="18"/>
      <c r="O96" s="18"/>
      <c r="P96" s="19"/>
      <c r="Q96" s="19"/>
      <c r="R96" s="18"/>
      <c r="S96" s="18"/>
      <c r="T96" s="20"/>
      <c r="U96" s="18"/>
      <c r="V96" s="19"/>
      <c r="W96" s="19"/>
      <c r="X96" s="19"/>
      <c r="Y96" s="18"/>
      <c r="Z96" s="18"/>
    </row>
  </sheetData>
  <mergeCells count="40">
    <mergeCell ref="T62:U62"/>
    <mergeCell ref="T64:U64"/>
    <mergeCell ref="T66:U66"/>
    <mergeCell ref="T68:U68"/>
    <mergeCell ref="T70:U70"/>
    <mergeCell ref="T92:U92"/>
    <mergeCell ref="Y54:Z54"/>
    <mergeCell ref="Y56:Z56"/>
    <mergeCell ref="Y58:Z58"/>
    <mergeCell ref="Y60:Z60"/>
    <mergeCell ref="Y62:Z62"/>
    <mergeCell ref="T72:U72"/>
    <mergeCell ref="T74:U74"/>
    <mergeCell ref="T76:U76"/>
    <mergeCell ref="T78:U78"/>
    <mergeCell ref="T80:U80"/>
    <mergeCell ref="T82:U82"/>
    <mergeCell ref="T54:U54"/>
    <mergeCell ref="T56:U56"/>
    <mergeCell ref="T58:U58"/>
    <mergeCell ref="T60:U60"/>
    <mergeCell ref="Y74:Z74"/>
    <mergeCell ref="T84:U84"/>
    <mergeCell ref="T86:U86"/>
    <mergeCell ref="T88:U88"/>
    <mergeCell ref="T90:U90"/>
    <mergeCell ref="Y88:Z88"/>
    <mergeCell ref="Y90:Z90"/>
    <mergeCell ref="Y64:Z64"/>
    <mergeCell ref="Y66:Z66"/>
    <mergeCell ref="Y68:Z68"/>
    <mergeCell ref="Y70:Z70"/>
    <mergeCell ref="Y72:Z72"/>
    <mergeCell ref="Y92:Z92"/>
    <mergeCell ref="Y76:Z76"/>
    <mergeCell ref="Y78:Z78"/>
    <mergeCell ref="Y80:Z80"/>
    <mergeCell ref="Y82:Z82"/>
    <mergeCell ref="Y84:Z84"/>
    <mergeCell ref="Y86:Z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Pratt</dc:creator>
  <cp:keywords/>
  <dc:description/>
  <cp:lastModifiedBy>Kate Pratt</cp:lastModifiedBy>
  <cp:revision/>
  <dcterms:created xsi:type="dcterms:W3CDTF">2024-03-05T01:20:49Z</dcterms:created>
  <dcterms:modified xsi:type="dcterms:W3CDTF">2024-08-20T03:37:22Z</dcterms:modified>
  <cp:category/>
  <cp:contentStatus/>
</cp:coreProperties>
</file>