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0A287EE2-1DD8-418F-AF21-1687503D36BA}" xr6:coauthVersionLast="47" xr6:coauthVersionMax="47" xr10:uidLastSave="{00000000-0000-0000-0000-000000000000}"/>
  <bookViews>
    <workbookView xWindow="-110" yWindow="-110" windowWidth="19420" windowHeight="10300" xr2:uid="{3A495E04-0002-409C-86F9-EC24A99AE2B4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2" l="1"/>
  <c r="B19" i="2"/>
  <c r="U17" i="1"/>
  <c r="R17" i="1"/>
  <c r="Q17" i="1"/>
  <c r="P17" i="1"/>
  <c r="O17" i="1"/>
  <c r="M17" i="1"/>
  <c r="L17" i="1"/>
  <c r="K17" i="1"/>
  <c r="C17" i="1"/>
  <c r="B17" i="1"/>
  <c r="U16" i="1"/>
  <c r="R16" i="1"/>
  <c r="Q16" i="1"/>
  <c r="P16" i="1"/>
  <c r="O16" i="1"/>
  <c r="M16" i="1"/>
  <c r="L16" i="1"/>
  <c r="K16" i="1"/>
  <c r="C16" i="1"/>
  <c r="B16" i="1"/>
  <c r="N13" i="1"/>
  <c r="N16" i="1" s="1"/>
  <c r="N17" i="1" l="1"/>
</calcChain>
</file>

<file path=xl/sharedStrings.xml><?xml version="1.0" encoding="utf-8"?>
<sst xmlns="http://schemas.openxmlformats.org/spreadsheetml/2006/main" count="130" uniqueCount="74">
  <si>
    <t>CRPS Patients Demographics and Pain Questionnaries</t>
  </si>
  <si>
    <t>Patient ID</t>
  </si>
  <si>
    <t>Age</t>
  </si>
  <si>
    <t>Symptoms Duration (Weeks)</t>
  </si>
  <si>
    <t>Triggering Event</t>
  </si>
  <si>
    <t>Extremity</t>
  </si>
  <si>
    <t>Side</t>
  </si>
  <si>
    <t>Meds (yes=1, no=0)</t>
  </si>
  <si>
    <t>Therapy (yes=1, no=0)</t>
  </si>
  <si>
    <t>Current pain</t>
  </si>
  <si>
    <t>Max Pain_last 24 h</t>
  </si>
  <si>
    <t>Min pan_last 24 h</t>
  </si>
  <si>
    <t>Temperature difference</t>
  </si>
  <si>
    <t>CRPS Severity Score</t>
  </si>
  <si>
    <t>SFMPQ2</t>
  </si>
  <si>
    <t>Pain Catastrophizing Scale</t>
  </si>
  <si>
    <t>BBPDS</t>
  </si>
  <si>
    <t>Feel the limbs different</t>
  </si>
  <si>
    <t xml:space="preserve">Amputation </t>
  </si>
  <si>
    <t xml:space="preserve">Strong desire for amputation at the moment? </t>
  </si>
  <si>
    <t>Fracture</t>
  </si>
  <si>
    <t>Hand</t>
  </si>
  <si>
    <t>R</t>
  </si>
  <si>
    <t>Strong opiates</t>
  </si>
  <si>
    <t>Physio, ergo</t>
  </si>
  <si>
    <t>Yes</t>
  </si>
  <si>
    <t>No</t>
  </si>
  <si>
    <t>Metamizol</t>
  </si>
  <si>
    <t>ergo</t>
  </si>
  <si>
    <t>Contusion</t>
  </si>
  <si>
    <t>L</t>
  </si>
  <si>
    <t>NSAR, meta, vitam c</t>
  </si>
  <si>
    <t>Physiotherapie</t>
  </si>
  <si>
    <t>topika</t>
  </si>
  <si>
    <t>physio, ergo</t>
  </si>
  <si>
    <t>Other</t>
  </si>
  <si>
    <t>none</t>
  </si>
  <si>
    <t>Foot</t>
  </si>
  <si>
    <t>topika, vitam</t>
  </si>
  <si>
    <t>physio</t>
  </si>
  <si>
    <t>Physiotherapy</t>
  </si>
  <si>
    <t>Antidepress, conv, NSAR</t>
  </si>
  <si>
    <t>Ergo</t>
  </si>
  <si>
    <t>Antidepress, opiate</t>
  </si>
  <si>
    <t>Physio</t>
  </si>
  <si>
    <t>None</t>
  </si>
  <si>
    <t>Anticonv</t>
  </si>
  <si>
    <t>Distorsion</t>
  </si>
  <si>
    <t>NSAR, Opiate,Antide</t>
  </si>
  <si>
    <t>Mean</t>
  </si>
  <si>
    <t>SD</t>
  </si>
  <si>
    <t>SG1</t>
  </si>
  <si>
    <t>SG2</t>
  </si>
  <si>
    <t>CTRL Patients</t>
  </si>
  <si>
    <t>ID</t>
  </si>
  <si>
    <t>CRPP_023</t>
  </si>
  <si>
    <t>CRPP_048</t>
  </si>
  <si>
    <t>CRPP_055</t>
  </si>
  <si>
    <t>CRPP_059</t>
  </si>
  <si>
    <t>CRPP_068</t>
  </si>
  <si>
    <t>CRPP_104</t>
  </si>
  <si>
    <t>CRPP_138</t>
  </si>
  <si>
    <t>CRPP_139</t>
  </si>
  <si>
    <t>CRPP_140</t>
  </si>
  <si>
    <t>CRPP_144</t>
  </si>
  <si>
    <t>CRPP_145</t>
  </si>
  <si>
    <t>CRPP_149</t>
  </si>
  <si>
    <t>CRPP_152</t>
  </si>
  <si>
    <t>CRPP_154</t>
  </si>
  <si>
    <t>CRPP_164</t>
  </si>
  <si>
    <t>mean</t>
  </si>
  <si>
    <t>sd</t>
  </si>
  <si>
    <r>
      <rPr>
        <b/>
        <sz val="11"/>
        <color theme="1"/>
        <rFont val="Aptos Narrow"/>
        <family val="2"/>
        <scheme val="minor"/>
      </rPr>
      <t>Table S1.</t>
    </r>
    <r>
      <rPr>
        <sz val="11"/>
        <color theme="1"/>
        <rFont val="Aptos Narrow"/>
        <family val="2"/>
        <scheme val="minor"/>
      </rPr>
      <t xml:space="preserve"> Patient characteristics. R: right, L: left; SMFPQ2: Short-Form McGill Pain Questionnaire-2; BBPDS: Bath Body Perception Disturbance Scale; Temperature difference between affected and non-affected limb. SG1 in purple, SG2 in yellow. The first six patients donated skin punch biopsies for transcriptomic analysis.</t>
    </r>
  </si>
  <si>
    <r>
      <rPr>
        <b/>
        <sz val="11"/>
        <color theme="1"/>
        <rFont val="Aptos Narrow"/>
        <family val="2"/>
        <scheme val="minor"/>
      </rPr>
      <t>Table S2.</t>
    </r>
    <r>
      <rPr>
        <sz val="11"/>
        <color theme="1"/>
        <rFont val="Aptos Narrow"/>
        <family val="2"/>
        <scheme val="minor"/>
      </rPr>
      <t xml:space="preserve"> Age values of the pain-free cohort of healthy volunteers who donated blood samples for plasma cytokine quantification (n=15).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</si>
</sst>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2"/>
      <name val="Aptos Display"/>
      <family val="2"/>
      <scheme val="maj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A5A3F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38B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7" xfId="0" applyFill="1" applyBorder="1" applyAlignment="1">
      <alignment horizontal="center" vertical="top"/>
    </xf>
    <xf numFmtId="0" fontId="0" fillId="3" borderId="0" xfId="0" applyFill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1" fillId="0" borderId="1" xfId="0" applyNumberFormat="1" applyFont="1" applyBorder="1" applyAlignment="1">
      <alignment horizontal="center" vertical="top"/>
    </xf>
    <xf numFmtId="2" fontId="1" fillId="0" borderId="2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12" xfId="0" applyNumberFormat="1" applyFont="1" applyBorder="1" applyAlignment="1">
      <alignment horizontal="center" vertical="top"/>
    </xf>
    <xf numFmtId="2" fontId="1" fillId="0" borderId="13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1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4" borderId="0" xfId="0" applyFill="1" applyAlignment="1">
      <alignment horizontal="center" vertical="top"/>
    </xf>
    <xf numFmtId="0" fontId="0" fillId="4" borderId="0" xfId="0" applyFill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5" borderId="7" xfId="0" applyFill="1" applyBorder="1" applyAlignment="1">
      <alignment horizontal="center" vertical="top"/>
    </xf>
    <xf numFmtId="0" fontId="0" fillId="5" borderId="0" xfId="0" applyFill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5" borderId="9" xfId="0" applyFill="1" applyBorder="1" applyAlignment="1">
      <alignment horizontal="center" vertical="top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7" xfId="0" applyFont="1" applyBorder="1"/>
    <xf numFmtId="0" fontId="0" fillId="0" borderId="8" xfId="0" applyBorder="1" applyAlignment="1">
      <alignment horizontal="center" vertical="center"/>
    </xf>
    <xf numFmtId="0" fontId="4" fillId="0" borderId="12" xfId="0" applyFont="1" applyBorder="1"/>
    <xf numFmtId="0" fontId="0" fillId="0" borderId="1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E38B"/>
      <color rgb="FFF7F363"/>
      <color rgb="FFF5E4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600499</xdr:colOff>
      <xdr:row>17</xdr:row>
      <xdr:rowOff>153098</xdr:rowOff>
    </xdr:from>
    <xdr:to>
      <xdr:col>1</xdr:col>
      <xdr:colOff>803201</xdr:colOff>
      <xdr:row>18</xdr:row>
      <xdr:rowOff>170339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75588BC5-7F3D-4143-9710-5EF0CC15D1C3}"/>
            </a:ext>
          </a:extLst>
        </xdr:cNvPr>
        <xdr:cNvSpPr/>
      </xdr:nvSpPr>
      <xdr:spPr>
        <a:xfrm>
          <a:off x="1254549" y="3277298"/>
          <a:ext cx="205877" cy="198216"/>
        </a:xfrm>
        <a:prstGeom prst="ellipse">
          <a:avLst/>
        </a:prstGeom>
        <a:solidFill>
          <a:srgbClr val="A5A3FB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H" sz="1100"/>
        </a:p>
      </xdr:txBody>
    </xdr:sp>
    <xdr:clientData/>
  </xdr:twoCellAnchor>
  <xdr:twoCellAnchor>
    <xdr:from>
      <xdr:col>1</xdr:col>
      <xdr:colOff>599203</xdr:colOff>
      <xdr:row>18</xdr:row>
      <xdr:rowOff>177699</xdr:rowOff>
    </xdr:from>
    <xdr:to>
      <xdr:col>1</xdr:col>
      <xdr:colOff>801905</xdr:colOff>
      <xdr:row>20</xdr:row>
      <xdr:rowOff>9478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1BD130E3-5263-480D-BBDD-F41ECEA200CC}"/>
            </a:ext>
          </a:extLst>
        </xdr:cNvPr>
        <xdr:cNvSpPr/>
      </xdr:nvSpPr>
      <xdr:spPr>
        <a:xfrm>
          <a:off x="1259603" y="3486049"/>
          <a:ext cx="199527" cy="193729"/>
        </a:xfrm>
        <a:prstGeom prst="ellipse">
          <a:avLst/>
        </a:prstGeom>
        <a:solidFill>
          <a:srgbClr val="FFE38B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C79CE-FBA2-4CE4-BEF1-E02F61EDFBCF}">
  <dimension ref="A1:V101"/>
  <sheetViews>
    <sheetView tabSelected="1" zoomScale="80" zoomScaleNormal="80" workbookViewId="0">
      <selection activeCell="N7" sqref="N7"/>
    </sheetView>
  </sheetViews>
  <sheetFormatPr defaultColWidth="9" defaultRowHeight="14.5" x14ac:dyDescent="0.35"/>
  <cols>
    <col min="1" max="1" width="9.453125" style="18" bestFit="1" customWidth="1"/>
    <col min="2" max="2" width="11.6328125" style="2" bestFit="1" customWidth="1"/>
    <col min="3" max="3" width="21.36328125" style="2" bestFit="1" customWidth="1"/>
    <col min="4" max="6" width="9" style="2"/>
    <col min="7" max="7" width="21.90625" style="2" bestFit="1" customWidth="1"/>
    <col min="8" max="8" width="2.6328125" style="2" bestFit="1" customWidth="1"/>
    <col min="9" max="9" width="13.54296875" style="2" bestFit="1" customWidth="1"/>
    <col min="10" max="10" width="2.6328125" style="2" bestFit="1" customWidth="1"/>
    <col min="11" max="12" width="12" style="2" bestFit="1" customWidth="1"/>
    <col min="13" max="13" width="9" style="2"/>
    <col min="14" max="14" width="21" style="2" bestFit="1" customWidth="1"/>
    <col min="15" max="15" width="17.54296875" style="2" bestFit="1" customWidth="1"/>
    <col min="16" max="16" width="12" style="2" bestFit="1" customWidth="1"/>
    <col min="17" max="17" width="23.08984375" style="2" bestFit="1" customWidth="1"/>
    <col min="18" max="18" width="12" style="2" bestFit="1" customWidth="1"/>
    <col min="19" max="19" width="20.36328125" style="2" bestFit="1" customWidth="1"/>
    <col min="20" max="20" width="11.54296875" style="2" bestFit="1" customWidth="1"/>
    <col min="21" max="21" width="26.6328125" style="2" bestFit="1" customWidth="1"/>
    <col min="22" max="22" width="9" style="2"/>
    <col min="23" max="23" width="9.54296875" style="2" bestFit="1" customWidth="1"/>
    <col min="24" max="24" width="6.90625" style="2" bestFit="1" customWidth="1"/>
    <col min="25" max="16384" width="9" style="2"/>
  </cols>
  <sheetData>
    <row r="1" spans="1:22" ht="15" thickBot="1" x14ac:dyDescent="0.4">
      <c r="A1" s="1" t="s">
        <v>72</v>
      </c>
    </row>
    <row r="2" spans="1:22" ht="15" thickBot="1" x14ac:dyDescent="0.4">
      <c r="A2" s="44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6"/>
    </row>
    <row r="3" spans="1:22" x14ac:dyDescent="0.3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7" t="s">
        <v>7</v>
      </c>
      <c r="H3" s="47"/>
      <c r="I3" s="47" t="s">
        <v>8</v>
      </c>
      <c r="J3" s="47"/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16</v>
      </c>
      <c r="S3" s="4" t="s">
        <v>17</v>
      </c>
      <c r="T3" s="4" t="s">
        <v>18</v>
      </c>
      <c r="U3" s="5" t="s">
        <v>19</v>
      </c>
      <c r="V3" s="6"/>
    </row>
    <row r="4" spans="1:22" s="8" customFormat="1" x14ac:dyDescent="0.35">
      <c r="A4" s="7">
        <v>104</v>
      </c>
      <c r="B4" s="8">
        <v>45</v>
      </c>
      <c r="C4" s="8">
        <v>115</v>
      </c>
      <c r="D4" s="8" t="s">
        <v>20</v>
      </c>
      <c r="E4" s="8" t="s">
        <v>21</v>
      </c>
      <c r="F4" s="8" t="s">
        <v>22</v>
      </c>
      <c r="G4" s="8" t="s">
        <v>23</v>
      </c>
      <c r="H4" s="8">
        <v>1</v>
      </c>
      <c r="I4" s="8" t="s">
        <v>24</v>
      </c>
      <c r="J4" s="8">
        <v>1</v>
      </c>
      <c r="K4" s="8">
        <v>80</v>
      </c>
      <c r="L4" s="8">
        <v>80</v>
      </c>
      <c r="M4" s="8">
        <v>60</v>
      </c>
      <c r="N4" s="8">
        <v>0.7</v>
      </c>
      <c r="O4" s="8">
        <v>11</v>
      </c>
      <c r="P4" s="8">
        <v>387</v>
      </c>
      <c r="Q4" s="8">
        <v>30</v>
      </c>
      <c r="R4" s="8">
        <v>24</v>
      </c>
      <c r="S4" s="8" t="s">
        <v>25</v>
      </c>
      <c r="T4" s="8" t="s">
        <v>26</v>
      </c>
      <c r="U4" s="9">
        <v>0</v>
      </c>
    </row>
    <row r="5" spans="1:22" s="28" customFormat="1" x14ac:dyDescent="0.35">
      <c r="A5" s="27">
        <v>251</v>
      </c>
      <c r="B5" s="28">
        <v>31</v>
      </c>
      <c r="C5" s="28">
        <v>123</v>
      </c>
      <c r="D5" s="28" t="s">
        <v>20</v>
      </c>
      <c r="E5" s="28" t="s">
        <v>21</v>
      </c>
      <c r="F5" s="28" t="s">
        <v>22</v>
      </c>
      <c r="G5" s="28" t="s">
        <v>27</v>
      </c>
      <c r="H5" s="28">
        <v>1</v>
      </c>
      <c r="I5" s="28" t="s">
        <v>28</v>
      </c>
      <c r="J5" s="28">
        <v>1</v>
      </c>
      <c r="K5" s="28">
        <v>30</v>
      </c>
      <c r="L5" s="28">
        <v>40</v>
      </c>
      <c r="M5" s="28">
        <v>30</v>
      </c>
      <c r="N5" s="28">
        <v>1.2</v>
      </c>
      <c r="O5" s="28">
        <v>14</v>
      </c>
      <c r="P5" s="28">
        <v>306</v>
      </c>
      <c r="Q5" s="28">
        <v>27</v>
      </c>
      <c r="R5" s="28">
        <v>21</v>
      </c>
      <c r="S5" s="28" t="s">
        <v>25</v>
      </c>
      <c r="T5" s="28" t="s">
        <v>25</v>
      </c>
      <c r="U5" s="29">
        <v>0</v>
      </c>
    </row>
    <row r="6" spans="1:22" s="8" customFormat="1" x14ac:dyDescent="0.35">
      <c r="A6" s="7">
        <v>167</v>
      </c>
      <c r="B6" s="8">
        <v>58</v>
      </c>
      <c r="C6" s="8">
        <v>41</v>
      </c>
      <c r="D6" s="8" t="s">
        <v>29</v>
      </c>
      <c r="E6" s="8" t="s">
        <v>21</v>
      </c>
      <c r="F6" s="8" t="s">
        <v>30</v>
      </c>
      <c r="G6" s="8" t="s">
        <v>31</v>
      </c>
      <c r="H6" s="8">
        <v>1</v>
      </c>
      <c r="I6" s="8" t="s">
        <v>32</v>
      </c>
      <c r="J6" s="8">
        <v>1</v>
      </c>
      <c r="K6" s="8">
        <v>50</v>
      </c>
      <c r="L6" s="8">
        <v>60</v>
      </c>
      <c r="M6" s="8">
        <v>40</v>
      </c>
      <c r="N6" s="8">
        <v>0.7</v>
      </c>
      <c r="O6" s="8">
        <v>14</v>
      </c>
      <c r="P6" s="8">
        <v>342</v>
      </c>
      <c r="Q6" s="8">
        <v>5</v>
      </c>
      <c r="R6" s="8">
        <v>9</v>
      </c>
      <c r="S6" s="8" t="s">
        <v>25</v>
      </c>
      <c r="T6" s="8" t="s">
        <v>26</v>
      </c>
      <c r="U6" s="9">
        <v>0</v>
      </c>
    </row>
    <row r="7" spans="1:22" s="8" customFormat="1" x14ac:dyDescent="0.35">
      <c r="A7" s="7">
        <v>121</v>
      </c>
      <c r="B7" s="8">
        <v>27</v>
      </c>
      <c r="C7" s="8">
        <v>34</v>
      </c>
      <c r="D7" s="8" t="s">
        <v>20</v>
      </c>
      <c r="E7" s="8" t="s">
        <v>21</v>
      </c>
      <c r="F7" s="8" t="s">
        <v>30</v>
      </c>
      <c r="G7" s="8" t="s">
        <v>33</v>
      </c>
      <c r="H7" s="8">
        <v>1</v>
      </c>
      <c r="I7" s="8" t="s">
        <v>34</v>
      </c>
      <c r="J7" s="8">
        <v>1</v>
      </c>
      <c r="K7" s="8">
        <v>50</v>
      </c>
      <c r="L7" s="8">
        <v>60</v>
      </c>
      <c r="M7" s="8">
        <v>30</v>
      </c>
      <c r="N7" s="10">
        <v>0.7</v>
      </c>
      <c r="O7" s="8">
        <v>10</v>
      </c>
      <c r="P7" s="8">
        <v>246</v>
      </c>
      <c r="Q7" s="8">
        <v>18</v>
      </c>
      <c r="R7" s="8">
        <v>25</v>
      </c>
      <c r="S7" s="8" t="s">
        <v>25</v>
      </c>
      <c r="T7" s="8" t="s">
        <v>25</v>
      </c>
      <c r="U7" s="9">
        <v>2</v>
      </c>
    </row>
    <row r="8" spans="1:22" s="28" customFormat="1" x14ac:dyDescent="0.35">
      <c r="A8" s="27">
        <v>120</v>
      </c>
      <c r="B8" s="28">
        <v>60</v>
      </c>
      <c r="C8" s="28">
        <v>14</v>
      </c>
      <c r="D8" s="28" t="s">
        <v>35</v>
      </c>
      <c r="E8" s="28" t="s">
        <v>21</v>
      </c>
      <c r="F8" s="28" t="s">
        <v>22</v>
      </c>
      <c r="G8" s="28" t="s">
        <v>36</v>
      </c>
      <c r="H8" s="28">
        <v>0</v>
      </c>
      <c r="I8" s="28" t="s">
        <v>36</v>
      </c>
      <c r="J8" s="28">
        <v>0</v>
      </c>
      <c r="K8" s="28">
        <v>50</v>
      </c>
      <c r="L8" s="28">
        <v>80</v>
      </c>
      <c r="M8" s="28">
        <v>40</v>
      </c>
      <c r="N8" s="30">
        <v>0.8</v>
      </c>
      <c r="O8" s="28">
        <v>13</v>
      </c>
      <c r="P8" s="28">
        <v>175</v>
      </c>
      <c r="Q8" s="28">
        <v>2</v>
      </c>
      <c r="R8" s="28">
        <v>5</v>
      </c>
      <c r="S8" s="28" t="s">
        <v>25</v>
      </c>
      <c r="T8" s="28" t="s">
        <v>26</v>
      </c>
      <c r="U8" s="29">
        <v>0</v>
      </c>
    </row>
    <row r="9" spans="1:22" s="28" customFormat="1" x14ac:dyDescent="0.35">
      <c r="A9" s="31">
        <v>125</v>
      </c>
      <c r="B9" s="32">
        <v>63</v>
      </c>
      <c r="C9" s="32">
        <v>23</v>
      </c>
      <c r="D9" s="32" t="s">
        <v>20</v>
      </c>
      <c r="E9" s="32" t="s">
        <v>37</v>
      </c>
      <c r="F9" s="32" t="s">
        <v>22</v>
      </c>
      <c r="G9" s="32" t="s">
        <v>38</v>
      </c>
      <c r="H9" s="32">
        <v>1</v>
      </c>
      <c r="I9" s="32" t="s">
        <v>39</v>
      </c>
      <c r="J9" s="32">
        <v>1</v>
      </c>
      <c r="K9" s="32">
        <v>0</v>
      </c>
      <c r="L9" s="32">
        <v>40</v>
      </c>
      <c r="M9" s="32">
        <v>0</v>
      </c>
      <c r="N9" s="32">
        <v>0.6</v>
      </c>
      <c r="O9" s="32">
        <v>10</v>
      </c>
      <c r="P9" s="32">
        <v>145</v>
      </c>
      <c r="Q9" s="32">
        <v>6</v>
      </c>
      <c r="R9" s="32">
        <v>7</v>
      </c>
      <c r="S9" s="32" t="s">
        <v>25</v>
      </c>
      <c r="T9" s="32" t="s">
        <v>26</v>
      </c>
      <c r="U9" s="33">
        <v>0</v>
      </c>
    </row>
    <row r="10" spans="1:22" s="8" customFormat="1" x14ac:dyDescent="0.35">
      <c r="A10" s="7">
        <v>122</v>
      </c>
      <c r="B10" s="8">
        <v>54</v>
      </c>
      <c r="C10" s="8">
        <v>20</v>
      </c>
      <c r="D10" s="8" t="s">
        <v>35</v>
      </c>
      <c r="E10" s="8" t="s">
        <v>21</v>
      </c>
      <c r="F10" s="8" t="s">
        <v>30</v>
      </c>
      <c r="G10" s="8" t="s">
        <v>36</v>
      </c>
      <c r="H10" s="8">
        <v>0</v>
      </c>
      <c r="I10" s="8" t="s">
        <v>40</v>
      </c>
      <c r="J10" s="8">
        <v>1</v>
      </c>
      <c r="K10" s="8">
        <v>20</v>
      </c>
      <c r="L10" s="8">
        <v>40</v>
      </c>
      <c r="M10" s="8">
        <v>20</v>
      </c>
      <c r="N10" s="8">
        <v>-0.2</v>
      </c>
      <c r="O10" s="8">
        <v>4</v>
      </c>
      <c r="P10" s="8">
        <v>262</v>
      </c>
      <c r="Q10" s="8">
        <v>24</v>
      </c>
      <c r="R10" s="8">
        <v>7</v>
      </c>
      <c r="S10" s="8" t="s">
        <v>26</v>
      </c>
      <c r="T10" s="8" t="s">
        <v>25</v>
      </c>
      <c r="U10" s="9">
        <v>0</v>
      </c>
    </row>
    <row r="11" spans="1:22" s="8" customFormat="1" x14ac:dyDescent="0.35">
      <c r="A11" s="7">
        <v>161</v>
      </c>
      <c r="B11" s="8">
        <v>68</v>
      </c>
      <c r="C11" s="8">
        <v>26</v>
      </c>
      <c r="D11" s="8" t="s">
        <v>20</v>
      </c>
      <c r="E11" s="8" t="s">
        <v>21</v>
      </c>
      <c r="F11" s="8" t="s">
        <v>22</v>
      </c>
      <c r="G11" s="8" t="s">
        <v>41</v>
      </c>
      <c r="H11" s="8">
        <v>1</v>
      </c>
      <c r="I11" s="8" t="s">
        <v>42</v>
      </c>
      <c r="J11" s="8">
        <v>1</v>
      </c>
      <c r="K11" s="8">
        <v>20</v>
      </c>
      <c r="L11" s="8">
        <v>40</v>
      </c>
      <c r="M11" s="8">
        <v>10</v>
      </c>
      <c r="N11" s="8">
        <v>0.4</v>
      </c>
      <c r="O11" s="8">
        <v>7</v>
      </c>
      <c r="P11" s="8">
        <v>141</v>
      </c>
      <c r="Q11" s="8">
        <v>22</v>
      </c>
      <c r="R11" s="8">
        <v>11</v>
      </c>
      <c r="S11" s="8" t="s">
        <v>25</v>
      </c>
      <c r="T11" s="8" t="s">
        <v>26</v>
      </c>
      <c r="U11" s="9">
        <v>0</v>
      </c>
    </row>
    <row r="12" spans="1:22" s="28" customFormat="1" x14ac:dyDescent="0.35">
      <c r="A12" s="27">
        <v>306</v>
      </c>
      <c r="B12" s="28">
        <v>36</v>
      </c>
      <c r="C12" s="28">
        <v>54</v>
      </c>
      <c r="D12" s="28" t="s">
        <v>29</v>
      </c>
      <c r="E12" s="28" t="s">
        <v>37</v>
      </c>
      <c r="F12" s="28" t="s">
        <v>22</v>
      </c>
      <c r="G12" s="28" t="s">
        <v>43</v>
      </c>
      <c r="H12" s="28">
        <v>1</v>
      </c>
      <c r="I12" s="28" t="s">
        <v>44</v>
      </c>
      <c r="J12" s="28">
        <v>1</v>
      </c>
      <c r="K12" s="28">
        <v>40</v>
      </c>
      <c r="L12" s="28">
        <v>80</v>
      </c>
      <c r="M12" s="28">
        <v>30</v>
      </c>
      <c r="N12" s="28">
        <v>-5.8</v>
      </c>
      <c r="O12" s="28">
        <v>13</v>
      </c>
      <c r="P12" s="28">
        <v>452</v>
      </c>
      <c r="Q12" s="28">
        <v>16</v>
      </c>
      <c r="R12" s="28">
        <v>22</v>
      </c>
      <c r="S12" s="28" t="s">
        <v>25</v>
      </c>
      <c r="T12" s="28" t="s">
        <v>26</v>
      </c>
      <c r="U12" s="29">
        <v>0</v>
      </c>
    </row>
    <row r="13" spans="1:22" s="28" customFormat="1" x14ac:dyDescent="0.35">
      <c r="A13" s="27">
        <v>307</v>
      </c>
      <c r="B13" s="28">
        <v>65</v>
      </c>
      <c r="C13" s="28">
        <v>19</v>
      </c>
      <c r="D13" s="28" t="s">
        <v>20</v>
      </c>
      <c r="E13" s="28" t="s">
        <v>37</v>
      </c>
      <c r="F13" s="28" t="s">
        <v>30</v>
      </c>
      <c r="G13" s="28" t="s">
        <v>45</v>
      </c>
      <c r="H13" s="28">
        <v>0</v>
      </c>
      <c r="I13" s="28" t="s">
        <v>44</v>
      </c>
      <c r="J13" s="28">
        <v>1</v>
      </c>
      <c r="K13" s="28">
        <v>10</v>
      </c>
      <c r="L13" s="28">
        <v>35</v>
      </c>
      <c r="M13" s="28">
        <v>0</v>
      </c>
      <c r="N13" s="28">
        <f>0/3</f>
        <v>0</v>
      </c>
      <c r="O13" s="28">
        <v>10</v>
      </c>
      <c r="P13" s="28">
        <v>79</v>
      </c>
      <c r="Q13" s="28">
        <v>1</v>
      </c>
      <c r="R13" s="28">
        <v>0</v>
      </c>
      <c r="S13" s="28" t="s">
        <v>25</v>
      </c>
      <c r="T13" s="28" t="s">
        <v>26</v>
      </c>
      <c r="U13" s="29">
        <v>0</v>
      </c>
    </row>
    <row r="14" spans="1:22" s="34" customFormat="1" x14ac:dyDescent="0.35">
      <c r="A14" s="27">
        <v>308</v>
      </c>
      <c r="B14" s="28">
        <v>33</v>
      </c>
      <c r="C14" s="28">
        <v>26</v>
      </c>
      <c r="D14" s="28" t="s">
        <v>20</v>
      </c>
      <c r="E14" s="28" t="s">
        <v>21</v>
      </c>
      <c r="F14" s="28" t="s">
        <v>30</v>
      </c>
      <c r="G14" s="28" t="s">
        <v>46</v>
      </c>
      <c r="H14" s="28">
        <v>1</v>
      </c>
      <c r="I14" s="28" t="s">
        <v>44</v>
      </c>
      <c r="J14" s="28">
        <v>1</v>
      </c>
      <c r="K14" s="28">
        <v>20</v>
      </c>
      <c r="L14" s="28">
        <v>90</v>
      </c>
      <c r="M14" s="28">
        <v>20</v>
      </c>
      <c r="N14" s="28">
        <v>0.5</v>
      </c>
      <c r="O14" s="28">
        <v>12</v>
      </c>
      <c r="P14" s="28">
        <v>247</v>
      </c>
      <c r="Q14" s="28">
        <v>6</v>
      </c>
      <c r="R14" s="28">
        <v>42</v>
      </c>
      <c r="S14" s="28" t="s">
        <v>25</v>
      </c>
      <c r="T14" s="28" t="s">
        <v>26</v>
      </c>
      <c r="U14" s="29">
        <v>10</v>
      </c>
    </row>
    <row r="15" spans="1:22" s="28" customFormat="1" ht="15" thickBot="1" x14ac:dyDescent="0.4">
      <c r="A15" s="27">
        <v>310</v>
      </c>
      <c r="B15" s="28">
        <v>49</v>
      </c>
      <c r="C15" s="28">
        <v>404</v>
      </c>
      <c r="D15" s="28" t="s">
        <v>47</v>
      </c>
      <c r="E15" s="28" t="s">
        <v>37</v>
      </c>
      <c r="F15" s="28" t="s">
        <v>22</v>
      </c>
      <c r="G15" s="28" t="s">
        <v>48</v>
      </c>
      <c r="H15" s="28">
        <v>1</v>
      </c>
      <c r="I15" s="28" t="s">
        <v>45</v>
      </c>
      <c r="J15" s="28">
        <v>0</v>
      </c>
      <c r="K15" s="28">
        <v>20</v>
      </c>
      <c r="L15" s="28">
        <v>20</v>
      </c>
      <c r="M15" s="28">
        <v>20</v>
      </c>
      <c r="N15" s="28">
        <v>-0.8</v>
      </c>
      <c r="O15" s="28">
        <v>5</v>
      </c>
      <c r="P15" s="28">
        <v>276</v>
      </c>
      <c r="Q15" s="28">
        <v>18</v>
      </c>
      <c r="R15" s="28">
        <v>21</v>
      </c>
      <c r="S15" s="28" t="s">
        <v>25</v>
      </c>
      <c r="T15" s="28" t="s">
        <v>26</v>
      </c>
      <c r="U15" s="29">
        <v>0</v>
      </c>
    </row>
    <row r="16" spans="1:22" s="14" customFormat="1" ht="15" thickBot="1" x14ac:dyDescent="0.4">
      <c r="A16" s="11" t="s">
        <v>49</v>
      </c>
      <c r="B16" s="12">
        <f>AVERAGE(B4:B15)</f>
        <v>49.083333333333336</v>
      </c>
      <c r="C16" s="12">
        <f>AVERAGE(C4:C15)</f>
        <v>74.916666666666671</v>
      </c>
      <c r="D16" s="12"/>
      <c r="E16" s="12"/>
      <c r="F16" s="12"/>
      <c r="G16" s="12"/>
      <c r="H16" s="12"/>
      <c r="I16" s="12"/>
      <c r="J16" s="12"/>
      <c r="K16" s="12">
        <f>AVERAGE(K4:K15)</f>
        <v>32.5</v>
      </c>
      <c r="L16" s="12">
        <f>AVERAGE(L4:L15)</f>
        <v>55.416666666666664</v>
      </c>
      <c r="M16" s="12">
        <f t="shared" ref="M16:R16" si="0">AVERAGE(M4:M15)</f>
        <v>25</v>
      </c>
      <c r="N16" s="12">
        <f t="shared" si="0"/>
        <v>-0.10000000000000003</v>
      </c>
      <c r="O16" s="12">
        <f t="shared" si="0"/>
        <v>10.25</v>
      </c>
      <c r="P16" s="12">
        <f t="shared" si="0"/>
        <v>254.83333333333334</v>
      </c>
      <c r="Q16" s="12">
        <f t="shared" si="0"/>
        <v>14.583333333333334</v>
      </c>
      <c r="R16" s="12">
        <f t="shared" si="0"/>
        <v>16.166666666666668</v>
      </c>
      <c r="S16" s="12"/>
      <c r="T16" s="12"/>
      <c r="U16" s="13">
        <f>AVERAGE(U4:U15)</f>
        <v>1</v>
      </c>
    </row>
    <row r="17" spans="1:21" s="14" customFormat="1" ht="15" thickBot="1" x14ac:dyDescent="0.4">
      <c r="A17" s="15" t="s">
        <v>50</v>
      </c>
      <c r="B17" s="16">
        <f>_xlfn.STDEV.P(B4:B15)</f>
        <v>13.810975908876083</v>
      </c>
      <c r="C17" s="16">
        <f>_xlfn.STDEV.P(C4:C15)</f>
        <v>105.20254934595876</v>
      </c>
      <c r="D17" s="16"/>
      <c r="E17" s="16"/>
      <c r="F17" s="16"/>
      <c r="G17" s="16"/>
      <c r="H17" s="16"/>
      <c r="I17" s="16"/>
      <c r="J17" s="16"/>
      <c r="K17" s="16">
        <f>_xlfn.STDEV.P(K4:K15)</f>
        <v>21.262251370288457</v>
      </c>
      <c r="L17" s="16">
        <f t="shared" ref="L17:P17" si="1">_xlfn.STDEV.P(L4:L15)</f>
        <v>21.742655209416249</v>
      </c>
      <c r="M17" s="16">
        <f t="shared" si="1"/>
        <v>16.583123951777001</v>
      </c>
      <c r="N17" s="16">
        <f t="shared" si="1"/>
        <v>1.7916472867168918</v>
      </c>
      <c r="O17" s="16">
        <f t="shared" si="1"/>
        <v>3.2177890960513036</v>
      </c>
      <c r="P17" s="16">
        <f t="shared" si="1"/>
        <v>103.88682410307008</v>
      </c>
      <c r="Q17" s="16">
        <f>_xlfn.STDEV.P(Q4:Q8)</f>
        <v>11.288932633336067</v>
      </c>
      <c r="R17" s="16">
        <f>_xlfn.STDEV.P(R4:R15)</f>
        <v>11.25339454959653</v>
      </c>
      <c r="S17" s="16"/>
      <c r="T17" s="16"/>
      <c r="U17" s="17">
        <f>_xlfn.STDEV.P(U4:U15)</f>
        <v>2.7688746209726918</v>
      </c>
    </row>
    <row r="18" spans="1:21" x14ac:dyDescent="0.35">
      <c r="H18" s="19"/>
    </row>
    <row r="19" spans="1:21" x14ac:dyDescent="0.35">
      <c r="C19" s="20" t="s">
        <v>51</v>
      </c>
    </row>
    <row r="20" spans="1:21" x14ac:dyDescent="0.35">
      <c r="C20" s="21" t="s">
        <v>52</v>
      </c>
    </row>
    <row r="56" spans="1:6" x14ac:dyDescent="0.35">
      <c r="F56" s="22"/>
    </row>
    <row r="57" spans="1:6" ht="16" x14ac:dyDescent="0.35">
      <c r="A57" s="23"/>
      <c r="B57" s="22"/>
    </row>
    <row r="66" spans="1:1" s="25" customFormat="1" x14ac:dyDescent="0.35">
      <c r="A66" s="24"/>
    </row>
    <row r="67" spans="1:1" s="25" customFormat="1" x14ac:dyDescent="0.35">
      <c r="A67" s="24"/>
    </row>
    <row r="76" spans="1:1" s="25" customFormat="1" x14ac:dyDescent="0.35">
      <c r="A76" s="24"/>
    </row>
    <row r="77" spans="1:1" s="25" customFormat="1" x14ac:dyDescent="0.35">
      <c r="A77" s="24"/>
    </row>
    <row r="78" spans="1:1" s="25" customFormat="1" x14ac:dyDescent="0.35">
      <c r="A78" s="24"/>
    </row>
    <row r="89" spans="1:1" x14ac:dyDescent="0.35">
      <c r="A89" s="26"/>
    </row>
    <row r="90" spans="1:1" x14ac:dyDescent="0.35">
      <c r="A90" s="26"/>
    </row>
    <row r="91" spans="1:1" x14ac:dyDescent="0.35">
      <c r="A91" s="26"/>
    </row>
    <row r="92" spans="1:1" x14ac:dyDescent="0.35">
      <c r="A92" s="26"/>
    </row>
    <row r="93" spans="1:1" x14ac:dyDescent="0.35">
      <c r="A93" s="26"/>
    </row>
    <row r="94" spans="1:1" x14ac:dyDescent="0.35">
      <c r="A94" s="26"/>
    </row>
    <row r="95" spans="1:1" x14ac:dyDescent="0.35">
      <c r="A95" s="26"/>
    </row>
    <row r="96" spans="1:1" x14ac:dyDescent="0.35">
      <c r="A96" s="26"/>
    </row>
    <row r="97" spans="1:1" x14ac:dyDescent="0.35">
      <c r="A97" s="26"/>
    </row>
    <row r="98" spans="1:1" x14ac:dyDescent="0.35">
      <c r="A98" s="26"/>
    </row>
    <row r="99" spans="1:1" x14ac:dyDescent="0.35">
      <c r="A99" s="26"/>
    </row>
    <row r="100" spans="1:1" x14ac:dyDescent="0.35">
      <c r="A100" s="26"/>
    </row>
    <row r="101" spans="1:1" x14ac:dyDescent="0.35">
      <c r="A101" s="26"/>
    </row>
  </sheetData>
  <mergeCells count="3">
    <mergeCell ref="A2:U2"/>
    <mergeCell ref="G3:H3"/>
    <mergeCell ref="I3:J3"/>
  </mergeCells>
  <conditionalFormatting sqref="A57">
    <cfRule type="duplicateValues" dxfId="3" priority="1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F1F06-BD0B-4B71-82CA-BFDD310E2608}">
  <dimension ref="A1:B20"/>
  <sheetViews>
    <sheetView workbookViewId="0">
      <selection activeCell="C9" sqref="C9"/>
    </sheetView>
  </sheetViews>
  <sheetFormatPr defaultColWidth="11.453125" defaultRowHeight="14.5" x14ac:dyDescent="0.35"/>
  <cols>
    <col min="1" max="1" width="15.54296875" customWidth="1"/>
  </cols>
  <sheetData>
    <row r="1" spans="1:2" ht="15" thickBot="1" x14ac:dyDescent="0.4">
      <c r="A1" s="1" t="s">
        <v>73</v>
      </c>
    </row>
    <row r="2" spans="1:2" ht="15" thickBot="1" x14ac:dyDescent="0.4">
      <c r="A2" s="48" t="s">
        <v>53</v>
      </c>
      <c r="B2" s="49"/>
    </row>
    <row r="3" spans="1:2" ht="15" thickBot="1" x14ac:dyDescent="0.4">
      <c r="A3" s="35" t="s">
        <v>54</v>
      </c>
      <c r="B3" s="36" t="s">
        <v>2</v>
      </c>
    </row>
    <row r="4" spans="1:2" ht="16" x14ac:dyDescent="0.4">
      <c r="A4" s="37" t="s">
        <v>55</v>
      </c>
      <c r="B4" s="38">
        <v>62</v>
      </c>
    </row>
    <row r="5" spans="1:2" ht="16" x14ac:dyDescent="0.4">
      <c r="A5" s="37" t="s">
        <v>56</v>
      </c>
      <c r="B5" s="38">
        <v>33</v>
      </c>
    </row>
    <row r="6" spans="1:2" ht="16" x14ac:dyDescent="0.4">
      <c r="A6" s="37" t="s">
        <v>57</v>
      </c>
      <c r="B6" s="38">
        <v>34</v>
      </c>
    </row>
    <row r="7" spans="1:2" ht="16" x14ac:dyDescent="0.4">
      <c r="A7" s="37" t="s">
        <v>58</v>
      </c>
      <c r="B7" s="38">
        <v>29</v>
      </c>
    </row>
    <row r="8" spans="1:2" ht="16" x14ac:dyDescent="0.4">
      <c r="A8" s="37" t="s">
        <v>59</v>
      </c>
      <c r="B8" s="38">
        <v>41</v>
      </c>
    </row>
    <row r="9" spans="1:2" ht="16" x14ac:dyDescent="0.4">
      <c r="A9" s="37" t="s">
        <v>60</v>
      </c>
      <c r="B9" s="38">
        <v>43</v>
      </c>
    </row>
    <row r="10" spans="1:2" ht="16" x14ac:dyDescent="0.4">
      <c r="A10" s="37" t="s">
        <v>61</v>
      </c>
      <c r="B10" s="38">
        <v>57</v>
      </c>
    </row>
    <row r="11" spans="1:2" ht="16" x14ac:dyDescent="0.4">
      <c r="A11" s="37" t="s">
        <v>62</v>
      </c>
      <c r="B11" s="38">
        <v>57</v>
      </c>
    </row>
    <row r="12" spans="1:2" ht="16" x14ac:dyDescent="0.4">
      <c r="A12" s="37" t="s">
        <v>63</v>
      </c>
      <c r="B12" s="38">
        <v>42</v>
      </c>
    </row>
    <row r="13" spans="1:2" ht="16" x14ac:dyDescent="0.4">
      <c r="A13" s="37" t="s">
        <v>64</v>
      </c>
      <c r="B13" s="38">
        <v>65</v>
      </c>
    </row>
    <row r="14" spans="1:2" ht="16" x14ac:dyDescent="0.4">
      <c r="A14" s="37" t="s">
        <v>65</v>
      </c>
      <c r="B14" s="38">
        <v>42</v>
      </c>
    </row>
    <row r="15" spans="1:2" ht="16" x14ac:dyDescent="0.4">
      <c r="A15" s="37" t="s">
        <v>66</v>
      </c>
      <c r="B15" s="38">
        <v>47</v>
      </c>
    </row>
    <row r="16" spans="1:2" ht="16" x14ac:dyDescent="0.4">
      <c r="A16" s="37" t="s">
        <v>67</v>
      </c>
      <c r="B16" s="38">
        <v>46</v>
      </c>
    </row>
    <row r="17" spans="1:2" ht="16" x14ac:dyDescent="0.4">
      <c r="A17" s="37" t="s">
        <v>68</v>
      </c>
      <c r="B17" s="38">
        <v>48</v>
      </c>
    </row>
    <row r="18" spans="1:2" ht="16.5" thickBot="1" x14ac:dyDescent="0.45">
      <c r="A18" s="39" t="s">
        <v>69</v>
      </c>
      <c r="B18" s="40">
        <v>62</v>
      </c>
    </row>
    <row r="19" spans="1:2" ht="16" x14ac:dyDescent="0.35">
      <c r="A19" s="41" t="s">
        <v>70</v>
      </c>
      <c r="B19" s="5">
        <f>AVERAGE(B4:B18)</f>
        <v>47.2</v>
      </c>
    </row>
    <row r="20" spans="1:2" ht="16.5" thickBot="1" x14ac:dyDescent="0.4">
      <c r="A20" s="42" t="s">
        <v>71</v>
      </c>
      <c r="B20" s="43">
        <f>STDEV(B4:B18)</f>
        <v>11.232605600279424</v>
      </c>
    </row>
  </sheetData>
  <mergeCells count="1">
    <mergeCell ref="A2:B2"/>
  </mergeCells>
  <conditionalFormatting sqref="A4:A8">
    <cfRule type="duplicateValues" dxfId="2" priority="3"/>
  </conditionalFormatting>
  <conditionalFormatting sqref="A9:A15">
    <cfRule type="duplicateValues" dxfId="1" priority="2"/>
  </conditionalFormatting>
  <conditionalFormatting sqref="A16:A2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2024-09-12T12:25:07Z</dcterms:created>
  <dcterms:modified xsi:type="dcterms:W3CDTF">2024-11-06T10:00:48Z</dcterms:modified>
</cp:coreProperties>
</file>