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b-my.sharepoint.com/personal/1545604_uab_cat/Documents/UAB/Doctorat/B-alanine pathway/Manuscript 2/Additional files/"/>
    </mc:Choice>
  </mc:AlternateContent>
  <xr:revisionPtr revIDLastSave="630" documentId="8_{1E74E10A-0BBD-4734-A49B-F189FAA75823}" xr6:coauthVersionLast="47" xr6:coauthVersionMax="47" xr10:uidLastSave="{09DE3E4B-6BB8-49D7-B515-31CC3748567D}"/>
  <bookViews>
    <workbookView xWindow="28680" yWindow="-120" windowWidth="29040" windowHeight="15840" xr2:uid="{268D4EC0-D7D8-4A01-BA25-21F209EBFA92}"/>
  </bookViews>
  <sheets>
    <sheet name="3-HP" sheetId="2" r:id="rId1"/>
    <sheet name="DO600" sheetId="3" r:id="rId2"/>
    <sheet name="t test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5" i="2" l="1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196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78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60" i="3"/>
  <c r="G159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42" i="3"/>
  <c r="G137" i="3"/>
  <c r="G138" i="3"/>
  <c r="G139" i="3"/>
  <c r="G140" i="3"/>
  <c r="G141" i="3"/>
  <c r="G136" i="3"/>
  <c r="G131" i="3"/>
  <c r="G132" i="3"/>
  <c r="G133" i="3"/>
  <c r="G134" i="3"/>
  <c r="G135" i="3"/>
  <c r="G130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12" i="3"/>
  <c r="G107" i="3"/>
  <c r="G108" i="3"/>
  <c r="G109" i="3"/>
  <c r="G110" i="3"/>
  <c r="G111" i="3"/>
  <c r="G106" i="3"/>
  <c r="G101" i="3"/>
  <c r="G102" i="3"/>
  <c r="G103" i="3"/>
  <c r="G104" i="3"/>
  <c r="G105" i="3"/>
  <c r="G100" i="3"/>
  <c r="G95" i="3"/>
  <c r="G96" i="3"/>
  <c r="G97" i="3"/>
  <c r="G98" i="3"/>
  <c r="G99" i="3"/>
  <c r="G94" i="3"/>
  <c r="G89" i="3"/>
  <c r="G90" i="3"/>
  <c r="G91" i="3"/>
  <c r="G92" i="3"/>
  <c r="G93" i="3"/>
  <c r="G88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70" i="3"/>
  <c r="G65" i="3"/>
  <c r="G66" i="3"/>
  <c r="G67" i="3"/>
  <c r="G68" i="3"/>
  <c r="G69" i="3"/>
  <c r="G64" i="3"/>
  <c r="J46" i="3"/>
  <c r="I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46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28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10" i="3"/>
  <c r="G5" i="3"/>
  <c r="G6" i="3"/>
  <c r="G7" i="3"/>
  <c r="G8" i="3"/>
  <c r="G9" i="3"/>
  <c r="G4" i="3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6" i="2"/>
  <c r="G243" i="3" l="1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K220" i="3"/>
  <c r="G220" i="3"/>
  <c r="G219" i="3"/>
  <c r="G218" i="3"/>
  <c r="G217" i="3"/>
  <c r="G216" i="3"/>
  <c r="G215" i="3"/>
  <c r="G214" i="3"/>
  <c r="H166" i="3"/>
  <c r="I130" i="3"/>
  <c r="H124" i="3"/>
  <c r="H112" i="3"/>
  <c r="H58" i="3"/>
  <c r="H46" i="3"/>
  <c r="H28" i="3"/>
  <c r="H22" i="3"/>
  <c r="H10" i="3"/>
  <c r="J4" i="3"/>
  <c r="G6" i="2"/>
  <c r="H6" i="2" s="1"/>
  <c r="AK29" i="2" s="1"/>
  <c r="I6" i="2"/>
  <c r="AL29" i="2" s="1"/>
  <c r="N6" i="2"/>
  <c r="N7" i="2"/>
  <c r="X7" i="2"/>
  <c r="N8" i="2"/>
  <c r="X8" i="2"/>
  <c r="AJ41" i="2"/>
  <c r="G9" i="2"/>
  <c r="N9" i="2"/>
  <c r="X9" i="2"/>
  <c r="AJ42" i="2"/>
  <c r="N10" i="2"/>
  <c r="X10" i="2"/>
  <c r="AJ43" i="2"/>
  <c r="N11" i="2"/>
  <c r="X11" i="2"/>
  <c r="AJ44" i="2"/>
  <c r="G12" i="2"/>
  <c r="K12" i="2"/>
  <c r="N12" i="2"/>
  <c r="X12" i="2"/>
  <c r="AJ45" i="2"/>
  <c r="N13" i="2"/>
  <c r="X13" i="2"/>
  <c r="AJ46" i="2"/>
  <c r="N14" i="2"/>
  <c r="X14" i="2"/>
  <c r="AJ47" i="2"/>
  <c r="G15" i="2"/>
  <c r="H9" i="2" s="1"/>
  <c r="AK30" i="2" s="1"/>
  <c r="N15" i="2"/>
  <c r="AJ48" i="2"/>
  <c r="N16" i="2"/>
  <c r="X16" i="2"/>
  <c r="N17" i="2"/>
  <c r="X17" i="2"/>
  <c r="G18" i="2"/>
  <c r="N18" i="2"/>
  <c r="X18" i="2"/>
  <c r="N19" i="2"/>
  <c r="X19" i="2"/>
  <c r="N20" i="2"/>
  <c r="X20" i="2"/>
  <c r="G21" i="2"/>
  <c r="N21" i="2"/>
  <c r="X21" i="2"/>
  <c r="N22" i="2"/>
  <c r="X22" i="2"/>
  <c r="N23" i="2"/>
  <c r="X23" i="2"/>
  <c r="G24" i="2"/>
  <c r="N24" i="2"/>
  <c r="X24" i="2"/>
  <c r="N25" i="2"/>
  <c r="X25" i="2"/>
  <c r="N26" i="2"/>
  <c r="X26" i="2"/>
  <c r="G27" i="2"/>
  <c r="N27" i="2"/>
  <c r="X27" i="2"/>
  <c r="N28" i="2"/>
  <c r="X28" i="2"/>
  <c r="N29" i="2"/>
  <c r="X29" i="2"/>
  <c r="G30" i="2"/>
  <c r="N30" i="2"/>
  <c r="N31" i="2"/>
  <c r="X31" i="2"/>
  <c r="N32" i="2"/>
  <c r="X32" i="2"/>
  <c r="G33" i="2"/>
  <c r="N33" i="2"/>
  <c r="X33" i="2"/>
  <c r="N34" i="2"/>
  <c r="X34" i="2"/>
  <c r="N35" i="2"/>
  <c r="X35" i="2"/>
  <c r="G36" i="2"/>
  <c r="H36" i="2" s="1"/>
  <c r="I36" i="2"/>
  <c r="N36" i="2"/>
  <c r="X36" i="2"/>
  <c r="C60" i="4"/>
  <c r="N37" i="2"/>
  <c r="X37" i="2"/>
  <c r="D60" i="4" s="1"/>
  <c r="C61" i="4"/>
  <c r="N38" i="2"/>
  <c r="X38" i="2"/>
  <c r="D61" i="4" s="1"/>
  <c r="G39" i="2"/>
  <c r="F59" i="4"/>
  <c r="N39" i="2"/>
  <c r="X39" i="2"/>
  <c r="G59" i="4" s="1"/>
  <c r="F60" i="4"/>
  <c r="N40" i="2"/>
  <c r="X40" i="2"/>
  <c r="G60" i="4" s="1"/>
  <c r="F61" i="4"/>
  <c r="N41" i="2"/>
  <c r="X41" i="2"/>
  <c r="G61" i="4" s="1"/>
  <c r="G42" i="2"/>
  <c r="N42" i="2"/>
  <c r="X42" i="2"/>
  <c r="G62" i="4" s="1"/>
  <c r="F63" i="4"/>
  <c r="N43" i="2"/>
  <c r="X43" i="2"/>
  <c r="G63" i="4" s="1"/>
  <c r="F64" i="4"/>
  <c r="N44" i="2"/>
  <c r="X44" i="2"/>
  <c r="G64" i="4" s="1"/>
  <c r="G45" i="2"/>
  <c r="N45" i="2"/>
  <c r="X45" i="2"/>
  <c r="G65" i="4" s="1"/>
  <c r="F66" i="4"/>
  <c r="N46" i="2"/>
  <c r="X46" i="2"/>
  <c r="F67" i="4"/>
  <c r="N47" i="2"/>
  <c r="X47" i="2"/>
  <c r="G67" i="4" s="1"/>
  <c r="G48" i="2"/>
  <c r="H48" i="2" s="1"/>
  <c r="I48" i="2"/>
  <c r="N48" i="2"/>
  <c r="X48" i="2"/>
  <c r="N49" i="2"/>
  <c r="N50" i="2"/>
  <c r="X50" i="2"/>
  <c r="G51" i="2"/>
  <c r="H51" i="2" s="1"/>
  <c r="I51" i="2"/>
  <c r="N51" i="2"/>
  <c r="X51" i="2"/>
  <c r="N52" i="2"/>
  <c r="N53" i="2"/>
  <c r="X53" i="2"/>
  <c r="G54" i="2"/>
  <c r="H54" i="2" s="1"/>
  <c r="I54" i="2"/>
  <c r="N54" i="2"/>
  <c r="X54" i="2"/>
  <c r="N55" i="2"/>
  <c r="N56" i="2"/>
  <c r="X56" i="2"/>
  <c r="G57" i="2"/>
  <c r="H57" i="2" s="1"/>
  <c r="I57" i="2"/>
  <c r="N57" i="2"/>
  <c r="X57" i="2"/>
  <c r="N58" i="2"/>
  <c r="X58" i="2"/>
  <c r="N59" i="2"/>
  <c r="X59" i="2"/>
  <c r="G60" i="2"/>
  <c r="N60" i="2"/>
  <c r="N61" i="2"/>
  <c r="X61" i="2"/>
  <c r="N62" i="2"/>
  <c r="X62" i="2"/>
  <c r="G63" i="2"/>
  <c r="N63" i="2"/>
  <c r="X63" i="2"/>
  <c r="N64" i="2"/>
  <c r="X64" i="2"/>
  <c r="N65" i="2"/>
  <c r="X65" i="2"/>
  <c r="G66" i="2"/>
  <c r="N66" i="2"/>
  <c r="X66" i="2"/>
  <c r="N67" i="2"/>
  <c r="X67" i="2"/>
  <c r="N68" i="2"/>
  <c r="X68" i="2"/>
  <c r="G69" i="2"/>
  <c r="H69" i="2" s="1"/>
  <c r="AK41" i="2" s="1"/>
  <c r="I69" i="2"/>
  <c r="AL41" i="2" s="1"/>
  <c r="N69" i="2"/>
  <c r="N70" i="2"/>
  <c r="X70" i="2"/>
  <c r="N71" i="2"/>
  <c r="X71" i="2"/>
  <c r="G72" i="2"/>
  <c r="H72" i="2" s="1"/>
  <c r="AK42" i="2" s="1"/>
  <c r="I72" i="2"/>
  <c r="AL42" i="2" s="1"/>
  <c r="N72" i="2"/>
  <c r="N73" i="2"/>
  <c r="X73" i="2"/>
  <c r="N74" i="2"/>
  <c r="X74" i="2"/>
  <c r="G75" i="2"/>
  <c r="N75" i="2"/>
  <c r="X75" i="2"/>
  <c r="N76" i="2"/>
  <c r="X76" i="2"/>
  <c r="N77" i="2"/>
  <c r="X77" i="2"/>
  <c r="G78" i="2"/>
  <c r="N78" i="2"/>
  <c r="X78" i="2"/>
  <c r="N79" i="2"/>
  <c r="N80" i="2"/>
  <c r="X80" i="2"/>
  <c r="G81" i="2"/>
  <c r="N81" i="2"/>
  <c r="X81" i="2"/>
  <c r="N82" i="2"/>
  <c r="X82" i="2"/>
  <c r="N83" i="2"/>
  <c r="X83" i="2"/>
  <c r="G84" i="2"/>
  <c r="N84" i="2"/>
  <c r="X84" i="2"/>
  <c r="N85" i="2"/>
  <c r="X85" i="2"/>
  <c r="N86" i="2"/>
  <c r="G87" i="2"/>
  <c r="N87" i="2"/>
  <c r="N88" i="2"/>
  <c r="X88" i="2"/>
  <c r="N89" i="2"/>
  <c r="X89" i="2"/>
  <c r="G90" i="2"/>
  <c r="N90" i="2"/>
  <c r="N91" i="2"/>
  <c r="X91" i="2"/>
  <c r="N92" i="2"/>
  <c r="X92" i="2"/>
  <c r="G93" i="2"/>
  <c r="N93" i="2"/>
  <c r="X93" i="2"/>
  <c r="N94" i="2"/>
  <c r="X94" i="2"/>
  <c r="N95" i="2"/>
  <c r="X95" i="2"/>
  <c r="G96" i="2"/>
  <c r="N96" i="2"/>
  <c r="X96" i="2"/>
  <c r="N97" i="2"/>
  <c r="X97" i="2"/>
  <c r="N98" i="2"/>
  <c r="X98" i="2"/>
  <c r="G99" i="2"/>
  <c r="N99" i="2"/>
  <c r="N100" i="2"/>
  <c r="X100" i="2"/>
  <c r="N101" i="2"/>
  <c r="X101" i="2"/>
  <c r="G102" i="2"/>
  <c r="N102" i="2"/>
  <c r="N103" i="2"/>
  <c r="X103" i="2"/>
  <c r="N104" i="2"/>
  <c r="X104" i="2"/>
  <c r="G105" i="2"/>
  <c r="N105" i="2"/>
  <c r="N106" i="2"/>
  <c r="X106" i="2"/>
  <c r="N107" i="2"/>
  <c r="X107" i="2"/>
  <c r="G108" i="2"/>
  <c r="N108" i="2"/>
  <c r="X108" i="2"/>
  <c r="N109" i="2"/>
  <c r="X109" i="2"/>
  <c r="N110" i="2"/>
  <c r="X110" i="2"/>
  <c r="G111" i="2"/>
  <c r="N111" i="2"/>
  <c r="X111" i="2"/>
  <c r="N112" i="2"/>
  <c r="X112" i="2"/>
  <c r="N113" i="2"/>
  <c r="X113" i="2"/>
  <c r="G114" i="2"/>
  <c r="N114" i="2"/>
  <c r="X114" i="2"/>
  <c r="N115" i="2"/>
  <c r="X115" i="2"/>
  <c r="N116" i="2"/>
  <c r="X116" i="2"/>
  <c r="G117" i="2"/>
  <c r="N117" i="2"/>
  <c r="X117" i="2"/>
  <c r="N118" i="2"/>
  <c r="X118" i="2"/>
  <c r="N119" i="2"/>
  <c r="X119" i="2"/>
  <c r="G120" i="2"/>
  <c r="N120" i="2"/>
  <c r="N121" i="2"/>
  <c r="X121" i="2"/>
  <c r="N122" i="2"/>
  <c r="X122" i="2"/>
  <c r="G123" i="2"/>
  <c r="N123" i="2"/>
  <c r="N124" i="2"/>
  <c r="X124" i="2"/>
  <c r="N125" i="2"/>
  <c r="X125" i="2"/>
  <c r="H160" i="3" l="1"/>
  <c r="H82" i="3"/>
  <c r="H220" i="3"/>
  <c r="H16" i="3"/>
  <c r="J10" i="3" s="1"/>
  <c r="H88" i="3"/>
  <c r="H232" i="3"/>
  <c r="H52" i="3"/>
  <c r="H4" i="3"/>
  <c r="I4" i="3" s="1"/>
  <c r="K4" i="3" s="1"/>
  <c r="H154" i="3"/>
  <c r="H190" i="3"/>
  <c r="H202" i="3"/>
  <c r="H34" i="3"/>
  <c r="J28" i="3" s="1"/>
  <c r="J94" i="3"/>
  <c r="J130" i="3"/>
  <c r="K130" i="3" s="1"/>
  <c r="H70" i="3"/>
  <c r="I70" i="3" s="1"/>
  <c r="J106" i="3"/>
  <c r="H196" i="3"/>
  <c r="H40" i="3"/>
  <c r="H142" i="3"/>
  <c r="I64" i="3"/>
  <c r="H178" i="3"/>
  <c r="H64" i="3"/>
  <c r="H118" i="3"/>
  <c r="J112" i="3" s="1"/>
  <c r="J136" i="3"/>
  <c r="H148" i="3"/>
  <c r="J64" i="3"/>
  <c r="H76" i="3"/>
  <c r="H184" i="3"/>
  <c r="H214" i="3"/>
  <c r="J214" i="3" s="1"/>
  <c r="I88" i="3"/>
  <c r="J100" i="3"/>
  <c r="H136" i="3"/>
  <c r="H172" i="3"/>
  <c r="I160" i="3" s="1"/>
  <c r="H208" i="3"/>
  <c r="H238" i="3"/>
  <c r="J226" i="3" s="1"/>
  <c r="J88" i="3"/>
  <c r="H100" i="3"/>
  <c r="H226" i="3"/>
  <c r="K6" i="2"/>
  <c r="L6" i="2" s="1"/>
  <c r="AM29" i="2" s="1"/>
  <c r="K69" i="2"/>
  <c r="L69" i="2" s="1"/>
  <c r="AM41" i="2" s="1"/>
  <c r="Q51" i="2"/>
  <c r="K42" i="2"/>
  <c r="K93" i="2"/>
  <c r="H111" i="2"/>
  <c r="AK47" i="2" s="1"/>
  <c r="M57" i="2"/>
  <c r="H60" i="2"/>
  <c r="K114" i="2"/>
  <c r="O84" i="2"/>
  <c r="K102" i="2"/>
  <c r="K84" i="2"/>
  <c r="K45" i="2"/>
  <c r="K105" i="2"/>
  <c r="K87" i="2"/>
  <c r="T69" i="2"/>
  <c r="U69" i="2" s="1"/>
  <c r="AO41" i="2" s="1"/>
  <c r="V72" i="2"/>
  <c r="AP42" i="2" s="1"/>
  <c r="L36" i="2"/>
  <c r="O6" i="2"/>
  <c r="P6" i="2" s="1"/>
  <c r="AO29" i="2" s="1"/>
  <c r="K120" i="2"/>
  <c r="V36" i="2"/>
  <c r="T81" i="2"/>
  <c r="T105" i="2"/>
  <c r="T87" i="2"/>
  <c r="V54" i="2"/>
  <c r="Y27" i="2"/>
  <c r="T9" i="2"/>
  <c r="I18" i="2"/>
  <c r="AL31" i="2" s="1"/>
  <c r="T111" i="2"/>
  <c r="K78" i="2"/>
  <c r="Y9" i="2"/>
  <c r="O90" i="2"/>
  <c r="K48" i="2"/>
  <c r="L48" i="2" s="1"/>
  <c r="K36" i="2"/>
  <c r="O114" i="2"/>
  <c r="O111" i="2"/>
  <c r="K96" i="2"/>
  <c r="K90" i="2"/>
  <c r="I84" i="2"/>
  <c r="AL44" i="2" s="1"/>
  <c r="H84" i="2"/>
  <c r="AK44" i="2" s="1"/>
  <c r="T63" i="2"/>
  <c r="K57" i="2"/>
  <c r="L57" i="2" s="1"/>
  <c r="M54" i="2"/>
  <c r="V6" i="2"/>
  <c r="Y93" i="2"/>
  <c r="K111" i="2"/>
  <c r="O15" i="2"/>
  <c r="Y24" i="2"/>
  <c r="T12" i="2"/>
  <c r="K117" i="2"/>
  <c r="T120" i="2"/>
  <c r="O120" i="2"/>
  <c r="O105" i="2"/>
  <c r="Q102" i="2" s="1"/>
  <c r="T102" i="2"/>
  <c r="O81" i="2"/>
  <c r="K75" i="2"/>
  <c r="T48" i="2"/>
  <c r="U48" i="2" s="1"/>
  <c r="O42" i="2"/>
  <c r="C59" i="4"/>
  <c r="I117" i="2"/>
  <c r="AL48" i="2" s="1"/>
  <c r="O102" i="2"/>
  <c r="T72" i="2"/>
  <c r="U72" i="2" s="1"/>
  <c r="AO42" i="2" s="1"/>
  <c r="X69" i="2"/>
  <c r="Y69" i="2" s="1"/>
  <c r="Z69" i="2" s="1"/>
  <c r="AQ41" i="2" s="1"/>
  <c r="V51" i="2"/>
  <c r="AA36" i="2"/>
  <c r="Z36" i="2"/>
  <c r="D59" i="4"/>
  <c r="Y75" i="2"/>
  <c r="Y45" i="2"/>
  <c r="G66" i="4"/>
  <c r="F62" i="4"/>
  <c r="O108" i="2"/>
  <c r="X102" i="2"/>
  <c r="Y102" i="2" s="1"/>
  <c r="O99" i="2"/>
  <c r="T96" i="2"/>
  <c r="O87" i="2"/>
  <c r="O66" i="2"/>
  <c r="T60" i="2"/>
  <c r="O57" i="2"/>
  <c r="P57" i="2" s="1"/>
  <c r="X52" i="2"/>
  <c r="AA51" i="2" s="1"/>
  <c r="I39" i="2"/>
  <c r="T36" i="2"/>
  <c r="K30" i="2"/>
  <c r="Y114" i="2"/>
  <c r="T108" i="2"/>
  <c r="T99" i="2"/>
  <c r="Y66" i="2"/>
  <c r="K60" i="2"/>
  <c r="X49" i="2"/>
  <c r="Y48" i="2" s="1"/>
  <c r="Z48" i="2" s="1"/>
  <c r="U36" i="2"/>
  <c r="I111" i="2"/>
  <c r="AL47" i="2" s="1"/>
  <c r="Y108" i="2"/>
  <c r="H93" i="2"/>
  <c r="T21" i="2"/>
  <c r="K123" i="2"/>
  <c r="K99" i="2"/>
  <c r="T84" i="2"/>
  <c r="T75" i="2"/>
  <c r="K66" i="2"/>
  <c r="K63" i="2"/>
  <c r="Y33" i="2"/>
  <c r="T27" i="2"/>
  <c r="K9" i="2"/>
  <c r="T123" i="2"/>
  <c r="K108" i="2"/>
  <c r="H102" i="2"/>
  <c r="AK46" i="2" s="1"/>
  <c r="K81" i="2"/>
  <c r="H75" i="2"/>
  <c r="AK43" i="2" s="1"/>
  <c r="M36" i="2"/>
  <c r="T33" i="2"/>
  <c r="O30" i="2"/>
  <c r="K24" i="2"/>
  <c r="O21" i="2"/>
  <c r="F65" i="4"/>
  <c r="M72" i="2"/>
  <c r="AN42" i="2" s="1"/>
  <c r="O51" i="2"/>
  <c r="P51" i="2" s="1"/>
  <c r="K27" i="2"/>
  <c r="K21" i="2"/>
  <c r="H18" i="2"/>
  <c r="AK31" i="2" s="1"/>
  <c r="V48" i="2"/>
  <c r="K39" i="2"/>
  <c r="K15" i="2"/>
  <c r="V69" i="2"/>
  <c r="AP41" i="2" s="1"/>
  <c r="K54" i="2"/>
  <c r="L54" i="2" s="1"/>
  <c r="X87" i="2"/>
  <c r="Y87" i="2" s="1"/>
  <c r="T54" i="2"/>
  <c r="U54" i="2" s="1"/>
  <c r="T39" i="2"/>
  <c r="T90" i="2"/>
  <c r="T78" i="2"/>
  <c r="M69" i="2"/>
  <c r="AN41" i="2" s="1"/>
  <c r="V57" i="2"/>
  <c r="O54" i="2"/>
  <c r="P54" i="2" s="1"/>
  <c r="Q48" i="2"/>
  <c r="T45" i="2"/>
  <c r="Q57" i="2"/>
  <c r="O48" i="2"/>
  <c r="P48" i="2" s="1"/>
  <c r="O60" i="2"/>
  <c r="O39" i="2"/>
  <c r="O63" i="2"/>
  <c r="O78" i="2"/>
  <c r="O72" i="2"/>
  <c r="P72" i="2" s="1"/>
  <c r="O117" i="2"/>
  <c r="O75" i="2"/>
  <c r="Q54" i="2"/>
  <c r="O27" i="2"/>
  <c r="Q6" i="2"/>
  <c r="R6" i="2" s="1"/>
  <c r="O33" i="2"/>
  <c r="O9" i="2"/>
  <c r="O96" i="2"/>
  <c r="O123" i="2"/>
  <c r="O93" i="2"/>
  <c r="O69" i="2"/>
  <c r="P69" i="2" s="1"/>
  <c r="O24" i="2"/>
  <c r="O12" i="2"/>
  <c r="H106" i="3"/>
  <c r="I106" i="3"/>
  <c r="K106" i="3" s="1"/>
  <c r="I100" i="3"/>
  <c r="H94" i="3"/>
  <c r="I94" i="3"/>
  <c r="I136" i="3"/>
  <c r="H130" i="3"/>
  <c r="I10" i="3"/>
  <c r="Y21" i="2"/>
  <c r="Y117" i="2"/>
  <c r="Y111" i="2"/>
  <c r="AA57" i="2"/>
  <c r="Y57" i="2"/>
  <c r="Z57" i="2" s="1"/>
  <c r="Y96" i="2"/>
  <c r="Y81" i="2"/>
  <c r="Y63" i="2"/>
  <c r="Y42" i="2"/>
  <c r="X120" i="2"/>
  <c r="T117" i="2"/>
  <c r="H117" i="2"/>
  <c r="AK48" i="2" s="1"/>
  <c r="T114" i="2"/>
  <c r="I93" i="2"/>
  <c r="AL45" i="2" s="1"/>
  <c r="X90" i="2"/>
  <c r="Y90" i="2" s="1"/>
  <c r="X72" i="2"/>
  <c r="T66" i="2"/>
  <c r="X60" i="2"/>
  <c r="Y60" i="2" s="1"/>
  <c r="O45" i="2"/>
  <c r="T42" i="2"/>
  <c r="I27" i="2"/>
  <c r="AL32" i="2" s="1"/>
  <c r="O18" i="2"/>
  <c r="I9" i="2"/>
  <c r="AL30" i="2" s="1"/>
  <c r="T93" i="2"/>
  <c r="X86" i="2"/>
  <c r="Y84" i="2" s="1"/>
  <c r="K72" i="2"/>
  <c r="L72" i="2" s="1"/>
  <c r="AM42" i="2" s="1"/>
  <c r="Q69" i="2"/>
  <c r="K18" i="2"/>
  <c r="I60" i="2"/>
  <c r="Y36" i="2"/>
  <c r="X79" i="2"/>
  <c r="Y78" i="2" s="1"/>
  <c r="H39" i="2"/>
  <c r="K51" i="2"/>
  <c r="L51" i="2" s="1"/>
  <c r="M51" i="2"/>
  <c r="Y39" i="2"/>
  <c r="T6" i="2"/>
  <c r="U6" i="2" s="1"/>
  <c r="X6" i="2"/>
  <c r="X123" i="2"/>
  <c r="I102" i="2"/>
  <c r="AL46" i="2" s="1"/>
  <c r="X99" i="2"/>
  <c r="Y99" i="2" s="1"/>
  <c r="Q72" i="2"/>
  <c r="T57" i="2"/>
  <c r="U57" i="2" s="1"/>
  <c r="M48" i="2"/>
  <c r="T30" i="2"/>
  <c r="X30" i="2"/>
  <c r="Y30" i="2" s="1"/>
  <c r="T18" i="2"/>
  <c r="Y12" i="2"/>
  <c r="X105" i="2"/>
  <c r="Y105" i="2" s="1"/>
  <c r="Y18" i="2"/>
  <c r="I75" i="2"/>
  <c r="AL43" i="2" s="1"/>
  <c r="K33" i="2"/>
  <c r="T15" i="2"/>
  <c r="X15" i="2"/>
  <c r="Y15" i="2" s="1"/>
  <c r="T24" i="2"/>
  <c r="X55" i="2"/>
  <c r="T51" i="2"/>
  <c r="U51" i="2" s="1"/>
  <c r="O36" i="2"/>
  <c r="P36" i="2"/>
  <c r="Q36" i="2"/>
  <c r="R36" i="2" s="1"/>
  <c r="H27" i="2"/>
  <c r="AK32" i="2" s="1"/>
  <c r="M6" i="2"/>
  <c r="AN29" i="2" s="1"/>
  <c r="J196" i="3" l="1"/>
  <c r="I196" i="3"/>
  <c r="J160" i="3"/>
  <c r="K160" i="3" s="1"/>
  <c r="J142" i="3"/>
  <c r="I112" i="3"/>
  <c r="K64" i="3"/>
  <c r="J70" i="3"/>
  <c r="K70" i="3" s="1"/>
  <c r="K10" i="3"/>
  <c r="I226" i="3"/>
  <c r="I142" i="3"/>
  <c r="K142" i="3" s="1"/>
  <c r="J178" i="3"/>
  <c r="K100" i="3"/>
  <c r="I214" i="3"/>
  <c r="K214" i="3" s="1"/>
  <c r="K226" i="3"/>
  <c r="K112" i="3"/>
  <c r="K88" i="3"/>
  <c r="I28" i="3"/>
  <c r="K28" i="3" s="1"/>
  <c r="K136" i="3"/>
  <c r="I178" i="3"/>
  <c r="K94" i="3"/>
  <c r="L60" i="2"/>
  <c r="R51" i="2"/>
  <c r="Q60" i="2"/>
  <c r="M84" i="2"/>
  <c r="AN44" i="2" s="1"/>
  <c r="L93" i="2"/>
  <c r="AM45" i="2" s="1"/>
  <c r="L84" i="2"/>
  <c r="AM44" i="2" s="1"/>
  <c r="M111" i="2"/>
  <c r="AN47" i="2" s="1"/>
  <c r="P60" i="2"/>
  <c r="P39" i="2"/>
  <c r="R57" i="2"/>
  <c r="R48" i="2"/>
  <c r="L39" i="2"/>
  <c r="Q84" i="2"/>
  <c r="P9" i="2"/>
  <c r="AO30" i="2" s="1"/>
  <c r="M60" i="2"/>
  <c r="Q9" i="2"/>
  <c r="P84" i="2"/>
  <c r="W36" i="2"/>
  <c r="P111" i="2"/>
  <c r="AA69" i="2"/>
  <c r="AR41" i="2" s="1"/>
  <c r="M102" i="2"/>
  <c r="AN46" i="2" s="1"/>
  <c r="U102" i="2"/>
  <c r="AO46" i="2" s="1"/>
  <c r="P102" i="2"/>
  <c r="R102" i="2" s="1"/>
  <c r="P75" i="2"/>
  <c r="W72" i="2"/>
  <c r="L9" i="2"/>
  <c r="AM30" i="2" s="1"/>
  <c r="U84" i="2"/>
  <c r="AO44" i="2" s="1"/>
  <c r="W6" i="2"/>
  <c r="M9" i="2"/>
  <c r="AN30" i="2" s="1"/>
  <c r="W54" i="2"/>
  <c r="Z27" i="2"/>
  <c r="AQ32" i="2" s="1"/>
  <c r="V75" i="2"/>
  <c r="AP43" i="2" s="1"/>
  <c r="AB36" i="2"/>
  <c r="M75" i="2"/>
  <c r="AN43" i="2" s="1"/>
  <c r="L117" i="2"/>
  <c r="AM48" i="2" s="1"/>
  <c r="V9" i="2"/>
  <c r="U27" i="2"/>
  <c r="V111" i="2"/>
  <c r="AP47" i="2" s="1"/>
  <c r="Y51" i="2"/>
  <c r="Z51" i="2" s="1"/>
  <c r="AB51" i="2" s="1"/>
  <c r="Y123" i="2"/>
  <c r="U60" i="2"/>
  <c r="Y120" i="2"/>
  <c r="W48" i="2"/>
  <c r="AA48" i="2"/>
  <c r="AB48" i="2" s="1"/>
  <c r="L111" i="2"/>
  <c r="AM47" i="2" s="1"/>
  <c r="P117" i="2"/>
  <c r="W69" i="2"/>
  <c r="L102" i="2"/>
  <c r="AM46" i="2" s="1"/>
  <c r="W51" i="2"/>
  <c r="Z9" i="2"/>
  <c r="AQ30" i="2" s="1"/>
  <c r="L75" i="2"/>
  <c r="AM43" i="2" s="1"/>
  <c r="Q111" i="2"/>
  <c r="U39" i="2"/>
  <c r="M93" i="2"/>
  <c r="AN45" i="2" s="1"/>
  <c r="Q75" i="2"/>
  <c r="Z93" i="2"/>
  <c r="AQ45" i="2" s="1"/>
  <c r="W57" i="2"/>
  <c r="V60" i="2"/>
  <c r="V102" i="2"/>
  <c r="AP46" i="2" s="1"/>
  <c r="AK45" i="2"/>
  <c r="M117" i="2"/>
  <c r="AN48" i="2" s="1"/>
  <c r="Q27" i="2"/>
  <c r="AA9" i="2"/>
  <c r="AR30" i="2" s="1"/>
  <c r="AA102" i="2"/>
  <c r="AR46" i="2" s="1"/>
  <c r="R54" i="2"/>
  <c r="M39" i="2"/>
  <c r="U75" i="2"/>
  <c r="AO43" i="2" s="1"/>
  <c r="L27" i="2"/>
  <c r="AM32" i="2" s="1"/>
  <c r="V84" i="2"/>
  <c r="AP44" i="2" s="1"/>
  <c r="Q117" i="2"/>
  <c r="AB57" i="2"/>
  <c r="R72" i="2"/>
  <c r="U9" i="2"/>
  <c r="P27" i="2"/>
  <c r="AO32" i="2" s="1"/>
  <c r="P93" i="2"/>
  <c r="Q93" i="2"/>
  <c r="R69" i="2"/>
  <c r="AP29" i="2"/>
  <c r="K46" i="3"/>
  <c r="Z84" i="2"/>
  <c r="AQ44" i="2" s="1"/>
  <c r="AA84" i="2"/>
  <c r="AA75" i="2"/>
  <c r="Z75" i="2"/>
  <c r="AQ43" i="2" s="1"/>
  <c r="Z39" i="2"/>
  <c r="AA39" i="2"/>
  <c r="V27" i="2"/>
  <c r="V39" i="2"/>
  <c r="Y54" i="2"/>
  <c r="Z54" i="2" s="1"/>
  <c r="AA54" i="2"/>
  <c r="Q39" i="2"/>
  <c r="U18" i="2"/>
  <c r="V18" i="2"/>
  <c r="Y72" i="2"/>
  <c r="Z72" i="2" s="1"/>
  <c r="AQ42" i="2" s="1"/>
  <c r="AA72" i="2"/>
  <c r="M27" i="2"/>
  <c r="AN32" i="2" s="1"/>
  <c r="P18" i="2"/>
  <c r="AO31" i="2" s="1"/>
  <c r="Q18" i="2"/>
  <c r="AA18" i="2"/>
  <c r="Z18" i="2"/>
  <c r="AQ31" i="2" s="1"/>
  <c r="V93" i="2"/>
  <c r="U93" i="2"/>
  <c r="AO45" i="2" s="1"/>
  <c r="U111" i="2"/>
  <c r="AO47" i="2" s="1"/>
  <c r="AA111" i="2"/>
  <c r="Z111" i="2"/>
  <c r="AQ47" i="2" s="1"/>
  <c r="AA93" i="2"/>
  <c r="Z60" i="2"/>
  <c r="AA60" i="2"/>
  <c r="U117" i="2"/>
  <c r="AO48" i="2" s="1"/>
  <c r="V117" i="2"/>
  <c r="L18" i="2"/>
  <c r="AM31" i="2" s="1"/>
  <c r="M18" i="2"/>
  <c r="AN31" i="2" s="1"/>
  <c r="Z102" i="2"/>
  <c r="AQ46" i="2" s="1"/>
  <c r="AA27" i="2"/>
  <c r="AP30" i="2"/>
  <c r="Y6" i="2"/>
  <c r="Z6" i="2" s="1"/>
  <c r="AQ29" i="2" s="1"/>
  <c r="AA6" i="2"/>
  <c r="W27" i="2" l="1"/>
  <c r="W84" i="2"/>
  <c r="AA117" i="2"/>
  <c r="AR48" i="2" s="1"/>
  <c r="K196" i="3"/>
  <c r="K178" i="3"/>
  <c r="R111" i="2"/>
  <c r="R60" i="2"/>
  <c r="R39" i="2"/>
  <c r="R75" i="2"/>
  <c r="R84" i="2"/>
  <c r="AB69" i="2"/>
  <c r="R9" i="2"/>
  <c r="R93" i="2"/>
  <c r="AB54" i="2"/>
  <c r="AB60" i="2"/>
  <c r="W9" i="2"/>
  <c r="W60" i="2"/>
  <c r="Z117" i="2"/>
  <c r="AQ48" i="2" s="1"/>
  <c r="R117" i="2"/>
  <c r="W111" i="2"/>
  <c r="W39" i="2"/>
  <c r="W102" i="2"/>
  <c r="W75" i="2"/>
  <c r="R27" i="2"/>
  <c r="AP32" i="2"/>
  <c r="AB9" i="2"/>
  <c r="AB39" i="2"/>
  <c r="AB111" i="2"/>
  <c r="AR47" i="2"/>
  <c r="AR42" i="2"/>
  <c r="AB72" i="2"/>
  <c r="AB102" i="2"/>
  <c r="AB6" i="2"/>
  <c r="AR29" i="2"/>
  <c r="W117" i="2"/>
  <c r="AP48" i="2"/>
  <c r="W18" i="2"/>
  <c r="AR32" i="2"/>
  <c r="AB27" i="2"/>
  <c r="AR31" i="2"/>
  <c r="AB18" i="2"/>
  <c r="AP31" i="2"/>
  <c r="R18" i="2"/>
  <c r="AR43" i="2"/>
  <c r="AB75" i="2"/>
  <c r="AR45" i="2"/>
  <c r="AB93" i="2"/>
  <c r="AP45" i="2"/>
  <c r="W93" i="2"/>
  <c r="AR44" i="2"/>
  <c r="AB84" i="2"/>
  <c r="AB117" i="2" l="1"/>
</calcChain>
</file>

<file path=xl/sharedStrings.xml><?xml version="1.0" encoding="utf-8"?>
<sst xmlns="http://schemas.openxmlformats.org/spreadsheetml/2006/main" count="437" uniqueCount="87">
  <si>
    <t>PpCβ21-PEJYΔFDH</t>
  </si>
  <si>
    <t>Residual [MeOH] (g l-1)</t>
  </si>
  <si>
    <t>Formic acid (g l-1)</t>
  </si>
  <si>
    <t>PpCβ21-PEJΔFDH</t>
  </si>
  <si>
    <t>PpCβ21-PEJY</t>
  </si>
  <si>
    <t>PpCβ21-PEJ</t>
  </si>
  <si>
    <t>PpCβ21-PJ</t>
  </si>
  <si>
    <t>PpCβ21-PE</t>
  </si>
  <si>
    <t>PpCβ21-P</t>
  </si>
  <si>
    <t>PpCβ21</t>
  </si>
  <si>
    <t>PpCβ21-YAP</t>
  </si>
  <si>
    <t>PpCβ21-YA</t>
  </si>
  <si>
    <t>PpCβ21-Y</t>
  </si>
  <si>
    <t>PpCβ21-A</t>
  </si>
  <si>
    <t>PpCβ21-D</t>
  </si>
  <si>
    <t>13.3</t>
  </si>
  <si>
    <t>13.2</t>
  </si>
  <si>
    <t>13.1</t>
  </si>
  <si>
    <t>SCREENING 4</t>
  </si>
  <si>
    <t>SD</t>
  </si>
  <si>
    <t>Average Yp/x</t>
  </si>
  <si>
    <t>DO (λ=595 nm)</t>
  </si>
  <si>
    <t>Average Yp/s</t>
  </si>
  <si>
    <t>Average [3-HP] (g l-1)</t>
  </si>
  <si>
    <t>Strain</t>
  </si>
  <si>
    <t>METHANOL</t>
  </si>
  <si>
    <t>Average Yp/s (g g-1)</t>
  </si>
  <si>
    <t>SCREENING 3</t>
  </si>
  <si>
    <t>Average Yp/s (C-mol C-mol-1)</t>
  </si>
  <si>
    <t>Soca</t>
  </si>
  <si>
    <t>S4</t>
  </si>
  <si>
    <t>SCREENING 2</t>
  </si>
  <si>
    <t>S1</t>
  </si>
  <si>
    <t>SCREENING 1</t>
  </si>
  <si>
    <t>CV (%)</t>
  </si>
  <si>
    <t>Yp/x strain</t>
  </si>
  <si>
    <t>Yp/x clone</t>
  </si>
  <si>
    <t>Yp/x replicate</t>
  </si>
  <si>
    <t>Yp/s strain (C-mol C-mol-1)</t>
  </si>
  <si>
    <t>Yp/s clone (C-mol C-mol-1)</t>
  </si>
  <si>
    <t>Yp/s replicate (C-mol C-mol-1)</t>
  </si>
  <si>
    <t>Yp/s strain (g g-1)</t>
  </si>
  <si>
    <t>Yp/s clone (g g-1)</t>
  </si>
  <si>
    <t>Yp/s replicate (g g-1)</t>
  </si>
  <si>
    <t>[3-HP] strain</t>
  </si>
  <si>
    <t>[3-HP] clone</t>
  </si>
  <si>
    <t>[3-HP] replicate (g l-1)</t>
  </si>
  <si>
    <t>Area (mV min-1)</t>
  </si>
  <si>
    <t>Sample</t>
  </si>
  <si>
    <t>Mm 3-HP (g mol-1)</t>
  </si>
  <si>
    <t>Mm MetOH (g mol-1)</t>
  </si>
  <si>
    <t>BMM (MetOH 1.5% v/v)</t>
  </si>
  <si>
    <t>Yp/s (g g-1)</t>
  </si>
  <si>
    <t>Yp/x</t>
  </si>
  <si>
    <r>
      <t>PpC</t>
    </r>
    <r>
      <rPr>
        <b/>
        <sz val="11"/>
        <color theme="1"/>
        <rFont val="Calibri"/>
        <family val="2"/>
      </rPr>
      <t>β21</t>
    </r>
  </si>
  <si>
    <r>
      <t>PpC</t>
    </r>
    <r>
      <rPr>
        <b/>
        <sz val="11"/>
        <color theme="1"/>
        <rFont val="Calibri"/>
        <family val="2"/>
      </rPr>
      <t>β21-A</t>
    </r>
  </si>
  <si>
    <r>
      <t>PpC</t>
    </r>
    <r>
      <rPr>
        <b/>
        <sz val="11"/>
        <color theme="1"/>
        <rFont val="Calibri"/>
        <family val="2"/>
      </rPr>
      <t>β21-D</t>
    </r>
  </si>
  <si>
    <r>
      <t>PpC</t>
    </r>
    <r>
      <rPr>
        <b/>
        <sz val="11"/>
        <color theme="1"/>
        <rFont val="Calibri"/>
        <family val="2"/>
      </rPr>
      <t>β21-Y</t>
    </r>
  </si>
  <si>
    <t>º</t>
  </si>
  <si>
    <r>
      <t>PpC</t>
    </r>
    <r>
      <rPr>
        <b/>
        <sz val="11"/>
        <color theme="1"/>
        <rFont val="Calibri"/>
        <family val="2"/>
      </rPr>
      <t>β21-Y</t>
    </r>
    <r>
      <rPr>
        <b/>
        <sz val="11"/>
        <color theme="1"/>
        <rFont val="Aptos Narrow"/>
        <family val="2"/>
        <scheme val="minor"/>
      </rPr>
      <t>A</t>
    </r>
  </si>
  <si>
    <r>
      <t>PpC</t>
    </r>
    <r>
      <rPr>
        <b/>
        <sz val="11"/>
        <color theme="1"/>
        <rFont val="Calibri"/>
        <family val="2"/>
      </rPr>
      <t>β21-Y</t>
    </r>
    <r>
      <rPr>
        <b/>
        <sz val="11"/>
        <color theme="1"/>
        <rFont val="Aptos Narrow"/>
        <family val="2"/>
        <scheme val="minor"/>
      </rPr>
      <t>AP</t>
    </r>
  </si>
  <si>
    <r>
      <t>PpC</t>
    </r>
    <r>
      <rPr>
        <b/>
        <sz val="11"/>
        <color theme="1"/>
        <rFont val="Calibri"/>
        <family val="2"/>
      </rPr>
      <t>β21-P</t>
    </r>
  </si>
  <si>
    <r>
      <t>PpC</t>
    </r>
    <r>
      <rPr>
        <b/>
        <sz val="11"/>
        <color theme="1"/>
        <rFont val="Calibri"/>
        <family val="2"/>
      </rPr>
      <t>β21-PE</t>
    </r>
  </si>
  <si>
    <r>
      <t>PpC</t>
    </r>
    <r>
      <rPr>
        <b/>
        <sz val="11"/>
        <color theme="1"/>
        <rFont val="Calibri"/>
        <family val="2"/>
      </rPr>
      <t>β21-PJ</t>
    </r>
  </si>
  <si>
    <r>
      <t>PpC</t>
    </r>
    <r>
      <rPr>
        <b/>
        <sz val="11"/>
        <color theme="1"/>
        <rFont val="Calibri"/>
        <family val="2"/>
      </rPr>
      <t>β21-PEJ</t>
    </r>
  </si>
  <si>
    <r>
      <t>PpC</t>
    </r>
    <r>
      <rPr>
        <b/>
        <sz val="11"/>
        <color theme="1"/>
        <rFont val="Calibri"/>
        <family val="2"/>
      </rPr>
      <t>β21-PEJY</t>
    </r>
  </si>
  <si>
    <t>DO (λ=600 nm)</t>
  </si>
  <si>
    <t>DO (λ=600 nm) clone</t>
  </si>
  <si>
    <t>DO (λ=600 nm) strain</t>
  </si>
  <si>
    <r>
      <t xml:space="preserve">3-HP concentration (g l-1) values for each clone replicate were directly obtained from HPLC peak area measurement. </t>
    </r>
    <r>
      <rPr>
        <sz val="11"/>
        <color rgb="FFFF0000"/>
        <rFont val="Aptos Narrow"/>
        <family val="2"/>
        <scheme val="minor"/>
      </rPr>
      <t>Discarted values are highlighted in red.</t>
    </r>
  </si>
  <si>
    <t>Theoretical [MetOH] (g l-1)</t>
  </si>
  <si>
    <t>Dilution</t>
  </si>
  <si>
    <r>
      <t>Diluted DO (</t>
    </r>
    <r>
      <rPr>
        <b/>
        <sz val="11"/>
        <color theme="1"/>
        <rFont val="Calibri"/>
        <family val="2"/>
      </rPr>
      <t>λ=600 nm)</t>
    </r>
  </si>
  <si>
    <t>Real DO (λ=600 nm)</t>
  </si>
  <si>
    <t xml:space="preserve">PpCβ21-Y </t>
  </si>
  <si>
    <t>t-Test: Two-Sample Assuming Equal Variances</t>
  </si>
  <si>
    <t>Mean</t>
  </si>
  <si>
    <t>Variance</t>
  </si>
  <si>
    <t>Observations</t>
  </si>
  <si>
    <t>Pooled Variance</t>
  </si>
  <si>
    <t>Hypothesized Mean</t>
  </si>
  <si>
    <t>df</t>
  </si>
  <si>
    <t>t Stat</t>
  </si>
  <si>
    <t>P(T&lt;=t) one-tail</t>
  </si>
  <si>
    <t>t Critical one-tail</t>
  </si>
  <si>
    <t>P(T&lt;=t) two-tail</t>
  </si>
  <si>
    <t>t Critical two-tail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</si>
</sst>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sz val="11"/>
      <color theme="9"/>
      <name val="Aptos Narrow"/>
      <family val="2"/>
      <scheme val="minor"/>
    </font>
    <font>
      <b/>
      <sz val="11"/>
      <color rgb="FF00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rgb="FFFFD04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9061"/>
        <bgColor indexed="64"/>
      </patternFill>
    </fill>
    <fill>
      <patternFill patternType="solid">
        <fgColor rgb="FFF2B3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EBAE2"/>
        <bgColor indexed="64"/>
      </patternFill>
    </fill>
    <fill>
      <patternFill patternType="solid">
        <fgColor rgb="FF66C6E4"/>
        <bgColor indexed="64"/>
      </patternFill>
    </fill>
    <fill>
      <patternFill patternType="solid">
        <fgColor rgb="FF79EFFF"/>
        <bgColor indexed="64"/>
      </patternFill>
    </fill>
    <fill>
      <patternFill patternType="solid">
        <fgColor rgb="FFE37DD9"/>
        <bgColor indexed="64"/>
      </patternFill>
    </fill>
    <fill>
      <patternFill patternType="solid">
        <fgColor rgb="FFFD734D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E8DA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8DAA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BDD7E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98">
    <xf numFmtId="0" fontId="0" fillId="0" borderId="0" xfId="0"/>
    <xf numFmtId="164" fontId="0" fillId="0" borderId="0" xfId="0" applyNumberFormat="1"/>
    <xf numFmtId="2" fontId="0" fillId="0" borderId="0" xfId="0" applyNumberFormat="1"/>
    <xf numFmtId="2" fontId="0" fillId="3" borderId="1" xfId="0" applyNumberFormat="1" applyFill="1" applyBorder="1"/>
    <xf numFmtId="165" fontId="0" fillId="3" borderId="1" xfId="0" applyNumberFormat="1" applyFill="1" applyBorder="1" applyAlignment="1">
      <alignment vertical="center"/>
    </xf>
    <xf numFmtId="0" fontId="0" fillId="3" borderId="1" xfId="0" applyFill="1" applyBorder="1"/>
    <xf numFmtId="0" fontId="4" fillId="3" borderId="1" xfId="0" applyFont="1" applyFill="1" applyBorder="1" applyAlignment="1">
      <alignment horizontal="left"/>
    </xf>
    <xf numFmtId="2" fontId="0" fillId="3" borderId="2" xfId="0" applyNumberFormat="1" applyFill="1" applyBorder="1"/>
    <xf numFmtId="165" fontId="0" fillId="3" borderId="2" xfId="0" applyNumberFormat="1" applyFill="1" applyBorder="1" applyAlignment="1">
      <alignment vertical="center"/>
    </xf>
    <xf numFmtId="0" fontId="0" fillId="3" borderId="2" xfId="0" applyFill="1" applyBorder="1"/>
    <xf numFmtId="0" fontId="4" fillId="3" borderId="2" xfId="0" applyFont="1" applyFill="1" applyBorder="1" applyAlignment="1">
      <alignment horizontal="left"/>
    </xf>
    <xf numFmtId="2" fontId="0" fillId="3" borderId="3" xfId="0" applyNumberFormat="1" applyFill="1" applyBorder="1"/>
    <xf numFmtId="165" fontId="0" fillId="3" borderId="3" xfId="0" applyNumberFormat="1" applyFill="1" applyBorder="1" applyAlignment="1">
      <alignment vertical="center"/>
    </xf>
    <xf numFmtId="0" fontId="0" fillId="3" borderId="3" xfId="0" applyFill="1" applyBorder="1"/>
    <xf numFmtId="0" fontId="4" fillId="3" borderId="3" xfId="0" applyFont="1" applyFill="1" applyBorder="1" applyAlignment="1">
      <alignment horizontal="left"/>
    </xf>
    <xf numFmtId="2" fontId="0" fillId="3" borderId="4" xfId="0" applyNumberFormat="1" applyFill="1" applyBorder="1"/>
    <xf numFmtId="165" fontId="0" fillId="3" borderId="4" xfId="0" applyNumberFormat="1" applyFill="1" applyBorder="1" applyAlignment="1">
      <alignment vertical="center"/>
    </xf>
    <xf numFmtId="0" fontId="0" fillId="3" borderId="4" xfId="0" applyFill="1" applyBorder="1"/>
    <xf numFmtId="0" fontId="4" fillId="3" borderId="4" xfId="0" applyFont="1" applyFill="1" applyBorder="1" applyAlignment="1">
      <alignment horizontal="left"/>
    </xf>
    <xf numFmtId="2" fontId="0" fillId="3" borderId="5" xfId="0" applyNumberFormat="1" applyFill="1" applyBorder="1"/>
    <xf numFmtId="165" fontId="0" fillId="3" borderId="5" xfId="0" applyNumberFormat="1" applyFill="1" applyBorder="1" applyAlignment="1">
      <alignment vertical="center"/>
    </xf>
    <xf numFmtId="0" fontId="0" fillId="3" borderId="5" xfId="0" applyFill="1" applyBorder="1"/>
    <xf numFmtId="0" fontId="4" fillId="3" borderId="5" xfId="0" applyFont="1" applyFill="1" applyBorder="1" applyAlignment="1">
      <alignment horizontal="left"/>
    </xf>
    <xf numFmtId="2" fontId="0" fillId="6" borderId="1" xfId="0" applyNumberFormat="1" applyFill="1" applyBorder="1"/>
    <xf numFmtId="165" fontId="0" fillId="6" borderId="1" xfId="0" applyNumberFormat="1" applyFill="1" applyBorder="1" applyAlignment="1">
      <alignment vertical="center"/>
    </xf>
    <xf numFmtId="0" fontId="0" fillId="6" borderId="1" xfId="0" applyFill="1" applyBorder="1"/>
    <xf numFmtId="0" fontId="4" fillId="6" borderId="1" xfId="0" applyFont="1" applyFill="1" applyBorder="1" applyAlignment="1">
      <alignment horizontal="left"/>
    </xf>
    <xf numFmtId="2" fontId="0" fillId="6" borderId="2" xfId="0" applyNumberFormat="1" applyFill="1" applyBorder="1"/>
    <xf numFmtId="165" fontId="0" fillId="6" borderId="2" xfId="0" applyNumberFormat="1" applyFill="1" applyBorder="1" applyAlignment="1">
      <alignment vertical="center"/>
    </xf>
    <xf numFmtId="0" fontId="0" fillId="6" borderId="2" xfId="0" applyFill="1" applyBorder="1"/>
    <xf numFmtId="0" fontId="4" fillId="6" borderId="2" xfId="0" applyFont="1" applyFill="1" applyBorder="1" applyAlignment="1">
      <alignment horizontal="left"/>
    </xf>
    <xf numFmtId="2" fontId="0" fillId="6" borderId="3" xfId="0" applyNumberFormat="1" applyFill="1" applyBorder="1"/>
    <xf numFmtId="165" fontId="0" fillId="6" borderId="3" xfId="0" applyNumberFormat="1" applyFill="1" applyBorder="1" applyAlignment="1">
      <alignment vertical="center"/>
    </xf>
    <xf numFmtId="0" fontId="0" fillId="6" borderId="3" xfId="0" applyFill="1" applyBorder="1"/>
    <xf numFmtId="0" fontId="4" fillId="6" borderId="3" xfId="0" applyFont="1" applyFill="1" applyBorder="1" applyAlignment="1">
      <alignment horizontal="left"/>
    </xf>
    <xf numFmtId="2" fontId="0" fillId="6" borderId="4" xfId="0" applyNumberFormat="1" applyFill="1" applyBorder="1"/>
    <xf numFmtId="165" fontId="0" fillId="6" borderId="4" xfId="0" applyNumberFormat="1" applyFill="1" applyBorder="1" applyAlignment="1">
      <alignment vertical="center"/>
    </xf>
    <xf numFmtId="0" fontId="0" fillId="6" borderId="4" xfId="0" applyFill="1" applyBorder="1"/>
    <xf numFmtId="0" fontId="4" fillId="6" borderId="4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center"/>
    </xf>
    <xf numFmtId="2" fontId="0" fillId="5" borderId="1" xfId="0" applyNumberFormat="1" applyFill="1" applyBorder="1"/>
    <xf numFmtId="165" fontId="0" fillId="5" borderId="1" xfId="0" applyNumberFormat="1" applyFill="1" applyBorder="1" applyAlignment="1">
      <alignment vertical="center"/>
    </xf>
    <xf numFmtId="0" fontId="0" fillId="5" borderId="1" xfId="0" applyFill="1" applyBorder="1"/>
    <xf numFmtId="0" fontId="4" fillId="5" borderId="1" xfId="0" applyFont="1" applyFill="1" applyBorder="1" applyAlignment="1">
      <alignment horizontal="left"/>
    </xf>
    <xf numFmtId="2" fontId="0" fillId="5" borderId="2" xfId="0" applyNumberFormat="1" applyFill="1" applyBorder="1"/>
    <xf numFmtId="165" fontId="0" fillId="5" borderId="2" xfId="0" applyNumberFormat="1" applyFill="1" applyBorder="1" applyAlignment="1">
      <alignment vertical="center"/>
    </xf>
    <xf numFmtId="0" fontId="0" fillId="5" borderId="2" xfId="0" applyFill="1" applyBorder="1"/>
    <xf numFmtId="0" fontId="4" fillId="5" borderId="2" xfId="0" applyFont="1" applyFill="1" applyBorder="1" applyAlignment="1">
      <alignment horizontal="left"/>
    </xf>
    <xf numFmtId="2" fontId="0" fillId="5" borderId="3" xfId="0" applyNumberFormat="1" applyFill="1" applyBorder="1"/>
    <xf numFmtId="165" fontId="0" fillId="5" borderId="3" xfId="0" applyNumberFormat="1" applyFill="1" applyBorder="1" applyAlignment="1">
      <alignment vertical="center"/>
    </xf>
    <xf numFmtId="0" fontId="0" fillId="5" borderId="3" xfId="0" applyFill="1" applyBorder="1"/>
    <xf numFmtId="0" fontId="4" fillId="5" borderId="3" xfId="0" applyFont="1" applyFill="1" applyBorder="1" applyAlignment="1">
      <alignment horizontal="left"/>
    </xf>
    <xf numFmtId="2" fontId="0" fillId="5" borderId="4" xfId="0" applyNumberFormat="1" applyFill="1" applyBorder="1"/>
    <xf numFmtId="165" fontId="0" fillId="5" borderId="4" xfId="0" applyNumberFormat="1" applyFill="1" applyBorder="1" applyAlignment="1">
      <alignment vertical="center"/>
    </xf>
    <xf numFmtId="0" fontId="0" fillId="5" borderId="4" xfId="0" applyFill="1" applyBorder="1"/>
    <xf numFmtId="0" fontId="4" fillId="5" borderId="4" xfId="0" applyFont="1" applyFill="1" applyBorder="1" applyAlignment="1">
      <alignment horizontal="left"/>
    </xf>
    <xf numFmtId="2" fontId="0" fillId="5" borderId="5" xfId="0" applyNumberFormat="1" applyFill="1" applyBorder="1"/>
    <xf numFmtId="165" fontId="0" fillId="5" borderId="5" xfId="0" applyNumberFormat="1" applyFill="1" applyBorder="1" applyAlignment="1">
      <alignment vertical="center"/>
    </xf>
    <xf numFmtId="0" fontId="0" fillId="5" borderId="5" xfId="0" applyFill="1" applyBorder="1"/>
    <xf numFmtId="0" fontId="4" fillId="5" borderId="5" xfId="0" applyFont="1" applyFill="1" applyBorder="1" applyAlignment="1">
      <alignment horizontal="left"/>
    </xf>
    <xf numFmtId="2" fontId="0" fillId="8" borderId="1" xfId="0" applyNumberFormat="1" applyFill="1" applyBorder="1"/>
    <xf numFmtId="165" fontId="0" fillId="8" borderId="1" xfId="0" applyNumberFormat="1" applyFill="1" applyBorder="1" applyAlignment="1">
      <alignment vertical="center"/>
    </xf>
    <xf numFmtId="0" fontId="0" fillId="8" borderId="1" xfId="0" applyFill="1" applyBorder="1"/>
    <xf numFmtId="0" fontId="4" fillId="8" borderId="1" xfId="0" applyFont="1" applyFill="1" applyBorder="1" applyAlignment="1">
      <alignment horizontal="left"/>
    </xf>
    <xf numFmtId="2" fontId="0" fillId="8" borderId="2" xfId="0" applyNumberFormat="1" applyFill="1" applyBorder="1"/>
    <xf numFmtId="165" fontId="0" fillId="8" borderId="2" xfId="0" applyNumberFormat="1" applyFill="1" applyBorder="1" applyAlignment="1">
      <alignment vertical="center"/>
    </xf>
    <xf numFmtId="0" fontId="0" fillId="8" borderId="2" xfId="0" applyFill="1" applyBorder="1"/>
    <xf numFmtId="0" fontId="4" fillId="8" borderId="2" xfId="0" applyFont="1" applyFill="1" applyBorder="1" applyAlignment="1">
      <alignment horizontal="left"/>
    </xf>
    <xf numFmtId="2" fontId="0" fillId="8" borderId="3" xfId="0" applyNumberFormat="1" applyFill="1" applyBorder="1"/>
    <xf numFmtId="165" fontId="0" fillId="8" borderId="3" xfId="0" applyNumberFormat="1" applyFill="1" applyBorder="1" applyAlignment="1">
      <alignment vertical="center"/>
    </xf>
    <xf numFmtId="0" fontId="0" fillId="8" borderId="3" xfId="0" applyFill="1" applyBorder="1"/>
    <xf numFmtId="0" fontId="4" fillId="8" borderId="3" xfId="0" applyFont="1" applyFill="1" applyBorder="1" applyAlignment="1">
      <alignment horizontal="left"/>
    </xf>
    <xf numFmtId="2" fontId="0" fillId="8" borderId="4" xfId="0" applyNumberFormat="1" applyFill="1" applyBorder="1"/>
    <xf numFmtId="165" fontId="0" fillId="8" borderId="4" xfId="0" applyNumberFormat="1" applyFill="1" applyBorder="1" applyAlignment="1">
      <alignment vertical="center"/>
    </xf>
    <xf numFmtId="0" fontId="0" fillId="8" borderId="4" xfId="0" applyFill="1" applyBorder="1"/>
    <xf numFmtId="0" fontId="4" fillId="8" borderId="4" xfId="0" applyFont="1" applyFill="1" applyBorder="1" applyAlignment="1">
      <alignment horizontal="left"/>
    </xf>
    <xf numFmtId="2" fontId="0" fillId="8" borderId="5" xfId="0" applyNumberFormat="1" applyFill="1" applyBorder="1"/>
    <xf numFmtId="165" fontId="0" fillId="8" borderId="5" xfId="0" applyNumberFormat="1" applyFill="1" applyBorder="1" applyAlignment="1">
      <alignment vertical="center"/>
    </xf>
    <xf numFmtId="0" fontId="0" fillId="8" borderId="5" xfId="0" applyFill="1" applyBorder="1"/>
    <xf numFmtId="0" fontId="4" fillId="8" borderId="5" xfId="0" applyFont="1" applyFill="1" applyBorder="1" applyAlignment="1">
      <alignment horizontal="left"/>
    </xf>
    <xf numFmtId="2" fontId="0" fillId="9" borderId="2" xfId="0" applyNumberFormat="1" applyFill="1" applyBorder="1"/>
    <xf numFmtId="2" fontId="0" fillId="9" borderId="1" xfId="0" applyNumberFormat="1" applyFill="1" applyBorder="1"/>
    <xf numFmtId="165" fontId="0" fillId="9" borderId="2" xfId="0" applyNumberFormat="1" applyFill="1" applyBorder="1" applyAlignment="1">
      <alignment vertical="center"/>
    </xf>
    <xf numFmtId="0" fontId="0" fillId="9" borderId="2" xfId="0" applyFill="1" applyBorder="1"/>
    <xf numFmtId="0" fontId="4" fillId="9" borderId="2" xfId="0" applyFont="1" applyFill="1" applyBorder="1" applyAlignment="1">
      <alignment horizontal="left"/>
    </xf>
    <xf numFmtId="2" fontId="0" fillId="9" borderId="3" xfId="0" applyNumberFormat="1" applyFill="1" applyBorder="1"/>
    <xf numFmtId="165" fontId="0" fillId="9" borderId="3" xfId="0" applyNumberFormat="1" applyFill="1" applyBorder="1" applyAlignment="1">
      <alignment vertical="center"/>
    </xf>
    <xf numFmtId="0" fontId="0" fillId="9" borderId="3" xfId="0" applyFill="1" applyBorder="1"/>
    <xf numFmtId="0" fontId="4" fillId="9" borderId="3" xfId="0" applyFont="1" applyFill="1" applyBorder="1" applyAlignment="1">
      <alignment horizontal="left"/>
    </xf>
    <xf numFmtId="2" fontId="0" fillId="9" borderId="4" xfId="0" applyNumberFormat="1" applyFill="1" applyBorder="1"/>
    <xf numFmtId="165" fontId="0" fillId="9" borderId="4" xfId="0" applyNumberFormat="1" applyFill="1" applyBorder="1" applyAlignment="1">
      <alignment vertical="center"/>
    </xf>
    <xf numFmtId="0" fontId="0" fillId="9" borderId="4" xfId="0" applyFill="1" applyBorder="1"/>
    <xf numFmtId="0" fontId="4" fillId="9" borderId="4" xfId="0" applyFont="1" applyFill="1" applyBorder="1" applyAlignment="1">
      <alignment horizontal="left"/>
    </xf>
    <xf numFmtId="2" fontId="0" fillId="9" borderId="5" xfId="0" applyNumberFormat="1" applyFill="1" applyBorder="1"/>
    <xf numFmtId="2" fontId="0" fillId="10" borderId="1" xfId="0" applyNumberFormat="1" applyFill="1" applyBorder="1"/>
    <xf numFmtId="165" fontId="0" fillId="10" borderId="1" xfId="0" applyNumberFormat="1" applyFill="1" applyBorder="1" applyAlignment="1">
      <alignment vertical="center"/>
    </xf>
    <xf numFmtId="0" fontId="0" fillId="10" borderId="1" xfId="0" applyFill="1" applyBorder="1"/>
    <xf numFmtId="0" fontId="4" fillId="10" borderId="1" xfId="0" applyFont="1" applyFill="1" applyBorder="1" applyAlignment="1">
      <alignment horizontal="left"/>
    </xf>
    <xf numFmtId="2" fontId="0" fillId="10" borderId="2" xfId="0" applyNumberFormat="1" applyFill="1" applyBorder="1"/>
    <xf numFmtId="165" fontId="0" fillId="10" borderId="2" xfId="0" applyNumberFormat="1" applyFill="1" applyBorder="1" applyAlignment="1">
      <alignment vertical="center"/>
    </xf>
    <xf numFmtId="0" fontId="0" fillId="10" borderId="2" xfId="0" applyFill="1" applyBorder="1"/>
    <xf numFmtId="0" fontId="4" fillId="10" borderId="2" xfId="0" applyFont="1" applyFill="1" applyBorder="1" applyAlignment="1">
      <alignment horizontal="left"/>
    </xf>
    <xf numFmtId="2" fontId="0" fillId="10" borderId="3" xfId="0" applyNumberFormat="1" applyFill="1" applyBorder="1"/>
    <xf numFmtId="165" fontId="0" fillId="10" borderId="3" xfId="0" applyNumberFormat="1" applyFill="1" applyBorder="1" applyAlignment="1">
      <alignment vertical="center"/>
    </xf>
    <xf numFmtId="0" fontId="0" fillId="10" borderId="3" xfId="0" applyFill="1" applyBorder="1"/>
    <xf numFmtId="0" fontId="4" fillId="10" borderId="3" xfId="0" applyFont="1" applyFill="1" applyBorder="1" applyAlignment="1">
      <alignment horizontal="left"/>
    </xf>
    <xf numFmtId="2" fontId="0" fillId="10" borderId="4" xfId="0" applyNumberFormat="1" applyFill="1" applyBorder="1"/>
    <xf numFmtId="165" fontId="0" fillId="10" borderId="4" xfId="0" applyNumberFormat="1" applyFill="1" applyBorder="1" applyAlignment="1">
      <alignment vertical="center"/>
    </xf>
    <xf numFmtId="0" fontId="0" fillId="10" borderId="4" xfId="0" applyFill="1" applyBorder="1"/>
    <xf numFmtId="0" fontId="4" fillId="10" borderId="4" xfId="0" applyFont="1" applyFill="1" applyBorder="1" applyAlignment="1">
      <alignment horizontal="left"/>
    </xf>
    <xf numFmtId="2" fontId="0" fillId="10" borderId="5" xfId="0" applyNumberFormat="1" applyFill="1" applyBorder="1"/>
    <xf numFmtId="165" fontId="0" fillId="10" borderId="5" xfId="0" applyNumberFormat="1" applyFill="1" applyBorder="1" applyAlignment="1">
      <alignment vertical="center"/>
    </xf>
    <xf numFmtId="0" fontId="0" fillId="10" borderId="5" xfId="0" applyFill="1" applyBorder="1"/>
    <xf numFmtId="0" fontId="4" fillId="10" borderId="5" xfId="0" applyFont="1" applyFill="1" applyBorder="1" applyAlignment="1">
      <alignment horizontal="left"/>
    </xf>
    <xf numFmtId="2" fontId="0" fillId="11" borderId="1" xfId="0" applyNumberFormat="1" applyFill="1" applyBorder="1"/>
    <xf numFmtId="165" fontId="0" fillId="11" borderId="1" xfId="0" applyNumberFormat="1" applyFill="1" applyBorder="1" applyAlignment="1">
      <alignment vertical="center"/>
    </xf>
    <xf numFmtId="0" fontId="0" fillId="11" borderId="1" xfId="0" applyFill="1" applyBorder="1"/>
    <xf numFmtId="0" fontId="0" fillId="11" borderId="1" xfId="0" applyFill="1" applyBorder="1" applyAlignment="1">
      <alignment horizontal="left"/>
    </xf>
    <xf numFmtId="2" fontId="0" fillId="11" borderId="2" xfId="0" applyNumberFormat="1" applyFill="1" applyBorder="1"/>
    <xf numFmtId="165" fontId="0" fillId="11" borderId="2" xfId="0" applyNumberFormat="1" applyFill="1" applyBorder="1" applyAlignment="1">
      <alignment vertical="center"/>
    </xf>
    <xf numFmtId="0" fontId="0" fillId="11" borderId="2" xfId="0" applyFill="1" applyBorder="1"/>
    <xf numFmtId="0" fontId="0" fillId="11" borderId="2" xfId="0" applyFill="1" applyBorder="1" applyAlignment="1">
      <alignment horizontal="left"/>
    </xf>
    <xf numFmtId="2" fontId="0" fillId="11" borderId="5" xfId="0" applyNumberFormat="1" applyFill="1" applyBorder="1"/>
    <xf numFmtId="165" fontId="0" fillId="11" borderId="5" xfId="0" applyNumberFormat="1" applyFill="1" applyBorder="1" applyAlignment="1">
      <alignment vertical="center"/>
    </xf>
    <xf numFmtId="0" fontId="0" fillId="11" borderId="5" xfId="0" applyFill="1" applyBorder="1"/>
    <xf numFmtId="0" fontId="0" fillId="11" borderId="5" xfId="0" applyFill="1" applyBorder="1" applyAlignment="1">
      <alignment horizontal="left"/>
    </xf>
    <xf numFmtId="2" fontId="0" fillId="12" borderId="1" xfId="0" applyNumberFormat="1" applyFill="1" applyBorder="1"/>
    <xf numFmtId="165" fontId="0" fillId="12" borderId="1" xfId="0" applyNumberFormat="1" applyFill="1" applyBorder="1" applyAlignment="1">
      <alignment vertical="center"/>
    </xf>
    <xf numFmtId="166" fontId="0" fillId="12" borderId="1" xfId="0" applyNumberFormat="1" applyFill="1" applyBorder="1"/>
    <xf numFmtId="0" fontId="0" fillId="12" borderId="1" xfId="0" applyFill="1" applyBorder="1"/>
    <xf numFmtId="0" fontId="0" fillId="12" borderId="1" xfId="0" applyFill="1" applyBorder="1" applyAlignment="1">
      <alignment horizontal="left"/>
    </xf>
    <xf numFmtId="2" fontId="0" fillId="12" borderId="2" xfId="0" applyNumberFormat="1" applyFill="1" applyBorder="1"/>
    <xf numFmtId="165" fontId="0" fillId="12" borderId="2" xfId="0" applyNumberFormat="1" applyFill="1" applyBorder="1" applyAlignment="1">
      <alignment vertical="center"/>
    </xf>
    <xf numFmtId="166" fontId="0" fillId="12" borderId="2" xfId="0" applyNumberFormat="1" applyFill="1" applyBorder="1"/>
    <xf numFmtId="0" fontId="0" fillId="12" borderId="2" xfId="0" applyFill="1" applyBorder="1"/>
    <xf numFmtId="0" fontId="0" fillId="12" borderId="2" xfId="0" applyFill="1" applyBorder="1" applyAlignment="1">
      <alignment horizontal="left"/>
    </xf>
    <xf numFmtId="2" fontId="0" fillId="12" borderId="5" xfId="0" applyNumberFormat="1" applyFill="1" applyBorder="1"/>
    <xf numFmtId="165" fontId="0" fillId="12" borderId="5" xfId="0" applyNumberFormat="1" applyFill="1" applyBorder="1" applyAlignment="1">
      <alignment vertical="center"/>
    </xf>
    <xf numFmtId="165" fontId="0" fillId="12" borderId="3" xfId="0" applyNumberFormat="1" applyFill="1" applyBorder="1" applyAlignment="1">
      <alignment vertical="center"/>
    </xf>
    <xf numFmtId="166" fontId="0" fillId="12" borderId="3" xfId="0" applyNumberFormat="1" applyFill="1" applyBorder="1"/>
    <xf numFmtId="0" fontId="0" fillId="12" borderId="3" xfId="0" applyFill="1" applyBorder="1"/>
    <xf numFmtId="0" fontId="0" fillId="12" borderId="5" xfId="0" applyFill="1" applyBorder="1" applyAlignment="1">
      <alignment horizontal="left"/>
    </xf>
    <xf numFmtId="2" fontId="0" fillId="13" borderId="1" xfId="0" applyNumberFormat="1" applyFill="1" applyBorder="1"/>
    <xf numFmtId="2" fontId="4" fillId="13" borderId="4" xfId="0" applyNumberFormat="1" applyFont="1" applyFill="1" applyBorder="1"/>
    <xf numFmtId="165" fontId="0" fillId="13" borderId="1" xfId="0" applyNumberFormat="1" applyFill="1" applyBorder="1" applyAlignment="1">
      <alignment vertical="center"/>
    </xf>
    <xf numFmtId="166" fontId="0" fillId="13" borderId="1" xfId="0" applyNumberFormat="1" applyFill="1" applyBorder="1"/>
    <xf numFmtId="0" fontId="0" fillId="13" borderId="1" xfId="0" applyFill="1" applyBorder="1"/>
    <xf numFmtId="0" fontId="0" fillId="13" borderId="1" xfId="0" applyFill="1" applyBorder="1" applyAlignment="1">
      <alignment horizontal="left"/>
    </xf>
    <xf numFmtId="2" fontId="0" fillId="13" borderId="2" xfId="0" applyNumberFormat="1" applyFill="1" applyBorder="1"/>
    <xf numFmtId="2" fontId="4" fillId="13" borderId="2" xfId="0" applyNumberFormat="1" applyFont="1" applyFill="1" applyBorder="1"/>
    <xf numFmtId="165" fontId="0" fillId="13" borderId="2" xfId="0" applyNumberFormat="1" applyFill="1" applyBorder="1" applyAlignment="1">
      <alignment vertical="center"/>
    </xf>
    <xf numFmtId="166" fontId="0" fillId="13" borderId="2" xfId="0" applyNumberFormat="1" applyFill="1" applyBorder="1"/>
    <xf numFmtId="0" fontId="0" fillId="13" borderId="2" xfId="0" applyFill="1" applyBorder="1"/>
    <xf numFmtId="0" fontId="0" fillId="13" borderId="2" xfId="0" applyFill="1" applyBorder="1" applyAlignment="1">
      <alignment horizontal="left"/>
    </xf>
    <xf numFmtId="2" fontId="0" fillId="13" borderId="5" xfId="0" applyNumberFormat="1" applyFill="1" applyBorder="1"/>
    <xf numFmtId="2" fontId="4" fillId="13" borderId="3" xfId="0" applyNumberFormat="1" applyFont="1" applyFill="1" applyBorder="1"/>
    <xf numFmtId="165" fontId="0" fillId="13" borderId="5" xfId="0" applyNumberFormat="1" applyFill="1" applyBorder="1" applyAlignment="1">
      <alignment vertical="center"/>
    </xf>
    <xf numFmtId="165" fontId="0" fillId="13" borderId="3" xfId="0" applyNumberFormat="1" applyFill="1" applyBorder="1" applyAlignment="1">
      <alignment vertical="center"/>
    </xf>
    <xf numFmtId="166" fontId="0" fillId="13" borderId="3" xfId="0" applyNumberFormat="1" applyFill="1" applyBorder="1"/>
    <xf numFmtId="0" fontId="0" fillId="13" borderId="3" xfId="0" applyFill="1" applyBorder="1"/>
    <xf numFmtId="0" fontId="0" fillId="13" borderId="5" xfId="0" applyFill="1" applyBorder="1" applyAlignment="1">
      <alignment horizontal="left"/>
    </xf>
    <xf numFmtId="2" fontId="0" fillId="12" borderId="3" xfId="0" applyNumberFormat="1" applyFill="1" applyBorder="1"/>
    <xf numFmtId="0" fontId="0" fillId="12" borderId="3" xfId="0" applyFill="1" applyBorder="1" applyAlignment="1">
      <alignment horizontal="left"/>
    </xf>
    <xf numFmtId="2" fontId="0" fillId="12" borderId="4" xfId="0" applyNumberFormat="1" applyFill="1" applyBorder="1"/>
    <xf numFmtId="165" fontId="0" fillId="12" borderId="4" xfId="0" applyNumberFormat="1" applyFill="1" applyBorder="1" applyAlignment="1">
      <alignment vertical="center"/>
    </xf>
    <xf numFmtId="0" fontId="0" fillId="12" borderId="4" xfId="0" applyFill="1" applyBorder="1"/>
    <xf numFmtId="0" fontId="0" fillId="12" borderId="4" xfId="0" applyFill="1" applyBorder="1" applyAlignment="1">
      <alignment horizontal="left"/>
    </xf>
    <xf numFmtId="0" fontId="0" fillId="12" borderId="5" xfId="0" applyFill="1" applyBorder="1"/>
    <xf numFmtId="0" fontId="3" fillId="0" borderId="0" xfId="0" applyFont="1"/>
    <xf numFmtId="2" fontId="4" fillId="13" borderId="1" xfId="0" applyNumberFormat="1" applyFont="1" applyFill="1" applyBorder="1"/>
    <xf numFmtId="165" fontId="4" fillId="13" borderId="1" xfId="0" applyNumberFormat="1" applyFont="1" applyFill="1" applyBorder="1" applyAlignment="1">
      <alignment vertical="center"/>
    </xf>
    <xf numFmtId="0" fontId="4" fillId="13" borderId="1" xfId="0" applyFont="1" applyFill="1" applyBorder="1"/>
    <xf numFmtId="0" fontId="4" fillId="13" borderId="1" xfId="0" applyFont="1" applyFill="1" applyBorder="1" applyAlignment="1">
      <alignment horizontal="left"/>
    </xf>
    <xf numFmtId="165" fontId="4" fillId="13" borderId="2" xfId="0" applyNumberFormat="1" applyFont="1" applyFill="1" applyBorder="1" applyAlignment="1">
      <alignment vertical="center"/>
    </xf>
    <xf numFmtId="0" fontId="4" fillId="13" borderId="2" xfId="0" applyFont="1" applyFill="1" applyBorder="1"/>
    <xf numFmtId="0" fontId="4" fillId="13" borderId="2" xfId="0" applyFont="1" applyFill="1" applyBorder="1" applyAlignment="1">
      <alignment horizontal="left"/>
    </xf>
    <xf numFmtId="165" fontId="0" fillId="3" borderId="1" xfId="0" applyNumberFormat="1" applyFill="1" applyBorder="1"/>
    <xf numFmtId="164" fontId="0" fillId="3" borderId="1" xfId="0" applyNumberFormat="1" applyFill="1" applyBorder="1"/>
    <xf numFmtId="166" fontId="0" fillId="3" borderId="1" xfId="0" applyNumberFormat="1" applyFill="1" applyBorder="1"/>
    <xf numFmtId="0" fontId="3" fillId="3" borderId="1" xfId="0" applyFont="1" applyFill="1" applyBorder="1"/>
    <xf numFmtId="165" fontId="4" fillId="13" borderId="3" xfId="0" applyNumberFormat="1" applyFont="1" applyFill="1" applyBorder="1" applyAlignment="1">
      <alignment vertical="center"/>
    </xf>
    <xf numFmtId="0" fontId="4" fillId="13" borderId="3" xfId="0" applyFont="1" applyFill="1" applyBorder="1"/>
    <xf numFmtId="0" fontId="4" fillId="13" borderId="3" xfId="0" applyFont="1" applyFill="1" applyBorder="1" applyAlignment="1">
      <alignment horizontal="left"/>
    </xf>
    <xf numFmtId="165" fontId="0" fillId="6" borderId="2" xfId="0" applyNumberFormat="1" applyFill="1" applyBorder="1"/>
    <xf numFmtId="164" fontId="0" fillId="6" borderId="2" xfId="0" applyNumberFormat="1" applyFill="1" applyBorder="1"/>
    <xf numFmtId="166" fontId="0" fillId="6" borderId="2" xfId="0" applyNumberFormat="1" applyFill="1" applyBorder="1"/>
    <xf numFmtId="0" fontId="3" fillId="6" borderId="2" xfId="0" applyFont="1" applyFill="1" applyBorder="1"/>
    <xf numFmtId="165" fontId="4" fillId="13" borderId="4" xfId="0" applyNumberFormat="1" applyFont="1" applyFill="1" applyBorder="1" applyAlignment="1">
      <alignment vertical="center"/>
    </xf>
    <xf numFmtId="0" fontId="4" fillId="13" borderId="4" xfId="0" applyFont="1" applyFill="1" applyBorder="1"/>
    <xf numFmtId="0" fontId="4" fillId="13" borderId="4" xfId="0" applyFont="1" applyFill="1" applyBorder="1" applyAlignment="1">
      <alignment horizontal="left"/>
    </xf>
    <xf numFmtId="165" fontId="0" fillId="5" borderId="2" xfId="0" applyNumberFormat="1" applyFill="1" applyBorder="1"/>
    <xf numFmtId="164" fontId="0" fillId="5" borderId="2" xfId="0" applyNumberFormat="1" applyFill="1" applyBorder="1"/>
    <xf numFmtId="166" fontId="0" fillId="5" borderId="2" xfId="0" applyNumberFormat="1" applyFill="1" applyBorder="1"/>
    <xf numFmtId="0" fontId="3" fillId="5" borderId="2" xfId="0" applyFont="1" applyFill="1" applyBorder="1"/>
    <xf numFmtId="165" fontId="0" fillId="8" borderId="2" xfId="0" applyNumberFormat="1" applyFill="1" applyBorder="1"/>
    <xf numFmtId="164" fontId="0" fillId="8" borderId="2" xfId="0" applyNumberFormat="1" applyFill="1" applyBorder="1"/>
    <xf numFmtId="166" fontId="0" fillId="8" borderId="2" xfId="0" applyNumberFormat="1" applyFill="1" applyBorder="1"/>
    <xf numFmtId="0" fontId="3" fillId="8" borderId="2" xfId="0" applyFont="1" applyFill="1" applyBorder="1"/>
    <xf numFmtId="165" fontId="0" fillId="9" borderId="2" xfId="0" applyNumberFormat="1" applyFill="1" applyBorder="1"/>
    <xf numFmtId="164" fontId="0" fillId="9" borderId="2" xfId="0" applyNumberFormat="1" applyFill="1" applyBorder="1"/>
    <xf numFmtId="166" fontId="0" fillId="9" borderId="2" xfId="0" applyNumberFormat="1" applyFill="1" applyBorder="1"/>
    <xf numFmtId="0" fontId="3" fillId="9" borderId="2" xfId="0" applyFont="1" applyFill="1" applyBorder="1"/>
    <xf numFmtId="165" fontId="0" fillId="13" borderId="4" xfId="0" applyNumberFormat="1" applyFill="1" applyBorder="1" applyAlignment="1">
      <alignment vertical="center"/>
    </xf>
    <xf numFmtId="0" fontId="0" fillId="13" borderId="4" xfId="0" applyFill="1" applyBorder="1"/>
    <xf numFmtId="0" fontId="0" fillId="13" borderId="4" xfId="0" applyFill="1" applyBorder="1" applyAlignment="1">
      <alignment horizontal="left"/>
    </xf>
    <xf numFmtId="165" fontId="0" fillId="10" borderId="2" xfId="0" applyNumberFormat="1" applyFill="1" applyBorder="1"/>
    <xf numFmtId="164" fontId="0" fillId="10" borderId="2" xfId="0" applyNumberFormat="1" applyFill="1" applyBorder="1"/>
    <xf numFmtId="166" fontId="0" fillId="10" borderId="2" xfId="0" applyNumberFormat="1" applyFill="1" applyBorder="1"/>
    <xf numFmtId="0" fontId="3" fillId="10" borderId="2" xfId="0" applyFont="1" applyFill="1" applyBorder="1"/>
    <xf numFmtId="165" fontId="0" fillId="11" borderId="2" xfId="0" applyNumberFormat="1" applyFill="1" applyBorder="1"/>
    <xf numFmtId="164" fontId="0" fillId="11" borderId="2" xfId="0" applyNumberFormat="1" applyFill="1" applyBorder="1"/>
    <xf numFmtId="166" fontId="0" fillId="11" borderId="2" xfId="0" applyNumberFormat="1" applyFill="1" applyBorder="1"/>
    <xf numFmtId="0" fontId="3" fillId="11" borderId="2" xfId="0" applyFont="1" applyFill="1" applyBorder="1"/>
    <xf numFmtId="2" fontId="4" fillId="13" borderId="5" xfId="0" applyNumberFormat="1" applyFont="1" applyFill="1" applyBorder="1"/>
    <xf numFmtId="165" fontId="4" fillId="13" borderId="5" xfId="0" applyNumberFormat="1" applyFont="1" applyFill="1" applyBorder="1" applyAlignment="1">
      <alignment vertical="center"/>
    </xf>
    <xf numFmtId="0" fontId="0" fillId="13" borderId="5" xfId="0" applyFill="1" applyBorder="1"/>
    <xf numFmtId="165" fontId="0" fillId="14" borderId="2" xfId="0" applyNumberFormat="1" applyFill="1" applyBorder="1"/>
    <xf numFmtId="164" fontId="0" fillId="14" borderId="2" xfId="0" applyNumberFormat="1" applyFill="1" applyBorder="1"/>
    <xf numFmtId="166" fontId="0" fillId="14" borderId="2" xfId="0" applyNumberFormat="1" applyFill="1" applyBorder="1"/>
    <xf numFmtId="0" fontId="3" fillId="14" borderId="2" xfId="0" applyFont="1" applyFill="1" applyBorder="1"/>
    <xf numFmtId="0" fontId="3" fillId="7" borderId="5" xfId="0" applyFont="1" applyFill="1" applyBorder="1" applyAlignment="1">
      <alignment horizontal="center"/>
    </xf>
    <xf numFmtId="0" fontId="0" fillId="11" borderId="3" xfId="0" applyFill="1" applyBorder="1"/>
    <xf numFmtId="0" fontId="0" fillId="11" borderId="4" xfId="0" applyFill="1" applyBorder="1"/>
    <xf numFmtId="165" fontId="0" fillId="11" borderId="1" xfId="0" applyNumberFormat="1" applyFill="1" applyBorder="1"/>
    <xf numFmtId="0" fontId="3" fillId="7" borderId="11" xfId="0" applyFont="1" applyFill="1" applyBorder="1" applyAlignment="1">
      <alignment horizontal="center"/>
    </xf>
    <xf numFmtId="165" fontId="0" fillId="13" borderId="15" xfId="0" applyNumberFormat="1" applyFill="1" applyBorder="1"/>
    <xf numFmtId="165" fontId="0" fillId="13" borderId="2" xfId="0" applyNumberFormat="1" applyFill="1" applyBorder="1"/>
    <xf numFmtId="0" fontId="3" fillId="13" borderId="2" xfId="0" applyFont="1" applyFill="1" applyBorder="1"/>
    <xf numFmtId="0" fontId="0" fillId="0" borderId="10" xfId="0" applyBorder="1"/>
    <xf numFmtId="0" fontId="0" fillId="0" borderId="15" xfId="0" applyBorder="1"/>
    <xf numFmtId="0" fontId="0" fillId="0" borderId="0" xfId="0" applyAlignment="1">
      <alignment horizontal="center"/>
    </xf>
    <xf numFmtId="165" fontId="0" fillId="11" borderId="5" xfId="0" applyNumberFormat="1" applyFill="1" applyBorder="1"/>
    <xf numFmtId="164" fontId="0" fillId="11" borderId="5" xfId="0" applyNumberFormat="1" applyFill="1" applyBorder="1"/>
    <xf numFmtId="165" fontId="0" fillId="11" borderId="4" xfId="0" applyNumberFormat="1" applyFill="1" applyBorder="1"/>
    <xf numFmtId="164" fontId="0" fillId="11" borderId="4" xfId="0" applyNumberFormat="1" applyFill="1" applyBorder="1"/>
    <xf numFmtId="165" fontId="0" fillId="11" borderId="3" xfId="0" applyNumberFormat="1" applyFill="1" applyBorder="1"/>
    <xf numFmtId="164" fontId="0" fillId="11" borderId="3" xfId="0" applyNumberFormat="1" applyFill="1" applyBorder="1"/>
    <xf numFmtId="164" fontId="0" fillId="11" borderId="1" xfId="0" applyNumberFormat="1" applyFill="1" applyBorder="1"/>
    <xf numFmtId="164" fontId="0" fillId="13" borderId="5" xfId="0" applyNumberFormat="1" applyFill="1" applyBorder="1"/>
    <xf numFmtId="165" fontId="0" fillId="13" borderId="4" xfId="0" applyNumberFormat="1" applyFill="1" applyBorder="1"/>
    <xf numFmtId="164" fontId="0" fillId="13" borderId="4" xfId="0" applyNumberFormat="1" applyFill="1" applyBorder="1"/>
    <xf numFmtId="164" fontId="0" fillId="13" borderId="3" xfId="0" applyNumberFormat="1" applyFill="1" applyBorder="1"/>
    <xf numFmtId="164" fontId="0" fillId="13" borderId="1" xfId="0" applyNumberFormat="1" applyFill="1" applyBorder="1"/>
    <xf numFmtId="165" fontId="0" fillId="13" borderId="3" xfId="0" applyNumberFormat="1" applyFill="1" applyBorder="1"/>
    <xf numFmtId="165" fontId="0" fillId="13" borderId="1" xfId="0" applyNumberFormat="1" applyFill="1" applyBorder="1"/>
    <xf numFmtId="164" fontId="0" fillId="12" borderId="5" xfId="0" applyNumberFormat="1" applyFill="1" applyBorder="1"/>
    <xf numFmtId="165" fontId="0" fillId="12" borderId="4" xfId="0" applyNumberFormat="1" applyFill="1" applyBorder="1"/>
    <xf numFmtId="164" fontId="0" fillId="12" borderId="4" xfId="0" applyNumberFormat="1" applyFill="1" applyBorder="1"/>
    <xf numFmtId="164" fontId="0" fillId="12" borderId="3" xfId="0" applyNumberFormat="1" applyFill="1" applyBorder="1"/>
    <xf numFmtId="164" fontId="0" fillId="12" borderId="1" xfId="0" applyNumberFormat="1" applyFill="1" applyBorder="1"/>
    <xf numFmtId="165" fontId="0" fillId="12" borderId="3" xfId="0" applyNumberFormat="1" applyFill="1" applyBorder="1"/>
    <xf numFmtId="165" fontId="0" fillId="12" borderId="1" xfId="0" applyNumberFormat="1" applyFill="1" applyBorder="1"/>
    <xf numFmtId="164" fontId="0" fillId="10" borderId="5" xfId="0" applyNumberFormat="1" applyFill="1" applyBorder="1"/>
    <xf numFmtId="165" fontId="0" fillId="10" borderId="4" xfId="0" applyNumberFormat="1" applyFill="1" applyBorder="1"/>
    <xf numFmtId="164" fontId="0" fillId="10" borderId="4" xfId="0" applyNumberFormat="1" applyFill="1" applyBorder="1"/>
    <xf numFmtId="164" fontId="0" fillId="10" borderId="3" xfId="0" applyNumberFormat="1" applyFill="1" applyBorder="1"/>
    <xf numFmtId="164" fontId="0" fillId="10" borderId="1" xfId="0" applyNumberFormat="1" applyFill="1" applyBorder="1"/>
    <xf numFmtId="165" fontId="0" fillId="10" borderId="3" xfId="0" applyNumberFormat="1" applyFill="1" applyBorder="1"/>
    <xf numFmtId="165" fontId="0" fillId="10" borderId="1" xfId="0" applyNumberFormat="1" applyFill="1" applyBorder="1"/>
    <xf numFmtId="0" fontId="0" fillId="9" borderId="5" xfId="0" applyFill="1" applyBorder="1"/>
    <xf numFmtId="164" fontId="0" fillId="9" borderId="5" xfId="0" applyNumberFormat="1" applyFill="1" applyBorder="1"/>
    <xf numFmtId="165" fontId="0" fillId="9" borderId="4" xfId="0" applyNumberFormat="1" applyFill="1" applyBorder="1"/>
    <xf numFmtId="164" fontId="0" fillId="9" borderId="4" xfId="0" applyNumberFormat="1" applyFill="1" applyBorder="1"/>
    <xf numFmtId="164" fontId="0" fillId="9" borderId="3" xfId="0" applyNumberFormat="1" applyFill="1" applyBorder="1"/>
    <xf numFmtId="0" fontId="2" fillId="9" borderId="3" xfId="0" applyFont="1" applyFill="1" applyBorder="1"/>
    <xf numFmtId="164" fontId="2" fillId="9" borderId="3" xfId="0" applyNumberFormat="1" applyFont="1" applyFill="1" applyBorder="1"/>
    <xf numFmtId="0" fontId="0" fillId="9" borderId="1" xfId="0" applyFill="1" applyBorder="1"/>
    <xf numFmtId="164" fontId="0" fillId="9" borderId="1" xfId="0" applyNumberFormat="1" applyFill="1" applyBorder="1"/>
    <xf numFmtId="165" fontId="0" fillId="9" borderId="3" xfId="0" applyNumberFormat="1" applyFill="1" applyBorder="1"/>
    <xf numFmtId="165" fontId="0" fillId="9" borderId="1" xfId="0" applyNumberFormat="1" applyFill="1" applyBorder="1"/>
    <xf numFmtId="164" fontId="0" fillId="8" borderId="5" xfId="0" applyNumberFormat="1" applyFill="1" applyBorder="1"/>
    <xf numFmtId="165" fontId="0" fillId="8" borderId="4" xfId="0" applyNumberFormat="1" applyFill="1" applyBorder="1"/>
    <xf numFmtId="164" fontId="0" fillId="8" borderId="4" xfId="0" applyNumberFormat="1" applyFill="1" applyBorder="1"/>
    <xf numFmtId="164" fontId="0" fillId="8" borderId="3" xfId="0" applyNumberFormat="1" applyFill="1" applyBorder="1"/>
    <xf numFmtId="164" fontId="0" fillId="8" borderId="1" xfId="0" applyNumberFormat="1" applyFill="1" applyBorder="1"/>
    <xf numFmtId="165" fontId="0" fillId="8" borderId="3" xfId="0" applyNumberFormat="1" applyFill="1" applyBorder="1"/>
    <xf numFmtId="165" fontId="0" fillId="8" borderId="1" xfId="0" applyNumberFormat="1" applyFill="1" applyBorder="1"/>
    <xf numFmtId="164" fontId="0" fillId="5" borderId="5" xfId="0" applyNumberFormat="1" applyFill="1" applyBorder="1"/>
    <xf numFmtId="165" fontId="0" fillId="5" borderId="4" xfId="0" applyNumberFormat="1" applyFill="1" applyBorder="1"/>
    <xf numFmtId="164" fontId="0" fillId="5" borderId="4" xfId="0" applyNumberFormat="1" applyFill="1" applyBorder="1"/>
    <xf numFmtId="164" fontId="0" fillId="5" borderId="3" xfId="0" applyNumberFormat="1" applyFill="1" applyBorder="1"/>
    <xf numFmtId="164" fontId="0" fillId="5" borderId="1" xfId="0" applyNumberFormat="1" applyFill="1" applyBorder="1"/>
    <xf numFmtId="165" fontId="0" fillId="5" borderId="3" xfId="0" applyNumberFormat="1" applyFill="1" applyBorder="1"/>
    <xf numFmtId="165" fontId="0" fillId="5" borderId="1" xfId="0" applyNumberFormat="1" applyFill="1" applyBorder="1"/>
    <xf numFmtId="0" fontId="0" fillId="6" borderId="5" xfId="0" applyFill="1" applyBorder="1"/>
    <xf numFmtId="164" fontId="0" fillId="6" borderId="5" xfId="0" applyNumberFormat="1" applyFill="1" applyBorder="1"/>
    <xf numFmtId="165" fontId="0" fillId="6" borderId="4" xfId="0" applyNumberFormat="1" applyFill="1" applyBorder="1"/>
    <xf numFmtId="164" fontId="0" fillId="6" borderId="4" xfId="0" applyNumberFormat="1" applyFill="1" applyBorder="1"/>
    <xf numFmtId="164" fontId="0" fillId="6" borderId="3" xfId="0" applyNumberFormat="1" applyFill="1" applyBorder="1"/>
    <xf numFmtId="164" fontId="0" fillId="6" borderId="1" xfId="0" applyNumberFormat="1" applyFill="1" applyBorder="1"/>
    <xf numFmtId="165" fontId="0" fillId="6" borderId="3" xfId="0" applyNumberFormat="1" applyFill="1" applyBorder="1"/>
    <xf numFmtId="165" fontId="0" fillId="6" borderId="1" xfId="0" applyNumberFormat="1" applyFill="1" applyBorder="1"/>
    <xf numFmtId="164" fontId="0" fillId="3" borderId="5" xfId="0" applyNumberFormat="1" applyFill="1" applyBorder="1"/>
    <xf numFmtId="165" fontId="0" fillId="3" borderId="4" xfId="0" applyNumberFormat="1" applyFill="1" applyBorder="1"/>
    <xf numFmtId="164" fontId="0" fillId="3" borderId="4" xfId="0" applyNumberFormat="1" applyFill="1" applyBorder="1"/>
    <xf numFmtId="164" fontId="0" fillId="3" borderId="3" xfId="0" applyNumberFormat="1" applyFill="1" applyBorder="1"/>
    <xf numFmtId="165" fontId="0" fillId="3" borderId="3" xfId="0" applyNumberFormat="1" applyFill="1" applyBorder="1"/>
    <xf numFmtId="0" fontId="3" fillId="16" borderId="11" xfId="0" applyFont="1" applyFill="1" applyBorder="1" applyAlignment="1">
      <alignment horizontal="center"/>
    </xf>
    <xf numFmtId="0" fontId="3" fillId="16" borderId="6" xfId="0" applyFont="1" applyFill="1" applyBorder="1" applyAlignment="1">
      <alignment horizontal="center"/>
    </xf>
    <xf numFmtId="0" fontId="3" fillId="16" borderId="10" xfId="0" applyFont="1" applyFill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0" fillId="0" borderId="17" xfId="0" applyBorder="1"/>
    <xf numFmtId="0" fontId="3" fillId="13" borderId="6" xfId="0" applyFont="1" applyFill="1" applyBorder="1" applyAlignment="1">
      <alignment horizontal="center"/>
    </xf>
    <xf numFmtId="2" fontId="0" fillId="13" borderId="5" xfId="0" applyNumberFormat="1" applyFill="1" applyBorder="1" applyAlignment="1">
      <alignment vertical="center"/>
    </xf>
    <xf numFmtId="2" fontId="0" fillId="13" borderId="2" xfId="0" applyNumberFormat="1" applyFill="1" applyBorder="1" applyAlignment="1">
      <alignment vertical="center"/>
    </xf>
    <xf numFmtId="2" fontId="0" fillId="13" borderId="4" xfId="0" applyNumberFormat="1" applyFill="1" applyBorder="1" applyAlignment="1">
      <alignment vertical="center"/>
    </xf>
    <xf numFmtId="0" fontId="0" fillId="13" borderId="3" xfId="0" applyFill="1" applyBorder="1" applyAlignment="1">
      <alignment horizontal="left"/>
    </xf>
    <xf numFmtId="2" fontId="0" fillId="13" borderId="3" xfId="0" applyNumberFormat="1" applyFill="1" applyBorder="1" applyAlignment="1">
      <alignment vertical="center"/>
    </xf>
    <xf numFmtId="2" fontId="0" fillId="13" borderId="1" xfId="0" applyNumberFormat="1" applyFill="1" applyBorder="1" applyAlignment="1">
      <alignment vertical="center"/>
    </xf>
    <xf numFmtId="0" fontId="3" fillId="12" borderId="6" xfId="0" applyFont="1" applyFill="1" applyBorder="1" applyAlignment="1">
      <alignment horizontal="center"/>
    </xf>
    <xf numFmtId="0" fontId="4" fillId="12" borderId="5" xfId="0" applyFont="1" applyFill="1" applyBorder="1" applyAlignment="1">
      <alignment horizontal="left"/>
    </xf>
    <xf numFmtId="165" fontId="4" fillId="12" borderId="5" xfId="0" applyNumberFormat="1" applyFont="1" applyFill="1" applyBorder="1" applyAlignment="1">
      <alignment vertical="center"/>
    </xf>
    <xf numFmtId="2" fontId="4" fillId="12" borderId="5" xfId="0" applyNumberFormat="1" applyFont="1" applyFill="1" applyBorder="1" applyAlignment="1">
      <alignment vertical="center"/>
    </xf>
    <xf numFmtId="0" fontId="4" fillId="12" borderId="2" xfId="0" applyFont="1" applyFill="1" applyBorder="1" applyAlignment="1">
      <alignment horizontal="left"/>
    </xf>
    <xf numFmtId="165" fontId="4" fillId="12" borderId="2" xfId="0" applyNumberFormat="1" applyFont="1" applyFill="1" applyBorder="1" applyAlignment="1">
      <alignment vertical="center"/>
    </xf>
    <xf numFmtId="2" fontId="4" fillId="12" borderId="2" xfId="0" applyNumberFormat="1" applyFont="1" applyFill="1" applyBorder="1" applyAlignment="1">
      <alignment vertical="center"/>
    </xf>
    <xf numFmtId="0" fontId="4" fillId="12" borderId="4" xfId="0" applyFont="1" applyFill="1" applyBorder="1" applyAlignment="1">
      <alignment horizontal="left"/>
    </xf>
    <xf numFmtId="165" fontId="4" fillId="12" borderId="4" xfId="0" applyNumberFormat="1" applyFont="1" applyFill="1" applyBorder="1" applyAlignment="1">
      <alignment vertical="center"/>
    </xf>
    <xf numFmtId="2" fontId="4" fillId="12" borderId="4" xfId="0" applyNumberFormat="1" applyFont="1" applyFill="1" applyBorder="1" applyAlignment="1">
      <alignment vertical="center"/>
    </xf>
    <xf numFmtId="0" fontId="4" fillId="12" borderId="3" xfId="0" applyFont="1" applyFill="1" applyBorder="1" applyAlignment="1">
      <alignment horizontal="left"/>
    </xf>
    <xf numFmtId="165" fontId="4" fillId="12" borderId="3" xfId="0" applyNumberFormat="1" applyFont="1" applyFill="1" applyBorder="1" applyAlignment="1">
      <alignment vertical="center"/>
    </xf>
    <xf numFmtId="2" fontId="4" fillId="12" borderId="3" xfId="0" applyNumberFormat="1" applyFont="1" applyFill="1" applyBorder="1" applyAlignment="1">
      <alignment vertical="center"/>
    </xf>
    <xf numFmtId="0" fontId="4" fillId="12" borderId="1" xfId="0" applyFont="1" applyFill="1" applyBorder="1" applyAlignment="1">
      <alignment horizontal="left"/>
    </xf>
    <xf numFmtId="165" fontId="4" fillId="12" borderId="1" xfId="0" applyNumberFormat="1" applyFont="1" applyFill="1" applyBorder="1" applyAlignment="1">
      <alignment vertical="center"/>
    </xf>
    <xf numFmtId="2" fontId="4" fillId="12" borderId="1" xfId="0" applyNumberFormat="1" applyFont="1" applyFill="1" applyBorder="1" applyAlignment="1">
      <alignment vertical="center"/>
    </xf>
    <xf numFmtId="0" fontId="3" fillId="11" borderId="6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left"/>
    </xf>
    <xf numFmtId="165" fontId="0" fillId="9" borderId="1" xfId="0" applyNumberFormat="1" applyFill="1" applyBorder="1" applyAlignment="1">
      <alignment vertical="center"/>
    </xf>
    <xf numFmtId="0" fontId="3" fillId="9" borderId="6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10" fillId="19" borderId="6" xfId="0" applyFont="1" applyFill="1" applyBorder="1" applyAlignment="1">
      <alignment horizontal="center"/>
    </xf>
    <xf numFmtId="2" fontId="0" fillId="0" borderId="14" xfId="0" applyNumberFormat="1" applyBorder="1"/>
    <xf numFmtId="165" fontId="0" fillId="13" borderId="5" xfId="0" applyNumberFormat="1" applyFill="1" applyBorder="1"/>
    <xf numFmtId="165" fontId="4" fillId="13" borderId="3" xfId="0" applyNumberFormat="1" applyFont="1" applyFill="1" applyBorder="1"/>
    <xf numFmtId="165" fontId="4" fillId="13" borderId="2" xfId="0" applyNumberFormat="1" applyFont="1" applyFill="1" applyBorder="1"/>
    <xf numFmtId="165" fontId="4" fillId="13" borderId="4" xfId="0" applyNumberFormat="1" applyFont="1" applyFill="1" applyBorder="1"/>
    <xf numFmtId="165" fontId="4" fillId="13" borderId="1" xfId="0" applyNumberFormat="1" applyFont="1" applyFill="1" applyBorder="1"/>
    <xf numFmtId="165" fontId="0" fillId="12" borderId="5" xfId="0" applyNumberFormat="1" applyFill="1" applyBorder="1"/>
    <xf numFmtId="165" fontId="0" fillId="12" borderId="2" xfId="0" applyNumberFormat="1" applyFill="1" applyBorder="1"/>
    <xf numFmtId="165" fontId="0" fillId="10" borderId="5" xfId="0" applyNumberFormat="1" applyFill="1" applyBorder="1"/>
    <xf numFmtId="165" fontId="0" fillId="8" borderId="5" xfId="0" applyNumberFormat="1" applyFill="1" applyBorder="1"/>
    <xf numFmtId="165" fontId="0" fillId="5" borderId="5" xfId="0" applyNumberFormat="1" applyFill="1" applyBorder="1"/>
    <xf numFmtId="165" fontId="0" fillId="3" borderId="5" xfId="0" applyNumberFormat="1" applyFill="1" applyBorder="1"/>
    <xf numFmtId="165" fontId="0" fillId="3" borderId="2" xfId="0" applyNumberFormat="1" applyFill="1" applyBorder="1"/>
    <xf numFmtId="0" fontId="0" fillId="16" borderId="9" xfId="0" applyFill="1" applyBorder="1"/>
    <xf numFmtId="0" fontId="0" fillId="16" borderId="8" xfId="0" applyFill="1" applyBorder="1"/>
    <xf numFmtId="0" fontId="0" fillId="16" borderId="7" xfId="0" applyFill="1" applyBorder="1"/>
    <xf numFmtId="0" fontId="0" fillId="14" borderId="5" xfId="0" applyFill="1" applyBorder="1"/>
    <xf numFmtId="166" fontId="0" fillId="14" borderId="5" xfId="0" applyNumberFormat="1" applyFill="1" applyBorder="1"/>
    <xf numFmtId="165" fontId="0" fillId="14" borderId="5" xfId="0" applyNumberFormat="1" applyFill="1" applyBorder="1"/>
    <xf numFmtId="165" fontId="0" fillId="14" borderId="5" xfId="0" applyNumberFormat="1" applyFill="1" applyBorder="1" applyAlignment="1">
      <alignment vertical="center"/>
    </xf>
    <xf numFmtId="2" fontId="0" fillId="14" borderId="5" xfId="0" applyNumberFormat="1" applyFill="1" applyBorder="1"/>
    <xf numFmtId="0" fontId="0" fillId="14" borderId="2" xfId="0" applyFill="1" applyBorder="1"/>
    <xf numFmtId="165" fontId="0" fillId="14" borderId="2" xfId="0" applyNumberFormat="1" applyFill="1" applyBorder="1" applyAlignment="1">
      <alignment vertical="center"/>
    </xf>
    <xf numFmtId="2" fontId="0" fillId="14" borderId="2" xfId="0" applyNumberFormat="1" applyFill="1" applyBorder="1"/>
    <xf numFmtId="0" fontId="0" fillId="14" borderId="4" xfId="0" applyFill="1" applyBorder="1"/>
    <xf numFmtId="166" fontId="0" fillId="14" borderId="1" xfId="0" applyNumberFormat="1" applyFill="1" applyBorder="1"/>
    <xf numFmtId="165" fontId="0" fillId="14" borderId="1" xfId="0" applyNumberFormat="1" applyFill="1" applyBorder="1"/>
    <xf numFmtId="165" fontId="0" fillId="14" borderId="4" xfId="0" applyNumberFormat="1" applyFill="1" applyBorder="1" applyAlignment="1">
      <alignment vertical="center"/>
    </xf>
    <xf numFmtId="2" fontId="0" fillId="14" borderId="1" xfId="0" applyNumberFormat="1" applyFill="1" applyBorder="1"/>
    <xf numFmtId="0" fontId="0" fillId="20" borderId="5" xfId="0" applyFill="1" applyBorder="1" applyAlignment="1">
      <alignment horizontal="left"/>
    </xf>
    <xf numFmtId="0" fontId="0" fillId="20" borderId="5" xfId="0" applyFill="1" applyBorder="1"/>
    <xf numFmtId="165" fontId="0" fillId="20" borderId="5" xfId="0" applyNumberFormat="1" applyFill="1" applyBorder="1"/>
    <xf numFmtId="165" fontId="0" fillId="20" borderId="5" xfId="0" applyNumberFormat="1" applyFill="1" applyBorder="1" applyAlignment="1">
      <alignment vertical="center"/>
    </xf>
    <xf numFmtId="2" fontId="0" fillId="20" borderId="5" xfId="0" applyNumberFormat="1" applyFill="1" applyBorder="1"/>
    <xf numFmtId="0" fontId="0" fillId="20" borderId="2" xfId="0" applyFill="1" applyBorder="1" applyAlignment="1">
      <alignment horizontal="left"/>
    </xf>
    <xf numFmtId="0" fontId="0" fillId="20" borderId="2" xfId="0" applyFill="1" applyBorder="1"/>
    <xf numFmtId="165" fontId="0" fillId="20" borderId="2" xfId="0" applyNumberFormat="1" applyFill="1" applyBorder="1"/>
    <xf numFmtId="165" fontId="0" fillId="20" borderId="2" xfId="0" applyNumberFormat="1" applyFill="1" applyBorder="1" applyAlignment="1">
      <alignment vertical="center"/>
    </xf>
    <xf numFmtId="2" fontId="0" fillId="20" borderId="2" xfId="0" applyNumberFormat="1" applyFill="1" applyBorder="1"/>
    <xf numFmtId="0" fontId="0" fillId="20" borderId="4" xfId="0" applyFill="1" applyBorder="1" applyAlignment="1">
      <alignment horizontal="left"/>
    </xf>
    <xf numFmtId="0" fontId="0" fillId="20" borderId="4" xfId="0" applyFill="1" applyBorder="1"/>
    <xf numFmtId="165" fontId="0" fillId="20" borderId="4" xfId="0" applyNumberFormat="1" applyFill="1" applyBorder="1"/>
    <xf numFmtId="165" fontId="0" fillId="20" borderId="4" xfId="0" applyNumberFormat="1" applyFill="1" applyBorder="1" applyAlignment="1">
      <alignment vertical="center"/>
    </xf>
    <xf numFmtId="2" fontId="0" fillId="20" borderId="4" xfId="0" applyNumberFormat="1" applyFill="1" applyBorder="1"/>
    <xf numFmtId="0" fontId="0" fillId="20" borderId="3" xfId="0" applyFill="1" applyBorder="1" applyAlignment="1">
      <alignment horizontal="left"/>
    </xf>
    <xf numFmtId="0" fontId="0" fillId="20" borderId="3" xfId="0" applyFill="1" applyBorder="1"/>
    <xf numFmtId="165" fontId="0" fillId="20" borderId="3" xfId="0" applyNumberFormat="1" applyFill="1" applyBorder="1"/>
    <xf numFmtId="165" fontId="0" fillId="20" borderId="3" xfId="0" applyNumberFormat="1" applyFill="1" applyBorder="1" applyAlignment="1">
      <alignment vertical="center"/>
    </xf>
    <xf numFmtId="2" fontId="0" fillId="20" borderId="3" xfId="0" applyNumberFormat="1" applyFill="1" applyBorder="1"/>
    <xf numFmtId="0" fontId="0" fillId="20" borderId="1" xfId="0" applyFill="1" applyBorder="1" applyAlignment="1">
      <alignment horizontal="left"/>
    </xf>
    <xf numFmtId="0" fontId="0" fillId="20" borderId="1" xfId="0" applyFill="1" applyBorder="1"/>
    <xf numFmtId="165" fontId="0" fillId="20" borderId="1" xfId="0" applyNumberFormat="1" applyFill="1" applyBorder="1"/>
    <xf numFmtId="165" fontId="0" fillId="20" borderId="1" xfId="0" applyNumberFormat="1" applyFill="1" applyBorder="1" applyAlignment="1">
      <alignment vertical="center"/>
    </xf>
    <xf numFmtId="2" fontId="0" fillId="20" borderId="1" xfId="0" applyNumberFormat="1" applyFill="1" applyBorder="1"/>
    <xf numFmtId="0" fontId="0" fillId="21" borderId="5" xfId="0" applyFill="1" applyBorder="1" applyAlignment="1">
      <alignment horizontal="left"/>
    </xf>
    <xf numFmtId="0" fontId="0" fillId="21" borderId="5" xfId="0" applyFill="1" applyBorder="1"/>
    <xf numFmtId="165" fontId="0" fillId="21" borderId="5" xfId="0" applyNumberFormat="1" applyFill="1" applyBorder="1"/>
    <xf numFmtId="165" fontId="0" fillId="21" borderId="5" xfId="0" applyNumberFormat="1" applyFill="1" applyBorder="1" applyAlignment="1">
      <alignment vertical="center"/>
    </xf>
    <xf numFmtId="2" fontId="0" fillId="21" borderId="5" xfId="0" applyNumberFormat="1" applyFill="1" applyBorder="1"/>
    <xf numFmtId="0" fontId="0" fillId="21" borderId="2" xfId="0" applyFill="1" applyBorder="1" applyAlignment="1">
      <alignment horizontal="left"/>
    </xf>
    <xf numFmtId="0" fontId="0" fillId="21" borderId="2" xfId="0" applyFill="1" applyBorder="1"/>
    <xf numFmtId="165" fontId="0" fillId="21" borderId="2" xfId="0" applyNumberFormat="1" applyFill="1" applyBorder="1"/>
    <xf numFmtId="165" fontId="0" fillId="21" borderId="2" xfId="0" applyNumberFormat="1" applyFill="1" applyBorder="1" applyAlignment="1">
      <alignment vertical="center"/>
    </xf>
    <xf numFmtId="2" fontId="0" fillId="21" borderId="2" xfId="0" applyNumberFormat="1" applyFill="1" applyBorder="1"/>
    <xf numFmtId="0" fontId="0" fillId="21" borderId="4" xfId="0" applyFill="1" applyBorder="1" applyAlignment="1">
      <alignment horizontal="left"/>
    </xf>
    <xf numFmtId="0" fontId="0" fillId="21" borderId="4" xfId="0" applyFill="1" applyBorder="1"/>
    <xf numFmtId="165" fontId="0" fillId="21" borderId="4" xfId="0" applyNumberFormat="1" applyFill="1" applyBorder="1"/>
    <xf numFmtId="165" fontId="0" fillId="21" borderId="4" xfId="0" applyNumberFormat="1" applyFill="1" applyBorder="1" applyAlignment="1">
      <alignment vertical="center"/>
    </xf>
    <xf numFmtId="2" fontId="0" fillId="21" borderId="4" xfId="0" applyNumberFormat="1" applyFill="1" applyBorder="1"/>
    <xf numFmtId="0" fontId="0" fillId="21" borderId="3" xfId="0" applyFill="1" applyBorder="1" applyAlignment="1">
      <alignment horizontal="left"/>
    </xf>
    <xf numFmtId="0" fontId="0" fillId="21" borderId="3" xfId="0" applyFill="1" applyBorder="1"/>
    <xf numFmtId="165" fontId="0" fillId="21" borderId="3" xfId="0" applyNumberFormat="1" applyFill="1" applyBorder="1"/>
    <xf numFmtId="165" fontId="0" fillId="21" borderId="3" xfId="0" applyNumberFormat="1" applyFill="1" applyBorder="1" applyAlignment="1">
      <alignment vertical="center"/>
    </xf>
    <xf numFmtId="2" fontId="0" fillId="21" borderId="3" xfId="0" applyNumberFormat="1" applyFill="1" applyBorder="1"/>
    <xf numFmtId="0" fontId="0" fillId="21" borderId="1" xfId="0" applyFill="1" applyBorder="1" applyAlignment="1">
      <alignment horizontal="left"/>
    </xf>
    <xf numFmtId="0" fontId="0" fillId="21" borderId="1" xfId="0" applyFill="1" applyBorder="1"/>
    <xf numFmtId="165" fontId="0" fillId="21" borderId="1" xfId="0" applyNumberFormat="1" applyFill="1" applyBorder="1"/>
    <xf numFmtId="165" fontId="0" fillId="21" borderId="1" xfId="0" applyNumberFormat="1" applyFill="1" applyBorder="1" applyAlignment="1">
      <alignment vertical="center"/>
    </xf>
    <xf numFmtId="2" fontId="0" fillId="21" borderId="1" xfId="0" applyNumberFormat="1" applyFill="1" applyBorder="1"/>
    <xf numFmtId="166" fontId="0" fillId="21" borderId="3" xfId="0" applyNumberFormat="1" applyFill="1" applyBorder="1"/>
    <xf numFmtId="166" fontId="0" fillId="21" borderId="2" xfId="0" applyNumberFormat="1" applyFill="1" applyBorder="1"/>
    <xf numFmtId="0" fontId="0" fillId="14" borderId="5" xfId="0" applyFill="1" applyBorder="1" applyAlignment="1">
      <alignment horizontal="left"/>
    </xf>
    <xf numFmtId="0" fontId="0" fillId="14" borderId="3" xfId="0" applyFill="1" applyBorder="1"/>
    <xf numFmtId="166" fontId="0" fillId="14" borderId="3" xfId="0" applyNumberFormat="1" applyFill="1" applyBorder="1"/>
    <xf numFmtId="165" fontId="0" fillId="14" borderId="3" xfId="0" applyNumberFormat="1" applyFill="1" applyBorder="1"/>
    <xf numFmtId="0" fontId="0" fillId="14" borderId="2" xfId="0" applyFill="1" applyBorder="1" applyAlignment="1">
      <alignment horizontal="left"/>
    </xf>
    <xf numFmtId="0" fontId="0" fillId="14" borderId="1" xfId="0" applyFill="1" applyBorder="1" applyAlignment="1">
      <alignment horizontal="left"/>
    </xf>
    <xf numFmtId="0" fontId="0" fillId="14" borderId="1" xfId="0" applyFill="1" applyBorder="1"/>
    <xf numFmtId="165" fontId="0" fillId="14" borderId="1" xfId="0" applyNumberFormat="1" applyFill="1" applyBorder="1" applyAlignment="1">
      <alignment vertical="center"/>
    </xf>
    <xf numFmtId="166" fontId="0" fillId="21" borderId="1" xfId="0" applyNumberFormat="1" applyFill="1" applyBorder="1"/>
    <xf numFmtId="0" fontId="0" fillId="22" borderId="5" xfId="0" applyFill="1" applyBorder="1" applyAlignment="1">
      <alignment horizontal="left"/>
    </xf>
    <xf numFmtId="0" fontId="0" fillId="22" borderId="5" xfId="0" applyFill="1" applyBorder="1"/>
    <xf numFmtId="166" fontId="0" fillId="22" borderId="5" xfId="0" applyNumberFormat="1" applyFill="1" applyBorder="1"/>
    <xf numFmtId="165" fontId="0" fillId="22" borderId="5" xfId="0" applyNumberFormat="1" applyFill="1" applyBorder="1"/>
    <xf numFmtId="165" fontId="0" fillId="22" borderId="5" xfId="0" applyNumberFormat="1" applyFill="1" applyBorder="1" applyAlignment="1">
      <alignment vertical="center"/>
    </xf>
    <xf numFmtId="2" fontId="0" fillId="22" borderId="5" xfId="0" applyNumberFormat="1" applyFill="1" applyBorder="1"/>
    <xf numFmtId="0" fontId="0" fillId="22" borderId="2" xfId="0" applyFill="1" applyBorder="1" applyAlignment="1">
      <alignment horizontal="left"/>
    </xf>
    <xf numFmtId="0" fontId="0" fillId="22" borderId="2" xfId="0" applyFill="1" applyBorder="1"/>
    <xf numFmtId="166" fontId="0" fillId="22" borderId="2" xfId="0" applyNumberFormat="1" applyFill="1" applyBorder="1"/>
    <xf numFmtId="165" fontId="0" fillId="22" borderId="2" xfId="0" applyNumberFormat="1" applyFill="1" applyBorder="1"/>
    <xf numFmtId="165" fontId="0" fillId="22" borderId="2" xfId="0" applyNumberFormat="1" applyFill="1" applyBorder="1" applyAlignment="1">
      <alignment vertical="center"/>
    </xf>
    <xf numFmtId="2" fontId="0" fillId="22" borderId="2" xfId="0" applyNumberFormat="1" applyFill="1" applyBorder="1"/>
    <xf numFmtId="0" fontId="0" fillId="22" borderId="4" xfId="0" applyFill="1" applyBorder="1"/>
    <xf numFmtId="166" fontId="0" fillId="22" borderId="4" xfId="0" applyNumberFormat="1" applyFill="1" applyBorder="1"/>
    <xf numFmtId="165" fontId="0" fillId="22" borderId="4" xfId="0" applyNumberFormat="1" applyFill="1" applyBorder="1"/>
    <xf numFmtId="165" fontId="0" fillId="22" borderId="4" xfId="0" applyNumberFormat="1" applyFill="1" applyBorder="1" applyAlignment="1">
      <alignment vertical="center"/>
    </xf>
    <xf numFmtId="2" fontId="0" fillId="22" borderId="4" xfId="0" applyNumberFormat="1" applyFill="1" applyBorder="1"/>
    <xf numFmtId="0" fontId="0" fillId="22" borderId="3" xfId="0" applyFill="1" applyBorder="1"/>
    <xf numFmtId="166" fontId="0" fillId="22" borderId="3" xfId="0" applyNumberFormat="1" applyFill="1" applyBorder="1"/>
    <xf numFmtId="165" fontId="0" fillId="22" borderId="3" xfId="0" applyNumberFormat="1" applyFill="1" applyBorder="1"/>
    <xf numFmtId="165" fontId="0" fillId="22" borderId="3" xfId="0" applyNumberFormat="1" applyFill="1" applyBorder="1" applyAlignment="1">
      <alignment vertical="center"/>
    </xf>
    <xf numFmtId="2" fontId="0" fillId="22" borderId="3" xfId="0" applyNumberFormat="1" applyFill="1" applyBorder="1"/>
    <xf numFmtId="166" fontId="2" fillId="22" borderId="3" xfId="0" applyNumberFormat="1" applyFont="1" applyFill="1" applyBorder="1"/>
    <xf numFmtId="165" fontId="2" fillId="22" borderId="3" xfId="0" applyNumberFormat="1" applyFont="1" applyFill="1" applyBorder="1"/>
    <xf numFmtId="165" fontId="2" fillId="22" borderId="3" xfId="0" applyNumberFormat="1" applyFont="1" applyFill="1" applyBorder="1" applyAlignment="1">
      <alignment vertical="center"/>
    </xf>
    <xf numFmtId="2" fontId="2" fillId="22" borderId="3" xfId="0" applyNumberFormat="1" applyFont="1" applyFill="1" applyBorder="1"/>
    <xf numFmtId="166" fontId="2" fillId="22" borderId="2" xfId="0" applyNumberFormat="1" applyFont="1" applyFill="1" applyBorder="1"/>
    <xf numFmtId="165" fontId="2" fillId="22" borderId="2" xfId="0" applyNumberFormat="1" applyFont="1" applyFill="1" applyBorder="1"/>
    <xf numFmtId="165" fontId="2" fillId="22" borderId="2" xfId="0" applyNumberFormat="1" applyFont="1" applyFill="1" applyBorder="1" applyAlignment="1">
      <alignment vertical="center"/>
    </xf>
    <xf numFmtId="2" fontId="2" fillId="22" borderId="2" xfId="0" applyNumberFormat="1" applyFont="1" applyFill="1" applyBorder="1"/>
    <xf numFmtId="0" fontId="0" fillId="22" borderId="1" xfId="0" applyFill="1" applyBorder="1" applyAlignment="1">
      <alignment horizontal="left"/>
    </xf>
    <xf numFmtId="0" fontId="0" fillId="22" borderId="1" xfId="0" applyFill="1" applyBorder="1"/>
    <xf numFmtId="166" fontId="2" fillId="22" borderId="1" xfId="0" applyNumberFormat="1" applyFont="1" applyFill="1" applyBorder="1"/>
    <xf numFmtId="165" fontId="2" fillId="22" borderId="1" xfId="0" applyNumberFormat="1" applyFont="1" applyFill="1" applyBorder="1"/>
    <xf numFmtId="165" fontId="2" fillId="22" borderId="1" xfId="0" applyNumberFormat="1" applyFont="1" applyFill="1" applyBorder="1" applyAlignment="1">
      <alignment vertical="center"/>
    </xf>
    <xf numFmtId="2" fontId="0" fillId="22" borderId="1" xfId="0" applyNumberFormat="1" applyFill="1" applyBorder="1"/>
    <xf numFmtId="2" fontId="2" fillId="22" borderId="1" xfId="0" applyNumberFormat="1" applyFont="1" applyFill="1" applyBorder="1"/>
    <xf numFmtId="165" fontId="0" fillId="14" borderId="15" xfId="0" applyNumberFormat="1" applyFill="1" applyBorder="1"/>
    <xf numFmtId="0" fontId="3" fillId="20" borderId="2" xfId="0" applyFont="1" applyFill="1" applyBorder="1"/>
    <xf numFmtId="165" fontId="0" fillId="20" borderId="15" xfId="0" applyNumberFormat="1" applyFill="1" applyBorder="1"/>
    <xf numFmtId="0" fontId="3" fillId="21" borderId="1" xfId="0" applyFont="1" applyFill="1" applyBorder="1"/>
    <xf numFmtId="165" fontId="0" fillId="21" borderId="14" xfId="0" applyNumberFormat="1" applyFill="1" applyBorder="1"/>
    <xf numFmtId="164" fontId="0" fillId="14" borderId="5" xfId="0" applyNumberFormat="1" applyFill="1" applyBorder="1"/>
    <xf numFmtId="165" fontId="0" fillId="14" borderId="4" xfId="0" applyNumberFormat="1" applyFill="1" applyBorder="1"/>
    <xf numFmtId="164" fontId="0" fillId="14" borderId="4" xfId="0" applyNumberFormat="1" applyFill="1" applyBorder="1"/>
    <xf numFmtId="164" fontId="0" fillId="14" borderId="3" xfId="0" applyNumberFormat="1" applyFill="1" applyBorder="1"/>
    <xf numFmtId="164" fontId="0" fillId="14" borderId="1" xfId="0" applyNumberFormat="1" applyFill="1" applyBorder="1"/>
    <xf numFmtId="164" fontId="0" fillId="20" borderId="5" xfId="0" applyNumberFormat="1" applyFill="1" applyBorder="1"/>
    <xf numFmtId="164" fontId="0" fillId="20" borderId="4" xfId="0" applyNumberFormat="1" applyFill="1" applyBorder="1"/>
    <xf numFmtId="164" fontId="0" fillId="20" borderId="3" xfId="0" applyNumberFormat="1" applyFill="1" applyBorder="1"/>
    <xf numFmtId="164" fontId="0" fillId="20" borderId="1" xfId="0" applyNumberFormat="1" applyFill="1" applyBorder="1"/>
    <xf numFmtId="164" fontId="0" fillId="21" borderId="5" xfId="0" applyNumberFormat="1" applyFill="1" applyBorder="1"/>
    <xf numFmtId="164" fontId="0" fillId="21" borderId="4" xfId="0" applyNumberFormat="1" applyFill="1" applyBorder="1"/>
    <xf numFmtId="164" fontId="0" fillId="21" borderId="3" xfId="0" applyNumberFormat="1" applyFill="1" applyBorder="1"/>
    <xf numFmtId="164" fontId="0" fillId="21" borderId="1" xfId="0" applyNumberFormat="1" applyFill="1" applyBorder="1"/>
    <xf numFmtId="0" fontId="4" fillId="21" borderId="5" xfId="0" applyFont="1" applyFill="1" applyBorder="1"/>
    <xf numFmtId="164" fontId="4" fillId="21" borderId="5" xfId="0" applyNumberFormat="1" applyFont="1" applyFill="1" applyBorder="1"/>
    <xf numFmtId="0" fontId="4" fillId="21" borderId="4" xfId="0" applyFont="1" applyFill="1" applyBorder="1"/>
    <xf numFmtId="164" fontId="4" fillId="21" borderId="4" xfId="0" applyNumberFormat="1" applyFont="1" applyFill="1" applyBorder="1"/>
    <xf numFmtId="165" fontId="4" fillId="21" borderId="3" xfId="0" applyNumberFormat="1" applyFont="1" applyFill="1" applyBorder="1"/>
    <xf numFmtId="164" fontId="4" fillId="21" borderId="3" xfId="0" applyNumberFormat="1" applyFont="1" applyFill="1" applyBorder="1"/>
    <xf numFmtId="165" fontId="4" fillId="21" borderId="4" xfId="0" applyNumberFormat="1" applyFont="1" applyFill="1" applyBorder="1"/>
    <xf numFmtId="0" fontId="4" fillId="21" borderId="3" xfId="0" applyFont="1" applyFill="1" applyBorder="1"/>
    <xf numFmtId="165" fontId="4" fillId="21" borderId="1" xfId="0" applyNumberFormat="1" applyFont="1" applyFill="1" applyBorder="1"/>
    <xf numFmtId="164" fontId="4" fillId="21" borderId="1" xfId="0" applyNumberFormat="1" applyFont="1" applyFill="1" applyBorder="1"/>
    <xf numFmtId="164" fontId="0" fillId="22" borderId="5" xfId="0" applyNumberFormat="1" applyFill="1" applyBorder="1"/>
    <xf numFmtId="164" fontId="0" fillId="22" borderId="4" xfId="0" applyNumberFormat="1" applyFill="1" applyBorder="1"/>
    <xf numFmtId="164" fontId="0" fillId="22" borderId="3" xfId="0" applyNumberFormat="1" applyFill="1" applyBorder="1"/>
    <xf numFmtId="164" fontId="0" fillId="22" borderId="1" xfId="0" applyNumberFormat="1" applyFill="1" applyBorder="1"/>
    <xf numFmtId="165" fontId="0" fillId="22" borderId="1" xfId="0" applyNumberFormat="1" applyFill="1" applyBorder="1"/>
    <xf numFmtId="2" fontId="0" fillId="14" borderId="5" xfId="0" applyNumberFormat="1" applyFill="1" applyBorder="1" applyAlignment="1">
      <alignment vertical="center"/>
    </xf>
    <xf numFmtId="2" fontId="0" fillId="14" borderId="2" xfId="0" applyNumberFormat="1" applyFill="1" applyBorder="1" applyAlignment="1">
      <alignment vertical="center"/>
    </xf>
    <xf numFmtId="2" fontId="0" fillId="14" borderId="4" xfId="0" applyNumberFormat="1" applyFill="1" applyBorder="1" applyAlignment="1">
      <alignment vertical="center"/>
    </xf>
    <xf numFmtId="2" fontId="0" fillId="20" borderId="2" xfId="0" applyNumberFormat="1" applyFill="1" applyBorder="1" applyAlignment="1">
      <alignment vertical="center"/>
    </xf>
    <xf numFmtId="2" fontId="0" fillId="20" borderId="4" xfId="0" applyNumberFormat="1" applyFill="1" applyBorder="1" applyAlignment="1">
      <alignment vertical="center"/>
    </xf>
    <xf numFmtId="2" fontId="0" fillId="20" borderId="3" xfId="0" applyNumberFormat="1" applyFill="1" applyBorder="1" applyAlignment="1">
      <alignment vertical="center"/>
    </xf>
    <xf numFmtId="2" fontId="0" fillId="20" borderId="1" xfId="0" applyNumberFormat="1" applyFill="1" applyBorder="1" applyAlignment="1">
      <alignment vertical="center"/>
    </xf>
    <xf numFmtId="2" fontId="0" fillId="21" borderId="5" xfId="0" applyNumberFormat="1" applyFill="1" applyBorder="1" applyAlignment="1">
      <alignment vertical="center"/>
    </xf>
    <xf numFmtId="2" fontId="0" fillId="21" borderId="2" xfId="0" applyNumberFormat="1" applyFill="1" applyBorder="1" applyAlignment="1">
      <alignment vertical="center"/>
    </xf>
    <xf numFmtId="2" fontId="0" fillId="21" borderId="4" xfId="0" applyNumberFormat="1" applyFill="1" applyBorder="1" applyAlignment="1">
      <alignment vertical="center"/>
    </xf>
    <xf numFmtId="2" fontId="0" fillId="21" borderId="3" xfId="0" applyNumberFormat="1" applyFill="1" applyBorder="1" applyAlignment="1">
      <alignment vertical="center"/>
    </xf>
    <xf numFmtId="165" fontId="4" fillId="21" borderId="3" xfId="0" applyNumberFormat="1" applyFont="1" applyFill="1" applyBorder="1" applyAlignment="1">
      <alignment vertical="center"/>
    </xf>
    <xf numFmtId="165" fontId="4" fillId="21" borderId="2" xfId="0" applyNumberFormat="1" applyFont="1" applyFill="1" applyBorder="1" applyAlignment="1">
      <alignment vertical="center"/>
    </xf>
    <xf numFmtId="165" fontId="4" fillId="21" borderId="1" xfId="0" applyNumberFormat="1" applyFont="1" applyFill="1" applyBorder="1" applyAlignment="1">
      <alignment vertical="center"/>
    </xf>
    <xf numFmtId="2" fontId="0" fillId="21" borderId="1" xfId="0" applyNumberFormat="1" applyFill="1" applyBorder="1" applyAlignment="1">
      <alignment vertical="center"/>
    </xf>
    <xf numFmtId="0" fontId="0" fillId="22" borderId="4" xfId="0" applyFill="1" applyBorder="1" applyAlignment="1">
      <alignment horizontal="left"/>
    </xf>
    <xf numFmtId="0" fontId="0" fillId="22" borderId="3" xfId="0" applyFill="1" applyBorder="1" applyAlignment="1">
      <alignment horizontal="left"/>
    </xf>
    <xf numFmtId="0" fontId="2" fillId="22" borderId="2" xfId="0" applyFont="1" applyFill="1" applyBorder="1" applyAlignment="1">
      <alignment horizontal="left"/>
    </xf>
    <xf numFmtId="0" fontId="2" fillId="22" borderId="1" xfId="0" applyFont="1" applyFill="1" applyBorder="1" applyAlignment="1">
      <alignment horizontal="left"/>
    </xf>
    <xf numFmtId="0" fontId="3" fillId="14" borderId="6" xfId="0" applyFont="1" applyFill="1" applyBorder="1" applyAlignment="1">
      <alignment horizontal="center"/>
    </xf>
    <xf numFmtId="0" fontId="3" fillId="20" borderId="6" xfId="0" applyFont="1" applyFill="1" applyBorder="1" applyAlignment="1">
      <alignment horizontal="center"/>
    </xf>
    <xf numFmtId="0" fontId="3" fillId="21" borderId="6" xfId="0" applyFont="1" applyFill="1" applyBorder="1" applyAlignment="1">
      <alignment horizontal="center"/>
    </xf>
    <xf numFmtId="0" fontId="3" fillId="22" borderId="6" xfId="0" applyFont="1" applyFill="1" applyBorder="1" applyAlignment="1">
      <alignment horizontal="center"/>
    </xf>
    <xf numFmtId="0" fontId="4" fillId="0" borderId="0" xfId="0" applyFont="1"/>
    <xf numFmtId="0" fontId="0" fillId="17" borderId="0" xfId="0" applyFill="1"/>
    <xf numFmtId="0" fontId="2" fillId="0" borderId="0" xfId="0" applyFont="1"/>
    <xf numFmtId="11" fontId="0" fillId="23" borderId="0" xfId="0" applyNumberFormat="1" applyFill="1"/>
    <xf numFmtId="0" fontId="9" fillId="0" borderId="0" xfId="0" applyFont="1"/>
    <xf numFmtId="167" fontId="0" fillId="23" borderId="0" xfId="0" applyNumberFormat="1" applyFill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164" fontId="0" fillId="3" borderId="2" xfId="0" applyNumberFormat="1" applyFill="1" applyBorder="1"/>
    <xf numFmtId="164" fontId="0" fillId="6" borderId="10" xfId="0" applyNumberFormat="1" applyFill="1" applyBorder="1"/>
    <xf numFmtId="164" fontId="0" fillId="6" borderId="15" xfId="0" applyNumberFormat="1" applyFill="1" applyBorder="1"/>
    <xf numFmtId="164" fontId="0" fillId="6" borderId="14" xfId="0" applyNumberFormat="1" applyFill="1" applyBorder="1"/>
    <xf numFmtId="164" fontId="0" fillId="3" borderId="10" xfId="0" applyNumberFormat="1" applyFill="1" applyBorder="1"/>
    <xf numFmtId="164" fontId="0" fillId="3" borderId="15" xfId="0" applyNumberFormat="1" applyFill="1" applyBorder="1"/>
    <xf numFmtId="164" fontId="0" fillId="3" borderId="14" xfId="0" applyNumberFormat="1" applyFill="1" applyBorder="1"/>
    <xf numFmtId="165" fontId="0" fillId="22" borderId="5" xfId="0" applyNumberFormat="1" applyFill="1" applyBorder="1" applyAlignment="1">
      <alignment horizontal="center" vertical="center"/>
    </xf>
    <xf numFmtId="165" fontId="0" fillId="22" borderId="2" xfId="0" applyNumberFormat="1" applyFill="1" applyBorder="1" applyAlignment="1">
      <alignment horizontal="center" vertical="center"/>
    </xf>
    <xf numFmtId="165" fontId="0" fillId="22" borderId="4" xfId="0" applyNumberFormat="1" applyFill="1" applyBorder="1" applyAlignment="1">
      <alignment horizontal="center" vertical="center"/>
    </xf>
    <xf numFmtId="165" fontId="0" fillId="22" borderId="1" xfId="0" applyNumberFormat="1" applyFill="1" applyBorder="1" applyAlignment="1">
      <alignment horizontal="center" vertical="center"/>
    </xf>
    <xf numFmtId="164" fontId="0" fillId="22" borderId="5" xfId="0" applyNumberFormat="1" applyFill="1" applyBorder="1" applyAlignment="1">
      <alignment horizontal="center" vertical="center"/>
    </xf>
    <xf numFmtId="164" fontId="0" fillId="22" borderId="2" xfId="0" applyNumberFormat="1" applyFill="1" applyBorder="1" applyAlignment="1">
      <alignment horizontal="center" vertical="center"/>
    </xf>
    <xf numFmtId="164" fontId="0" fillId="22" borderId="1" xfId="0" applyNumberFormat="1" applyFill="1" applyBorder="1" applyAlignment="1">
      <alignment horizontal="center" vertical="center"/>
    </xf>
    <xf numFmtId="164" fontId="0" fillId="22" borderId="4" xfId="0" applyNumberFormat="1" applyFill="1" applyBorder="1" applyAlignment="1">
      <alignment horizontal="center" vertical="center"/>
    </xf>
    <xf numFmtId="2" fontId="0" fillId="22" borderId="3" xfId="0" applyNumberFormat="1" applyFill="1" applyBorder="1" applyAlignment="1">
      <alignment horizontal="center" vertical="center"/>
    </xf>
    <xf numFmtId="2" fontId="0" fillId="22" borderId="2" xfId="0" applyNumberFormat="1" applyFill="1" applyBorder="1" applyAlignment="1">
      <alignment horizontal="center" vertical="center"/>
    </xf>
    <xf numFmtId="2" fontId="0" fillId="22" borderId="4" xfId="0" applyNumberFormat="1" applyFill="1" applyBorder="1" applyAlignment="1">
      <alignment horizontal="center" vertical="center"/>
    </xf>
    <xf numFmtId="2" fontId="2" fillId="22" borderId="3" xfId="0" applyNumberFormat="1" applyFont="1" applyFill="1" applyBorder="1" applyAlignment="1">
      <alignment horizontal="center" vertical="center"/>
    </xf>
    <xf numFmtId="2" fontId="2" fillId="22" borderId="2" xfId="0" applyNumberFormat="1" applyFont="1" applyFill="1" applyBorder="1" applyAlignment="1">
      <alignment horizontal="center" vertical="center"/>
    </xf>
    <xf numFmtId="2" fontId="2" fillId="22" borderId="1" xfId="0" applyNumberFormat="1" applyFont="1" applyFill="1" applyBorder="1" applyAlignment="1">
      <alignment horizontal="center" vertical="center"/>
    </xf>
    <xf numFmtId="2" fontId="0" fillId="22" borderId="5" xfId="0" applyNumberFormat="1" applyFill="1" applyBorder="1" applyAlignment="1">
      <alignment horizontal="center" vertical="center"/>
    </xf>
    <xf numFmtId="2" fontId="0" fillId="22" borderId="1" xfId="0" applyNumberFormat="1" applyFill="1" applyBorder="1" applyAlignment="1">
      <alignment horizontal="center" vertical="center"/>
    </xf>
    <xf numFmtId="165" fontId="0" fillId="12" borderId="5" xfId="0" applyNumberFormat="1" applyFill="1" applyBorder="1" applyAlignment="1">
      <alignment horizontal="center" vertical="center"/>
    </xf>
    <xf numFmtId="165" fontId="0" fillId="12" borderId="2" xfId="0" applyNumberFormat="1" applyFill="1" applyBorder="1" applyAlignment="1">
      <alignment horizontal="center" vertical="center"/>
    </xf>
    <xf numFmtId="165" fontId="0" fillId="12" borderId="4" xfId="0" applyNumberFormat="1" applyFill="1" applyBorder="1" applyAlignment="1">
      <alignment horizontal="center" vertical="center"/>
    </xf>
    <xf numFmtId="2" fontId="0" fillId="12" borderId="5" xfId="0" applyNumberFormat="1" applyFill="1" applyBorder="1" applyAlignment="1">
      <alignment horizontal="center" vertical="center"/>
    </xf>
    <xf numFmtId="2" fontId="0" fillId="12" borderId="2" xfId="0" applyNumberFormat="1" applyFill="1" applyBorder="1" applyAlignment="1">
      <alignment horizontal="center" vertical="center"/>
    </xf>
    <xf numFmtId="2" fontId="0" fillId="12" borderId="4" xfId="0" applyNumberFormat="1" applyFill="1" applyBorder="1" applyAlignment="1">
      <alignment horizontal="center" vertical="center"/>
    </xf>
    <xf numFmtId="164" fontId="0" fillId="12" borderId="5" xfId="0" applyNumberFormat="1" applyFill="1" applyBorder="1" applyAlignment="1">
      <alignment horizontal="center" vertical="center"/>
    </xf>
    <xf numFmtId="164" fontId="0" fillId="12" borderId="2" xfId="0" applyNumberFormat="1" applyFill="1" applyBorder="1" applyAlignment="1">
      <alignment horizontal="center" vertical="center"/>
    </xf>
    <xf numFmtId="164" fontId="0" fillId="12" borderId="4" xfId="0" applyNumberFormat="1" applyFill="1" applyBorder="1" applyAlignment="1">
      <alignment horizontal="center" vertical="center"/>
    </xf>
    <xf numFmtId="165" fontId="0" fillId="12" borderId="3" xfId="0" applyNumberFormat="1" applyFill="1" applyBorder="1" applyAlignment="1">
      <alignment horizontal="center" vertical="center"/>
    </xf>
    <xf numFmtId="165" fontId="0" fillId="12" borderId="1" xfId="0" applyNumberFormat="1" applyFill="1" applyBorder="1" applyAlignment="1">
      <alignment horizontal="center" vertical="center"/>
    </xf>
    <xf numFmtId="164" fontId="0" fillId="12" borderId="1" xfId="0" applyNumberFormat="1" applyFill="1" applyBorder="1" applyAlignment="1">
      <alignment horizontal="center" vertical="center"/>
    </xf>
    <xf numFmtId="164" fontId="0" fillId="21" borderId="5" xfId="0" applyNumberFormat="1" applyFill="1" applyBorder="1" applyAlignment="1">
      <alignment horizontal="center" vertical="center"/>
    </xf>
    <xf numFmtId="164" fontId="0" fillId="21" borderId="2" xfId="0" applyNumberFormat="1" applyFill="1" applyBorder="1" applyAlignment="1">
      <alignment horizontal="center" vertical="center"/>
    </xf>
    <xf numFmtId="164" fontId="0" fillId="21" borderId="4" xfId="0" applyNumberFormat="1" applyFill="1" applyBorder="1" applyAlignment="1">
      <alignment horizontal="center" vertical="center"/>
    </xf>
    <xf numFmtId="2" fontId="0" fillId="21" borderId="5" xfId="0" applyNumberFormat="1" applyFill="1" applyBorder="1" applyAlignment="1">
      <alignment horizontal="center" vertical="center"/>
    </xf>
    <xf numFmtId="2" fontId="0" fillId="21" borderId="2" xfId="0" applyNumberFormat="1" applyFill="1" applyBorder="1" applyAlignment="1">
      <alignment horizontal="center" vertical="center"/>
    </xf>
    <xf numFmtId="2" fontId="0" fillId="21" borderId="4" xfId="0" applyNumberFormat="1" applyFill="1" applyBorder="1" applyAlignment="1">
      <alignment horizontal="center" vertical="center"/>
    </xf>
    <xf numFmtId="165" fontId="0" fillId="21" borderId="5" xfId="0" applyNumberFormat="1" applyFill="1" applyBorder="1" applyAlignment="1">
      <alignment horizontal="center" vertical="center"/>
    </xf>
    <xf numFmtId="165" fontId="0" fillId="21" borderId="2" xfId="0" applyNumberFormat="1" applyFill="1" applyBorder="1" applyAlignment="1">
      <alignment horizontal="center" vertical="center"/>
    </xf>
    <xf numFmtId="165" fontId="0" fillId="21" borderId="4" xfId="0" applyNumberFormat="1" applyFill="1" applyBorder="1" applyAlignment="1">
      <alignment horizontal="center" vertical="center"/>
    </xf>
    <xf numFmtId="165" fontId="0" fillId="21" borderId="3" xfId="0" applyNumberFormat="1" applyFill="1" applyBorder="1" applyAlignment="1">
      <alignment horizontal="center" vertical="center"/>
    </xf>
    <xf numFmtId="165" fontId="0" fillId="21" borderId="1" xfId="0" applyNumberFormat="1" applyFill="1" applyBorder="1" applyAlignment="1">
      <alignment horizontal="center" vertical="center"/>
    </xf>
    <xf numFmtId="164" fontId="0" fillId="21" borderId="1" xfId="0" applyNumberFormat="1" applyFill="1" applyBorder="1" applyAlignment="1">
      <alignment horizontal="center" vertical="center"/>
    </xf>
    <xf numFmtId="164" fontId="0" fillId="14" borderId="5" xfId="0" applyNumberFormat="1" applyFill="1" applyBorder="1" applyAlignment="1">
      <alignment horizontal="center" vertical="center"/>
    </xf>
    <xf numFmtId="164" fontId="0" fillId="14" borderId="2" xfId="0" applyNumberFormat="1" applyFill="1" applyBorder="1" applyAlignment="1">
      <alignment horizontal="center" vertical="center"/>
    </xf>
    <xf numFmtId="164" fontId="0" fillId="14" borderId="4" xfId="0" applyNumberFormat="1" applyFill="1" applyBorder="1" applyAlignment="1">
      <alignment horizontal="center" vertical="center"/>
    </xf>
    <xf numFmtId="2" fontId="0" fillId="14" borderId="5" xfId="0" applyNumberFormat="1" applyFill="1" applyBorder="1" applyAlignment="1">
      <alignment horizontal="center" vertical="center"/>
    </xf>
    <xf numFmtId="2" fontId="0" fillId="14" borderId="2" xfId="0" applyNumberFormat="1" applyFill="1" applyBorder="1" applyAlignment="1">
      <alignment horizontal="center" vertical="center"/>
    </xf>
    <xf numFmtId="2" fontId="0" fillId="14" borderId="4" xfId="0" applyNumberFormat="1" applyFill="1" applyBorder="1" applyAlignment="1">
      <alignment horizontal="center" vertical="center"/>
    </xf>
    <xf numFmtId="164" fontId="0" fillId="13" borderId="5" xfId="0" applyNumberFormat="1" applyFill="1" applyBorder="1" applyAlignment="1">
      <alignment horizontal="center" vertical="center"/>
    </xf>
    <xf numFmtId="164" fontId="0" fillId="13" borderId="2" xfId="0" applyNumberFormat="1" applyFill="1" applyBorder="1" applyAlignment="1">
      <alignment horizontal="center" vertical="center"/>
    </xf>
    <xf numFmtId="164" fontId="0" fillId="13" borderId="4" xfId="0" applyNumberFormat="1" applyFill="1" applyBorder="1" applyAlignment="1">
      <alignment horizontal="center" vertical="center"/>
    </xf>
    <xf numFmtId="165" fontId="0" fillId="13" borderId="3" xfId="0" applyNumberFormat="1" applyFill="1" applyBorder="1" applyAlignment="1">
      <alignment horizontal="center" vertical="center"/>
    </xf>
    <xf numFmtId="165" fontId="0" fillId="13" borderId="2" xfId="0" applyNumberFormat="1" applyFill="1" applyBorder="1" applyAlignment="1">
      <alignment horizontal="center" vertical="center"/>
    </xf>
    <xf numFmtId="165" fontId="0" fillId="13" borderId="1" xfId="0" applyNumberFormat="1" applyFill="1" applyBorder="1" applyAlignment="1">
      <alignment horizontal="center" vertical="center"/>
    </xf>
    <xf numFmtId="165" fontId="0" fillId="13" borderId="5" xfId="0" applyNumberFormat="1" applyFill="1" applyBorder="1" applyAlignment="1">
      <alignment horizontal="center" vertical="center"/>
    </xf>
    <xf numFmtId="2" fontId="0" fillId="13" borderId="5" xfId="0" applyNumberFormat="1" applyFill="1" applyBorder="1" applyAlignment="1">
      <alignment horizontal="center" vertical="center"/>
    </xf>
    <xf numFmtId="2" fontId="0" fillId="13" borderId="2" xfId="0" applyNumberFormat="1" applyFill="1" applyBorder="1" applyAlignment="1">
      <alignment horizontal="center" vertical="center"/>
    </xf>
    <xf numFmtId="2" fontId="0" fillId="13" borderId="4" xfId="0" applyNumberFormat="1" applyFill="1" applyBorder="1" applyAlignment="1">
      <alignment horizontal="center" vertical="center"/>
    </xf>
    <xf numFmtId="165" fontId="0" fillId="13" borderId="4" xfId="0" applyNumberFormat="1" applyFill="1" applyBorder="1" applyAlignment="1">
      <alignment horizontal="center" vertical="center"/>
    </xf>
    <xf numFmtId="164" fontId="0" fillId="13" borderId="1" xfId="0" applyNumberForma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4" fillId="13" borderId="2" xfId="0" applyNumberFormat="1" applyFont="1" applyFill="1" applyBorder="1" applyAlignment="1">
      <alignment horizontal="center" vertical="center"/>
    </xf>
    <xf numFmtId="164" fontId="4" fillId="13" borderId="1" xfId="0" applyNumberFormat="1" applyFont="1" applyFill="1" applyBorder="1" applyAlignment="1">
      <alignment horizontal="center" vertical="center"/>
    </xf>
    <xf numFmtId="165" fontId="0" fillId="14" borderId="5" xfId="0" applyNumberFormat="1" applyFill="1" applyBorder="1" applyAlignment="1">
      <alignment horizontal="center" vertical="center"/>
    </xf>
    <xf numFmtId="165" fontId="0" fillId="14" borderId="2" xfId="0" applyNumberFormat="1" applyFill="1" applyBorder="1" applyAlignment="1">
      <alignment horizontal="center" vertical="center"/>
    </xf>
    <xf numFmtId="165" fontId="0" fillId="14" borderId="1" xfId="0" applyNumberForma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textRotation="90"/>
    </xf>
    <xf numFmtId="0" fontId="5" fillId="4" borderId="2" xfId="0" applyFont="1" applyFill="1" applyBorder="1" applyAlignment="1">
      <alignment horizontal="center" vertical="center" textRotation="90"/>
    </xf>
    <xf numFmtId="0" fontId="5" fillId="4" borderId="1" xfId="0" applyFont="1" applyFill="1" applyBorder="1" applyAlignment="1">
      <alignment horizontal="center" vertical="center" textRotation="90"/>
    </xf>
    <xf numFmtId="0" fontId="3" fillId="14" borderId="5" xfId="1" applyFont="1" applyFill="1" applyBorder="1" applyAlignment="1">
      <alignment horizontal="center" vertical="center" textRotation="90" wrapText="1"/>
    </xf>
    <xf numFmtId="0" fontId="3" fillId="14" borderId="2" xfId="1" applyFont="1" applyFill="1" applyBorder="1" applyAlignment="1">
      <alignment horizontal="center" vertical="center" textRotation="90" wrapText="1"/>
    </xf>
    <xf numFmtId="0" fontId="3" fillId="14" borderId="1" xfId="1" applyFont="1" applyFill="1" applyBorder="1" applyAlignment="1">
      <alignment horizontal="center" vertical="center" textRotation="90" wrapText="1"/>
    </xf>
    <xf numFmtId="0" fontId="3" fillId="13" borderId="5" xfId="1" applyFont="1" applyFill="1" applyBorder="1" applyAlignment="1">
      <alignment horizontal="center" vertical="center" textRotation="90" wrapText="1"/>
    </xf>
    <xf numFmtId="0" fontId="3" fillId="13" borderId="2" xfId="1" applyFont="1" applyFill="1" applyBorder="1" applyAlignment="1">
      <alignment horizontal="center" vertical="center" textRotation="90" wrapText="1"/>
    </xf>
    <xf numFmtId="0" fontId="3" fillId="13" borderId="1" xfId="1" applyFont="1" applyFill="1" applyBorder="1" applyAlignment="1">
      <alignment horizontal="center" vertical="center" textRotation="90" wrapText="1"/>
    </xf>
    <xf numFmtId="0" fontId="3" fillId="21" borderId="5" xfId="1" applyFont="1" applyFill="1" applyBorder="1" applyAlignment="1">
      <alignment horizontal="center" vertical="center" textRotation="90" wrapText="1"/>
    </xf>
    <xf numFmtId="0" fontId="3" fillId="21" borderId="2" xfId="1" applyFont="1" applyFill="1" applyBorder="1" applyAlignment="1">
      <alignment horizontal="center" vertical="center" textRotation="90" wrapText="1"/>
    </xf>
    <xf numFmtId="0" fontId="3" fillId="21" borderId="1" xfId="1" applyFont="1" applyFill="1" applyBorder="1" applyAlignment="1">
      <alignment horizontal="center" vertical="center" textRotation="90" wrapText="1"/>
    </xf>
    <xf numFmtId="0" fontId="3" fillId="12" borderId="5" xfId="1" applyFont="1" applyFill="1" applyBorder="1" applyAlignment="1">
      <alignment horizontal="center" vertical="center" textRotation="90" wrapText="1"/>
    </xf>
    <xf numFmtId="0" fontId="3" fillId="12" borderId="2" xfId="1" applyFont="1" applyFill="1" applyBorder="1" applyAlignment="1">
      <alignment horizontal="center" vertical="center" textRotation="90" wrapText="1"/>
    </xf>
    <xf numFmtId="0" fontId="3" fillId="12" borderId="1" xfId="1" applyFont="1" applyFill="1" applyBorder="1" applyAlignment="1">
      <alignment horizontal="center" vertical="center" textRotation="90" wrapText="1"/>
    </xf>
    <xf numFmtId="0" fontId="3" fillId="22" borderId="5" xfId="1" applyFont="1" applyFill="1" applyBorder="1" applyAlignment="1">
      <alignment horizontal="center" vertical="center" textRotation="90" wrapText="1"/>
    </xf>
    <xf numFmtId="0" fontId="3" fillId="22" borderId="2" xfId="1" applyFont="1" applyFill="1" applyBorder="1" applyAlignment="1">
      <alignment horizontal="center" vertical="center" textRotation="90" wrapText="1"/>
    </xf>
    <xf numFmtId="0" fontId="3" fillId="22" borderId="1" xfId="1" applyFont="1" applyFill="1" applyBorder="1" applyAlignment="1">
      <alignment horizontal="center" vertical="center" textRotation="90" wrapText="1"/>
    </xf>
    <xf numFmtId="165" fontId="0" fillId="14" borderId="4" xfId="0" applyNumberFormat="1" applyFill="1" applyBorder="1" applyAlignment="1">
      <alignment horizontal="center" vertical="center"/>
    </xf>
    <xf numFmtId="165" fontId="0" fillId="14" borderId="3" xfId="0" applyNumberFormat="1" applyFill="1" applyBorder="1" applyAlignment="1">
      <alignment horizontal="center" vertical="center"/>
    </xf>
    <xf numFmtId="164" fontId="0" fillId="14" borderId="1" xfId="0" applyNumberFormat="1" applyFill="1" applyBorder="1" applyAlignment="1">
      <alignment horizontal="center" vertical="center"/>
    </xf>
    <xf numFmtId="0" fontId="3" fillId="20" borderId="5" xfId="1" applyFont="1" applyFill="1" applyBorder="1" applyAlignment="1">
      <alignment horizontal="center" vertical="center" textRotation="90" wrapText="1"/>
    </xf>
    <xf numFmtId="0" fontId="3" fillId="20" borderId="2" xfId="1" applyFont="1" applyFill="1" applyBorder="1" applyAlignment="1">
      <alignment horizontal="center" vertical="center" textRotation="90" wrapText="1"/>
    </xf>
    <xf numFmtId="0" fontId="3" fillId="20" borderId="1" xfId="1" applyFont="1" applyFill="1" applyBorder="1" applyAlignment="1">
      <alignment horizontal="center" vertical="center" textRotation="90" wrapText="1"/>
    </xf>
    <xf numFmtId="165" fontId="0" fillId="20" borderId="5" xfId="0" applyNumberFormat="1" applyFill="1" applyBorder="1" applyAlignment="1">
      <alignment horizontal="center" vertical="center"/>
    </xf>
    <xf numFmtId="165" fontId="0" fillId="20" borderId="2" xfId="0" applyNumberFormat="1" applyFill="1" applyBorder="1" applyAlignment="1">
      <alignment horizontal="center" vertical="center"/>
    </xf>
    <xf numFmtId="165" fontId="0" fillId="20" borderId="4" xfId="0" applyNumberFormat="1" applyFill="1" applyBorder="1" applyAlignment="1">
      <alignment horizontal="center" vertical="center"/>
    </xf>
    <xf numFmtId="165" fontId="0" fillId="20" borderId="1" xfId="0" applyNumberFormat="1" applyFill="1" applyBorder="1" applyAlignment="1">
      <alignment horizontal="center" vertical="center"/>
    </xf>
    <xf numFmtId="165" fontId="4" fillId="13" borderId="3" xfId="0" applyNumberFormat="1" applyFont="1" applyFill="1" applyBorder="1" applyAlignment="1">
      <alignment horizontal="center" vertical="center"/>
    </xf>
    <xf numFmtId="165" fontId="4" fillId="13" borderId="2" xfId="0" applyNumberFormat="1" applyFont="1" applyFill="1" applyBorder="1" applyAlignment="1">
      <alignment horizontal="center" vertical="center"/>
    </xf>
    <xf numFmtId="165" fontId="4" fillId="13" borderId="4" xfId="0" applyNumberFormat="1" applyFont="1" applyFill="1" applyBorder="1" applyAlignment="1">
      <alignment horizontal="center" vertical="center"/>
    </xf>
    <xf numFmtId="165" fontId="4" fillId="13" borderId="1" xfId="0" applyNumberFormat="1" applyFont="1" applyFill="1" applyBorder="1" applyAlignment="1">
      <alignment horizontal="center" vertical="center"/>
    </xf>
    <xf numFmtId="165" fontId="4" fillId="13" borderId="5" xfId="0" applyNumberFormat="1" applyFont="1" applyFill="1" applyBorder="1" applyAlignment="1">
      <alignment horizontal="center" vertical="center"/>
    </xf>
    <xf numFmtId="165" fontId="0" fillId="20" borderId="3" xfId="0" applyNumberFormat="1" applyFill="1" applyBorder="1" applyAlignment="1">
      <alignment horizontal="center" vertical="center"/>
    </xf>
    <xf numFmtId="164" fontId="0" fillId="20" borderId="2" xfId="0" applyNumberFormat="1" applyFill="1" applyBorder="1" applyAlignment="1">
      <alignment horizontal="center" vertical="center"/>
    </xf>
    <xf numFmtId="164" fontId="0" fillId="20" borderId="1" xfId="0" applyNumberFormat="1" applyFill="1" applyBorder="1" applyAlignment="1">
      <alignment horizontal="center" vertical="center"/>
    </xf>
    <xf numFmtId="164" fontId="4" fillId="13" borderId="4" xfId="0" applyNumberFormat="1" applyFont="1" applyFill="1" applyBorder="1" applyAlignment="1">
      <alignment horizontal="center" vertical="center"/>
    </xf>
    <xf numFmtId="2" fontId="4" fillId="13" borderId="3" xfId="0" applyNumberFormat="1" applyFont="1" applyFill="1" applyBorder="1" applyAlignment="1">
      <alignment horizontal="center" vertical="center"/>
    </xf>
    <xf numFmtId="2" fontId="4" fillId="13" borderId="2" xfId="0" applyNumberFormat="1" applyFont="1" applyFill="1" applyBorder="1" applyAlignment="1">
      <alignment horizontal="center" vertical="center"/>
    </xf>
    <xf numFmtId="2" fontId="4" fillId="13" borderId="4" xfId="0" applyNumberFormat="1" applyFont="1" applyFill="1" applyBorder="1" applyAlignment="1">
      <alignment horizontal="center" vertical="center"/>
    </xf>
    <xf numFmtId="2" fontId="4" fillId="13" borderId="1" xfId="0" applyNumberFormat="1" applyFont="1" applyFill="1" applyBorder="1" applyAlignment="1">
      <alignment horizontal="center" vertical="center"/>
    </xf>
    <xf numFmtId="164" fontId="4" fillId="13" borderId="5" xfId="0" applyNumberFormat="1" applyFont="1" applyFill="1" applyBorder="1" applyAlignment="1">
      <alignment horizontal="center" vertical="center"/>
    </xf>
    <xf numFmtId="2" fontId="4" fillId="13" borderId="5" xfId="0" applyNumberFormat="1" applyFont="1" applyFill="1" applyBorder="1" applyAlignment="1">
      <alignment horizontal="center" vertical="center"/>
    </xf>
    <xf numFmtId="2" fontId="0" fillId="20" borderId="5" xfId="0" applyNumberFormat="1" applyFill="1" applyBorder="1" applyAlignment="1">
      <alignment horizontal="center" vertical="center"/>
    </xf>
    <xf numFmtId="2" fontId="0" fillId="20" borderId="2" xfId="0" applyNumberFormat="1" applyFill="1" applyBorder="1" applyAlignment="1">
      <alignment horizontal="center" vertical="center"/>
    </xf>
    <xf numFmtId="2" fontId="0" fillId="20" borderId="1" xfId="0" applyNumberFormat="1" applyFill="1" applyBorder="1" applyAlignment="1">
      <alignment horizontal="center" vertical="center"/>
    </xf>
    <xf numFmtId="164" fontId="0" fillId="20" borderId="5" xfId="0" applyNumberFormat="1" applyFill="1" applyBorder="1" applyAlignment="1">
      <alignment horizontal="center" vertical="center"/>
    </xf>
    <xf numFmtId="2" fontId="0" fillId="20" borderId="4" xfId="0" applyNumberFormat="1" applyFill="1" applyBorder="1" applyAlignment="1">
      <alignment horizontal="center" vertical="center"/>
    </xf>
    <xf numFmtId="0" fontId="3" fillId="15" borderId="9" xfId="0" applyFont="1" applyFill="1" applyBorder="1" applyAlignment="1">
      <alignment horizontal="center"/>
    </xf>
    <xf numFmtId="0" fontId="3" fillId="15" borderId="16" xfId="0" applyFont="1" applyFill="1" applyBorder="1" applyAlignment="1">
      <alignment horizontal="center"/>
    </xf>
    <xf numFmtId="0" fontId="3" fillId="15" borderId="10" xfId="0" applyFont="1" applyFill="1" applyBorder="1" applyAlignment="1">
      <alignment horizontal="center"/>
    </xf>
    <xf numFmtId="2" fontId="0" fillId="21" borderId="1" xfId="0" applyNumberFormat="1" applyFill="1" applyBorder="1" applyAlignment="1">
      <alignment horizontal="center" vertical="center"/>
    </xf>
    <xf numFmtId="165" fontId="0" fillId="6" borderId="5" xfId="0" applyNumberFormat="1" applyFill="1" applyBorder="1" applyAlignment="1">
      <alignment horizontal="center" vertical="center"/>
    </xf>
    <xf numFmtId="165" fontId="0" fillId="6" borderId="2" xfId="0" applyNumberFormat="1" applyFill="1" applyBorder="1" applyAlignment="1">
      <alignment horizontal="center" vertical="center"/>
    </xf>
    <xf numFmtId="165" fontId="0" fillId="6" borderId="1" xfId="0" applyNumberFormat="1" applyFill="1" applyBorder="1" applyAlignment="1">
      <alignment horizontal="center" vertical="center"/>
    </xf>
    <xf numFmtId="164" fontId="0" fillId="20" borderId="4" xfId="0" applyNumberFormat="1" applyFill="1" applyBorder="1" applyAlignment="1">
      <alignment horizontal="center" vertical="center"/>
    </xf>
    <xf numFmtId="2" fontId="0" fillId="20" borderId="3" xfId="0" applyNumberFormat="1" applyFill="1" applyBorder="1" applyAlignment="1">
      <alignment horizontal="center" vertical="center"/>
    </xf>
    <xf numFmtId="2" fontId="0" fillId="21" borderId="3" xfId="0" applyNumberFormat="1" applyFill="1" applyBorder="1" applyAlignment="1">
      <alignment horizontal="center" vertical="center"/>
    </xf>
    <xf numFmtId="2" fontId="0" fillId="12" borderId="3" xfId="0" applyNumberFormat="1" applyFill="1" applyBorder="1" applyAlignment="1">
      <alignment horizontal="center" vertical="center"/>
    </xf>
    <xf numFmtId="2" fontId="0" fillId="12" borderId="1" xfId="0" applyNumberFormat="1" applyFill="1" applyBorder="1" applyAlignment="1">
      <alignment horizontal="center" vertical="center"/>
    </xf>
    <xf numFmtId="0" fontId="3" fillId="9" borderId="2" xfId="1" applyFont="1" applyFill="1" applyBorder="1" applyAlignment="1">
      <alignment horizontal="center" vertical="center" textRotation="90" wrapText="1"/>
    </xf>
    <xf numFmtId="165" fontId="0" fillId="9" borderId="2" xfId="0" applyNumberFormat="1" applyFill="1" applyBorder="1" applyAlignment="1">
      <alignment horizontal="center" vertical="center"/>
    </xf>
    <xf numFmtId="165" fontId="0" fillId="9" borderId="4" xfId="0" applyNumberFormat="1" applyFill="1" applyBorder="1" applyAlignment="1">
      <alignment horizontal="center" vertical="center"/>
    </xf>
    <xf numFmtId="2" fontId="0" fillId="9" borderId="2" xfId="0" applyNumberFormat="1" applyFill="1" applyBorder="1" applyAlignment="1">
      <alignment horizontal="center" vertical="center"/>
    </xf>
    <xf numFmtId="165" fontId="0" fillId="22" borderId="3" xfId="0" applyNumberFormat="1" applyFill="1" applyBorder="1" applyAlignment="1">
      <alignment horizontal="center" vertical="center"/>
    </xf>
    <xf numFmtId="165" fontId="2" fillId="22" borderId="3" xfId="0" applyNumberFormat="1" applyFont="1" applyFill="1" applyBorder="1" applyAlignment="1">
      <alignment horizontal="center" vertical="center"/>
    </xf>
    <xf numFmtId="165" fontId="2" fillId="22" borderId="2" xfId="0" applyNumberFormat="1" applyFont="1" applyFill="1" applyBorder="1" applyAlignment="1">
      <alignment horizontal="center" vertical="center"/>
    </xf>
    <xf numFmtId="165" fontId="2" fillId="22" borderId="1" xfId="0" applyNumberFormat="1" applyFont="1" applyFill="1" applyBorder="1" applyAlignment="1">
      <alignment horizontal="center" vertical="center"/>
    </xf>
    <xf numFmtId="2" fontId="0" fillId="14" borderId="1" xfId="0" applyNumberFormat="1" applyFill="1" applyBorder="1" applyAlignment="1">
      <alignment horizontal="center" vertical="center"/>
    </xf>
    <xf numFmtId="0" fontId="3" fillId="10" borderId="5" xfId="1" applyFont="1" applyFill="1" applyBorder="1" applyAlignment="1">
      <alignment horizontal="center" vertical="center" textRotation="90" wrapText="1"/>
    </xf>
    <xf numFmtId="0" fontId="3" fillId="10" borderId="2" xfId="1" applyFont="1" applyFill="1" applyBorder="1" applyAlignment="1">
      <alignment horizontal="center" vertical="center" textRotation="90" wrapText="1"/>
    </xf>
    <xf numFmtId="0" fontId="3" fillId="10" borderId="1" xfId="1" applyFont="1" applyFill="1" applyBorder="1" applyAlignment="1">
      <alignment horizontal="center" vertical="center" textRotation="90" wrapText="1"/>
    </xf>
    <xf numFmtId="165" fontId="0" fillId="10" borderId="5" xfId="0" applyNumberFormat="1" applyFill="1" applyBorder="1" applyAlignment="1">
      <alignment horizontal="center" vertical="center"/>
    </xf>
    <xf numFmtId="165" fontId="0" fillId="10" borderId="2" xfId="0" applyNumberFormat="1" applyFill="1" applyBorder="1" applyAlignment="1">
      <alignment horizontal="center" vertical="center"/>
    </xf>
    <xf numFmtId="165" fontId="0" fillId="10" borderId="4" xfId="0" applyNumberFormat="1" applyFill="1" applyBorder="1" applyAlignment="1">
      <alignment horizontal="center" vertical="center"/>
    </xf>
    <xf numFmtId="2" fontId="0" fillId="10" borderId="5" xfId="0" applyNumberFormat="1" applyFill="1" applyBorder="1" applyAlignment="1">
      <alignment horizontal="center" vertical="center"/>
    </xf>
    <xf numFmtId="2" fontId="0" fillId="10" borderId="2" xfId="0" applyNumberFormat="1" applyFill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 vertical="center"/>
    </xf>
    <xf numFmtId="165" fontId="0" fillId="10" borderId="1" xfId="0" applyNumberFormat="1" applyFill="1" applyBorder="1" applyAlignment="1">
      <alignment horizontal="center" vertical="center"/>
    </xf>
    <xf numFmtId="0" fontId="3" fillId="11" borderId="5" xfId="1" applyFont="1" applyFill="1" applyBorder="1" applyAlignment="1">
      <alignment horizontal="center" vertical="center" textRotation="90" wrapText="1"/>
    </xf>
    <xf numFmtId="0" fontId="3" fillId="11" borderId="2" xfId="1" applyFont="1" applyFill="1" applyBorder="1" applyAlignment="1">
      <alignment horizontal="center" vertical="center" textRotation="90" wrapText="1"/>
    </xf>
    <xf numFmtId="0" fontId="3" fillId="11" borderId="1" xfId="1" applyFont="1" applyFill="1" applyBorder="1" applyAlignment="1">
      <alignment horizontal="center" vertical="center" textRotation="90" wrapText="1"/>
    </xf>
    <xf numFmtId="165" fontId="0" fillId="11" borderId="5" xfId="0" applyNumberFormat="1" applyFill="1" applyBorder="1" applyAlignment="1">
      <alignment horizontal="center" vertical="center"/>
    </xf>
    <xf numFmtId="165" fontId="0" fillId="11" borderId="2" xfId="0" applyNumberFormat="1" applyFill="1" applyBorder="1" applyAlignment="1">
      <alignment horizontal="center" vertical="center"/>
    </xf>
    <xf numFmtId="165" fontId="0" fillId="11" borderId="1" xfId="0" applyNumberFormat="1" applyFill="1" applyBorder="1" applyAlignment="1">
      <alignment horizontal="center" vertical="center"/>
    </xf>
    <xf numFmtId="2" fontId="0" fillId="11" borderId="5" xfId="0" applyNumberFormat="1" applyFill="1" applyBorder="1" applyAlignment="1">
      <alignment horizontal="center" vertical="center"/>
    </xf>
    <xf numFmtId="2" fontId="0" fillId="11" borderId="2" xfId="0" applyNumberFormat="1" applyFill="1" applyBorder="1" applyAlignment="1">
      <alignment horizontal="center" vertical="center"/>
    </xf>
    <xf numFmtId="2" fontId="0" fillId="11" borderId="1" xfId="0" applyNumberFormat="1" applyFill="1" applyBorder="1" applyAlignment="1">
      <alignment horizontal="center" vertical="center"/>
    </xf>
    <xf numFmtId="164" fontId="0" fillId="11" borderId="5" xfId="0" applyNumberFormat="1" applyFill="1" applyBorder="1" applyAlignment="1">
      <alignment horizontal="center" vertical="center"/>
    </xf>
    <xf numFmtId="164" fontId="0" fillId="11" borderId="2" xfId="0" applyNumberFormat="1" applyFill="1" applyBorder="1" applyAlignment="1">
      <alignment horizontal="center" vertical="center"/>
    </xf>
    <xf numFmtId="164" fontId="0" fillId="11" borderId="1" xfId="0" applyNumberFormat="1" applyFill="1" applyBorder="1" applyAlignment="1">
      <alignment horizontal="center" vertical="center"/>
    </xf>
    <xf numFmtId="164" fontId="0" fillId="10" borderId="5" xfId="0" applyNumberFormat="1" applyFill="1" applyBorder="1" applyAlignment="1">
      <alignment horizontal="center" vertical="center"/>
    </xf>
    <xf numFmtId="164" fontId="0" fillId="10" borderId="2" xfId="0" applyNumberFormat="1" applyFill="1" applyBorder="1" applyAlignment="1">
      <alignment horizontal="center" vertical="center"/>
    </xf>
    <xf numFmtId="164" fontId="0" fillId="10" borderId="1" xfId="0" applyNumberFormat="1" applyFill="1" applyBorder="1" applyAlignment="1">
      <alignment horizontal="center" vertical="center"/>
    </xf>
    <xf numFmtId="165" fontId="0" fillId="10" borderId="3" xfId="0" applyNumberFormat="1" applyFill="1" applyBorder="1" applyAlignment="1">
      <alignment horizontal="center" vertical="center"/>
    </xf>
    <xf numFmtId="164" fontId="0" fillId="10" borderId="4" xfId="0" applyNumberFormat="1" applyFill="1" applyBorder="1" applyAlignment="1">
      <alignment horizontal="center" vertical="center"/>
    </xf>
    <xf numFmtId="2" fontId="0" fillId="10" borderId="3" xfId="0" applyNumberFormat="1" applyFill="1" applyBorder="1" applyAlignment="1">
      <alignment horizontal="center" vertical="center"/>
    </xf>
    <xf numFmtId="2" fontId="0" fillId="10" borderId="4" xfId="0" applyNumberFormat="1" applyFill="1" applyBorder="1" applyAlignment="1">
      <alignment horizontal="center" vertical="center"/>
    </xf>
    <xf numFmtId="164" fontId="0" fillId="9" borderId="2" xfId="0" applyNumberFormat="1" applyFill="1" applyBorder="1" applyAlignment="1">
      <alignment horizontal="center" vertical="center"/>
    </xf>
    <xf numFmtId="165" fontId="0" fillId="9" borderId="3" xfId="0" applyNumberFormat="1" applyFill="1" applyBorder="1" applyAlignment="1">
      <alignment horizontal="center" vertical="center"/>
    </xf>
    <xf numFmtId="164" fontId="0" fillId="9" borderId="4" xfId="0" applyNumberFormat="1" applyFill="1" applyBorder="1" applyAlignment="1">
      <alignment horizontal="center" vertical="center"/>
    </xf>
    <xf numFmtId="2" fontId="0" fillId="9" borderId="3" xfId="0" applyNumberFormat="1" applyFill="1" applyBorder="1" applyAlignment="1">
      <alignment horizontal="center" vertical="center"/>
    </xf>
    <xf numFmtId="2" fontId="0" fillId="9" borderId="4" xfId="0" applyNumberFormat="1" applyFill="1" applyBorder="1" applyAlignment="1">
      <alignment horizontal="center" vertical="center"/>
    </xf>
    <xf numFmtId="164" fontId="0" fillId="8" borderId="5" xfId="0" applyNumberFormat="1" applyFill="1" applyBorder="1" applyAlignment="1">
      <alignment horizontal="center" vertical="center"/>
    </xf>
    <xf numFmtId="164" fontId="0" fillId="8" borderId="2" xfId="0" applyNumberFormat="1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/>
    </xf>
    <xf numFmtId="165" fontId="0" fillId="8" borderId="3" xfId="0" applyNumberFormat="1" applyFill="1" applyBorder="1" applyAlignment="1">
      <alignment horizontal="center" vertical="center"/>
    </xf>
    <xf numFmtId="165" fontId="0" fillId="8" borderId="2" xfId="0" applyNumberFormat="1" applyFill="1" applyBorder="1" applyAlignment="1">
      <alignment horizontal="center" vertical="center"/>
    </xf>
    <xf numFmtId="165" fontId="0" fillId="8" borderId="4" xfId="0" applyNumberFormat="1" applyFill="1" applyBorder="1" applyAlignment="1">
      <alignment horizontal="center" vertical="center"/>
    </xf>
    <xf numFmtId="164" fontId="0" fillId="8" borderId="4" xfId="0" applyNumberFormat="1" applyFill="1" applyBorder="1" applyAlignment="1">
      <alignment horizontal="center" vertical="center"/>
    </xf>
    <xf numFmtId="2" fontId="0" fillId="8" borderId="3" xfId="0" applyNumberFormat="1" applyFill="1" applyBorder="1" applyAlignment="1">
      <alignment horizontal="center" vertical="center"/>
    </xf>
    <xf numFmtId="2" fontId="0" fillId="8" borderId="2" xfId="0" applyNumberFormat="1" applyFill="1" applyBorder="1" applyAlignment="1">
      <alignment horizontal="center" vertical="center"/>
    </xf>
    <xf numFmtId="2" fontId="0" fillId="8" borderId="4" xfId="0" applyNumberFormat="1" applyFill="1" applyBorder="1" applyAlignment="1">
      <alignment horizontal="center" vertical="center"/>
    </xf>
    <xf numFmtId="165" fontId="0" fillId="8" borderId="1" xfId="0" applyNumberFormat="1" applyFill="1" applyBorder="1" applyAlignment="1">
      <alignment horizontal="center" vertical="center"/>
    </xf>
    <xf numFmtId="165" fontId="0" fillId="8" borderId="5" xfId="0" applyNumberFormat="1" applyFill="1" applyBorder="1" applyAlignment="1">
      <alignment horizontal="center" vertical="center"/>
    </xf>
    <xf numFmtId="2" fontId="0" fillId="8" borderId="5" xfId="0" applyNumberFormat="1" applyFill="1" applyBorder="1" applyAlignment="1">
      <alignment horizontal="center" vertical="center"/>
    </xf>
    <xf numFmtId="2" fontId="0" fillId="8" borderId="1" xfId="0" applyNumberForma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textRotation="90" wrapText="1"/>
    </xf>
    <xf numFmtId="0" fontId="3" fillId="5" borderId="2" xfId="1" applyFont="1" applyFill="1" applyBorder="1" applyAlignment="1">
      <alignment horizontal="center" vertical="center" textRotation="90" wrapText="1"/>
    </xf>
    <xf numFmtId="0" fontId="3" fillId="5" borderId="1" xfId="1" applyFont="1" applyFill="1" applyBorder="1" applyAlignment="1">
      <alignment horizontal="center" vertical="center" textRotation="90" wrapText="1"/>
    </xf>
    <xf numFmtId="165" fontId="0" fillId="5" borderId="5" xfId="0" applyNumberFormat="1" applyFill="1" applyBorder="1" applyAlignment="1">
      <alignment horizontal="center" vertical="center"/>
    </xf>
    <xf numFmtId="165" fontId="0" fillId="5" borderId="2" xfId="0" applyNumberFormat="1" applyFill="1" applyBorder="1" applyAlignment="1">
      <alignment horizontal="center" vertical="center"/>
    </xf>
    <xf numFmtId="165" fontId="0" fillId="5" borderId="4" xfId="0" applyNumberFormat="1" applyFill="1" applyBorder="1" applyAlignment="1">
      <alignment horizontal="center" vertical="center"/>
    </xf>
    <xf numFmtId="2" fontId="0" fillId="5" borderId="5" xfId="0" applyNumberFormat="1" applyFill="1" applyBorder="1" applyAlignment="1">
      <alignment horizontal="center" vertical="center"/>
    </xf>
    <xf numFmtId="2" fontId="0" fillId="5" borderId="2" xfId="0" applyNumberForma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 textRotation="90" wrapText="1"/>
    </xf>
    <xf numFmtId="0" fontId="3" fillId="8" borderId="2" xfId="1" applyFont="1" applyFill="1" applyBorder="1" applyAlignment="1">
      <alignment horizontal="center" vertical="center" textRotation="90" wrapText="1"/>
    </xf>
    <xf numFmtId="0" fontId="3" fillId="8" borderId="1" xfId="1" applyFont="1" applyFill="1" applyBorder="1" applyAlignment="1">
      <alignment horizontal="center" vertical="center" textRotation="90" wrapText="1"/>
    </xf>
    <xf numFmtId="164" fontId="0" fillId="5" borderId="5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65" fontId="0" fillId="5" borderId="3" xfId="0" applyNumberForma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2" fontId="0" fillId="5" borderId="3" xfId="0" applyNumberFormat="1" applyFill="1" applyBorder="1" applyAlignment="1">
      <alignment horizontal="center" vertical="center"/>
    </xf>
    <xf numFmtId="2" fontId="0" fillId="5" borderId="4" xfId="0" applyNumberFormat="1" applyFill="1" applyBorder="1" applyAlignment="1">
      <alignment horizontal="center" vertical="center"/>
    </xf>
    <xf numFmtId="0" fontId="3" fillId="15" borderId="13" xfId="0" applyFont="1" applyFill="1" applyBorder="1" applyAlignment="1">
      <alignment horizontal="center"/>
    </xf>
    <xf numFmtId="0" fontId="3" fillId="15" borderId="12" xfId="0" applyFont="1" applyFill="1" applyBorder="1" applyAlignment="1">
      <alignment horizontal="center"/>
    </xf>
    <xf numFmtId="0" fontId="3" fillId="15" borderId="11" xfId="0" applyFont="1" applyFill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5" fontId="0" fillId="3" borderId="3" xfId="0" applyNumberFormat="1" applyFill="1" applyBorder="1" applyAlignment="1">
      <alignment horizontal="center" vertical="center"/>
    </xf>
    <xf numFmtId="165" fontId="0" fillId="3" borderId="2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4" fontId="0" fillId="6" borderId="2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2" fontId="0" fillId="6" borderId="3" xfId="0" applyNumberFormat="1" applyFill="1" applyBorder="1" applyAlignment="1">
      <alignment horizontal="center" vertical="center"/>
    </xf>
    <xf numFmtId="2" fontId="0" fillId="6" borderId="2" xfId="0" applyNumberFormat="1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2" fontId="0" fillId="6" borderId="5" xfId="0" applyNumberFormat="1" applyFill="1" applyBorder="1" applyAlignment="1">
      <alignment horizontal="center" vertical="center"/>
    </xf>
    <xf numFmtId="164" fontId="0" fillId="6" borderId="5" xfId="0" applyNumberFormat="1" applyFill="1" applyBorder="1" applyAlignment="1">
      <alignment horizontal="center" vertical="center"/>
    </xf>
    <xf numFmtId="165" fontId="0" fillId="3" borderId="5" xfId="0" applyNumberFormat="1" applyFill="1" applyBorder="1" applyAlignment="1">
      <alignment horizontal="center" vertical="center"/>
    </xf>
    <xf numFmtId="165" fontId="0" fillId="6" borderId="3" xfId="0" applyNumberFormat="1" applyFill="1" applyBorder="1" applyAlignment="1">
      <alignment horizontal="center" vertical="center"/>
    </xf>
    <xf numFmtId="165" fontId="0" fillId="6" borderId="4" xfId="0" applyNumberFormat="1" applyFill="1" applyBorder="1" applyAlignment="1">
      <alignment horizontal="center" vertical="center"/>
    </xf>
    <xf numFmtId="164" fontId="0" fillId="6" borderId="4" xfId="0" applyNumberFormat="1" applyFill="1" applyBorder="1" applyAlignment="1">
      <alignment horizontal="center" vertical="center"/>
    </xf>
    <xf numFmtId="2" fontId="0" fillId="6" borderId="4" xfId="0" applyNumberFormat="1" applyFill="1" applyBorder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3" borderId="2" xfId="1" applyFont="1" applyFill="1" applyBorder="1" applyAlignment="1">
      <alignment horizontal="center" vertical="center" textRotation="90" wrapText="1"/>
    </xf>
    <xf numFmtId="0" fontId="3" fillId="3" borderId="1" xfId="1" applyFont="1" applyFill="1" applyBorder="1" applyAlignment="1">
      <alignment horizontal="center" vertical="center" textRotation="90" wrapText="1"/>
    </xf>
    <xf numFmtId="0" fontId="3" fillId="6" borderId="5" xfId="1" applyFont="1" applyFill="1" applyBorder="1" applyAlignment="1">
      <alignment horizontal="center" vertical="center" textRotation="90" wrapText="1"/>
    </xf>
    <xf numFmtId="0" fontId="3" fillId="6" borderId="2" xfId="1" applyFont="1" applyFill="1" applyBorder="1" applyAlignment="1">
      <alignment horizontal="center" vertical="center" textRotation="90" wrapText="1"/>
    </xf>
    <xf numFmtId="0" fontId="3" fillId="6" borderId="1" xfId="1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10" fillId="18" borderId="13" xfId="0" applyFont="1" applyFill="1" applyBorder="1" applyAlignment="1">
      <alignment horizontal="center"/>
    </xf>
    <xf numFmtId="0" fontId="10" fillId="18" borderId="12" xfId="0" applyFont="1" applyFill="1" applyBorder="1" applyAlignment="1">
      <alignment horizontal="center"/>
    </xf>
    <xf numFmtId="0" fontId="10" fillId="18" borderId="11" xfId="0" applyFont="1" applyFill="1" applyBorder="1" applyAlignment="1">
      <alignment horizontal="center"/>
    </xf>
    <xf numFmtId="0" fontId="3" fillId="15" borderId="13" xfId="1" applyFont="1" applyFill="1" applyBorder="1" applyAlignment="1">
      <alignment horizontal="center" vertical="center" wrapText="1"/>
    </xf>
    <xf numFmtId="0" fontId="3" fillId="15" borderId="12" xfId="1" applyFont="1" applyFill="1" applyBorder="1" applyAlignment="1">
      <alignment horizontal="center" vertical="center" wrapText="1"/>
    </xf>
    <xf numFmtId="0" fontId="3" fillId="15" borderId="11" xfId="1" applyFont="1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2" fontId="0" fillId="13" borderId="1" xfId="0" applyNumberFormat="1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20" borderId="5" xfId="0" applyFill="1" applyBorder="1" applyAlignment="1">
      <alignment horizontal="center" vertical="center"/>
    </xf>
    <xf numFmtId="0" fontId="0" fillId="20" borderId="4" xfId="0" applyFill="1" applyBorder="1" applyAlignment="1">
      <alignment horizontal="center" vertical="center"/>
    </xf>
    <xf numFmtId="0" fontId="0" fillId="20" borderId="2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20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4" xfId="0" applyFill="1" applyBorder="1" applyAlignment="1">
      <alignment horizontal="center" vertical="center"/>
    </xf>
    <xf numFmtId="0" fontId="0" fillId="21" borderId="2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21" borderId="3" xfId="0" applyFill="1" applyBorder="1" applyAlignment="1">
      <alignment horizontal="center" vertical="center"/>
    </xf>
    <xf numFmtId="164" fontId="4" fillId="21" borderId="5" xfId="0" applyNumberFormat="1" applyFont="1" applyFill="1" applyBorder="1" applyAlignment="1">
      <alignment horizontal="center" vertical="center"/>
    </xf>
    <xf numFmtId="164" fontId="4" fillId="21" borderId="2" xfId="0" applyNumberFormat="1" applyFont="1" applyFill="1" applyBorder="1" applyAlignment="1">
      <alignment horizontal="center" vertical="center"/>
    </xf>
    <xf numFmtId="164" fontId="4" fillId="21" borderId="1" xfId="0" applyNumberFormat="1" applyFont="1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22" borderId="3" xfId="0" applyFill="1" applyBorder="1" applyAlignment="1">
      <alignment horizontal="center" vertical="center"/>
    </xf>
    <xf numFmtId="0" fontId="0" fillId="22" borderId="4" xfId="0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/>
    </xf>
    <xf numFmtId="0" fontId="0" fillId="22" borderId="5" xfId="0" applyFill="1" applyBorder="1" applyAlignment="1">
      <alignment horizontal="center" vertical="center"/>
    </xf>
    <xf numFmtId="0" fontId="0" fillId="22" borderId="2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3" fillId="9" borderId="5" xfId="1" applyFont="1" applyFill="1" applyBorder="1" applyAlignment="1">
      <alignment horizontal="center" vertical="center" textRotation="90" wrapText="1"/>
    </xf>
    <xf numFmtId="0" fontId="3" fillId="9" borderId="1" xfId="1" applyFont="1" applyFill="1" applyBorder="1" applyAlignment="1">
      <alignment horizontal="center" vertical="center" textRotation="90" wrapText="1"/>
    </xf>
    <xf numFmtId="0" fontId="0" fillId="9" borderId="5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164" fontId="0" fillId="9" borderId="5" xfId="0" applyNumberFormat="1" applyFill="1" applyBorder="1" applyAlignment="1">
      <alignment horizontal="center" vertical="center"/>
    </xf>
    <xf numFmtId="164" fontId="0" fillId="9" borderId="1" xfId="0" applyNumberFormat="1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2" fontId="0" fillId="9" borderId="5" xfId="0" applyNumberFormat="1" applyFill="1" applyBorder="1" applyAlignment="1">
      <alignment horizontal="center" vertical="center"/>
    </xf>
    <xf numFmtId="2" fontId="0" fillId="9" borderId="1" xfId="0" applyNumberForma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16" borderId="13" xfId="0" applyFill="1" applyBorder="1" applyAlignment="1">
      <alignment horizontal="center"/>
    </xf>
    <xf numFmtId="0" fontId="0" fillId="16" borderId="12" xfId="0" applyFill="1" applyBorder="1" applyAlignment="1">
      <alignment horizontal="center"/>
    </xf>
    <xf numFmtId="0" fontId="0" fillId="16" borderId="11" xfId="0" applyFill="1" applyBorder="1" applyAlignment="1">
      <alignment horizontal="center"/>
    </xf>
    <xf numFmtId="0" fontId="3" fillId="16" borderId="13" xfId="0" applyFont="1" applyFill="1" applyBorder="1" applyAlignment="1">
      <alignment horizontal="center"/>
    </xf>
    <xf numFmtId="0" fontId="3" fillId="16" borderId="12" xfId="0" applyFont="1" applyFill="1" applyBorder="1" applyAlignment="1">
      <alignment horizontal="center"/>
    </xf>
    <xf numFmtId="0" fontId="3" fillId="16" borderId="11" xfId="0" applyFont="1" applyFill="1" applyBorder="1" applyAlignment="1">
      <alignment horizontal="center"/>
    </xf>
    <xf numFmtId="0" fontId="3" fillId="14" borderId="13" xfId="0" applyFont="1" applyFill="1" applyBorder="1" applyAlignment="1">
      <alignment horizontal="center"/>
    </xf>
    <xf numFmtId="0" fontId="3" fillId="14" borderId="12" xfId="0" applyFont="1" applyFill="1" applyBorder="1" applyAlignment="1">
      <alignment horizontal="center"/>
    </xf>
    <xf numFmtId="0" fontId="3" fillId="14" borderId="11" xfId="0" applyFont="1" applyFill="1" applyBorder="1" applyAlignment="1">
      <alignment horizontal="center"/>
    </xf>
    <xf numFmtId="0" fontId="3" fillId="13" borderId="7" xfId="0" applyFont="1" applyFill="1" applyBorder="1" applyAlignment="1">
      <alignment horizontal="center"/>
    </xf>
    <xf numFmtId="0" fontId="3" fillId="13" borderId="17" xfId="0" applyFont="1" applyFill="1" applyBorder="1" applyAlignment="1">
      <alignment horizontal="center"/>
    </xf>
    <xf numFmtId="0" fontId="3" fillId="13" borderId="14" xfId="0" applyFont="1" applyFill="1" applyBorder="1" applyAlignment="1">
      <alignment horizontal="center"/>
    </xf>
    <xf numFmtId="0" fontId="3" fillId="20" borderId="7" xfId="0" applyFont="1" applyFill="1" applyBorder="1" applyAlignment="1">
      <alignment horizontal="center"/>
    </xf>
    <xf numFmtId="0" fontId="3" fillId="20" borderId="17" xfId="0" applyFont="1" applyFill="1" applyBorder="1" applyAlignment="1">
      <alignment horizontal="center"/>
    </xf>
    <xf numFmtId="0" fontId="3" fillId="20" borderId="14" xfId="0" applyFont="1" applyFill="1" applyBorder="1" applyAlignment="1">
      <alignment horizontal="center"/>
    </xf>
    <xf numFmtId="0" fontId="3" fillId="21" borderId="7" xfId="0" applyFont="1" applyFill="1" applyBorder="1" applyAlignment="1">
      <alignment horizontal="center"/>
    </xf>
    <xf numFmtId="0" fontId="3" fillId="21" borderId="17" xfId="0" applyFont="1" applyFill="1" applyBorder="1" applyAlignment="1">
      <alignment horizontal="center"/>
    </xf>
    <xf numFmtId="0" fontId="3" fillId="21" borderId="14" xfId="0" applyFont="1" applyFill="1" applyBorder="1" applyAlignment="1">
      <alignment horizontal="center"/>
    </xf>
    <xf numFmtId="0" fontId="3" fillId="21" borderId="13" xfId="0" applyFont="1" applyFill="1" applyBorder="1" applyAlignment="1">
      <alignment horizontal="center"/>
    </xf>
    <xf numFmtId="0" fontId="3" fillId="21" borderId="12" xfId="0" applyFont="1" applyFill="1" applyBorder="1" applyAlignment="1">
      <alignment horizontal="center"/>
    </xf>
    <xf numFmtId="0" fontId="3" fillId="21" borderId="11" xfId="0" applyFont="1" applyFill="1" applyBorder="1" applyAlignment="1">
      <alignment horizontal="center"/>
    </xf>
    <xf numFmtId="0" fontId="3" fillId="12" borderId="13" xfId="0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/>
    </xf>
    <xf numFmtId="0" fontId="3" fillId="12" borderId="11" xfId="0" applyFont="1" applyFill="1" applyBorder="1" applyAlignment="1">
      <alignment horizontal="center"/>
    </xf>
    <xf numFmtId="0" fontId="3" fillId="22" borderId="13" xfId="0" applyFont="1" applyFill="1" applyBorder="1" applyAlignment="1">
      <alignment horizontal="center"/>
    </xf>
    <xf numFmtId="0" fontId="3" fillId="22" borderId="12" xfId="0" applyFont="1" applyFill="1" applyBorder="1" applyAlignment="1">
      <alignment horizontal="center"/>
    </xf>
    <xf numFmtId="0" fontId="3" fillId="22" borderId="11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11" borderId="13" xfId="0" applyFont="1" applyFill="1" applyBorder="1" applyAlignment="1">
      <alignment horizontal="center"/>
    </xf>
    <xf numFmtId="0" fontId="3" fillId="11" borderId="12" xfId="0" applyFont="1" applyFill="1" applyBorder="1" applyAlignment="1">
      <alignment horizontal="center"/>
    </xf>
    <xf numFmtId="0" fontId="3" fillId="11" borderId="11" xfId="0" applyFont="1" applyFill="1" applyBorder="1" applyAlignment="1">
      <alignment horizontal="center"/>
    </xf>
    <xf numFmtId="0" fontId="3" fillId="10" borderId="13" xfId="0" applyFont="1" applyFill="1" applyBorder="1" applyAlignment="1">
      <alignment horizontal="center"/>
    </xf>
    <xf numFmtId="0" fontId="3" fillId="10" borderId="12" xfId="0" applyFont="1" applyFill="1" applyBorder="1" applyAlignment="1">
      <alignment horizontal="center"/>
    </xf>
    <xf numFmtId="0" fontId="3" fillId="10" borderId="11" xfId="0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/>
    </xf>
    <xf numFmtId="0" fontId="3" fillId="9" borderId="11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</cellXfs>
  <cellStyles count="2">
    <cellStyle name="60% - Énfasis6" xfId="1" builtinId="52"/>
    <cellStyle name="Normal" xfId="0" builtinId="0"/>
  </cellStyles>
  <dxfs count="0"/>
  <tableStyles count="0" defaultTableStyle="TableStyleMedium2" defaultPivotStyle="PivotStyleLight16"/>
  <colors>
    <mruColors>
      <color rgb="FFFFE699"/>
      <color rgb="FFFFC000"/>
      <color rgb="FFBDD7EE"/>
      <color rgb="FFA9D08E"/>
      <color rgb="FFE8DAA0"/>
      <color rgb="FFF99061"/>
      <color rgb="FFE37DD9"/>
      <color rgb="FFCCCC00"/>
      <color rgb="FFFD734D"/>
      <color rgb="FFFFD0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9F36-6BF6-46F4-A702-BC0B5596A764}">
  <dimension ref="B1:BB130"/>
  <sheetViews>
    <sheetView tabSelected="1" topLeftCell="H1" zoomScale="30" zoomScaleNormal="30" zoomScaleSheetLayoutView="50" workbookViewId="0">
      <selection activeCell="AR90" sqref="AR90"/>
    </sheetView>
  </sheetViews>
  <sheetFormatPr baseColWidth="10" defaultColWidth="11.44140625" defaultRowHeight="14.4" x14ac:dyDescent="0.3"/>
  <cols>
    <col min="4" max="4" width="12.44140625" bestFit="1" customWidth="1"/>
    <col min="5" max="5" width="19.6640625" bestFit="1" customWidth="1"/>
    <col min="6" max="6" width="21.77734375" customWidth="1"/>
    <col min="7" max="7" width="16.33203125" bestFit="1" customWidth="1"/>
    <col min="8" max="8" width="16.5546875" bestFit="1" customWidth="1"/>
    <col min="9" max="9" width="17.109375" bestFit="1" customWidth="1"/>
    <col min="10" max="10" width="25.44140625" bestFit="1" customWidth="1"/>
    <col min="11" max="11" width="21.109375" bestFit="1" customWidth="1"/>
    <col min="12" max="13" width="21.109375" customWidth="1"/>
    <col min="14" max="14" width="37" bestFit="1" customWidth="1"/>
    <col min="15" max="15" width="33.33203125" bestFit="1" customWidth="1"/>
    <col min="16" max="16" width="33.44140625" bestFit="1" customWidth="1"/>
    <col min="17" max="17" width="13.5546875" bestFit="1" customWidth="1"/>
    <col min="18" max="18" width="21.5546875" bestFit="1" customWidth="1"/>
    <col min="19" max="19" width="18.5546875" bestFit="1" customWidth="1"/>
    <col min="20" max="20" width="25.33203125" bestFit="1" customWidth="1"/>
    <col min="21" max="21" width="25.44140625" bestFit="1" customWidth="1"/>
    <col min="22" max="22" width="15.33203125" customWidth="1"/>
    <col min="23" max="23" width="17.6640625" bestFit="1" customWidth="1"/>
    <col min="24" max="24" width="24.33203125" bestFit="1" customWidth="1"/>
    <col min="25" max="26" width="26.33203125" bestFit="1" customWidth="1"/>
    <col min="27" max="27" width="13.88671875" bestFit="1" customWidth="1"/>
    <col min="28" max="28" width="19.88671875" bestFit="1" customWidth="1"/>
    <col min="29" max="29" width="24" bestFit="1" customWidth="1"/>
    <col min="30" max="30" width="30.109375" bestFit="1" customWidth="1"/>
    <col min="34" max="34" width="22.88671875" bestFit="1" customWidth="1"/>
    <col min="35" max="35" width="5.6640625" bestFit="1" customWidth="1"/>
    <col min="36" max="36" width="23.44140625" bestFit="1" customWidth="1"/>
    <col min="37" max="37" width="25" bestFit="1" customWidth="1"/>
    <col min="39" max="39" width="26.88671875" bestFit="1" customWidth="1"/>
    <col min="40" max="40" width="7.33203125" bestFit="1" customWidth="1"/>
    <col min="41" max="41" width="18.6640625" bestFit="1" customWidth="1"/>
  </cols>
  <sheetData>
    <row r="1" spans="2:28" x14ac:dyDescent="0.3">
      <c r="W1" s="230"/>
    </row>
    <row r="2" spans="2:28" x14ac:dyDescent="0.3">
      <c r="B2" s="774" t="s">
        <v>69</v>
      </c>
      <c r="C2" s="774"/>
      <c r="D2" s="774"/>
      <c r="E2" s="774"/>
      <c r="F2" s="774"/>
      <c r="G2" s="774"/>
      <c r="H2" s="774"/>
      <c r="I2" s="774"/>
      <c r="J2" s="774"/>
      <c r="K2" s="774"/>
      <c r="L2" s="774"/>
      <c r="M2" s="774"/>
      <c r="N2" s="774"/>
      <c r="O2" s="774"/>
      <c r="P2" s="774"/>
      <c r="Q2" s="774"/>
      <c r="R2" s="774"/>
      <c r="S2" s="774"/>
      <c r="T2" s="774"/>
      <c r="U2" s="774"/>
      <c r="V2" s="774"/>
      <c r="W2" s="774"/>
      <c r="X2" s="774"/>
      <c r="Y2" s="774"/>
      <c r="Z2" s="774"/>
      <c r="AA2" s="774"/>
      <c r="AB2" s="774"/>
    </row>
    <row r="3" spans="2:28" ht="15" thickBot="1" x14ac:dyDescent="0.35">
      <c r="W3" s="230"/>
    </row>
    <row r="4" spans="2:28" ht="15" thickBot="1" x14ac:dyDescent="0.35">
      <c r="C4" s="775" t="s">
        <v>25</v>
      </c>
      <c r="D4" s="776"/>
      <c r="E4" s="776"/>
      <c r="F4" s="776"/>
      <c r="G4" s="776"/>
      <c r="H4" s="776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776"/>
      <c r="T4" s="776"/>
      <c r="U4" s="776"/>
      <c r="V4" s="776"/>
      <c r="W4" s="776"/>
      <c r="X4" s="776"/>
      <c r="Y4" s="776"/>
      <c r="Z4" s="776"/>
      <c r="AA4" s="776"/>
      <c r="AB4" s="777"/>
    </row>
    <row r="5" spans="2:28" ht="15" thickBot="1" x14ac:dyDescent="0.35">
      <c r="C5" s="332" t="s">
        <v>24</v>
      </c>
      <c r="D5" s="332" t="s">
        <v>48</v>
      </c>
      <c r="E5" s="332" t="s">
        <v>47</v>
      </c>
      <c r="F5" s="332" t="s">
        <v>46</v>
      </c>
      <c r="G5" s="332" t="s">
        <v>45</v>
      </c>
      <c r="H5" s="332" t="s">
        <v>44</v>
      </c>
      <c r="I5" s="332" t="s">
        <v>19</v>
      </c>
      <c r="J5" s="332" t="s">
        <v>43</v>
      </c>
      <c r="K5" s="332" t="s">
        <v>42</v>
      </c>
      <c r="L5" s="332" t="s">
        <v>41</v>
      </c>
      <c r="M5" s="332" t="s">
        <v>19</v>
      </c>
      <c r="N5" s="332" t="s">
        <v>40</v>
      </c>
      <c r="O5" s="332" t="s">
        <v>39</v>
      </c>
      <c r="P5" s="332" t="s">
        <v>38</v>
      </c>
      <c r="Q5" s="332" t="s">
        <v>19</v>
      </c>
      <c r="R5" s="332" t="s">
        <v>34</v>
      </c>
      <c r="S5" s="332" t="s">
        <v>66</v>
      </c>
      <c r="T5" s="332" t="s">
        <v>67</v>
      </c>
      <c r="U5" s="332" t="s">
        <v>68</v>
      </c>
      <c r="V5" s="332" t="s">
        <v>19</v>
      </c>
      <c r="W5" s="332" t="s">
        <v>34</v>
      </c>
      <c r="X5" s="332" t="s">
        <v>37</v>
      </c>
      <c r="Y5" s="332" t="s">
        <v>36</v>
      </c>
      <c r="Z5" s="332" t="s">
        <v>35</v>
      </c>
      <c r="AA5" s="332" t="s">
        <v>19</v>
      </c>
      <c r="AB5" s="332" t="s">
        <v>34</v>
      </c>
    </row>
    <row r="6" spans="2:28" ht="19.95" customHeight="1" x14ac:dyDescent="0.3">
      <c r="B6" s="603" t="s">
        <v>33</v>
      </c>
      <c r="C6" s="606" t="s">
        <v>9</v>
      </c>
      <c r="D6" s="349" t="s">
        <v>17</v>
      </c>
      <c r="E6" s="350">
        <v>13.4399</v>
      </c>
      <c r="F6" s="350">
        <v>1.0205</v>
      </c>
      <c r="G6" s="600">
        <f>AVERAGE(F6:F8)</f>
        <v>1.0670999999999999</v>
      </c>
      <c r="H6" s="600">
        <f>G6</f>
        <v>1.0670999999999999</v>
      </c>
      <c r="I6" s="600">
        <f>STDEV(F6:F8)</f>
        <v>7.600019736816481E-2</v>
      </c>
      <c r="J6" s="351">
        <f t="shared" ref="J6:J37" si="0">F6/$AL$20</f>
        <v>8.5900673400673394E-2</v>
      </c>
      <c r="K6" s="600">
        <f>AVERAGE(J6:J8)</f>
        <v>8.9823232323232319E-2</v>
      </c>
      <c r="L6" s="600">
        <f>K6</f>
        <v>8.9823232323232319E-2</v>
      </c>
      <c r="M6" s="600">
        <f>STDEV(J6:J8)</f>
        <v>6.3973230107882782E-3</v>
      </c>
      <c r="N6" s="352">
        <f t="shared" ref="N6:N37" si="1">(F6/$AL$20)*($AL$18/$AL$19)*3</f>
        <v>9.166044324237041E-2</v>
      </c>
      <c r="O6" s="600">
        <f>AVERAGE(N6:N8)</f>
        <v>9.5846015662845133E-2</v>
      </c>
      <c r="P6" s="600">
        <f>O6</f>
        <v>9.5846015662845133E-2</v>
      </c>
      <c r="Q6" s="600">
        <f>STDEV(N6:N8)</f>
        <v>6.826273177142194E-3</v>
      </c>
      <c r="R6" s="577">
        <f>(Q6/P6)*100</f>
        <v>7.1221251399273449</v>
      </c>
      <c r="S6" s="353">
        <f>AVERAGE('DO600'!G4:G5)</f>
        <v>1.865</v>
      </c>
      <c r="T6" s="577">
        <f>AVERAGE(S6:S8)</f>
        <v>1.9183333333333332</v>
      </c>
      <c r="U6" s="577">
        <f>T6</f>
        <v>1.9183333333333332</v>
      </c>
      <c r="V6" s="580">
        <f>STDEV(S6:S8)</f>
        <v>0.12161243083391331</v>
      </c>
      <c r="W6" s="580">
        <f>(V6/U6)*100</f>
        <v>6.3394837967287563</v>
      </c>
      <c r="X6" s="353">
        <f t="shared" ref="X6:X37" si="2">F6/S6</f>
        <v>0.54718498659517423</v>
      </c>
      <c r="Y6" s="580">
        <f>AVERAGE(X6:X8)</f>
        <v>0.55611317185952647</v>
      </c>
      <c r="Z6" s="600">
        <f>Y6</f>
        <v>0.55611317185952647</v>
      </c>
      <c r="AA6" s="580">
        <f>STDEV(X6:X8)</f>
        <v>7.7624429739525441E-3</v>
      </c>
      <c r="AB6" s="577">
        <f>(AA6/Z6)*100</f>
        <v>1.3958387189421451</v>
      </c>
    </row>
    <row r="7" spans="2:28" ht="16.2" customHeight="1" x14ac:dyDescent="0.3">
      <c r="B7" s="604"/>
      <c r="C7" s="607"/>
      <c r="D7" s="354" t="s">
        <v>16</v>
      </c>
      <c r="E7" s="218">
        <v>13.511699999999999</v>
      </c>
      <c r="F7" s="218">
        <v>1.026</v>
      </c>
      <c r="G7" s="601"/>
      <c r="H7" s="601"/>
      <c r="I7" s="601"/>
      <c r="J7" s="216">
        <f t="shared" si="0"/>
        <v>8.6363636363636365E-2</v>
      </c>
      <c r="K7" s="601"/>
      <c r="L7" s="601"/>
      <c r="M7" s="601"/>
      <c r="N7" s="355">
        <f t="shared" si="1"/>
        <v>9.2154448570967218E-2</v>
      </c>
      <c r="O7" s="601"/>
      <c r="P7" s="601"/>
      <c r="Q7" s="601"/>
      <c r="R7" s="578"/>
      <c r="S7" s="356">
        <f>AVERAGE('DO600'!G6:G7)</f>
        <v>1.8325</v>
      </c>
      <c r="T7" s="578"/>
      <c r="U7" s="578"/>
      <c r="V7" s="581"/>
      <c r="W7" s="581"/>
      <c r="X7" s="356">
        <f t="shared" si="2"/>
        <v>0.55989085948158257</v>
      </c>
      <c r="Y7" s="581"/>
      <c r="Z7" s="601"/>
      <c r="AA7" s="581"/>
      <c r="AB7" s="578"/>
    </row>
    <row r="8" spans="2:28" ht="19.95" customHeight="1" thickBot="1" x14ac:dyDescent="0.35">
      <c r="B8" s="604"/>
      <c r="C8" s="607"/>
      <c r="D8" s="357" t="s">
        <v>15</v>
      </c>
      <c r="E8" s="358">
        <v>15.208</v>
      </c>
      <c r="F8" s="358">
        <v>1.1548</v>
      </c>
      <c r="G8" s="602"/>
      <c r="H8" s="602"/>
      <c r="I8" s="601"/>
      <c r="J8" s="359">
        <f t="shared" si="0"/>
        <v>9.7205387205387198E-2</v>
      </c>
      <c r="K8" s="602"/>
      <c r="L8" s="602"/>
      <c r="M8" s="601"/>
      <c r="N8" s="360">
        <f t="shared" si="1"/>
        <v>0.10372315517519778</v>
      </c>
      <c r="O8" s="602"/>
      <c r="P8" s="602"/>
      <c r="Q8" s="602"/>
      <c r="R8" s="623"/>
      <c r="S8" s="361">
        <f>AVERAGE('DO600'!G8:G9)</f>
        <v>2.0575000000000001</v>
      </c>
      <c r="T8" s="579"/>
      <c r="U8" s="579"/>
      <c r="V8" s="582"/>
      <c r="W8" s="582"/>
      <c r="X8" s="361">
        <f t="shared" si="2"/>
        <v>0.5612636695018226</v>
      </c>
      <c r="Y8" s="582"/>
      <c r="Z8" s="621"/>
      <c r="AA8" s="582"/>
      <c r="AB8" s="579"/>
    </row>
    <row r="9" spans="2:28" ht="14.4" customHeight="1" x14ac:dyDescent="0.3">
      <c r="B9" s="604"/>
      <c r="C9" s="609" t="s">
        <v>13</v>
      </c>
      <c r="D9" s="160">
        <v>5.0999999999999996</v>
      </c>
      <c r="E9" s="215">
        <v>15.9796</v>
      </c>
      <c r="F9" s="215">
        <v>1.2134</v>
      </c>
      <c r="G9" s="589">
        <f>AVERAGE(F9:F11)</f>
        <v>1.1954</v>
      </c>
      <c r="H9" s="635">
        <f>AVERAGE(G9:G17)</f>
        <v>1.1312222222222224</v>
      </c>
      <c r="I9" s="635">
        <f>STDEV(G9:G17)</f>
        <v>5.6256380708061625E-2</v>
      </c>
      <c r="J9" s="334">
        <f t="shared" si="0"/>
        <v>0.10213804713804714</v>
      </c>
      <c r="K9" s="589">
        <f>AVERAGE(J9:J11)</f>
        <v>0.10062289562289561</v>
      </c>
      <c r="L9" s="635">
        <f>AVERAGE(K9:K17)</f>
        <v>9.5220725776281323E-2</v>
      </c>
      <c r="M9" s="635">
        <f>STDEV(K9:K17)</f>
        <v>4.7353855814866661E-3</v>
      </c>
      <c r="N9" s="214">
        <f t="shared" si="1"/>
        <v>0.10898655740352009</v>
      </c>
      <c r="O9" s="589">
        <f>AVERAGE(N9:N11)</f>
        <v>0.10736981269174872</v>
      </c>
      <c r="P9" s="632">
        <f>AVERAGE(O9:O17)</f>
        <v>0.10160541920088988</v>
      </c>
      <c r="Q9" s="632">
        <f>STDEV(O9:O17)</f>
        <v>5.0529003340641426E-3</v>
      </c>
      <c r="R9" s="598">
        <f>(Q9/P9)*100</f>
        <v>4.9730618443429329</v>
      </c>
      <c r="S9" s="213">
        <f>AVERAGE('DO600'!G10:G11)</f>
        <v>2.0375000000000001</v>
      </c>
      <c r="T9" s="583">
        <f>AVERAGE(S9:S11)</f>
        <v>2.0150000000000001</v>
      </c>
      <c r="U9" s="644">
        <f>AVERAGE(T9:T17)</f>
        <v>2.0586111111111109</v>
      </c>
      <c r="V9" s="645">
        <f>STDEV(T9:T17)</f>
        <v>7.481613264332572E-2</v>
      </c>
      <c r="W9" s="644">
        <f>(V9/U9)*100</f>
        <v>3.6343014102816436</v>
      </c>
      <c r="X9" s="213">
        <f t="shared" si="2"/>
        <v>0.59553374233128831</v>
      </c>
      <c r="Y9" s="590">
        <f>AVERAGE(X9:X11)</f>
        <v>0.59324216608677871</v>
      </c>
      <c r="Z9" s="635">
        <f>AVERAGE(Y9:Y17)</f>
        <v>0.55037994225578979</v>
      </c>
      <c r="AA9" s="635">
        <f>STDEV(Y9:Y17)</f>
        <v>3.9126922259482791E-2</v>
      </c>
      <c r="AB9" s="644">
        <f>(AA9/Z9)*100</f>
        <v>7.1090748872709648</v>
      </c>
    </row>
    <row r="10" spans="2:28" x14ac:dyDescent="0.3">
      <c r="B10" s="604"/>
      <c r="C10" s="610"/>
      <c r="D10" s="153">
        <v>5.2</v>
      </c>
      <c r="E10" s="152">
        <v>15.4962</v>
      </c>
      <c r="F10" s="152">
        <v>1.1767000000000001</v>
      </c>
      <c r="G10" s="587"/>
      <c r="H10" s="632"/>
      <c r="I10" s="632"/>
      <c r="J10" s="226">
        <f t="shared" si="0"/>
        <v>9.9048821548821553E-2</v>
      </c>
      <c r="K10" s="587"/>
      <c r="L10" s="632"/>
      <c r="M10" s="632"/>
      <c r="N10" s="173">
        <f t="shared" si="1"/>
        <v>0.10569019457451961</v>
      </c>
      <c r="O10" s="587"/>
      <c r="P10" s="632"/>
      <c r="Q10" s="632"/>
      <c r="R10" s="598"/>
      <c r="S10" s="149">
        <f>AVERAGE('DO600'!G12:G13)</f>
        <v>1.9850000000000001</v>
      </c>
      <c r="T10" s="584"/>
      <c r="U10" s="598"/>
      <c r="V10" s="641"/>
      <c r="W10" s="598"/>
      <c r="X10" s="149">
        <f t="shared" si="2"/>
        <v>0.59279596977329974</v>
      </c>
      <c r="Y10" s="591"/>
      <c r="Z10" s="632"/>
      <c r="AA10" s="632"/>
      <c r="AB10" s="598"/>
    </row>
    <row r="11" spans="2:28" x14ac:dyDescent="0.3">
      <c r="B11" s="604"/>
      <c r="C11" s="610"/>
      <c r="D11" s="204">
        <v>5.3</v>
      </c>
      <c r="E11" s="203">
        <v>15.7525</v>
      </c>
      <c r="F11" s="203">
        <v>1.1960999999999999</v>
      </c>
      <c r="G11" s="593"/>
      <c r="H11" s="632"/>
      <c r="I11" s="632"/>
      <c r="J11" s="239">
        <f t="shared" si="0"/>
        <v>0.10068181818181816</v>
      </c>
      <c r="K11" s="593"/>
      <c r="L11" s="632"/>
      <c r="M11" s="632"/>
      <c r="N11" s="187">
        <f t="shared" si="1"/>
        <v>0.10743268609720649</v>
      </c>
      <c r="O11" s="593"/>
      <c r="P11" s="632"/>
      <c r="Q11" s="632"/>
      <c r="R11" s="598"/>
      <c r="S11" s="143">
        <f>AVERAGE('DO600'!G14:G15)</f>
        <v>2.0225</v>
      </c>
      <c r="T11" s="585"/>
      <c r="U11" s="598"/>
      <c r="V11" s="641"/>
      <c r="W11" s="598"/>
      <c r="X11" s="143">
        <f t="shared" si="2"/>
        <v>0.59139678615574787</v>
      </c>
      <c r="Y11" s="592"/>
      <c r="Z11" s="632"/>
      <c r="AA11" s="632"/>
      <c r="AB11" s="598"/>
    </row>
    <row r="12" spans="2:28" x14ac:dyDescent="0.3">
      <c r="B12" s="604"/>
      <c r="C12" s="610"/>
      <c r="D12" s="182">
        <v>10.1</v>
      </c>
      <c r="E12" s="181">
        <v>14.6503</v>
      </c>
      <c r="F12" s="181">
        <v>1.1124000000000001</v>
      </c>
      <c r="G12" s="631">
        <f>AVERAGE(F12:F14)</f>
        <v>1.0904333333333334</v>
      </c>
      <c r="H12" s="632"/>
      <c r="I12" s="632"/>
      <c r="J12" s="335">
        <f t="shared" si="0"/>
        <v>9.3636363636363629E-2</v>
      </c>
      <c r="K12" s="631">
        <f>AVERAGE(J12:J14)</f>
        <v>9.1787317620650954E-2</v>
      </c>
      <c r="L12" s="632"/>
      <c r="M12" s="632"/>
      <c r="N12" s="180">
        <f t="shared" si="1"/>
        <v>9.991482318746972E-2</v>
      </c>
      <c r="O12" s="631">
        <f>AVERAGE(N12:N14)</f>
        <v>9.7941795844770974E-2</v>
      </c>
      <c r="P12" s="632"/>
      <c r="Q12" s="632"/>
      <c r="R12" s="598"/>
      <c r="S12" s="155">
        <f>AVERAGE('DO600'!G16:G17)</f>
        <v>1.9800000000000002</v>
      </c>
      <c r="T12" s="598">
        <f>AVERAGE(S12:S14)</f>
        <v>2.0158333333333331</v>
      </c>
      <c r="U12" s="598"/>
      <c r="V12" s="641"/>
      <c r="W12" s="598"/>
      <c r="X12" s="155">
        <f t="shared" si="2"/>
        <v>0.56181818181818177</v>
      </c>
      <c r="Y12" s="640">
        <f>AVERAGE(X12:X14)</f>
        <v>0.54131969820379899</v>
      </c>
      <c r="Z12" s="632"/>
      <c r="AA12" s="632"/>
      <c r="AB12" s="598"/>
    </row>
    <row r="13" spans="2:28" x14ac:dyDescent="0.3">
      <c r="B13" s="604"/>
      <c r="C13" s="610"/>
      <c r="D13" s="175">
        <v>10.199999999999999</v>
      </c>
      <c r="E13" s="174">
        <v>13.7804</v>
      </c>
      <c r="F13" s="174">
        <v>1.0464</v>
      </c>
      <c r="G13" s="632"/>
      <c r="H13" s="632"/>
      <c r="I13" s="632"/>
      <c r="J13" s="336">
        <f t="shared" si="0"/>
        <v>8.8080808080808079E-2</v>
      </c>
      <c r="K13" s="632"/>
      <c r="L13" s="632"/>
      <c r="M13" s="632"/>
      <c r="N13" s="173">
        <f t="shared" si="1"/>
        <v>9.3986759244308077E-2</v>
      </c>
      <c r="O13" s="632"/>
      <c r="P13" s="632"/>
      <c r="Q13" s="632"/>
      <c r="R13" s="598"/>
      <c r="S13" s="149">
        <f>AVERAGE('DO600'!G18:G19)</f>
        <v>1.9450000000000001</v>
      </c>
      <c r="T13" s="598"/>
      <c r="U13" s="598"/>
      <c r="V13" s="641"/>
      <c r="W13" s="598"/>
      <c r="X13" s="149">
        <f t="shared" si="2"/>
        <v>0.53799485861182517</v>
      </c>
      <c r="Y13" s="641"/>
      <c r="Z13" s="632"/>
      <c r="AA13" s="632"/>
      <c r="AB13" s="598"/>
    </row>
    <row r="14" spans="2:28" x14ac:dyDescent="0.3">
      <c r="B14" s="604"/>
      <c r="C14" s="610"/>
      <c r="D14" s="189">
        <v>10.3</v>
      </c>
      <c r="E14" s="188">
        <v>14.650600000000001</v>
      </c>
      <c r="F14" s="188">
        <v>1.1125</v>
      </c>
      <c r="G14" s="633"/>
      <c r="H14" s="632"/>
      <c r="I14" s="632"/>
      <c r="J14" s="337">
        <f t="shared" si="0"/>
        <v>9.3644781144781142E-2</v>
      </c>
      <c r="K14" s="633"/>
      <c r="L14" s="632"/>
      <c r="M14" s="632"/>
      <c r="N14" s="187">
        <f t="shared" si="1"/>
        <v>9.9923805102535124E-2</v>
      </c>
      <c r="O14" s="633"/>
      <c r="P14" s="632"/>
      <c r="Q14" s="632"/>
      <c r="R14" s="598"/>
      <c r="S14" s="143">
        <f>AVERAGE('DO600'!G20:G21)</f>
        <v>2.1224999999999996</v>
      </c>
      <c r="T14" s="639"/>
      <c r="U14" s="598"/>
      <c r="V14" s="641"/>
      <c r="W14" s="598"/>
      <c r="X14" s="143">
        <f t="shared" si="2"/>
        <v>0.52414605418139004</v>
      </c>
      <c r="Y14" s="642"/>
      <c r="Z14" s="632"/>
      <c r="AA14" s="632"/>
      <c r="AB14" s="598"/>
    </row>
    <row r="15" spans="2:28" x14ac:dyDescent="0.3">
      <c r="B15" s="604"/>
      <c r="C15" s="610"/>
      <c r="D15" s="182">
        <v>15.1</v>
      </c>
      <c r="E15" s="181">
        <v>15.08</v>
      </c>
      <c r="F15" s="181">
        <v>1.1451</v>
      </c>
      <c r="G15" s="631">
        <f>AVERAGE(F15:F17)</f>
        <v>1.1078333333333334</v>
      </c>
      <c r="H15" s="632"/>
      <c r="I15" s="632"/>
      <c r="J15" s="335">
        <f t="shared" si="0"/>
        <v>9.6388888888888885E-2</v>
      </c>
      <c r="K15" s="631">
        <f>AVERAGE(J15:J17)</f>
        <v>9.3251964085297415E-2</v>
      </c>
      <c r="L15" s="632"/>
      <c r="M15" s="632"/>
      <c r="N15" s="180">
        <f t="shared" si="1"/>
        <v>0.10285190941385433</v>
      </c>
      <c r="O15" s="631">
        <f>AVERAGE(N15:N17)</f>
        <v>9.9504649066149933E-2</v>
      </c>
      <c r="P15" s="632"/>
      <c r="Q15" s="632"/>
      <c r="R15" s="598"/>
      <c r="S15" s="155">
        <f>AVERAGE('DO600'!G22:G23)</f>
        <v>2.1274999999999999</v>
      </c>
      <c r="T15" s="598">
        <f>AVERAGE(S15:S17)</f>
        <v>2.145</v>
      </c>
      <c r="U15" s="598"/>
      <c r="V15" s="641"/>
      <c r="W15" s="598"/>
      <c r="X15" s="155">
        <f t="shared" si="2"/>
        <v>0.53823736780258524</v>
      </c>
      <c r="Y15" s="640">
        <f>AVERAGE(X15:X17)</f>
        <v>0.51657796247679177</v>
      </c>
      <c r="Z15" s="632"/>
      <c r="AA15" s="632"/>
      <c r="AB15" s="598"/>
    </row>
    <row r="16" spans="2:28" x14ac:dyDescent="0.3">
      <c r="B16" s="604"/>
      <c r="C16" s="610"/>
      <c r="D16" s="175">
        <v>15.2</v>
      </c>
      <c r="E16" s="174">
        <v>14.4091</v>
      </c>
      <c r="F16" s="174">
        <v>1.0941000000000001</v>
      </c>
      <c r="G16" s="632"/>
      <c r="H16" s="632"/>
      <c r="I16" s="632"/>
      <c r="J16" s="336">
        <f t="shared" si="0"/>
        <v>9.2095959595959592E-2</v>
      </c>
      <c r="K16" s="632"/>
      <c r="L16" s="632"/>
      <c r="M16" s="632"/>
      <c r="N16" s="173">
        <f t="shared" si="1"/>
        <v>9.827113273050217E-2</v>
      </c>
      <c r="O16" s="632"/>
      <c r="P16" s="632"/>
      <c r="Q16" s="632"/>
      <c r="R16" s="598"/>
      <c r="S16" s="149">
        <f>AVERAGE('DO600'!G24:G25)</f>
        <v>2.1425000000000001</v>
      </c>
      <c r="T16" s="598"/>
      <c r="U16" s="598"/>
      <c r="V16" s="641"/>
      <c r="W16" s="598"/>
      <c r="X16" s="149">
        <f t="shared" si="2"/>
        <v>0.51066511085180866</v>
      </c>
      <c r="Y16" s="641"/>
      <c r="Z16" s="632"/>
      <c r="AA16" s="632"/>
      <c r="AB16" s="598"/>
    </row>
    <row r="17" spans="2:54" ht="15" thickBot="1" x14ac:dyDescent="0.35">
      <c r="B17" s="604"/>
      <c r="C17" s="611"/>
      <c r="D17" s="172">
        <v>15.3</v>
      </c>
      <c r="E17" s="171">
        <v>14.280200000000001</v>
      </c>
      <c r="F17" s="171">
        <v>1.0843</v>
      </c>
      <c r="G17" s="634"/>
      <c r="H17" s="634"/>
      <c r="I17" s="634"/>
      <c r="J17" s="338">
        <f t="shared" si="0"/>
        <v>9.1271043771043767E-2</v>
      </c>
      <c r="K17" s="634"/>
      <c r="L17" s="634"/>
      <c r="M17" s="634"/>
      <c r="N17" s="170">
        <f t="shared" si="1"/>
        <v>9.7390905054093327E-2</v>
      </c>
      <c r="O17" s="634"/>
      <c r="P17" s="634"/>
      <c r="Q17" s="634"/>
      <c r="R17" s="599"/>
      <c r="S17" s="169">
        <f>AVERAGE('DO600'!G26:G27)</f>
        <v>2.165</v>
      </c>
      <c r="T17" s="599"/>
      <c r="U17" s="599"/>
      <c r="V17" s="643"/>
      <c r="W17" s="599"/>
      <c r="X17" s="169">
        <f t="shared" si="2"/>
        <v>0.50083140877598153</v>
      </c>
      <c r="Y17" s="643"/>
      <c r="Z17" s="634"/>
      <c r="AA17" s="634"/>
      <c r="AB17" s="599"/>
    </row>
    <row r="18" spans="2:54" x14ac:dyDescent="0.3">
      <c r="B18" s="604"/>
      <c r="C18" s="624" t="s">
        <v>14</v>
      </c>
      <c r="D18" s="362">
        <v>3.1</v>
      </c>
      <c r="E18" s="363">
        <v>13.4696</v>
      </c>
      <c r="F18" s="363">
        <v>1.0227999999999999</v>
      </c>
      <c r="G18" s="627">
        <f>AVERAGE(F18:F20)</f>
        <v>1.0177</v>
      </c>
      <c r="H18" s="627">
        <f>AVERAGE(G18:G26)</f>
        <v>1.0334333333333332</v>
      </c>
      <c r="I18" s="627">
        <f>STDEV(G18:G26)</f>
        <v>6.742443506952385E-2</v>
      </c>
      <c r="J18" s="364">
        <f t="shared" si="0"/>
        <v>8.6094276094276084E-2</v>
      </c>
      <c r="K18" s="627">
        <f>AVERAGE(J18:J20)</f>
        <v>8.5664983164983166E-2</v>
      </c>
      <c r="L18" s="627">
        <f>AVERAGE(K18:K26)</f>
        <v>8.6989337822671153E-2</v>
      </c>
      <c r="M18" s="627">
        <f>STDEV(K18:K26)</f>
        <v>5.675457497434676E-3</v>
      </c>
      <c r="N18" s="365">
        <f t="shared" si="1"/>
        <v>9.1867027288874525E-2</v>
      </c>
      <c r="O18" s="627">
        <f>AVERAGE(N18:N20)</f>
        <v>9.1408949620539318E-2</v>
      </c>
      <c r="P18" s="627">
        <f>AVERAGE(O18:O26)</f>
        <v>9.2822104257495028E-2</v>
      </c>
      <c r="Q18" s="628">
        <f>STDEV(O18:O26)</f>
        <v>6.0560054912679878E-3</v>
      </c>
      <c r="R18" s="637">
        <f>(Q18/P18)*100</f>
        <v>6.5243139440883651</v>
      </c>
      <c r="S18" s="366">
        <f>AVERAGE('DO600'!G28:G29)</f>
        <v>1.9624999999999999</v>
      </c>
      <c r="T18" s="649">
        <f>AVERAGE(S18:S20)</f>
        <v>1.9524999999999999</v>
      </c>
      <c r="U18" s="649">
        <f>AVERAGE(T18:T26)</f>
        <v>1.9916666666666665</v>
      </c>
      <c r="V18" s="646">
        <f>STDEV(T18:T26)</f>
        <v>0.12751089278088298</v>
      </c>
      <c r="W18" s="649">
        <f>(V18/U18)*100</f>
        <v>6.4022205580359666</v>
      </c>
      <c r="X18" s="366">
        <f t="shared" si="2"/>
        <v>0.52117197452229302</v>
      </c>
      <c r="Y18" s="646">
        <f>AVERAGE(X18:X20)</f>
        <v>0.52118047807780099</v>
      </c>
      <c r="Z18" s="627">
        <f>AVERAGE(Y18:Y26)</f>
        <v>0.51885707911766821</v>
      </c>
      <c r="AA18" s="627">
        <f>STDEV(Y18:Y26)</f>
        <v>2.3450073095890112E-3</v>
      </c>
      <c r="AB18" s="649">
        <f>(AA18/Z18)*100</f>
        <v>0.45195631012238774</v>
      </c>
      <c r="AK18" s="346" t="s">
        <v>50</v>
      </c>
      <c r="AL18" s="228">
        <v>32.04</v>
      </c>
    </row>
    <row r="19" spans="2:54" x14ac:dyDescent="0.3">
      <c r="B19" s="604"/>
      <c r="C19" s="625"/>
      <c r="D19" s="367">
        <v>3.2</v>
      </c>
      <c r="E19" s="368">
        <v>13.716900000000001</v>
      </c>
      <c r="F19" s="368">
        <v>1.0415000000000001</v>
      </c>
      <c r="G19" s="628"/>
      <c r="H19" s="628"/>
      <c r="I19" s="628"/>
      <c r="J19" s="369">
        <f t="shared" si="0"/>
        <v>8.7668350168350173E-2</v>
      </c>
      <c r="K19" s="628"/>
      <c r="L19" s="628"/>
      <c r="M19" s="628"/>
      <c r="N19" s="370">
        <f t="shared" si="1"/>
        <v>9.3546645406103662E-2</v>
      </c>
      <c r="O19" s="628"/>
      <c r="P19" s="628"/>
      <c r="Q19" s="628"/>
      <c r="R19" s="637"/>
      <c r="S19" s="371">
        <f>AVERAGE('DO600'!G30:G31)</f>
        <v>1.9625000000000001</v>
      </c>
      <c r="T19" s="637"/>
      <c r="U19" s="637"/>
      <c r="V19" s="647"/>
      <c r="W19" s="637"/>
      <c r="X19" s="371">
        <f t="shared" si="2"/>
        <v>0.53070063694267522</v>
      </c>
      <c r="Y19" s="647"/>
      <c r="Z19" s="628"/>
      <c r="AA19" s="628"/>
      <c r="AB19" s="637"/>
      <c r="AK19" s="347" t="s">
        <v>49</v>
      </c>
      <c r="AL19" s="229">
        <v>90.08</v>
      </c>
    </row>
    <row r="20" spans="2:54" ht="15" thickBot="1" x14ac:dyDescent="0.35">
      <c r="B20" s="604"/>
      <c r="C20" s="625"/>
      <c r="D20" s="372">
        <v>3.3</v>
      </c>
      <c r="E20" s="373">
        <v>13.022399999999999</v>
      </c>
      <c r="F20" s="373">
        <v>0.98880000000000001</v>
      </c>
      <c r="G20" s="629"/>
      <c r="H20" s="628"/>
      <c r="I20" s="628"/>
      <c r="J20" s="374">
        <f t="shared" si="0"/>
        <v>8.3232323232323227E-2</v>
      </c>
      <c r="K20" s="629"/>
      <c r="L20" s="628"/>
      <c r="M20" s="628"/>
      <c r="N20" s="375">
        <f t="shared" si="1"/>
        <v>8.8813176166639751E-2</v>
      </c>
      <c r="O20" s="629"/>
      <c r="P20" s="628"/>
      <c r="Q20" s="628"/>
      <c r="R20" s="637"/>
      <c r="S20" s="376">
        <f>AVERAGE('DO600'!G32:G33)</f>
        <v>1.9325000000000001</v>
      </c>
      <c r="T20" s="658"/>
      <c r="U20" s="637"/>
      <c r="V20" s="647"/>
      <c r="W20" s="637"/>
      <c r="X20" s="376">
        <f t="shared" si="2"/>
        <v>0.51166882276843462</v>
      </c>
      <c r="Y20" s="650"/>
      <c r="Z20" s="628"/>
      <c r="AA20" s="628"/>
      <c r="AB20" s="637"/>
      <c r="AK20" s="348" t="s">
        <v>70</v>
      </c>
      <c r="AL20" s="333">
        <v>11.88</v>
      </c>
      <c r="BB20" s="168"/>
    </row>
    <row r="21" spans="2:54" x14ac:dyDescent="0.3">
      <c r="B21" s="604"/>
      <c r="C21" s="625"/>
      <c r="D21" s="377">
        <v>7.1</v>
      </c>
      <c r="E21" s="378">
        <v>12.629200000000001</v>
      </c>
      <c r="F21" s="378">
        <v>0.95899999999999996</v>
      </c>
      <c r="G21" s="636">
        <f>AVERAGE(F21:F23)</f>
        <v>0.97526666666666673</v>
      </c>
      <c r="H21" s="628"/>
      <c r="I21" s="628"/>
      <c r="J21" s="379">
        <f t="shared" si="0"/>
        <v>8.0723905723905712E-2</v>
      </c>
      <c r="K21" s="636">
        <f>AVERAGE(J21:J23)</f>
        <v>8.2093153759820417E-2</v>
      </c>
      <c r="L21" s="628"/>
      <c r="M21" s="628"/>
      <c r="N21" s="380">
        <f t="shared" si="1"/>
        <v>8.6136565477151608E-2</v>
      </c>
      <c r="O21" s="636">
        <f>AVERAGE(N21:N23)</f>
        <v>8.7597623661122781E-2</v>
      </c>
      <c r="P21" s="628"/>
      <c r="Q21" s="628"/>
      <c r="R21" s="637"/>
      <c r="S21" s="381">
        <f>AVERAGE('DO600'!G34:G35)</f>
        <v>1.8574999999999999</v>
      </c>
      <c r="T21" s="637">
        <f>AVERAGE(S21:S23)</f>
        <v>1.888333333333333</v>
      </c>
      <c r="U21" s="637"/>
      <c r="V21" s="647"/>
      <c r="W21" s="637"/>
      <c r="X21" s="381">
        <f t="shared" si="2"/>
        <v>0.51628532974427999</v>
      </c>
      <c r="Y21" s="659">
        <f>AVERAGE(X21:X23)</f>
        <v>0.5164910448685005</v>
      </c>
      <c r="Z21" s="628"/>
      <c r="AA21" s="628"/>
      <c r="AB21" s="637"/>
    </row>
    <row r="22" spans="2:54" x14ac:dyDescent="0.3">
      <c r="B22" s="604"/>
      <c r="C22" s="625"/>
      <c r="D22" s="367">
        <v>7.2</v>
      </c>
      <c r="E22" s="368">
        <v>13.067600000000001</v>
      </c>
      <c r="F22" s="368">
        <v>0.99219999999999997</v>
      </c>
      <c r="G22" s="628"/>
      <c r="H22" s="628"/>
      <c r="I22" s="628"/>
      <c r="J22" s="369">
        <f t="shared" si="0"/>
        <v>8.3518518518518506E-2</v>
      </c>
      <c r="K22" s="628"/>
      <c r="L22" s="628"/>
      <c r="M22" s="628"/>
      <c r="N22" s="370">
        <f t="shared" si="1"/>
        <v>8.9118561278863223E-2</v>
      </c>
      <c r="O22" s="628"/>
      <c r="P22" s="628"/>
      <c r="Q22" s="628"/>
      <c r="R22" s="637"/>
      <c r="S22" s="371">
        <f>AVERAGE('DO600'!G36:G37)</f>
        <v>1.93</v>
      </c>
      <c r="T22" s="637"/>
      <c r="U22" s="637"/>
      <c r="V22" s="647"/>
      <c r="W22" s="637"/>
      <c r="X22" s="371">
        <f t="shared" si="2"/>
        <v>0.51409326424870472</v>
      </c>
      <c r="Y22" s="647"/>
      <c r="Z22" s="628"/>
      <c r="AA22" s="628"/>
      <c r="AB22" s="637"/>
    </row>
    <row r="23" spans="2:54" x14ac:dyDescent="0.3">
      <c r="B23" s="604"/>
      <c r="C23" s="625"/>
      <c r="D23" s="372">
        <v>7.3</v>
      </c>
      <c r="E23" s="373">
        <v>12.8353</v>
      </c>
      <c r="F23" s="373">
        <v>0.97460000000000002</v>
      </c>
      <c r="G23" s="629"/>
      <c r="H23" s="628"/>
      <c r="I23" s="628"/>
      <c r="J23" s="374">
        <f t="shared" si="0"/>
        <v>8.2037037037037033E-2</v>
      </c>
      <c r="K23" s="629"/>
      <c r="L23" s="628"/>
      <c r="M23" s="628"/>
      <c r="N23" s="375">
        <f t="shared" si="1"/>
        <v>8.753774422735347E-2</v>
      </c>
      <c r="O23" s="629"/>
      <c r="P23" s="628"/>
      <c r="Q23" s="628"/>
      <c r="R23" s="637"/>
      <c r="S23" s="376">
        <f>AVERAGE('DO600'!G38:G39)</f>
        <v>1.8774999999999999</v>
      </c>
      <c r="T23" s="658"/>
      <c r="U23" s="637"/>
      <c r="V23" s="647"/>
      <c r="W23" s="637"/>
      <c r="X23" s="376">
        <f t="shared" si="2"/>
        <v>0.5190945406125167</v>
      </c>
      <c r="Y23" s="650"/>
      <c r="Z23" s="628"/>
      <c r="AA23" s="628"/>
      <c r="AB23" s="637"/>
    </row>
    <row r="24" spans="2:54" x14ac:dyDescent="0.3">
      <c r="B24" s="604"/>
      <c r="C24" s="625"/>
      <c r="D24" s="377">
        <v>8.1</v>
      </c>
      <c r="E24" s="378">
        <v>14.480499999999999</v>
      </c>
      <c r="F24" s="378">
        <v>1.0994999999999999</v>
      </c>
      <c r="G24" s="636">
        <f>AVERAGE(F24:F26)</f>
        <v>1.1073333333333333</v>
      </c>
      <c r="H24" s="628"/>
      <c r="I24" s="628"/>
      <c r="J24" s="379">
        <f t="shared" si="0"/>
        <v>9.2550505050505036E-2</v>
      </c>
      <c r="K24" s="636">
        <f>AVERAGE(J24:J26)</f>
        <v>9.3209876543209877E-2</v>
      </c>
      <c r="L24" s="628"/>
      <c r="M24" s="628"/>
      <c r="N24" s="380">
        <f t="shared" si="1"/>
        <v>9.8756156144033574E-2</v>
      </c>
      <c r="O24" s="636">
        <f>AVERAGE(N24:N26)</f>
        <v>9.9459739490822971E-2</v>
      </c>
      <c r="P24" s="628"/>
      <c r="Q24" s="628"/>
      <c r="R24" s="637"/>
      <c r="S24" s="381">
        <f>AVERAGE('DO600'!G40:G41)</f>
        <v>2.1550000000000002</v>
      </c>
      <c r="T24" s="637">
        <f>AVERAGE(S24:S26)</f>
        <v>2.1341666666666668</v>
      </c>
      <c r="U24" s="637"/>
      <c r="V24" s="647"/>
      <c r="W24" s="637"/>
      <c r="X24" s="381">
        <f t="shared" si="2"/>
        <v>0.51020881670533635</v>
      </c>
      <c r="Y24" s="659">
        <f>AVERAGE(X24:X26)</f>
        <v>0.51889971440670335</v>
      </c>
      <c r="Z24" s="628"/>
      <c r="AA24" s="628"/>
      <c r="AB24" s="637"/>
    </row>
    <row r="25" spans="2:54" x14ac:dyDescent="0.3">
      <c r="B25" s="604"/>
      <c r="C25" s="625"/>
      <c r="D25" s="367">
        <v>8.1999999999999993</v>
      </c>
      <c r="E25" s="368">
        <v>14.807700000000001</v>
      </c>
      <c r="F25" s="368">
        <v>1.1244000000000001</v>
      </c>
      <c r="G25" s="628"/>
      <c r="H25" s="628"/>
      <c r="I25" s="628"/>
      <c r="J25" s="369">
        <f t="shared" si="0"/>
        <v>9.4646464646464645E-2</v>
      </c>
      <c r="K25" s="628"/>
      <c r="L25" s="628"/>
      <c r="M25" s="628"/>
      <c r="N25" s="370">
        <f t="shared" si="1"/>
        <v>0.10099265299531729</v>
      </c>
      <c r="O25" s="628"/>
      <c r="P25" s="628"/>
      <c r="Q25" s="628"/>
      <c r="R25" s="637"/>
      <c r="S25" s="371">
        <f>AVERAGE('DO600'!G42:G43)</f>
        <v>2.1475</v>
      </c>
      <c r="T25" s="637"/>
      <c r="U25" s="637"/>
      <c r="V25" s="647"/>
      <c r="W25" s="637"/>
      <c r="X25" s="371">
        <f t="shared" si="2"/>
        <v>0.52358556461001171</v>
      </c>
      <c r="Y25" s="647"/>
      <c r="Z25" s="628"/>
      <c r="AA25" s="628"/>
      <c r="AB25" s="637"/>
    </row>
    <row r="26" spans="2:54" ht="15" thickBot="1" x14ac:dyDescent="0.35">
      <c r="B26" s="604"/>
      <c r="C26" s="626"/>
      <c r="D26" s="382">
        <v>8.3000000000000007</v>
      </c>
      <c r="E26" s="383">
        <v>14.4617</v>
      </c>
      <c r="F26" s="383">
        <v>1.0981000000000001</v>
      </c>
      <c r="G26" s="630"/>
      <c r="H26" s="630"/>
      <c r="I26" s="630"/>
      <c r="J26" s="384">
        <f t="shared" si="0"/>
        <v>9.2432659932659936E-2</v>
      </c>
      <c r="K26" s="630"/>
      <c r="L26" s="630"/>
      <c r="M26" s="630"/>
      <c r="N26" s="385">
        <f t="shared" si="1"/>
        <v>9.8630409333118035E-2</v>
      </c>
      <c r="O26" s="630"/>
      <c r="P26" s="630"/>
      <c r="Q26" s="630"/>
      <c r="R26" s="638"/>
      <c r="S26" s="386">
        <f>AVERAGE('DO600'!G44:G45)</f>
        <v>2.0999999999999996</v>
      </c>
      <c r="T26" s="638"/>
      <c r="U26" s="638"/>
      <c r="V26" s="648"/>
      <c r="W26" s="638"/>
      <c r="X26" s="386">
        <f t="shared" si="2"/>
        <v>0.52290476190476198</v>
      </c>
      <c r="Y26" s="648"/>
      <c r="Z26" s="630"/>
      <c r="AA26" s="630"/>
      <c r="AB26" s="638"/>
    </row>
    <row r="27" spans="2:54" ht="15" thickBot="1" x14ac:dyDescent="0.35">
      <c r="B27" s="604"/>
      <c r="C27" s="612" t="s">
        <v>12</v>
      </c>
      <c r="D27" s="387">
        <v>1.1000000000000001</v>
      </c>
      <c r="E27" s="388">
        <v>16.578199999999999</v>
      </c>
      <c r="F27" s="388">
        <v>1.2587999999999999</v>
      </c>
      <c r="G27" s="571">
        <f>AVERAGE(F27:F29)</f>
        <v>1.2579666666666667</v>
      </c>
      <c r="H27" s="571">
        <f>AVERAGE(G27:G35)</f>
        <v>1.1560777777777778</v>
      </c>
      <c r="I27" s="571">
        <f>STDEV(G27:G35)</f>
        <v>9.7595590367901608E-2</v>
      </c>
      <c r="J27" s="389">
        <f t="shared" si="0"/>
        <v>0.10595959595959595</v>
      </c>
      <c r="K27" s="571">
        <f>AVERAGE(J27:J29)</f>
        <v>0.10588945005611672</v>
      </c>
      <c r="L27" s="571">
        <f>AVERAGE(K27:K35)</f>
        <v>9.7312944257388692E-2</v>
      </c>
      <c r="M27" s="571">
        <f>STDEV(K27:K35)</f>
        <v>8.2151170343351555E-3</v>
      </c>
      <c r="N27" s="390">
        <f t="shared" si="1"/>
        <v>0.11306434684321007</v>
      </c>
      <c r="O27" s="571">
        <f>AVERAGE(N27:N29)</f>
        <v>0.11298949755099842</v>
      </c>
      <c r="P27" s="571">
        <f>AVERAGE(O27:O35)</f>
        <v>0.10383792408992232</v>
      </c>
      <c r="Q27" s="572">
        <f>STDEV(O27:O35)</f>
        <v>8.7659530344171201E-3</v>
      </c>
      <c r="R27" s="566">
        <f>(Q27/P27)*100</f>
        <v>8.4419571281354937</v>
      </c>
      <c r="S27" s="391">
        <f>AVERAGE('DO600'!G46:G47)</f>
        <v>2.17</v>
      </c>
      <c r="T27" s="565">
        <f>AVERAGE(S27:S29)</f>
        <v>2.125833333333333</v>
      </c>
      <c r="U27" s="565">
        <f>AVERAGE(T27:T35)</f>
        <v>1.9749999999999996</v>
      </c>
      <c r="V27" s="568">
        <f>STDEV(T27:T35)</f>
        <v>0.17597545599063269</v>
      </c>
      <c r="W27" s="565">
        <f>(V27/U27)*100</f>
        <v>8.9101496704117835</v>
      </c>
      <c r="X27" s="391">
        <f t="shared" si="2"/>
        <v>0.58009216589861745</v>
      </c>
      <c r="Y27" s="568">
        <f>AVERAGE(X27:X29)</f>
        <v>0.59188549278929925</v>
      </c>
      <c r="Z27" s="571">
        <f>AVERAGE(Y27:Y35)</f>
        <v>0.5859475445213661</v>
      </c>
      <c r="AA27" s="571">
        <f>STDEV(Y27:Y35)</f>
        <v>1.5402080760545675E-2</v>
      </c>
      <c r="AB27" s="565">
        <f>(AA27/Z27)*100</f>
        <v>2.6285767223629097</v>
      </c>
      <c r="AJ27" s="651" t="s">
        <v>25</v>
      </c>
      <c r="AK27" s="652"/>
      <c r="AL27" s="652"/>
      <c r="AM27" s="652"/>
      <c r="AN27" s="652"/>
      <c r="AO27" s="652"/>
      <c r="AP27" s="652"/>
      <c r="AQ27" s="652"/>
      <c r="AR27" s="653"/>
    </row>
    <row r="28" spans="2:54" ht="15" thickBot="1" x14ac:dyDescent="0.35">
      <c r="B28" s="604"/>
      <c r="C28" s="613"/>
      <c r="D28" s="392">
        <v>1.2</v>
      </c>
      <c r="E28" s="393">
        <v>16.3904</v>
      </c>
      <c r="F28" s="393">
        <v>1.2445999999999999</v>
      </c>
      <c r="G28" s="572"/>
      <c r="H28" s="572"/>
      <c r="I28" s="572"/>
      <c r="J28" s="394">
        <f t="shared" si="0"/>
        <v>0.10476430976430975</v>
      </c>
      <c r="K28" s="572"/>
      <c r="L28" s="572"/>
      <c r="M28" s="572"/>
      <c r="N28" s="395">
        <f t="shared" si="1"/>
        <v>0.11178891490392376</v>
      </c>
      <c r="O28" s="572"/>
      <c r="P28" s="572"/>
      <c r="Q28" s="572"/>
      <c r="R28" s="566"/>
      <c r="S28" s="396">
        <f>AVERAGE('DO600'!G48:G49)</f>
        <v>2.0774999999999997</v>
      </c>
      <c r="T28" s="566"/>
      <c r="U28" s="566"/>
      <c r="V28" s="569"/>
      <c r="W28" s="566"/>
      <c r="X28" s="396">
        <f t="shared" si="2"/>
        <v>0.59908543922984359</v>
      </c>
      <c r="Y28" s="569"/>
      <c r="Z28" s="572"/>
      <c r="AA28" s="572"/>
      <c r="AB28" s="566"/>
      <c r="AJ28" s="39" t="s">
        <v>29</v>
      </c>
      <c r="AK28" s="39" t="s">
        <v>23</v>
      </c>
      <c r="AL28" s="39" t="s">
        <v>19</v>
      </c>
      <c r="AM28" s="39" t="s">
        <v>26</v>
      </c>
      <c r="AN28" s="39" t="s">
        <v>19</v>
      </c>
      <c r="AO28" s="39" t="s">
        <v>28</v>
      </c>
      <c r="AP28" s="39" t="s">
        <v>19</v>
      </c>
      <c r="AQ28" s="39" t="s">
        <v>20</v>
      </c>
      <c r="AR28" s="224" t="s">
        <v>19</v>
      </c>
    </row>
    <row r="29" spans="2:54" x14ac:dyDescent="0.3">
      <c r="B29" s="604"/>
      <c r="C29" s="613"/>
      <c r="D29" s="397">
        <v>1.3</v>
      </c>
      <c r="E29" s="398">
        <v>16.7317</v>
      </c>
      <c r="F29" s="398">
        <v>1.2705</v>
      </c>
      <c r="G29" s="573"/>
      <c r="H29" s="572"/>
      <c r="I29" s="572"/>
      <c r="J29" s="399">
        <f t="shared" si="0"/>
        <v>0.10694444444444444</v>
      </c>
      <c r="K29" s="573"/>
      <c r="L29" s="572"/>
      <c r="M29" s="572"/>
      <c r="N29" s="400">
        <f t="shared" si="1"/>
        <v>0.11411523090586145</v>
      </c>
      <c r="O29" s="573"/>
      <c r="P29" s="572"/>
      <c r="Q29" s="572"/>
      <c r="R29" s="566"/>
      <c r="S29" s="401">
        <f>AVERAGE('DO600'!G50:G51)</f>
        <v>2.13</v>
      </c>
      <c r="T29" s="567"/>
      <c r="U29" s="566"/>
      <c r="V29" s="569"/>
      <c r="W29" s="566"/>
      <c r="X29" s="401">
        <f t="shared" si="2"/>
        <v>0.5964788732394366</v>
      </c>
      <c r="Y29" s="570"/>
      <c r="Z29" s="572"/>
      <c r="AA29" s="572"/>
      <c r="AB29" s="566"/>
      <c r="AI29" s="595" t="s">
        <v>32</v>
      </c>
      <c r="AJ29" s="219" t="s">
        <v>9</v>
      </c>
      <c r="AK29" s="356">
        <f>H6</f>
        <v>1.0670999999999999</v>
      </c>
      <c r="AL29" s="356">
        <f>I6</f>
        <v>7.600019736816481E-2</v>
      </c>
      <c r="AM29" s="216">
        <f>L6</f>
        <v>8.9823232323232319E-2</v>
      </c>
      <c r="AN29" s="216">
        <f>M6</f>
        <v>6.3973230107882782E-3</v>
      </c>
      <c r="AO29" s="216">
        <f>P6</f>
        <v>9.5846015662845133E-2</v>
      </c>
      <c r="AP29" s="216">
        <f>Q6</f>
        <v>6.826273177142194E-3</v>
      </c>
      <c r="AQ29" s="216">
        <f>Z6</f>
        <v>0.55611317185952647</v>
      </c>
      <c r="AR29" s="460">
        <f>AA6</f>
        <v>7.7624429739525441E-3</v>
      </c>
    </row>
    <row r="30" spans="2:54" x14ac:dyDescent="0.3">
      <c r="B30" s="604"/>
      <c r="C30" s="613"/>
      <c r="D30" s="402">
        <v>3.1</v>
      </c>
      <c r="E30" s="403">
        <v>14.6952</v>
      </c>
      <c r="F30" s="403">
        <v>1.1157999999999999</v>
      </c>
      <c r="G30" s="574">
        <f>AVERAGE(F30:F32)</f>
        <v>1.1468333333333334</v>
      </c>
      <c r="H30" s="572"/>
      <c r="I30" s="572"/>
      <c r="J30" s="404">
        <f t="shared" si="0"/>
        <v>9.3922558922558907E-2</v>
      </c>
      <c r="K30" s="574">
        <f>AVERAGE(J30:J32)</f>
        <v>9.6534792368125677E-2</v>
      </c>
      <c r="L30" s="572"/>
      <c r="M30" s="572"/>
      <c r="N30" s="405">
        <f t="shared" si="1"/>
        <v>0.10022020829969319</v>
      </c>
      <c r="O30" s="574">
        <f>AVERAGE(N30:N32)</f>
        <v>0.10300759594165455</v>
      </c>
      <c r="P30" s="572"/>
      <c r="Q30" s="572"/>
      <c r="R30" s="566"/>
      <c r="S30" s="406">
        <f>AVERAGE('DO600'!G52:G53)</f>
        <v>1.9675000000000002</v>
      </c>
      <c r="T30" s="566">
        <f>AVERAGE(S30:S32)</f>
        <v>2.0175000000000001</v>
      </c>
      <c r="U30" s="566"/>
      <c r="V30" s="569"/>
      <c r="W30" s="566"/>
      <c r="X30" s="406">
        <f t="shared" si="2"/>
        <v>0.56711562897077494</v>
      </c>
      <c r="Y30" s="660">
        <f>AVERAGE(X30:X32)</f>
        <v>0.56846031740951386</v>
      </c>
      <c r="Z30" s="572"/>
      <c r="AA30" s="572"/>
      <c r="AB30" s="566"/>
      <c r="AI30" s="596"/>
      <c r="AJ30" s="227" t="s">
        <v>13</v>
      </c>
      <c r="AK30" s="148">
        <f>H9</f>
        <v>1.1312222222222224</v>
      </c>
      <c r="AL30" s="148">
        <f>I9</f>
        <v>5.6256380708061625E-2</v>
      </c>
      <c r="AM30" s="226">
        <f>L9</f>
        <v>9.5220725776281323E-2</v>
      </c>
      <c r="AN30" s="226">
        <f>M9</f>
        <v>4.7353855814866661E-3</v>
      </c>
      <c r="AO30" s="226">
        <f>P9</f>
        <v>0.10160541920088988</v>
      </c>
      <c r="AP30" s="226">
        <f>Q9</f>
        <v>5.0529003340641426E-3</v>
      </c>
      <c r="AQ30" s="226">
        <f>Z9</f>
        <v>0.55037994225578979</v>
      </c>
      <c r="AR30" s="225">
        <f>AA9</f>
        <v>3.9126922259482791E-2</v>
      </c>
    </row>
    <row r="31" spans="2:54" x14ac:dyDescent="0.3">
      <c r="B31" s="604"/>
      <c r="C31" s="613"/>
      <c r="D31" s="392">
        <v>3.2</v>
      </c>
      <c r="E31" s="393">
        <v>14.925000000000001</v>
      </c>
      <c r="F31" s="393">
        <v>1.1333</v>
      </c>
      <c r="G31" s="572"/>
      <c r="H31" s="572"/>
      <c r="I31" s="572"/>
      <c r="J31" s="394">
        <f t="shared" si="0"/>
        <v>9.5395622895622881E-2</v>
      </c>
      <c r="K31" s="572"/>
      <c r="L31" s="572"/>
      <c r="M31" s="572"/>
      <c r="N31" s="395">
        <f t="shared" si="1"/>
        <v>0.10179204343613756</v>
      </c>
      <c r="O31" s="572"/>
      <c r="P31" s="572"/>
      <c r="Q31" s="572"/>
      <c r="R31" s="566"/>
      <c r="S31" s="396">
        <f>AVERAGE('DO600'!G54:G55)</f>
        <v>1.9850000000000001</v>
      </c>
      <c r="T31" s="566"/>
      <c r="U31" s="566"/>
      <c r="V31" s="569"/>
      <c r="W31" s="566"/>
      <c r="X31" s="396">
        <f t="shared" si="2"/>
        <v>0.57093198992443317</v>
      </c>
      <c r="Y31" s="569"/>
      <c r="Z31" s="572"/>
      <c r="AA31" s="572"/>
      <c r="AB31" s="566"/>
      <c r="AI31" s="596"/>
      <c r="AJ31" s="461" t="s">
        <v>14</v>
      </c>
      <c r="AK31" s="371">
        <f>H18</f>
        <v>1.0334333333333332</v>
      </c>
      <c r="AL31" s="371">
        <f>I18</f>
        <v>6.742443506952385E-2</v>
      </c>
      <c r="AM31" s="369">
        <f>L18</f>
        <v>8.6989337822671153E-2</v>
      </c>
      <c r="AN31" s="369">
        <f>M18</f>
        <v>5.675457497434676E-3</v>
      </c>
      <c r="AO31" s="369">
        <f>P18</f>
        <v>9.2822104257495028E-2</v>
      </c>
      <c r="AP31" s="369">
        <f>Q18</f>
        <v>6.0560054912679878E-3</v>
      </c>
      <c r="AQ31" s="369">
        <f>Z18</f>
        <v>0.51885707911766821</v>
      </c>
      <c r="AR31" s="462">
        <f>AA18</f>
        <v>2.3450073095890112E-3</v>
      </c>
    </row>
    <row r="32" spans="2:54" ht="15" thickBot="1" x14ac:dyDescent="0.35">
      <c r="B32" s="604"/>
      <c r="C32" s="613"/>
      <c r="D32" s="397">
        <v>3.3</v>
      </c>
      <c r="E32" s="398">
        <v>15.690300000000001</v>
      </c>
      <c r="F32" s="398">
        <v>1.1914</v>
      </c>
      <c r="G32" s="573"/>
      <c r="H32" s="572"/>
      <c r="I32" s="572"/>
      <c r="J32" s="399">
        <f t="shared" si="0"/>
        <v>0.10028619528619528</v>
      </c>
      <c r="K32" s="573"/>
      <c r="L32" s="572"/>
      <c r="M32" s="572"/>
      <c r="N32" s="400">
        <f t="shared" si="1"/>
        <v>0.1070105360891329</v>
      </c>
      <c r="O32" s="573"/>
      <c r="P32" s="572"/>
      <c r="Q32" s="572"/>
      <c r="R32" s="566"/>
      <c r="S32" s="401">
        <f>AVERAGE('DO600'!G56:G57)</f>
        <v>2.0999999999999996</v>
      </c>
      <c r="T32" s="567"/>
      <c r="U32" s="566"/>
      <c r="V32" s="569"/>
      <c r="W32" s="566"/>
      <c r="X32" s="401">
        <f t="shared" si="2"/>
        <v>0.56733333333333347</v>
      </c>
      <c r="Y32" s="570"/>
      <c r="Z32" s="572"/>
      <c r="AA32" s="572"/>
      <c r="AB32" s="566"/>
      <c r="AI32" s="597"/>
      <c r="AJ32" s="463" t="s">
        <v>12</v>
      </c>
      <c r="AK32" s="411">
        <f>H27</f>
        <v>1.1560777777777778</v>
      </c>
      <c r="AL32" s="411">
        <f>I27</f>
        <v>9.7595590367901608E-2</v>
      </c>
      <c r="AM32" s="409">
        <f>L27</f>
        <v>9.7312944257388692E-2</v>
      </c>
      <c r="AN32" s="409">
        <f>M27</f>
        <v>8.2151170343351555E-3</v>
      </c>
      <c r="AO32" s="409">
        <f>P27</f>
        <v>0.10383792408992232</v>
      </c>
      <c r="AP32" s="409">
        <f>Q27</f>
        <v>8.7659530344171201E-3</v>
      </c>
      <c r="AQ32" s="409">
        <f>Z27</f>
        <v>0.5859475445213661</v>
      </c>
      <c r="AR32" s="464">
        <f>AA27</f>
        <v>1.5402080760545675E-2</v>
      </c>
    </row>
    <row r="33" spans="2:44" x14ac:dyDescent="0.3">
      <c r="B33" s="604"/>
      <c r="C33" s="613"/>
      <c r="D33" s="402">
        <v>5.0999999999999996</v>
      </c>
      <c r="E33" s="403">
        <v>14.0122</v>
      </c>
      <c r="F33" s="403">
        <v>1.0640000000000001</v>
      </c>
      <c r="G33" s="574">
        <f>AVERAGE(F33:F35)</f>
        <v>1.0634333333333335</v>
      </c>
      <c r="H33" s="572"/>
      <c r="I33" s="572"/>
      <c r="J33" s="404">
        <f t="shared" si="0"/>
        <v>8.9562289562289565E-2</v>
      </c>
      <c r="K33" s="574">
        <f>AVERAGE(J33:J35)</f>
        <v>8.9514590347923681E-2</v>
      </c>
      <c r="L33" s="572"/>
      <c r="M33" s="572"/>
      <c r="N33" s="405">
        <f t="shared" si="1"/>
        <v>9.5567576295817872E-2</v>
      </c>
      <c r="O33" s="574">
        <f>AVERAGE(N33:N35)</f>
        <v>9.551667877711395E-2</v>
      </c>
      <c r="P33" s="572"/>
      <c r="Q33" s="572"/>
      <c r="R33" s="566"/>
      <c r="S33" s="406">
        <f>AVERAGE('DO600'!G58:G59)</f>
        <v>1.8699999999999999</v>
      </c>
      <c r="T33" s="566">
        <f>AVERAGE(S33:S35)</f>
        <v>1.7816666666666665</v>
      </c>
      <c r="U33" s="566"/>
      <c r="V33" s="569"/>
      <c r="W33" s="566"/>
      <c r="X33" s="406">
        <f t="shared" si="2"/>
        <v>0.56898395721925143</v>
      </c>
      <c r="Y33" s="660">
        <f>AVERAGE(X33:X35)</f>
        <v>0.59749682336528498</v>
      </c>
      <c r="Z33" s="572"/>
      <c r="AA33" s="572"/>
      <c r="AB33" s="566"/>
    </row>
    <row r="34" spans="2:44" x14ac:dyDescent="0.3">
      <c r="B34" s="604"/>
      <c r="C34" s="613"/>
      <c r="D34" s="392">
        <v>5.2</v>
      </c>
      <c r="E34" s="393">
        <v>14.4666</v>
      </c>
      <c r="F34" s="393">
        <v>1.0985</v>
      </c>
      <c r="G34" s="572"/>
      <c r="H34" s="572"/>
      <c r="I34" s="572"/>
      <c r="J34" s="394">
        <f t="shared" si="0"/>
        <v>9.246632996632996E-2</v>
      </c>
      <c r="K34" s="572"/>
      <c r="L34" s="572"/>
      <c r="M34" s="572"/>
      <c r="N34" s="395">
        <f t="shared" si="1"/>
        <v>9.8666336993379608E-2</v>
      </c>
      <c r="O34" s="572"/>
      <c r="P34" s="572"/>
      <c r="Q34" s="572"/>
      <c r="R34" s="566"/>
      <c r="S34" s="396">
        <f>AVERAGE('DO600'!G60:G61)</f>
        <v>1.7799999999999998</v>
      </c>
      <c r="T34" s="566"/>
      <c r="U34" s="566"/>
      <c r="V34" s="569"/>
      <c r="W34" s="566"/>
      <c r="X34" s="396">
        <f t="shared" si="2"/>
        <v>0.61713483146067427</v>
      </c>
      <c r="Y34" s="569"/>
      <c r="Z34" s="572"/>
      <c r="AA34" s="572"/>
      <c r="AB34" s="566"/>
    </row>
    <row r="35" spans="2:44" ht="15" thickBot="1" x14ac:dyDescent="0.35">
      <c r="B35" s="605"/>
      <c r="C35" s="614"/>
      <c r="D35" s="407">
        <v>5.3</v>
      </c>
      <c r="E35" s="408">
        <v>13.5352</v>
      </c>
      <c r="F35" s="408">
        <v>1.0278</v>
      </c>
      <c r="G35" s="575"/>
      <c r="H35" s="575"/>
      <c r="I35" s="575"/>
      <c r="J35" s="409">
        <f t="shared" si="0"/>
        <v>8.6515151515151517E-2</v>
      </c>
      <c r="K35" s="575"/>
      <c r="L35" s="575"/>
      <c r="M35" s="575"/>
      <c r="N35" s="410">
        <f t="shared" si="1"/>
        <v>9.2316123042144357E-2</v>
      </c>
      <c r="O35" s="575"/>
      <c r="P35" s="575"/>
      <c r="Q35" s="575"/>
      <c r="R35" s="576"/>
      <c r="S35" s="411">
        <f>AVERAGE('DO600'!G62:G63)</f>
        <v>1.6950000000000001</v>
      </c>
      <c r="T35" s="576"/>
      <c r="U35" s="576"/>
      <c r="V35" s="654"/>
      <c r="W35" s="576"/>
      <c r="X35" s="411">
        <f t="shared" si="2"/>
        <v>0.60637168141592923</v>
      </c>
      <c r="Y35" s="654"/>
      <c r="Z35" s="575"/>
      <c r="AA35" s="575"/>
      <c r="AB35" s="576"/>
    </row>
    <row r="36" spans="2:44" ht="18.75" customHeight="1" x14ac:dyDescent="0.3">
      <c r="B36" s="603" t="s">
        <v>31</v>
      </c>
      <c r="C36" s="613" t="s">
        <v>12</v>
      </c>
      <c r="D36" s="387">
        <v>1.1000000000000001</v>
      </c>
      <c r="E36" s="412">
        <v>13.367000000000001</v>
      </c>
      <c r="F36" s="412">
        <v>1.3933</v>
      </c>
      <c r="G36" s="574">
        <f>AVERAGE(F36:F38)</f>
        <v>1.3388666666666664</v>
      </c>
      <c r="H36" s="574">
        <f>G36</f>
        <v>1.3388666666666664</v>
      </c>
      <c r="I36" s="572">
        <f>STDEV(F36:F38)</f>
        <v>4.7150220925604724E-2</v>
      </c>
      <c r="J36" s="404">
        <f t="shared" si="0"/>
        <v>0.11728114478114478</v>
      </c>
      <c r="K36" s="574">
        <f>AVERAGE(J36:J38)</f>
        <v>0.11269921436588103</v>
      </c>
      <c r="L36" s="574">
        <f>AVERAGE(J36:J38)</f>
        <v>0.11269921436588103</v>
      </c>
      <c r="M36" s="572">
        <f>STDEV(J36:J38)</f>
        <v>3.9688738152865955E-3</v>
      </c>
      <c r="N36" s="405">
        <f t="shared" si="1"/>
        <v>0.12514502260616825</v>
      </c>
      <c r="O36" s="574">
        <f>AVERAGE(N36:N38)</f>
        <v>0.12025586683890414</v>
      </c>
      <c r="P36" s="571">
        <f>AVERAGE(N36:N38)</f>
        <v>0.12025586683890414</v>
      </c>
      <c r="Q36" s="571">
        <f>STDEV(N36:N38)</f>
        <v>4.2349927966845871E-3</v>
      </c>
      <c r="R36" s="565">
        <f>(Q36/P36)*100</f>
        <v>3.5216517148039208</v>
      </c>
      <c r="S36" s="391">
        <f>AVERAGE('DO600'!G64:G65)</f>
        <v>2.355</v>
      </c>
      <c r="T36" s="566">
        <f>AVERAGE(S36:S38)</f>
        <v>2.2991666666666668</v>
      </c>
      <c r="U36" s="565">
        <f>AVERAGE(S36:S38)</f>
        <v>2.2991666666666668</v>
      </c>
      <c r="V36" s="568">
        <f>STDEV(S36:S38)</f>
        <v>4.8498281756504856E-2</v>
      </c>
      <c r="W36" s="568">
        <f>(V36/U36)*100</f>
        <v>2.1093852159407693</v>
      </c>
      <c r="X36" s="391">
        <f t="shared" si="2"/>
        <v>0.59163481953290875</v>
      </c>
      <c r="Y36" s="568">
        <f>AVERAGE(X36:X38)</f>
        <v>0.58221403370523805</v>
      </c>
      <c r="Z36" s="571">
        <f>AVERAGE(X36:X38)</f>
        <v>0.58221403370523805</v>
      </c>
      <c r="AA36" s="568">
        <f>STDEV(X36:X38)</f>
        <v>8.2731592779045279E-3</v>
      </c>
      <c r="AB36" s="565">
        <f>(AA36/Z36)*100</f>
        <v>1.4209824564436802</v>
      </c>
    </row>
    <row r="37" spans="2:44" ht="18.75" customHeight="1" x14ac:dyDescent="0.3">
      <c r="B37" s="604"/>
      <c r="C37" s="613"/>
      <c r="D37" s="392">
        <v>1.2</v>
      </c>
      <c r="E37" s="413">
        <v>13.367000000000001</v>
      </c>
      <c r="F37" s="413">
        <v>1.3126</v>
      </c>
      <c r="G37" s="572"/>
      <c r="H37" s="572"/>
      <c r="I37" s="572"/>
      <c r="J37" s="394">
        <f t="shared" si="0"/>
        <v>0.11048821548821548</v>
      </c>
      <c r="K37" s="572"/>
      <c r="L37" s="572"/>
      <c r="M37" s="572"/>
      <c r="N37" s="395">
        <f t="shared" si="1"/>
        <v>0.11789661714839333</v>
      </c>
      <c r="O37" s="572"/>
      <c r="P37" s="572"/>
      <c r="Q37" s="572"/>
      <c r="R37" s="566"/>
      <c r="S37" s="396">
        <f>AVERAGE('DO600'!G66:G67)</f>
        <v>2.2675000000000001</v>
      </c>
      <c r="T37" s="566"/>
      <c r="U37" s="566"/>
      <c r="V37" s="569"/>
      <c r="W37" s="569"/>
      <c r="X37" s="396">
        <f t="shared" si="2"/>
        <v>0.57887541345093718</v>
      </c>
      <c r="Y37" s="569"/>
      <c r="Z37" s="572"/>
      <c r="AA37" s="569"/>
      <c r="AB37" s="566"/>
    </row>
    <row r="38" spans="2:44" ht="18.75" customHeight="1" thickBot="1" x14ac:dyDescent="0.35">
      <c r="B38" s="604"/>
      <c r="C38" s="613"/>
      <c r="D38" s="392">
        <v>1.3</v>
      </c>
      <c r="E38" s="413">
        <v>13.367000000000001</v>
      </c>
      <c r="F38" s="413">
        <v>1.3107</v>
      </c>
      <c r="G38" s="572"/>
      <c r="H38" s="572"/>
      <c r="I38" s="572"/>
      <c r="J38" s="394">
        <f t="shared" ref="J38:J69" si="3">F38/$AL$20</f>
        <v>0.11032828282828282</v>
      </c>
      <c r="K38" s="572"/>
      <c r="L38" s="572"/>
      <c r="M38" s="572"/>
      <c r="N38" s="395">
        <f t="shared" ref="N38:N69" si="4">(F38/$AL$20)*($AL$18/$AL$19)*3</f>
        <v>0.11772596076215081</v>
      </c>
      <c r="O38" s="572"/>
      <c r="P38" s="572"/>
      <c r="Q38" s="572"/>
      <c r="R38" s="566"/>
      <c r="S38" s="396">
        <f>AVERAGE('DO600'!G68:G69)</f>
        <v>2.2749999999999999</v>
      </c>
      <c r="T38" s="566"/>
      <c r="U38" s="566"/>
      <c r="V38" s="569"/>
      <c r="W38" s="569"/>
      <c r="X38" s="396">
        <f t="shared" ref="X38:X69" si="5">F38/S38</f>
        <v>0.57613186813186812</v>
      </c>
      <c r="Y38" s="569"/>
      <c r="Z38" s="572"/>
      <c r="AA38" s="569"/>
      <c r="AB38" s="566"/>
    </row>
    <row r="39" spans="2:44" ht="15" thickBot="1" x14ac:dyDescent="0.35">
      <c r="B39" s="604"/>
      <c r="C39" s="615" t="s">
        <v>11</v>
      </c>
      <c r="D39" s="141">
        <v>2.1</v>
      </c>
      <c r="E39" s="167">
        <v>13.367000000000001</v>
      </c>
      <c r="F39" s="167">
        <v>1.3811</v>
      </c>
      <c r="G39" s="553">
        <f>AVERAGE(F39:F41)</f>
        <v>1.3634333333333333</v>
      </c>
      <c r="H39" s="553">
        <f>AVERAGE(G39:G47)</f>
        <v>1.3510444444444445</v>
      </c>
      <c r="I39" s="553">
        <f>STDEV(G39:G47)</f>
        <v>1.2658081886171995E-2</v>
      </c>
      <c r="J39" s="339">
        <f t="shared" si="3"/>
        <v>0.11625420875420875</v>
      </c>
      <c r="K39" s="553">
        <f>AVERAGE(J39:J41)</f>
        <v>0.11476711560044893</v>
      </c>
      <c r="L39" s="553">
        <f>AVERAGE(K39:K47)</f>
        <v>0.11372427983539095</v>
      </c>
      <c r="M39" s="553">
        <f>STDEV(K39:K47)</f>
        <v>1.0654951082636431E-3</v>
      </c>
      <c r="N39" s="137">
        <f t="shared" si="4"/>
        <v>0.12404922896818989</v>
      </c>
      <c r="O39" s="553">
        <f>AVERAGE(N39:N41)</f>
        <v>0.12246242397330319</v>
      </c>
      <c r="P39" s="553">
        <f>AVERAGE(O39:O47)</f>
        <v>0.12134966449575686</v>
      </c>
      <c r="Q39" s="553">
        <f>STDEV(O39:O47)</f>
        <v>1.1369381639242994E-3</v>
      </c>
      <c r="R39" s="559">
        <f>(Q39/P39)*100</f>
        <v>0.93691084243916789</v>
      </c>
      <c r="S39" s="136">
        <f>AVERAGE('DO600'!G70:G71)</f>
        <v>2.4349999999999996</v>
      </c>
      <c r="T39" s="559">
        <f>AVERAGE(S39:S41)</f>
        <v>2.3958333333333335</v>
      </c>
      <c r="U39" s="559">
        <f>AVERAGE(T39:T47)</f>
        <v>2.4149999999999996</v>
      </c>
      <c r="V39" s="556">
        <f>STDEV(T39:T47)</f>
        <v>0.12816276543694119</v>
      </c>
      <c r="W39" s="559">
        <f>(V39/U39)*100</f>
        <v>5.3069468089830725</v>
      </c>
      <c r="X39" s="136">
        <f t="shared" si="5"/>
        <v>0.56718685831622184</v>
      </c>
      <c r="Y39" s="556">
        <f>AVERAGE(X39:X41)</f>
        <v>0.56957612556106885</v>
      </c>
      <c r="Z39" s="553">
        <f>AVERAGE(Y39:Y47)</f>
        <v>0.56114915369459117</v>
      </c>
      <c r="AA39" s="553">
        <f>STDEV(Y39:Y47)</f>
        <v>2.6453968395333427E-2</v>
      </c>
      <c r="AB39" s="559">
        <f>(AA39/Z39)*100</f>
        <v>4.7142490051283517</v>
      </c>
      <c r="AJ39" s="740" t="s">
        <v>25</v>
      </c>
      <c r="AK39" s="741"/>
      <c r="AL39" s="741"/>
      <c r="AM39" s="741"/>
      <c r="AN39" s="741"/>
      <c r="AO39" s="741"/>
      <c r="AP39" s="741"/>
      <c r="AQ39" s="741"/>
      <c r="AR39" s="742"/>
    </row>
    <row r="40" spans="2:44" ht="15" thickBot="1" x14ac:dyDescent="0.35">
      <c r="B40" s="604"/>
      <c r="C40" s="616"/>
      <c r="D40" s="135">
        <v>2.2000000000000002</v>
      </c>
      <c r="E40" s="134">
        <v>13.367000000000001</v>
      </c>
      <c r="F40" s="134">
        <v>1.339</v>
      </c>
      <c r="G40" s="554"/>
      <c r="H40" s="554"/>
      <c r="I40" s="554"/>
      <c r="J40" s="340">
        <f t="shared" si="3"/>
        <v>0.11271043771043771</v>
      </c>
      <c r="K40" s="554"/>
      <c r="L40" s="554"/>
      <c r="M40" s="554"/>
      <c r="N40" s="132">
        <f t="shared" si="4"/>
        <v>0.12026784272565799</v>
      </c>
      <c r="O40" s="554"/>
      <c r="P40" s="554"/>
      <c r="Q40" s="554"/>
      <c r="R40" s="560"/>
      <c r="S40" s="131">
        <f>AVERAGE('DO600'!G72:G73)</f>
        <v>2.2774999999999999</v>
      </c>
      <c r="T40" s="560"/>
      <c r="U40" s="560"/>
      <c r="V40" s="557"/>
      <c r="W40" s="560"/>
      <c r="X40" s="131">
        <f t="shared" si="5"/>
        <v>0.58792535675082325</v>
      </c>
      <c r="Y40" s="557"/>
      <c r="Z40" s="554"/>
      <c r="AA40" s="554"/>
      <c r="AB40" s="560"/>
      <c r="AJ40" s="39" t="s">
        <v>24</v>
      </c>
      <c r="AK40" s="39" t="s">
        <v>23</v>
      </c>
      <c r="AL40" s="39" t="s">
        <v>19</v>
      </c>
      <c r="AM40" s="39" t="s">
        <v>22</v>
      </c>
      <c r="AN40" s="39" t="s">
        <v>19</v>
      </c>
      <c r="AO40" s="39" t="s">
        <v>21</v>
      </c>
      <c r="AP40" s="39" t="s">
        <v>19</v>
      </c>
      <c r="AQ40" s="39" t="s">
        <v>20</v>
      </c>
      <c r="AR40" s="224" t="s">
        <v>19</v>
      </c>
    </row>
    <row r="41" spans="2:44" ht="14.4" customHeight="1" x14ac:dyDescent="0.3">
      <c r="B41" s="604"/>
      <c r="C41" s="616"/>
      <c r="D41" s="166">
        <v>2.2999999999999998</v>
      </c>
      <c r="E41" s="165">
        <v>13.367000000000001</v>
      </c>
      <c r="F41" s="165">
        <v>1.3702000000000001</v>
      </c>
      <c r="G41" s="555"/>
      <c r="H41" s="554"/>
      <c r="I41" s="554"/>
      <c r="J41" s="246">
        <f t="shared" si="3"/>
        <v>0.11533670033670033</v>
      </c>
      <c r="K41" s="555"/>
      <c r="L41" s="554"/>
      <c r="M41" s="554"/>
      <c r="N41" s="164">
        <f t="shared" si="4"/>
        <v>0.12307020022606167</v>
      </c>
      <c r="O41" s="555"/>
      <c r="P41" s="554"/>
      <c r="Q41" s="554"/>
      <c r="R41" s="560"/>
      <c r="S41" s="163">
        <f>AVERAGE('DO600'!G74:G75)</f>
        <v>2.4750000000000001</v>
      </c>
      <c r="T41" s="561"/>
      <c r="U41" s="560"/>
      <c r="V41" s="557"/>
      <c r="W41" s="560"/>
      <c r="X41" s="163">
        <f t="shared" si="5"/>
        <v>0.55361616161616167</v>
      </c>
      <c r="Y41" s="558"/>
      <c r="Z41" s="554"/>
      <c r="AA41" s="554"/>
      <c r="AB41" s="560"/>
      <c r="AI41" s="595" t="s">
        <v>30</v>
      </c>
      <c r="AJ41" s="219" t="str">
        <f>C69</f>
        <v>PpCβ21</v>
      </c>
      <c r="AK41" s="217">
        <f>H69</f>
        <v>1.0799333333333332</v>
      </c>
      <c r="AL41" s="217">
        <f>I69</f>
        <v>1.7062336690305119E-2</v>
      </c>
      <c r="AM41" s="216">
        <f>L69</f>
        <v>9.0903479236812565E-2</v>
      </c>
      <c r="AN41" s="218">
        <f>M69</f>
        <v>1.436223627130064E-3</v>
      </c>
      <c r="AO41" s="217">
        <f>U69</f>
        <v>2.0575000000000001</v>
      </c>
      <c r="AP41" s="216">
        <f>V69</f>
        <v>3.9686269665968936E-2</v>
      </c>
      <c r="AQ41" s="216">
        <f>Z69</f>
        <v>0.52490941627635135</v>
      </c>
      <c r="AR41" s="216">
        <f>AA69</f>
        <v>4.3035283801898597E-3</v>
      </c>
    </row>
    <row r="42" spans="2:44" ht="14.4" customHeight="1" x14ac:dyDescent="0.3">
      <c r="B42" s="604"/>
      <c r="C42" s="616"/>
      <c r="D42" s="162">
        <v>4.0999999999999996</v>
      </c>
      <c r="E42" s="140">
        <v>13.367000000000001</v>
      </c>
      <c r="F42" s="140">
        <v>1.381</v>
      </c>
      <c r="G42" s="562">
        <f>AVERAGE(F42:F44)</f>
        <v>1.3381333333333334</v>
      </c>
      <c r="H42" s="554"/>
      <c r="I42" s="554"/>
      <c r="J42" s="250">
        <f t="shared" si="3"/>
        <v>0.11624579124579124</v>
      </c>
      <c r="K42" s="562">
        <f>AVERAGE(J42:J44)</f>
        <v>0.1126374859708193</v>
      </c>
      <c r="L42" s="554"/>
      <c r="M42" s="554"/>
      <c r="N42" s="138">
        <f t="shared" si="4"/>
        <v>0.1240402470531245</v>
      </c>
      <c r="O42" s="562">
        <f>AVERAGE(N42:N44)</f>
        <v>0.1201899994617579</v>
      </c>
      <c r="P42" s="554"/>
      <c r="Q42" s="554"/>
      <c r="R42" s="560"/>
      <c r="S42" s="161">
        <f>AVERAGE('DO600'!G76:G77)</f>
        <v>2.3250000000000002</v>
      </c>
      <c r="T42" s="560">
        <f>AVERAGE(S42:S44)</f>
        <v>2.2974999999999999</v>
      </c>
      <c r="U42" s="560"/>
      <c r="V42" s="557"/>
      <c r="W42" s="560"/>
      <c r="X42" s="161">
        <f t="shared" si="5"/>
        <v>0.59397849462365582</v>
      </c>
      <c r="Y42" s="661">
        <f>AVERAGE(X42:X44)</f>
        <v>0.5823630556085635</v>
      </c>
      <c r="Z42" s="554"/>
      <c r="AA42" s="554"/>
      <c r="AB42" s="560"/>
      <c r="AI42" s="596"/>
      <c r="AJ42" s="212" t="str">
        <f>C72</f>
        <v>PpCβ21-P</v>
      </c>
      <c r="AK42" s="118">
        <f>H72</f>
        <v>0.97243333333333337</v>
      </c>
      <c r="AL42" s="210">
        <f>I72</f>
        <v>4.2791159523122638E-2</v>
      </c>
      <c r="AM42" s="209">
        <f>L72</f>
        <v>8.1854657687991009E-2</v>
      </c>
      <c r="AN42" s="211">
        <f>M72</f>
        <v>3.6019494548082992E-3</v>
      </c>
      <c r="AO42" s="210">
        <f>U72</f>
        <v>1.9883333333333333</v>
      </c>
      <c r="AP42" s="209">
        <f>V72</f>
        <v>9.5076723404486863E-2</v>
      </c>
      <c r="AQ42" s="209">
        <f>Z72</f>
        <v>0.48913164777733015</v>
      </c>
      <c r="AR42" s="209">
        <f>AA72</f>
        <v>3.3406887897142259E-3</v>
      </c>
    </row>
    <row r="43" spans="2:44" ht="14.4" customHeight="1" x14ac:dyDescent="0.3">
      <c r="B43" s="604"/>
      <c r="C43" s="616"/>
      <c r="D43" s="135">
        <v>4.2</v>
      </c>
      <c r="E43" s="134">
        <v>13.367000000000001</v>
      </c>
      <c r="F43" s="134">
        <v>1.3038000000000001</v>
      </c>
      <c r="G43" s="554"/>
      <c r="H43" s="554"/>
      <c r="I43" s="554"/>
      <c r="J43" s="340">
        <f t="shared" si="3"/>
        <v>0.10974747474747475</v>
      </c>
      <c r="K43" s="554"/>
      <c r="L43" s="554"/>
      <c r="M43" s="554"/>
      <c r="N43" s="132">
        <f t="shared" si="4"/>
        <v>0.11710620862263846</v>
      </c>
      <c r="O43" s="554"/>
      <c r="P43" s="554"/>
      <c r="Q43" s="554"/>
      <c r="R43" s="560"/>
      <c r="S43" s="131">
        <f>AVERAGE('DO600'!G78:G79)</f>
        <v>2.2599999999999998</v>
      </c>
      <c r="T43" s="560"/>
      <c r="U43" s="560"/>
      <c r="V43" s="557"/>
      <c r="W43" s="560"/>
      <c r="X43" s="131">
        <f t="shared" si="5"/>
        <v>0.57690265486725667</v>
      </c>
      <c r="Y43" s="557"/>
      <c r="Z43" s="554"/>
      <c r="AA43" s="554"/>
      <c r="AB43" s="560"/>
      <c r="AI43" s="596"/>
      <c r="AJ43" s="208" t="str">
        <f>C75</f>
        <v>PpCβ21-PE</v>
      </c>
      <c r="AK43" s="206">
        <f>H75</f>
        <v>1.4037333333333333</v>
      </c>
      <c r="AL43" s="206">
        <f>I75</f>
        <v>3.6491155701682633E-2</v>
      </c>
      <c r="AM43" s="205">
        <f>L75</f>
        <v>0.11815937149270482</v>
      </c>
      <c r="AN43" s="207">
        <f>M75</f>
        <v>3.0716461028352411E-3</v>
      </c>
      <c r="AO43" s="206">
        <f>U75</f>
        <v>1.9930555555555556</v>
      </c>
      <c r="AP43" s="205">
        <f>V75</f>
        <v>1.9263042719539564E-2</v>
      </c>
      <c r="AQ43" s="205">
        <f>Z75</f>
        <v>0.70431334237072962</v>
      </c>
      <c r="AR43" s="205">
        <f>AA75</f>
        <v>1.1797304681177007E-2</v>
      </c>
    </row>
    <row r="44" spans="2:44" ht="14.4" customHeight="1" x14ac:dyDescent="0.3">
      <c r="B44" s="604"/>
      <c r="C44" s="616"/>
      <c r="D44" s="166">
        <v>4.3</v>
      </c>
      <c r="E44" s="165">
        <v>13.367000000000001</v>
      </c>
      <c r="F44" s="165">
        <v>1.3295999999999999</v>
      </c>
      <c r="G44" s="555"/>
      <c r="H44" s="554"/>
      <c r="I44" s="554"/>
      <c r="J44" s="246">
        <f t="shared" si="3"/>
        <v>0.1119191919191919</v>
      </c>
      <c r="K44" s="555"/>
      <c r="L44" s="554"/>
      <c r="M44" s="554"/>
      <c r="N44" s="164">
        <f t="shared" si="4"/>
        <v>0.11942354270951072</v>
      </c>
      <c r="O44" s="555"/>
      <c r="P44" s="554"/>
      <c r="Q44" s="554"/>
      <c r="R44" s="560"/>
      <c r="S44" s="163">
        <f>AVERAGE('DO600'!G80:G81)</f>
        <v>2.3075000000000001</v>
      </c>
      <c r="T44" s="561"/>
      <c r="U44" s="560"/>
      <c r="V44" s="557"/>
      <c r="W44" s="560"/>
      <c r="X44" s="131">
        <f t="shared" si="5"/>
        <v>0.57620801733477778</v>
      </c>
      <c r="Y44" s="558"/>
      <c r="Z44" s="554"/>
      <c r="AA44" s="554"/>
      <c r="AB44" s="560"/>
      <c r="AI44" s="596"/>
      <c r="AJ44" s="201" t="str">
        <f>C84</f>
        <v>PpCβ21-PJ</v>
      </c>
      <c r="AK44" s="199">
        <f>H84</f>
        <v>1.0498333333333332</v>
      </c>
      <c r="AL44" s="199">
        <f>I84</f>
        <v>1.4020500862823821E-2</v>
      </c>
      <c r="AM44" s="198">
        <f>L84</f>
        <v>8.8369809203142524E-2</v>
      </c>
      <c r="AN44" s="200">
        <f>M84</f>
        <v>1.1801768403050322E-3</v>
      </c>
      <c r="AO44" s="199">
        <f>U84</f>
        <v>1.9191666666666667</v>
      </c>
      <c r="AP44" s="198">
        <f>V84</f>
        <v>0.15562597612366794</v>
      </c>
      <c r="AQ44" s="198">
        <f>Z84</f>
        <v>0.54987518737472574</v>
      </c>
      <c r="AR44" s="198">
        <f>AA84</f>
        <v>4.9778987977019726E-2</v>
      </c>
    </row>
    <row r="45" spans="2:44" ht="14.4" customHeight="1" x14ac:dyDescent="0.3">
      <c r="B45" s="604"/>
      <c r="C45" s="616"/>
      <c r="D45" s="162">
        <v>6.1</v>
      </c>
      <c r="E45" s="140">
        <v>13.367000000000001</v>
      </c>
      <c r="F45" s="140">
        <v>1.3741000000000001</v>
      </c>
      <c r="G45" s="562">
        <f>AVERAGE(F45:F47)</f>
        <v>1.3515666666666668</v>
      </c>
      <c r="H45" s="554"/>
      <c r="I45" s="554"/>
      <c r="J45" s="250">
        <f t="shared" si="3"/>
        <v>0.11566498316498317</v>
      </c>
      <c r="K45" s="562">
        <f>AVERAGE(J45:J47)</f>
        <v>0.11376823793490459</v>
      </c>
      <c r="L45" s="554"/>
      <c r="M45" s="554"/>
      <c r="N45" s="138">
        <f t="shared" si="4"/>
        <v>0.12342049491361215</v>
      </c>
      <c r="O45" s="562">
        <f>AVERAGE(N45:N47)</f>
        <v>0.12139657005220948</v>
      </c>
      <c r="P45" s="554"/>
      <c r="Q45" s="554"/>
      <c r="R45" s="560"/>
      <c r="S45" s="161">
        <f>AVERAGE('DO600'!G82:G83)</f>
        <v>2.4575</v>
      </c>
      <c r="T45" s="560">
        <f>AVERAGE(S45:S47)</f>
        <v>2.5516666666666663</v>
      </c>
      <c r="U45" s="560"/>
      <c r="V45" s="557"/>
      <c r="W45" s="560"/>
      <c r="X45" s="161">
        <f t="shared" si="5"/>
        <v>0.55914547304170914</v>
      </c>
      <c r="Y45" s="661">
        <f>AVERAGE(X45:X47)</f>
        <v>0.5315082799141414</v>
      </c>
      <c r="Z45" s="554"/>
      <c r="AA45" s="554"/>
      <c r="AB45" s="560"/>
      <c r="AI45" s="596"/>
      <c r="AJ45" s="197" t="str">
        <f>C93</f>
        <v>PpCβ21-PEJ</v>
      </c>
      <c r="AK45" s="195">
        <f>H93</f>
        <v>1.4890222222222222</v>
      </c>
      <c r="AL45" s="195">
        <f>I93</f>
        <v>5.3652392856789341E-2</v>
      </c>
      <c r="AM45" s="194">
        <f>L93</f>
        <v>0.12533857089412642</v>
      </c>
      <c r="AN45" s="196">
        <f>M93</f>
        <v>4.5161946849149202E-3</v>
      </c>
      <c r="AO45" s="195">
        <f>U93</f>
        <v>2.1144444444444446</v>
      </c>
      <c r="AP45" s="194">
        <f>V93</f>
        <v>2.0485993408324622E-2</v>
      </c>
      <c r="AQ45" s="194">
        <f>Z93</f>
        <v>0.70491049854832244</v>
      </c>
      <c r="AR45" s="194">
        <f>AA93</f>
        <v>3.1894375614146056E-2</v>
      </c>
    </row>
    <row r="46" spans="2:44" ht="14.4" customHeight="1" x14ac:dyDescent="0.3">
      <c r="B46" s="604"/>
      <c r="C46" s="616"/>
      <c r="D46" s="135">
        <v>6.2</v>
      </c>
      <c r="E46" s="134">
        <v>13.367000000000001</v>
      </c>
      <c r="F46" s="134">
        <v>1.3487</v>
      </c>
      <c r="G46" s="554"/>
      <c r="H46" s="554"/>
      <c r="I46" s="554"/>
      <c r="J46" s="340">
        <f t="shared" si="3"/>
        <v>0.11352693602693602</v>
      </c>
      <c r="K46" s="554"/>
      <c r="L46" s="554"/>
      <c r="M46" s="554"/>
      <c r="N46" s="132">
        <f t="shared" si="4"/>
        <v>0.12113908848700145</v>
      </c>
      <c r="O46" s="554"/>
      <c r="P46" s="554"/>
      <c r="Q46" s="554"/>
      <c r="R46" s="560"/>
      <c r="S46" s="131">
        <f>AVERAGE('DO600'!G84:G85)</f>
        <v>2.4474999999999998</v>
      </c>
      <c r="T46" s="560"/>
      <c r="U46" s="560"/>
      <c r="V46" s="557"/>
      <c r="W46" s="560"/>
      <c r="X46" s="131">
        <f t="shared" si="5"/>
        <v>0.55105209397344235</v>
      </c>
      <c r="Y46" s="557"/>
      <c r="Z46" s="554"/>
      <c r="AA46" s="554"/>
      <c r="AB46" s="560"/>
      <c r="AI46" s="596"/>
      <c r="AJ46" s="193" t="str">
        <f>C102</f>
        <v>PpCβ21-PEJY</v>
      </c>
      <c r="AK46" s="44">
        <f>H102</f>
        <v>1.5092666666666668</v>
      </c>
      <c r="AL46" s="191">
        <f>I102</f>
        <v>3.795318753997291E-3</v>
      </c>
      <c r="AM46" s="190">
        <f>L102</f>
        <v>0.12704264870931536</v>
      </c>
      <c r="AN46" s="192">
        <f>M102</f>
        <v>3.1947127558900939E-4</v>
      </c>
      <c r="AO46" s="191">
        <f>U102</f>
        <v>2.0880555555555556</v>
      </c>
      <c r="AP46" s="190">
        <f>V102</f>
        <v>0.12782728509522043</v>
      </c>
      <c r="AQ46" s="190">
        <f>Z102</f>
        <v>0.7248556382979463</v>
      </c>
      <c r="AR46" s="190">
        <f>AA102</f>
        <v>4.6500091658151312E-2</v>
      </c>
    </row>
    <row r="47" spans="2:44" ht="15" customHeight="1" thickBot="1" x14ac:dyDescent="0.35">
      <c r="B47" s="605"/>
      <c r="C47" s="617"/>
      <c r="D47" s="130">
        <v>6.3</v>
      </c>
      <c r="E47" s="129">
        <v>13.367000000000001</v>
      </c>
      <c r="F47" s="129">
        <v>1.3319000000000001</v>
      </c>
      <c r="G47" s="563"/>
      <c r="H47" s="563"/>
      <c r="I47" s="563"/>
      <c r="J47" s="251">
        <f t="shared" si="3"/>
        <v>0.11211279461279461</v>
      </c>
      <c r="K47" s="563"/>
      <c r="L47" s="563"/>
      <c r="M47" s="563"/>
      <c r="N47" s="127">
        <f t="shared" si="4"/>
        <v>0.11963012675601484</v>
      </c>
      <c r="O47" s="563"/>
      <c r="P47" s="563"/>
      <c r="Q47" s="563"/>
      <c r="R47" s="564"/>
      <c r="S47" s="126">
        <f>AVERAGE('DO600'!G86:G87)</f>
        <v>2.75</v>
      </c>
      <c r="T47" s="564"/>
      <c r="U47" s="564"/>
      <c r="V47" s="662"/>
      <c r="W47" s="564"/>
      <c r="X47" s="126">
        <f t="shared" si="5"/>
        <v>0.48432727272727277</v>
      </c>
      <c r="Y47" s="662"/>
      <c r="Z47" s="563"/>
      <c r="AA47" s="563"/>
      <c r="AB47" s="564"/>
      <c r="AI47" s="596"/>
      <c r="AJ47" s="186" t="str">
        <f>C111</f>
        <v>PpCβ21-PEJΔFDH</v>
      </c>
      <c r="AK47" s="184">
        <f>H111</f>
        <v>0.10113333333333334</v>
      </c>
      <c r="AL47" s="184">
        <f>I111</f>
        <v>4.336921591277485E-3</v>
      </c>
      <c r="AM47" s="183">
        <f>L111</f>
        <v>8.5129068462401793E-3</v>
      </c>
      <c r="AN47" s="185">
        <f>M111</f>
        <v>3.6506074000652259E-4</v>
      </c>
      <c r="AO47" s="184">
        <f>U111</f>
        <v>0.17258333333333337</v>
      </c>
      <c r="AP47" s="183">
        <f>V111</f>
        <v>1.7677669529663901E-3</v>
      </c>
      <c r="AQ47" s="183">
        <f>Z111</f>
        <v>0.59572496293828558</v>
      </c>
      <c r="AR47" s="183">
        <f>AA111</f>
        <v>2.4256412340622417E-2</v>
      </c>
    </row>
    <row r="48" spans="2:44" ht="14.4" customHeight="1" thickBot="1" x14ac:dyDescent="0.35">
      <c r="B48" s="603" t="s">
        <v>27</v>
      </c>
      <c r="C48" s="606" t="s">
        <v>9</v>
      </c>
      <c r="D48" s="414">
        <v>13.1</v>
      </c>
      <c r="E48" s="415">
        <v>15.637600000000001</v>
      </c>
      <c r="F48" s="416">
        <v>1.2505999999999999</v>
      </c>
      <c r="G48" s="622">
        <f>AVERAGE(F48:F50)</f>
        <v>1.2228000000000001</v>
      </c>
      <c r="H48" s="622">
        <f>G48</f>
        <v>1.2228000000000001</v>
      </c>
      <c r="I48" s="600">
        <f>STDEV(F48:F50)</f>
        <v>3.1363035567368094E-2</v>
      </c>
      <c r="J48" s="417">
        <f t="shared" si="3"/>
        <v>0.10526936026936026</v>
      </c>
      <c r="K48" s="622">
        <f>AVERAGE(J48:J50)</f>
        <v>0.10292929292929293</v>
      </c>
      <c r="L48" s="622">
        <f>K48</f>
        <v>0.10292929292929293</v>
      </c>
      <c r="M48" s="600">
        <f>STDEV(J48:J50)</f>
        <v>2.6399861588693695E-3</v>
      </c>
      <c r="N48" s="352">
        <f t="shared" si="4"/>
        <v>0.11232782980784756</v>
      </c>
      <c r="O48" s="622">
        <f>AVERAGE(N48:N50)</f>
        <v>0.10983085741966736</v>
      </c>
      <c r="P48" s="600">
        <f>O48</f>
        <v>0.10983085741966736</v>
      </c>
      <c r="Q48" s="600">
        <f>STDEV(N48:N50)</f>
        <v>2.8170012165910693E-3</v>
      </c>
      <c r="R48" s="577">
        <f>(Q48/P48)*100</f>
        <v>2.5648540699515929</v>
      </c>
      <c r="S48" s="353">
        <f>AVERAGE('DO600'!G88:G89)</f>
        <v>2.8525</v>
      </c>
      <c r="T48" s="577">
        <f>AVERAGE(S48:S50)</f>
        <v>2.8175000000000003</v>
      </c>
      <c r="U48" s="577">
        <f>T48</f>
        <v>2.8175000000000003</v>
      </c>
      <c r="V48" s="580">
        <f>STDEV(S48:S50)</f>
        <v>4.4440972086577851E-2</v>
      </c>
      <c r="W48" s="577">
        <f>(V48/U48)*100</f>
        <v>1.5773193287161611</v>
      </c>
      <c r="X48" s="353">
        <f t="shared" si="5"/>
        <v>0.43842243645924622</v>
      </c>
      <c r="Y48" s="580">
        <f>AVERAGE(X48:X50)</f>
        <v>0.43395737332349915</v>
      </c>
      <c r="Z48" s="600">
        <f>Y48</f>
        <v>0.43395737332349915</v>
      </c>
      <c r="AA48" s="580">
        <f>STDEV(X48:X50)</f>
        <v>4.4328951097515465E-3</v>
      </c>
      <c r="AB48" s="577">
        <f>(AA48/Z48)*100</f>
        <v>1.0215047334722867</v>
      </c>
      <c r="AI48" s="597"/>
      <c r="AJ48" s="179" t="str">
        <f>C117</f>
        <v>PpCβ21-PEJYΔFDH</v>
      </c>
      <c r="AK48" s="177">
        <f>H117</f>
        <v>0.10695555555555557</v>
      </c>
      <c r="AL48" s="177">
        <f>I117</f>
        <v>6.5013958615168241E-3</v>
      </c>
      <c r="AM48" s="176">
        <f>L117</f>
        <v>9.0029928918817798E-3</v>
      </c>
      <c r="AN48" s="178">
        <f>M117</f>
        <v>5.4725554389872268E-4</v>
      </c>
      <c r="AO48" s="177">
        <f>U117</f>
        <v>0.15011111111111111</v>
      </c>
      <c r="AP48" s="176">
        <f>V117</f>
        <v>1.4166013056817564E-2</v>
      </c>
      <c r="AQ48" s="176">
        <f>Z117</f>
        <v>0.72843826559085267</v>
      </c>
      <c r="AR48" s="176">
        <f>AA117</f>
        <v>1.0612991473132365E-2</v>
      </c>
    </row>
    <row r="49" spans="2:28" ht="14.4" customHeight="1" x14ac:dyDescent="0.3">
      <c r="B49" s="604"/>
      <c r="C49" s="607"/>
      <c r="D49" s="418">
        <v>13.2</v>
      </c>
      <c r="E49" s="354">
        <v>15.368</v>
      </c>
      <c r="F49" s="218">
        <v>1.2290000000000001</v>
      </c>
      <c r="G49" s="601"/>
      <c r="H49" s="601"/>
      <c r="I49" s="601"/>
      <c r="J49" s="216">
        <f t="shared" si="3"/>
        <v>0.10345117845117845</v>
      </c>
      <c r="K49" s="601"/>
      <c r="L49" s="601"/>
      <c r="M49" s="601"/>
      <c r="N49" s="355">
        <f t="shared" si="4"/>
        <v>0.11038773615372194</v>
      </c>
      <c r="O49" s="601"/>
      <c r="P49" s="601"/>
      <c r="Q49" s="601"/>
      <c r="R49" s="578"/>
      <c r="S49" s="356">
        <f>AVERAGE('DO600'!G90:G91)</f>
        <v>2.8324999999999996</v>
      </c>
      <c r="T49" s="578"/>
      <c r="U49" s="578"/>
      <c r="V49" s="581"/>
      <c r="W49" s="578"/>
      <c r="X49" s="356">
        <f t="shared" si="5"/>
        <v>0.43389232127096217</v>
      </c>
      <c r="Y49" s="581"/>
      <c r="Z49" s="601"/>
      <c r="AA49" s="581"/>
      <c r="AB49" s="578"/>
    </row>
    <row r="50" spans="2:28" ht="15" customHeight="1" thickBot="1" x14ac:dyDescent="0.35">
      <c r="B50" s="604"/>
      <c r="C50" s="608"/>
      <c r="D50" s="419">
        <v>13.3</v>
      </c>
      <c r="E50" s="420">
        <v>14.864800000000001</v>
      </c>
      <c r="F50" s="358">
        <v>1.1888000000000001</v>
      </c>
      <c r="G50" s="602"/>
      <c r="H50" s="602"/>
      <c r="I50" s="602"/>
      <c r="J50" s="359">
        <f t="shared" si="3"/>
        <v>0.10006734006734007</v>
      </c>
      <c r="K50" s="602"/>
      <c r="L50" s="602"/>
      <c r="M50" s="602"/>
      <c r="N50" s="421">
        <f t="shared" si="4"/>
        <v>0.10677700629743259</v>
      </c>
      <c r="O50" s="602"/>
      <c r="P50" s="602"/>
      <c r="Q50" s="602"/>
      <c r="R50" s="623"/>
      <c r="S50" s="361">
        <f>AVERAGE('DO600'!G92:G93)</f>
        <v>2.7675000000000001</v>
      </c>
      <c r="T50" s="579"/>
      <c r="U50" s="579"/>
      <c r="V50" s="582"/>
      <c r="W50" s="579"/>
      <c r="X50" s="361">
        <f t="shared" si="5"/>
        <v>0.42955736224028906</v>
      </c>
      <c r="Y50" s="582"/>
      <c r="Z50" s="621"/>
      <c r="AA50" s="582"/>
      <c r="AB50" s="579"/>
    </row>
    <row r="51" spans="2:28" x14ac:dyDescent="0.3">
      <c r="B51" s="604"/>
      <c r="C51" s="609" t="s">
        <v>13</v>
      </c>
      <c r="D51" s="160">
        <v>5.0999999999999996</v>
      </c>
      <c r="E51" s="159">
        <v>14.180400000000001</v>
      </c>
      <c r="F51" s="158">
        <v>1.1339999999999999</v>
      </c>
      <c r="G51" s="586">
        <f>AVERAGE(F51:F53)</f>
        <v>1.0978333333333332</v>
      </c>
      <c r="H51" s="586">
        <f>G51</f>
        <v>1.0978333333333332</v>
      </c>
      <c r="I51" s="589">
        <f>STDEV(F51:F53)</f>
        <v>4.5897966549002238E-2</v>
      </c>
      <c r="J51" s="243">
        <f t="shared" si="3"/>
        <v>9.5454545454545445E-2</v>
      </c>
      <c r="K51" s="586">
        <f>AVERAGE(J51:J53)</f>
        <v>9.2410213243546577E-2</v>
      </c>
      <c r="L51" s="586">
        <f>K51</f>
        <v>9.2410213243546577E-2</v>
      </c>
      <c r="M51" s="589">
        <f>STDEV(J51:J53)</f>
        <v>3.8634651977274589E-3</v>
      </c>
      <c r="N51" s="156">
        <f t="shared" si="4"/>
        <v>0.10185491684159534</v>
      </c>
      <c r="O51" s="586">
        <f>AVERAGE(N51:N53)</f>
        <v>9.8606457559610325E-2</v>
      </c>
      <c r="P51" s="589">
        <f>O51</f>
        <v>9.8606457559610325E-2</v>
      </c>
      <c r="Q51" s="589">
        <f>STDEV(N51:N53)</f>
        <v>4.1225163721754403E-3</v>
      </c>
      <c r="R51" s="583">
        <f>(Q51/P51)*100</f>
        <v>4.1807772778808792</v>
      </c>
      <c r="S51" s="155">
        <f>AVERAGE('DO600'!G94:G95)</f>
        <v>2.68</v>
      </c>
      <c r="T51" s="583">
        <f>AVERAGE(S51:S53)</f>
        <v>2.7108333333333334</v>
      </c>
      <c r="U51" s="583">
        <f>T51</f>
        <v>2.7108333333333334</v>
      </c>
      <c r="V51" s="590">
        <f>STDEV(S51:S53)</f>
        <v>2.6964482812272483E-2</v>
      </c>
      <c r="W51" s="583">
        <f>(V51/U51)*100</f>
        <v>0.99469349445825328</v>
      </c>
      <c r="X51" s="154">
        <f t="shared" si="5"/>
        <v>0.42313432835820891</v>
      </c>
      <c r="Y51" s="590">
        <f>AVERAGE(X51:X53)</f>
        <v>0.40509446380545427</v>
      </c>
      <c r="Z51" s="589">
        <f>Y51</f>
        <v>0.40509446380545427</v>
      </c>
      <c r="AA51" s="590">
        <f>STDEV(X51:X53)</f>
        <v>2.0229384702716433E-2</v>
      </c>
      <c r="AB51" s="583">
        <f>(AA51/Z51)*100</f>
        <v>4.9937450422505778</v>
      </c>
    </row>
    <row r="52" spans="2:28" x14ac:dyDescent="0.3">
      <c r="B52" s="604"/>
      <c r="C52" s="610"/>
      <c r="D52" s="153">
        <v>5.2</v>
      </c>
      <c r="E52" s="152">
        <v>13.920999999999999</v>
      </c>
      <c r="F52" s="151">
        <v>1.1133</v>
      </c>
      <c r="G52" s="587"/>
      <c r="H52" s="587"/>
      <c r="I52" s="587"/>
      <c r="J52" s="226">
        <f t="shared" si="3"/>
        <v>9.3712121212121205E-2</v>
      </c>
      <c r="K52" s="587"/>
      <c r="L52" s="587"/>
      <c r="M52" s="587"/>
      <c r="N52" s="150">
        <f t="shared" si="4"/>
        <v>9.9995660423058297E-2</v>
      </c>
      <c r="O52" s="587"/>
      <c r="P52" s="587"/>
      <c r="Q52" s="587"/>
      <c r="R52" s="584"/>
      <c r="S52" s="149">
        <f>AVERAGE('DO600'!G96:G97)</f>
        <v>2.7225000000000001</v>
      </c>
      <c r="T52" s="584"/>
      <c r="U52" s="584"/>
      <c r="V52" s="591"/>
      <c r="W52" s="584"/>
      <c r="X52" s="148">
        <f t="shared" si="5"/>
        <v>0.40892561983471071</v>
      </c>
      <c r="Y52" s="591"/>
      <c r="Z52" s="587"/>
      <c r="AA52" s="591"/>
      <c r="AB52" s="584"/>
    </row>
    <row r="53" spans="2:28" ht="14.4" customHeight="1" thickBot="1" x14ac:dyDescent="0.35">
      <c r="B53" s="604"/>
      <c r="C53" s="611"/>
      <c r="D53" s="147">
        <v>5.3</v>
      </c>
      <c r="E53" s="146">
        <v>13.082100000000001</v>
      </c>
      <c r="F53" s="145">
        <v>1.0462</v>
      </c>
      <c r="G53" s="588"/>
      <c r="H53" s="588"/>
      <c r="I53" s="588"/>
      <c r="J53" s="244">
        <f t="shared" si="3"/>
        <v>8.8063973063973067E-2</v>
      </c>
      <c r="K53" s="588"/>
      <c r="L53" s="588"/>
      <c r="M53" s="588"/>
      <c r="N53" s="144">
        <f t="shared" si="4"/>
        <v>9.3968795414177297E-2</v>
      </c>
      <c r="O53" s="588"/>
      <c r="P53" s="588"/>
      <c r="Q53" s="588"/>
      <c r="R53" s="594"/>
      <c r="S53" s="143">
        <f>AVERAGE('DO600'!G98:G99)</f>
        <v>2.7300000000000004</v>
      </c>
      <c r="T53" s="585"/>
      <c r="U53" s="585"/>
      <c r="V53" s="592"/>
      <c r="W53" s="585"/>
      <c r="X53" s="142">
        <f t="shared" si="5"/>
        <v>0.38322344322344315</v>
      </c>
      <c r="Y53" s="592"/>
      <c r="Z53" s="593"/>
      <c r="AA53" s="592"/>
      <c r="AB53" s="585"/>
    </row>
    <row r="54" spans="2:28" x14ac:dyDescent="0.3">
      <c r="B54" s="604"/>
      <c r="C54" s="612" t="s">
        <v>12</v>
      </c>
      <c r="D54" s="387">
        <v>1.1000000000000001</v>
      </c>
      <c r="E54" s="403">
        <v>14.9087</v>
      </c>
      <c r="F54" s="412">
        <v>1.1922999999999999</v>
      </c>
      <c r="G54" s="574">
        <f>AVERAGE(F54:F56)</f>
        <v>1.1818</v>
      </c>
      <c r="H54" s="574">
        <f>G54</f>
        <v>1.1818</v>
      </c>
      <c r="I54" s="571">
        <f>STDEV(F54:F56)</f>
        <v>3.40853340896052E-2</v>
      </c>
      <c r="J54" s="404">
        <f t="shared" si="3"/>
        <v>0.10036195286195285</v>
      </c>
      <c r="K54" s="574">
        <f>AVERAGE(J54:J56)</f>
        <v>9.9478114478114457E-2</v>
      </c>
      <c r="L54" s="574">
        <f>K54</f>
        <v>9.9478114478114457E-2</v>
      </c>
      <c r="M54" s="571">
        <f>STDEV(J54:J56)</f>
        <v>2.8691358661283839E-3</v>
      </c>
      <c r="N54" s="390">
        <f t="shared" si="4"/>
        <v>0.10709137332472145</v>
      </c>
      <c r="O54" s="574">
        <f>AVERAGE(N54:N56)</f>
        <v>0.10614827224285484</v>
      </c>
      <c r="P54" s="571">
        <f>O54</f>
        <v>0.10614827224285484</v>
      </c>
      <c r="Q54" s="571">
        <f>STDEV(N54:N56)</f>
        <v>3.0615157576849412E-3</v>
      </c>
      <c r="R54" s="565">
        <f>(Q54/P54)*100</f>
        <v>2.8841880258592916</v>
      </c>
      <c r="S54" s="391">
        <f>AVERAGE('DO600'!G100:G101)</f>
        <v>2.5</v>
      </c>
      <c r="T54" s="565">
        <f>AVERAGE(S54:S56)</f>
        <v>2.4758333333333336</v>
      </c>
      <c r="U54" s="565">
        <f>T54</f>
        <v>2.4758333333333336</v>
      </c>
      <c r="V54" s="568">
        <f>STDEV(S54:S56)</f>
        <v>2.1262251370288421E-2</v>
      </c>
      <c r="W54" s="565">
        <f>(V54/U54)*100</f>
        <v>0.85879170798876148</v>
      </c>
      <c r="X54" s="391">
        <f t="shared" si="5"/>
        <v>0.47691999999999996</v>
      </c>
      <c r="Y54" s="568">
        <f>AVERAGE(X54:X56)</f>
        <v>0.4773234704821212</v>
      </c>
      <c r="Z54" s="571">
        <f>Y54</f>
        <v>0.4773234704821212</v>
      </c>
      <c r="AA54" s="568">
        <f>STDEV(X54:X56)</f>
        <v>1.2611347999696855E-2</v>
      </c>
      <c r="AB54" s="565">
        <f>(AA54/Z54)*100</f>
        <v>2.642096770761921</v>
      </c>
    </row>
    <row r="55" spans="2:28" x14ac:dyDescent="0.3">
      <c r="B55" s="604"/>
      <c r="C55" s="613"/>
      <c r="D55" s="392">
        <v>1.2</v>
      </c>
      <c r="E55" s="393">
        <v>15.122999999999999</v>
      </c>
      <c r="F55" s="413">
        <v>1.2094</v>
      </c>
      <c r="G55" s="572"/>
      <c r="H55" s="572"/>
      <c r="I55" s="572"/>
      <c r="J55" s="394">
        <f t="shared" si="3"/>
        <v>0.1018013468013468</v>
      </c>
      <c r="K55" s="572"/>
      <c r="L55" s="572"/>
      <c r="M55" s="572"/>
      <c r="N55" s="395">
        <f t="shared" si="4"/>
        <v>0.10862728080090422</v>
      </c>
      <c r="O55" s="572"/>
      <c r="P55" s="572"/>
      <c r="Q55" s="572"/>
      <c r="R55" s="566"/>
      <c r="S55" s="396">
        <f>AVERAGE('DO600'!G102:G103)</f>
        <v>2.4675000000000002</v>
      </c>
      <c r="T55" s="566"/>
      <c r="U55" s="566"/>
      <c r="V55" s="569"/>
      <c r="W55" s="566"/>
      <c r="X55" s="396">
        <f t="shared" si="5"/>
        <v>0.4901317122593718</v>
      </c>
      <c r="Y55" s="569"/>
      <c r="Z55" s="572"/>
      <c r="AA55" s="569"/>
      <c r="AB55" s="566"/>
    </row>
    <row r="56" spans="2:28" ht="15" thickBot="1" x14ac:dyDescent="0.35">
      <c r="B56" s="604"/>
      <c r="C56" s="614"/>
      <c r="D56" s="407">
        <v>1.3</v>
      </c>
      <c r="E56" s="408">
        <v>14.301600000000001</v>
      </c>
      <c r="F56" s="422">
        <v>1.1436999999999999</v>
      </c>
      <c r="G56" s="575"/>
      <c r="H56" s="575"/>
      <c r="I56" s="575"/>
      <c r="J56" s="409">
        <f t="shared" si="3"/>
        <v>9.6271043771043757E-2</v>
      </c>
      <c r="K56" s="575"/>
      <c r="L56" s="575"/>
      <c r="M56" s="575"/>
      <c r="N56" s="410">
        <f t="shared" si="4"/>
        <v>0.10272616260293879</v>
      </c>
      <c r="O56" s="575"/>
      <c r="P56" s="575"/>
      <c r="Q56" s="575"/>
      <c r="R56" s="576"/>
      <c r="S56" s="411">
        <f>AVERAGE('DO600'!G104:G105)</f>
        <v>2.46</v>
      </c>
      <c r="T56" s="567"/>
      <c r="U56" s="567"/>
      <c r="V56" s="570"/>
      <c r="W56" s="567"/>
      <c r="X56" s="411">
        <f t="shared" si="5"/>
        <v>0.46491869918699186</v>
      </c>
      <c r="Y56" s="570"/>
      <c r="Z56" s="573"/>
      <c r="AA56" s="570"/>
      <c r="AB56" s="567"/>
    </row>
    <row r="57" spans="2:28" x14ac:dyDescent="0.3">
      <c r="B57" s="604"/>
      <c r="C57" s="615" t="s">
        <v>11</v>
      </c>
      <c r="D57" s="141">
        <v>2.1</v>
      </c>
      <c r="E57" s="140">
        <v>14.0547</v>
      </c>
      <c r="F57" s="139">
        <v>1.1240000000000001</v>
      </c>
      <c r="G57" s="562">
        <f>AVERAGE(F57:F59)</f>
        <v>1.1152666666666666</v>
      </c>
      <c r="H57" s="562">
        <f>G57</f>
        <v>1.1152666666666666</v>
      </c>
      <c r="I57" s="553">
        <f>STDEV(F57:F59)</f>
        <v>2.640631237665228E-2</v>
      </c>
      <c r="J57" s="250">
        <f t="shared" si="3"/>
        <v>9.4612794612794621E-2</v>
      </c>
      <c r="K57" s="562">
        <f>AVERAGE(J57:J59)</f>
        <v>9.3877665544332203E-2</v>
      </c>
      <c r="L57" s="562">
        <f>K57</f>
        <v>9.3877665544332203E-2</v>
      </c>
      <c r="M57" s="553">
        <f>STDEV(J57:J59)</f>
        <v>2.2227535670582702E-3</v>
      </c>
      <c r="N57" s="137">
        <f t="shared" si="4"/>
        <v>0.1009567253350557</v>
      </c>
      <c r="O57" s="562">
        <f>AVERAGE(N57:N59)</f>
        <v>0.10017230475267773</v>
      </c>
      <c r="P57" s="553">
        <f>O57</f>
        <v>0.10017230475267773</v>
      </c>
      <c r="Q57" s="553">
        <f>STDEV(N57:N59)</f>
        <v>2.3717925495741628E-3</v>
      </c>
      <c r="R57" s="559">
        <f>(Q57/P57)*100</f>
        <v>2.3677128677732275</v>
      </c>
      <c r="S57" s="136">
        <f>AVERAGE('DO600'!G106:G107)</f>
        <v>2.5274999999999999</v>
      </c>
      <c r="T57" s="559">
        <f>AVERAGE(S57:S59)</f>
        <v>2.5350000000000001</v>
      </c>
      <c r="U57" s="559">
        <f>T57</f>
        <v>2.5350000000000001</v>
      </c>
      <c r="V57" s="556">
        <f>STDEV(S57:S59)</f>
        <v>7.9017403146395646E-2</v>
      </c>
      <c r="W57" s="559">
        <f>(V57/U57)*100</f>
        <v>3.1170573233292167</v>
      </c>
      <c r="X57" s="136">
        <f t="shared" si="5"/>
        <v>0.44470820969337299</v>
      </c>
      <c r="Y57" s="556">
        <f>AVERAGE(X57:X59)</f>
        <v>0.44002911390272964</v>
      </c>
      <c r="Z57" s="553">
        <f>Y57</f>
        <v>0.44002911390272964</v>
      </c>
      <c r="AA57" s="556">
        <f>STDEV(X57:X59)</f>
        <v>5.4278502156689321E-3</v>
      </c>
      <c r="AB57" s="559">
        <f>(AA57/Z57)*100</f>
        <v>1.233520702193533</v>
      </c>
    </row>
    <row r="58" spans="2:28" x14ac:dyDescent="0.3">
      <c r="B58" s="604"/>
      <c r="C58" s="616"/>
      <c r="D58" s="135">
        <v>2.2000000000000002</v>
      </c>
      <c r="E58" s="134">
        <v>13.575200000000001</v>
      </c>
      <c r="F58" s="133">
        <v>1.0855999999999999</v>
      </c>
      <c r="G58" s="554"/>
      <c r="H58" s="554"/>
      <c r="I58" s="554"/>
      <c r="J58" s="340">
        <f t="shared" si="3"/>
        <v>9.1380471380471368E-2</v>
      </c>
      <c r="K58" s="554"/>
      <c r="L58" s="554"/>
      <c r="M58" s="554"/>
      <c r="N58" s="132">
        <f t="shared" si="4"/>
        <v>9.7507669949943462E-2</v>
      </c>
      <c r="O58" s="554"/>
      <c r="P58" s="554"/>
      <c r="Q58" s="554"/>
      <c r="R58" s="560"/>
      <c r="S58" s="131">
        <f>AVERAGE('DO600'!G108:G109)</f>
        <v>2.46</v>
      </c>
      <c r="T58" s="560"/>
      <c r="U58" s="560"/>
      <c r="V58" s="557"/>
      <c r="W58" s="560"/>
      <c r="X58" s="131">
        <f t="shared" si="5"/>
        <v>0.44130081300813007</v>
      </c>
      <c r="Y58" s="557"/>
      <c r="Z58" s="554"/>
      <c r="AA58" s="557"/>
      <c r="AB58" s="560"/>
    </row>
    <row r="59" spans="2:28" ht="15" thickBot="1" x14ac:dyDescent="0.35">
      <c r="B59" s="604"/>
      <c r="C59" s="617"/>
      <c r="D59" s="130">
        <v>2.2999999999999998</v>
      </c>
      <c r="E59" s="129">
        <v>14.207100000000001</v>
      </c>
      <c r="F59" s="128">
        <v>1.1362000000000001</v>
      </c>
      <c r="G59" s="563"/>
      <c r="H59" s="563"/>
      <c r="I59" s="563"/>
      <c r="J59" s="251">
        <f t="shared" si="3"/>
        <v>9.5639730639730636E-2</v>
      </c>
      <c r="K59" s="563"/>
      <c r="L59" s="563"/>
      <c r="M59" s="563"/>
      <c r="N59" s="127">
        <f t="shared" si="4"/>
        <v>0.10205251897303405</v>
      </c>
      <c r="O59" s="563"/>
      <c r="P59" s="563"/>
      <c r="Q59" s="563"/>
      <c r="R59" s="564"/>
      <c r="S59" s="126">
        <f>AVERAGE('DO600'!G110:G111)</f>
        <v>2.6175000000000002</v>
      </c>
      <c r="T59" s="561"/>
      <c r="U59" s="561"/>
      <c r="V59" s="558"/>
      <c r="W59" s="561"/>
      <c r="X59" s="126">
        <f t="shared" si="5"/>
        <v>0.43407831900668575</v>
      </c>
      <c r="Y59" s="558"/>
      <c r="Z59" s="555"/>
      <c r="AA59" s="558"/>
      <c r="AB59" s="561"/>
    </row>
    <row r="60" spans="2:28" ht="14.4" customHeight="1" x14ac:dyDescent="0.3">
      <c r="B60" s="604"/>
      <c r="C60" s="618" t="s">
        <v>10</v>
      </c>
      <c r="D60" s="423">
        <v>4.0999999999999996</v>
      </c>
      <c r="E60" s="424">
        <v>12.4575</v>
      </c>
      <c r="F60" s="425">
        <v>0.99619999999999997</v>
      </c>
      <c r="G60" s="537">
        <f>AVERAGE(F60:F62)</f>
        <v>1.0214666666666667</v>
      </c>
      <c r="H60" s="537">
        <f>AVERAGE(G60:G65)</f>
        <v>0.9920500000000001</v>
      </c>
      <c r="I60" s="537">
        <f>STDEV(G60:G65)</f>
        <v>4.1601448959808593E-2</v>
      </c>
      <c r="J60" s="426">
        <f t="shared" si="3"/>
        <v>8.3855218855218849E-2</v>
      </c>
      <c r="K60" s="537">
        <f>AVERAGE(J60:J62)</f>
        <v>8.5982042648709303E-2</v>
      </c>
      <c r="L60" s="537">
        <f>AVERAGE(K60:K65)</f>
        <v>8.350589225589225E-2</v>
      </c>
      <c r="M60" s="537">
        <f>STDEV(K60:K65)</f>
        <v>3.5018054679973433E-3</v>
      </c>
      <c r="N60" s="427">
        <f t="shared" si="4"/>
        <v>8.9477837881479089E-2</v>
      </c>
      <c r="O60" s="537">
        <f>AVERAGE(N60:N62)</f>
        <v>9.1747268421335917E-2</v>
      </c>
      <c r="P60" s="537">
        <f>AVERAGE(O60:O65)</f>
        <v>8.9105088406265132E-2</v>
      </c>
      <c r="Q60" s="537">
        <f>STDEV(O60:O65)</f>
        <v>3.7366068115442445E-3</v>
      </c>
      <c r="R60" s="541">
        <f>(Q60/P60)*100</f>
        <v>4.193483086518679</v>
      </c>
      <c r="S60" s="428">
        <f>AVERAGE('DO600'!G112:G113)</f>
        <v>2.5649999999999999</v>
      </c>
      <c r="T60" s="541">
        <f>AVERAGE(S60:S62)</f>
        <v>2.624166666666667</v>
      </c>
      <c r="U60" s="541">
        <f>AVERAGE(T60:T68)</f>
        <v>2.5369444444444444</v>
      </c>
      <c r="V60" s="551">
        <f>STDEV(T60:T68)</f>
        <v>7.7729647806664914E-2</v>
      </c>
      <c r="W60" s="541">
        <f>(V60/U60)*100</f>
        <v>3.0639081583706744</v>
      </c>
      <c r="X60" s="428">
        <f t="shared" si="5"/>
        <v>0.38838206627680311</v>
      </c>
      <c r="Y60" s="551">
        <f>AVERAGE(X60:X62)</f>
        <v>0.38924290001579015</v>
      </c>
      <c r="Z60" s="537">
        <f>AVERAGE(Y60:Y65)</f>
        <v>0.38627603817401568</v>
      </c>
      <c r="AA60" s="537">
        <f>STDEV(Y60:Y65)</f>
        <v>4.1957762543246759E-3</v>
      </c>
      <c r="AB60" s="541">
        <f>(AA60/Z60)*100</f>
        <v>1.0862118898595767</v>
      </c>
    </row>
    <row r="61" spans="2:28" x14ac:dyDescent="0.3">
      <c r="B61" s="604"/>
      <c r="C61" s="619"/>
      <c r="D61" s="429">
        <v>4.2</v>
      </c>
      <c r="E61" s="430">
        <v>12.988099999999999</v>
      </c>
      <c r="F61" s="431">
        <v>1.0387</v>
      </c>
      <c r="G61" s="538"/>
      <c r="H61" s="538"/>
      <c r="I61" s="538"/>
      <c r="J61" s="432">
        <f t="shared" si="3"/>
        <v>8.7432659932659917E-2</v>
      </c>
      <c r="K61" s="538"/>
      <c r="L61" s="538"/>
      <c r="M61" s="538"/>
      <c r="N61" s="433">
        <f t="shared" si="4"/>
        <v>9.3295151784272556E-2</v>
      </c>
      <c r="O61" s="538"/>
      <c r="P61" s="538"/>
      <c r="Q61" s="538"/>
      <c r="R61" s="542"/>
      <c r="S61" s="434">
        <f>AVERAGE('DO600'!G114:G115)</f>
        <v>2.6575000000000002</v>
      </c>
      <c r="T61" s="542"/>
      <c r="U61" s="542"/>
      <c r="V61" s="546"/>
      <c r="W61" s="542"/>
      <c r="X61" s="434">
        <f t="shared" si="5"/>
        <v>0.39085606773283155</v>
      </c>
      <c r="Y61" s="546"/>
      <c r="Z61" s="538"/>
      <c r="AA61" s="538"/>
      <c r="AB61" s="542"/>
    </row>
    <row r="62" spans="2:28" x14ac:dyDescent="0.3">
      <c r="B62" s="604"/>
      <c r="C62" s="619"/>
      <c r="D62" s="429">
        <v>4.3</v>
      </c>
      <c r="E62" s="435">
        <v>12.8735</v>
      </c>
      <c r="F62" s="436">
        <v>1.0295000000000001</v>
      </c>
      <c r="G62" s="539"/>
      <c r="H62" s="538"/>
      <c r="I62" s="538"/>
      <c r="J62" s="437">
        <f t="shared" si="3"/>
        <v>8.6658249158249157E-2</v>
      </c>
      <c r="K62" s="539"/>
      <c r="L62" s="538"/>
      <c r="M62" s="538"/>
      <c r="N62" s="438">
        <f t="shared" si="4"/>
        <v>9.2468815598256093E-2</v>
      </c>
      <c r="O62" s="539"/>
      <c r="P62" s="538"/>
      <c r="Q62" s="538"/>
      <c r="R62" s="542"/>
      <c r="S62" s="439">
        <f>AVERAGE('DO600'!G116:G117)</f>
        <v>2.6500000000000004</v>
      </c>
      <c r="T62" s="544"/>
      <c r="U62" s="542"/>
      <c r="V62" s="546"/>
      <c r="W62" s="542"/>
      <c r="X62" s="439">
        <f t="shared" si="5"/>
        <v>0.38849056603773585</v>
      </c>
      <c r="Y62" s="547"/>
      <c r="Z62" s="538"/>
      <c r="AA62" s="538"/>
      <c r="AB62" s="542"/>
    </row>
    <row r="63" spans="2:28" x14ac:dyDescent="0.3">
      <c r="B63" s="604"/>
      <c r="C63" s="619"/>
      <c r="D63" s="429">
        <v>6.1</v>
      </c>
      <c r="E63" s="440">
        <v>11.7041</v>
      </c>
      <c r="F63" s="441">
        <v>0.93600000000000005</v>
      </c>
      <c r="G63" s="667">
        <f>AVERAGE(F63:F65)</f>
        <v>0.96263333333333334</v>
      </c>
      <c r="H63" s="538"/>
      <c r="I63" s="538"/>
      <c r="J63" s="442">
        <f t="shared" si="3"/>
        <v>7.8787878787878782E-2</v>
      </c>
      <c r="K63" s="667">
        <f>AVERAGE(J63:J65)</f>
        <v>8.1029741863075197E-2</v>
      </c>
      <c r="L63" s="538"/>
      <c r="M63" s="538"/>
      <c r="N63" s="443">
        <f t="shared" si="4"/>
        <v>8.4070725012110437E-2</v>
      </c>
      <c r="O63" s="667">
        <f>AVERAGE(N63:N65)</f>
        <v>8.646290839119436E-2</v>
      </c>
      <c r="P63" s="538"/>
      <c r="Q63" s="538"/>
      <c r="R63" s="542"/>
      <c r="S63" s="444">
        <f>AVERAGE('DO600'!G118:G119)</f>
        <v>2.4675000000000002</v>
      </c>
      <c r="T63" s="542">
        <f>AVERAGE(S63:S65)</f>
        <v>2.5116666666666667</v>
      </c>
      <c r="U63" s="542"/>
      <c r="V63" s="546"/>
      <c r="W63" s="542"/>
      <c r="X63" s="444">
        <f t="shared" si="5"/>
        <v>0.37933130699088147</v>
      </c>
      <c r="Y63" s="545">
        <f>AVERAGE(X63:X65)</f>
        <v>0.38330917633224121</v>
      </c>
      <c r="Z63" s="538"/>
      <c r="AA63" s="538"/>
      <c r="AB63" s="542"/>
    </row>
    <row r="64" spans="2:28" x14ac:dyDescent="0.3">
      <c r="B64" s="604"/>
      <c r="C64" s="619"/>
      <c r="D64" s="429">
        <v>6.2</v>
      </c>
      <c r="E64" s="430">
        <v>12.3218</v>
      </c>
      <c r="F64" s="431">
        <v>0.98540000000000005</v>
      </c>
      <c r="G64" s="538"/>
      <c r="H64" s="538"/>
      <c r="I64" s="538"/>
      <c r="J64" s="432">
        <f t="shared" si="3"/>
        <v>8.2946127946127948E-2</v>
      </c>
      <c r="K64" s="538"/>
      <c r="L64" s="538"/>
      <c r="M64" s="538"/>
      <c r="N64" s="433">
        <f t="shared" si="4"/>
        <v>8.8507791054416279E-2</v>
      </c>
      <c r="O64" s="538"/>
      <c r="P64" s="538"/>
      <c r="Q64" s="538"/>
      <c r="R64" s="542"/>
      <c r="S64" s="434">
        <f>AVERAGE('DO600'!G120:G121)</f>
        <v>2.5</v>
      </c>
      <c r="T64" s="542"/>
      <c r="U64" s="542"/>
      <c r="V64" s="546"/>
      <c r="W64" s="542"/>
      <c r="X64" s="434">
        <f t="shared" si="5"/>
        <v>0.39416000000000001</v>
      </c>
      <c r="Y64" s="546"/>
      <c r="Z64" s="538"/>
      <c r="AA64" s="538"/>
      <c r="AB64" s="542"/>
    </row>
    <row r="65" spans="2:28" x14ac:dyDescent="0.3">
      <c r="B65" s="604"/>
      <c r="C65" s="619"/>
      <c r="D65" s="429">
        <v>6.3</v>
      </c>
      <c r="E65" s="435">
        <v>12.0854</v>
      </c>
      <c r="F65" s="436">
        <v>0.96650000000000003</v>
      </c>
      <c r="G65" s="539"/>
      <c r="H65" s="538"/>
      <c r="I65" s="538"/>
      <c r="J65" s="437">
        <f t="shared" si="3"/>
        <v>8.1355218855218847E-2</v>
      </c>
      <c r="K65" s="539"/>
      <c r="L65" s="538"/>
      <c r="M65" s="538"/>
      <c r="N65" s="438">
        <f t="shared" si="4"/>
        <v>8.6810209107056349E-2</v>
      </c>
      <c r="O65" s="539"/>
      <c r="P65" s="538"/>
      <c r="Q65" s="538"/>
      <c r="R65" s="542"/>
      <c r="S65" s="439">
        <f>AVERAGE('DO600'!G122:G123)</f>
        <v>2.5674999999999999</v>
      </c>
      <c r="T65" s="544"/>
      <c r="U65" s="542"/>
      <c r="V65" s="546"/>
      <c r="W65" s="542"/>
      <c r="X65" s="434">
        <f t="shared" si="5"/>
        <v>0.37643622200584226</v>
      </c>
      <c r="Y65" s="547"/>
      <c r="Z65" s="538"/>
      <c r="AA65" s="538"/>
      <c r="AB65" s="542"/>
    </row>
    <row r="66" spans="2:28" x14ac:dyDescent="0.3">
      <c r="B66" s="604"/>
      <c r="C66" s="619"/>
      <c r="D66" s="429">
        <v>10.1</v>
      </c>
      <c r="E66" s="440">
        <v>15.4055</v>
      </c>
      <c r="F66" s="445">
        <v>1.232</v>
      </c>
      <c r="G66" s="668">
        <f>AVERAGE(F66:F68)</f>
        <v>1.1842333333333332</v>
      </c>
      <c r="H66" s="538"/>
      <c r="I66" s="538"/>
      <c r="J66" s="446">
        <f t="shared" si="3"/>
        <v>0.1037037037037037</v>
      </c>
      <c r="K66" s="668">
        <f>AVERAGE(J66:J68)</f>
        <v>9.9682940516273841E-2</v>
      </c>
      <c r="L66" s="538"/>
      <c r="M66" s="538"/>
      <c r="N66" s="447">
        <f t="shared" si="4"/>
        <v>0.11065719360568382</v>
      </c>
      <c r="O66" s="668">
        <f>AVERAGE(N66:N68)</f>
        <v>0.1063668321761128</v>
      </c>
      <c r="P66" s="538"/>
      <c r="Q66" s="538"/>
      <c r="R66" s="542"/>
      <c r="S66" s="444">
        <f>AVERAGE('DO600'!G124:G125)</f>
        <v>2.5125000000000002</v>
      </c>
      <c r="T66" s="542">
        <f>AVERAGE(S66:S68)</f>
        <v>2.4750000000000001</v>
      </c>
      <c r="U66" s="542"/>
      <c r="V66" s="546"/>
      <c r="W66" s="542"/>
      <c r="X66" s="448">
        <f t="shared" si="5"/>
        <v>0.49034825870646764</v>
      </c>
      <c r="Y66" s="548">
        <f>AVERAGE(X66:X68)</f>
        <v>0.47852458553513805</v>
      </c>
      <c r="Z66" s="538"/>
      <c r="AA66" s="538"/>
      <c r="AB66" s="542"/>
    </row>
    <row r="67" spans="2:28" x14ac:dyDescent="0.3">
      <c r="B67" s="604"/>
      <c r="C67" s="619"/>
      <c r="D67" s="429">
        <v>10.199999999999999</v>
      </c>
      <c r="E67" s="430">
        <v>14.4268</v>
      </c>
      <c r="F67" s="449">
        <v>1.1536999999999999</v>
      </c>
      <c r="G67" s="669"/>
      <c r="H67" s="538"/>
      <c r="I67" s="538"/>
      <c r="J67" s="450">
        <f t="shared" si="3"/>
        <v>9.7112794612794595E-2</v>
      </c>
      <c r="K67" s="669"/>
      <c r="L67" s="538"/>
      <c r="M67" s="538"/>
      <c r="N67" s="451">
        <f t="shared" si="4"/>
        <v>0.10362435410947843</v>
      </c>
      <c r="O67" s="669"/>
      <c r="P67" s="538"/>
      <c r="Q67" s="538"/>
      <c r="R67" s="542"/>
      <c r="S67" s="434">
        <f>AVERAGE('DO600'!G126:G127)</f>
        <v>2.3975</v>
      </c>
      <c r="T67" s="542"/>
      <c r="U67" s="542"/>
      <c r="V67" s="546"/>
      <c r="W67" s="542"/>
      <c r="X67" s="452">
        <f t="shared" si="5"/>
        <v>0.48120959332638163</v>
      </c>
      <c r="Y67" s="549"/>
      <c r="Z67" s="538"/>
      <c r="AA67" s="538"/>
      <c r="AB67" s="542"/>
    </row>
    <row r="68" spans="2:28" ht="15" thickBot="1" x14ac:dyDescent="0.35">
      <c r="B68" s="605"/>
      <c r="C68" s="620"/>
      <c r="D68" s="453">
        <v>10.3</v>
      </c>
      <c r="E68" s="454">
        <v>14.593</v>
      </c>
      <c r="F68" s="455">
        <v>1.167</v>
      </c>
      <c r="G68" s="670"/>
      <c r="H68" s="540"/>
      <c r="I68" s="540"/>
      <c r="J68" s="456">
        <f t="shared" si="3"/>
        <v>9.8232323232323226E-2</v>
      </c>
      <c r="K68" s="670"/>
      <c r="L68" s="540"/>
      <c r="M68" s="540"/>
      <c r="N68" s="457">
        <f t="shared" si="4"/>
        <v>0.10481894881317616</v>
      </c>
      <c r="O68" s="670"/>
      <c r="P68" s="540"/>
      <c r="Q68" s="540"/>
      <c r="R68" s="543"/>
      <c r="S68" s="458">
        <f>AVERAGE('DO600'!G128:G129)</f>
        <v>2.5149999999999997</v>
      </c>
      <c r="T68" s="543"/>
      <c r="U68" s="543"/>
      <c r="V68" s="552"/>
      <c r="W68" s="543"/>
      <c r="X68" s="459">
        <f t="shared" si="5"/>
        <v>0.4640159045725647</v>
      </c>
      <c r="Y68" s="550"/>
      <c r="Z68" s="540"/>
      <c r="AA68" s="540"/>
      <c r="AB68" s="543"/>
    </row>
    <row r="69" spans="2:28" ht="26.4" customHeight="1" x14ac:dyDescent="0.3">
      <c r="B69" s="604" t="s">
        <v>18</v>
      </c>
      <c r="C69" s="606" t="s">
        <v>9</v>
      </c>
      <c r="D69" s="414">
        <v>13.1</v>
      </c>
      <c r="E69" s="349">
        <v>13.433299999999999</v>
      </c>
      <c r="F69" s="349">
        <v>1.0743</v>
      </c>
      <c r="G69" s="600">
        <f>AVERAGE(F69:F71)</f>
        <v>1.0799333333333332</v>
      </c>
      <c r="H69" s="580">
        <f>G69</f>
        <v>1.0799333333333332</v>
      </c>
      <c r="I69" s="580">
        <f>STDEV(F69:F71)</f>
        <v>1.7062336690305119E-2</v>
      </c>
      <c r="J69" s="351">
        <f t="shared" si="3"/>
        <v>9.0429292929292929E-2</v>
      </c>
      <c r="K69" s="600">
        <f>AVERAGE(J69:J71)</f>
        <v>9.0903479236812565E-2</v>
      </c>
      <c r="L69" s="600">
        <f>K69</f>
        <v>9.0903479236812565E-2</v>
      </c>
      <c r="M69" s="600">
        <f>STDEV(J69:J71)</f>
        <v>1.436223627130064E-3</v>
      </c>
      <c r="N69" s="352">
        <f t="shared" si="4"/>
        <v>9.6492713547553677E-2</v>
      </c>
      <c r="O69" s="600">
        <f>AVERAGE(N69:N71)</f>
        <v>9.6998694762904347E-2</v>
      </c>
      <c r="P69" s="600">
        <f>O69</f>
        <v>9.6998694762904347E-2</v>
      </c>
      <c r="Q69" s="600">
        <f>STDEV(N69:N71)</f>
        <v>1.5325245896951718E-3</v>
      </c>
      <c r="R69" s="577">
        <f>(Q69/P69)*100</f>
        <v>1.5799435172206691</v>
      </c>
      <c r="S69" s="353">
        <f>AVERAGE('DO600'!G130:G131)</f>
        <v>2.0274999999999999</v>
      </c>
      <c r="T69" s="577">
        <f>AVERAGE(S69:S71)</f>
        <v>2.0575000000000001</v>
      </c>
      <c r="U69" s="577">
        <f>T69</f>
        <v>2.0575000000000001</v>
      </c>
      <c r="V69" s="580">
        <f>STDEV(S69:S71)</f>
        <v>3.9686269665968936E-2</v>
      </c>
      <c r="W69" s="577">
        <f>(V69/U69)*100</f>
        <v>1.9288587929997052</v>
      </c>
      <c r="X69" s="353">
        <f t="shared" si="5"/>
        <v>0.52986436498150435</v>
      </c>
      <c r="Y69" s="580">
        <f>AVERAGE(X69:X71)</f>
        <v>0.52490941627635135</v>
      </c>
      <c r="Z69" s="600">
        <f>Y69</f>
        <v>0.52490941627635135</v>
      </c>
      <c r="AA69" s="580">
        <f>STDEV(X69:X71)</f>
        <v>4.3035283801898597E-3</v>
      </c>
      <c r="AB69" s="577">
        <f>(AA69/Z69)*100</f>
        <v>0.81986115065692833</v>
      </c>
    </row>
    <row r="70" spans="2:28" ht="15.6" customHeight="1" x14ac:dyDescent="0.3">
      <c r="B70" s="604"/>
      <c r="C70" s="607"/>
      <c r="D70" s="418">
        <v>13.2</v>
      </c>
      <c r="E70" s="354">
        <v>13.3354</v>
      </c>
      <c r="F70" s="354">
        <v>1.0664</v>
      </c>
      <c r="G70" s="601"/>
      <c r="H70" s="581"/>
      <c r="I70" s="581"/>
      <c r="J70" s="216">
        <f t="shared" ref="J70:J101" si="6">F70/$AL$20</f>
        <v>8.9764309764309755E-2</v>
      </c>
      <c r="K70" s="601"/>
      <c r="L70" s="601"/>
      <c r="M70" s="601"/>
      <c r="N70" s="355">
        <f t="shared" ref="N70:N101" si="7">(F70/$AL$20)*($AL$18/$AL$19)*3</f>
        <v>9.5783142257387377E-2</v>
      </c>
      <c r="O70" s="601"/>
      <c r="P70" s="601"/>
      <c r="Q70" s="601"/>
      <c r="R70" s="578"/>
      <c r="S70" s="356">
        <f>AVERAGE('DO600'!G132:G133)</f>
        <v>2.0425</v>
      </c>
      <c r="T70" s="578"/>
      <c r="U70" s="578"/>
      <c r="V70" s="581"/>
      <c r="W70" s="578"/>
      <c r="X70" s="356">
        <f t="shared" ref="X70:X101" si="8">F70/S70</f>
        <v>0.52210526315789474</v>
      </c>
      <c r="Y70" s="581"/>
      <c r="Z70" s="601"/>
      <c r="AA70" s="581"/>
      <c r="AB70" s="578"/>
    </row>
    <row r="71" spans="2:28" ht="19.8" customHeight="1" thickBot="1" x14ac:dyDescent="0.35">
      <c r="B71" s="604"/>
      <c r="C71" s="608"/>
      <c r="D71" s="419">
        <v>13.3</v>
      </c>
      <c r="E71" s="420">
        <v>13.7441</v>
      </c>
      <c r="F71" s="420">
        <v>1.0991</v>
      </c>
      <c r="G71" s="602"/>
      <c r="H71" s="671"/>
      <c r="I71" s="671"/>
      <c r="J71" s="359">
        <f t="shared" si="6"/>
        <v>9.2516835016835011E-2</v>
      </c>
      <c r="K71" s="602"/>
      <c r="L71" s="602"/>
      <c r="M71" s="602"/>
      <c r="N71" s="421">
        <f t="shared" si="7"/>
        <v>9.8720228483771988E-2</v>
      </c>
      <c r="O71" s="602"/>
      <c r="P71" s="602"/>
      <c r="Q71" s="602"/>
      <c r="R71" s="623"/>
      <c r="S71" s="361">
        <f>AVERAGE('DO600'!G134:G135)</f>
        <v>2.1025</v>
      </c>
      <c r="T71" s="623"/>
      <c r="U71" s="623"/>
      <c r="V71" s="671"/>
      <c r="W71" s="623"/>
      <c r="X71" s="361">
        <f t="shared" si="8"/>
        <v>0.52275862068965517</v>
      </c>
      <c r="Y71" s="671"/>
      <c r="Z71" s="602"/>
      <c r="AA71" s="671"/>
      <c r="AB71" s="623"/>
    </row>
    <row r="72" spans="2:28" ht="24" customHeight="1" x14ac:dyDescent="0.3">
      <c r="B72" s="604"/>
      <c r="C72" s="682" t="s">
        <v>8</v>
      </c>
      <c r="D72" s="125">
        <v>8.1</v>
      </c>
      <c r="E72" s="124">
        <v>12.0616</v>
      </c>
      <c r="F72" s="124">
        <v>0.96460000000000001</v>
      </c>
      <c r="G72" s="685">
        <f>AVERAGE(F72:F74)</f>
        <v>0.97243333333333337</v>
      </c>
      <c r="H72" s="688">
        <f>G72</f>
        <v>0.97243333333333337</v>
      </c>
      <c r="I72" s="688">
        <f>STDEV(F72:F74)</f>
        <v>4.2791159523122638E-2</v>
      </c>
      <c r="J72" s="231">
        <f t="shared" si="6"/>
        <v>8.1195286195286195E-2</v>
      </c>
      <c r="K72" s="685">
        <f>AVERAGE(J72:J74)</f>
        <v>8.1854657687991009E-2</v>
      </c>
      <c r="L72" s="685">
        <f>K72</f>
        <v>8.1854657687991009E-2</v>
      </c>
      <c r="M72" s="685">
        <f>STDEV(J72:J74)</f>
        <v>3.6019494548082992E-3</v>
      </c>
      <c r="N72" s="123">
        <f t="shared" si="7"/>
        <v>8.663955272081382E-2</v>
      </c>
      <c r="O72" s="685">
        <f>AVERAGE(N72:N74)</f>
        <v>8.7343136067603203E-2</v>
      </c>
      <c r="P72" s="685">
        <f>O72</f>
        <v>8.7343136067603203E-2</v>
      </c>
      <c r="Q72" s="685">
        <f>STDEV(N72:N74)</f>
        <v>3.8434656038651566E-3</v>
      </c>
      <c r="R72" s="691">
        <f>(Q72/P72)*100</f>
        <v>4.4004208881283251</v>
      </c>
      <c r="S72" s="122">
        <f>AVERAGE('DO600'!G136:G137)</f>
        <v>1.9575</v>
      </c>
      <c r="T72" s="691">
        <f>AVERAGE(S72:S74)</f>
        <v>1.9883333333333333</v>
      </c>
      <c r="U72" s="688">
        <f>T72</f>
        <v>1.9883333333333333</v>
      </c>
      <c r="V72" s="688">
        <f>STDEV(S72:S74)</f>
        <v>9.5076723404486863E-2</v>
      </c>
      <c r="W72" s="691">
        <f>(V72/U72)*100</f>
        <v>4.7817295928492971</v>
      </c>
      <c r="X72" s="122">
        <f t="shared" si="8"/>
        <v>0.49277139208173693</v>
      </c>
      <c r="Y72" s="688">
        <f>AVERAGE(X72:X74)</f>
        <v>0.48913164777733015</v>
      </c>
      <c r="Z72" s="685">
        <f>Y72</f>
        <v>0.48913164777733015</v>
      </c>
      <c r="AA72" s="688">
        <f>STDEV(X72:X74)</f>
        <v>3.3406887897142259E-3</v>
      </c>
      <c r="AB72" s="691">
        <f>(AA72/Z72)*100</f>
        <v>0.6829835699437351</v>
      </c>
    </row>
    <row r="73" spans="2:28" ht="18" customHeight="1" x14ac:dyDescent="0.3">
      <c r="B73" s="604"/>
      <c r="C73" s="683"/>
      <c r="D73" s="121">
        <v>8.1999999999999993</v>
      </c>
      <c r="E73" s="120">
        <v>11.680099999999999</v>
      </c>
      <c r="F73" s="120">
        <v>0.93410000000000004</v>
      </c>
      <c r="G73" s="686"/>
      <c r="H73" s="689"/>
      <c r="I73" s="689"/>
      <c r="J73" s="209">
        <f t="shared" si="6"/>
        <v>7.862794612794613E-2</v>
      </c>
      <c r="K73" s="686"/>
      <c r="L73" s="686"/>
      <c r="M73" s="686"/>
      <c r="N73" s="119">
        <f t="shared" si="7"/>
        <v>8.3900068625867921E-2</v>
      </c>
      <c r="O73" s="686"/>
      <c r="P73" s="686"/>
      <c r="Q73" s="686"/>
      <c r="R73" s="692"/>
      <c r="S73" s="118">
        <f>AVERAGE('DO600'!G138:G139)</f>
        <v>1.9125000000000001</v>
      </c>
      <c r="T73" s="692"/>
      <c r="U73" s="689"/>
      <c r="V73" s="689"/>
      <c r="W73" s="692"/>
      <c r="X73" s="118">
        <f t="shared" si="8"/>
        <v>0.48841830065359476</v>
      </c>
      <c r="Y73" s="689"/>
      <c r="Z73" s="686"/>
      <c r="AA73" s="689"/>
      <c r="AB73" s="692"/>
    </row>
    <row r="74" spans="2:28" ht="22.2" customHeight="1" thickBot="1" x14ac:dyDescent="0.35">
      <c r="B74" s="604"/>
      <c r="C74" s="684"/>
      <c r="D74" s="117">
        <v>8.3000000000000007</v>
      </c>
      <c r="E74" s="116">
        <v>12.737500000000001</v>
      </c>
      <c r="F74" s="116">
        <v>1.0185999999999999</v>
      </c>
      <c r="G74" s="687"/>
      <c r="H74" s="690"/>
      <c r="I74" s="690"/>
      <c r="J74" s="223">
        <f t="shared" si="6"/>
        <v>8.5740740740740728E-2</v>
      </c>
      <c r="K74" s="687"/>
      <c r="L74" s="687"/>
      <c r="M74" s="687"/>
      <c r="N74" s="115">
        <f t="shared" si="7"/>
        <v>9.1489786856127867E-2</v>
      </c>
      <c r="O74" s="687"/>
      <c r="P74" s="687"/>
      <c r="Q74" s="687"/>
      <c r="R74" s="693"/>
      <c r="S74" s="114">
        <f>AVERAGE('DO600'!G140:G141)</f>
        <v>2.0949999999999998</v>
      </c>
      <c r="T74" s="693"/>
      <c r="U74" s="690"/>
      <c r="V74" s="690"/>
      <c r="W74" s="693"/>
      <c r="X74" s="114">
        <f t="shared" si="8"/>
        <v>0.48620525059665876</v>
      </c>
      <c r="Y74" s="690"/>
      <c r="Z74" s="687"/>
      <c r="AA74" s="690"/>
      <c r="AB74" s="693"/>
    </row>
    <row r="75" spans="2:28" x14ac:dyDescent="0.3">
      <c r="B75" s="604"/>
      <c r="C75" s="672" t="s">
        <v>7</v>
      </c>
      <c r="D75" s="113">
        <v>9.1</v>
      </c>
      <c r="E75" s="112">
        <v>17.385200000000001</v>
      </c>
      <c r="F75" s="112">
        <v>1.3904000000000001</v>
      </c>
      <c r="G75" s="675">
        <f>AVERAGE(F75:F77)</f>
        <v>1.3774666666666666</v>
      </c>
      <c r="H75" s="678">
        <f>AVERAGE(G75:G83)</f>
        <v>1.4037333333333333</v>
      </c>
      <c r="I75" s="678">
        <f>STDEV(G75:G83)</f>
        <v>3.6491155701682633E-2</v>
      </c>
      <c r="J75" s="341">
        <f t="shared" si="6"/>
        <v>0.11703703703703704</v>
      </c>
      <c r="K75" s="675">
        <f>AVERAGE(J75:J77)</f>
        <v>0.11594837261503926</v>
      </c>
      <c r="L75" s="675">
        <f>AVERAGE(K75:K83)</f>
        <v>0.11815937149270482</v>
      </c>
      <c r="M75" s="675">
        <f>STDEV(K75:K83)</f>
        <v>3.0716461028352411E-3</v>
      </c>
      <c r="N75" s="111">
        <f t="shared" si="7"/>
        <v>0.12488454706927175</v>
      </c>
      <c r="O75" s="675">
        <f>AVERAGE(N75:N77)</f>
        <v>0.12372288605414715</v>
      </c>
      <c r="P75" s="675">
        <f>AVERAGE(O75:O83)</f>
        <v>0.12608213574465796</v>
      </c>
      <c r="Q75" s="675">
        <f>STDEV(O75:O83)</f>
        <v>3.2776046115067033E-3</v>
      </c>
      <c r="R75" s="694">
        <f>(Q75/P75)*100</f>
        <v>2.5995789111191145</v>
      </c>
      <c r="S75" s="110">
        <f>AVERAGE('DO600'!G142:G143)</f>
        <v>1.9525000000000001</v>
      </c>
      <c r="T75" s="694">
        <f>AVERAGE(S75:S77)</f>
        <v>1.9750000000000003</v>
      </c>
      <c r="U75" s="694">
        <f>AVERAGE(T75:T83)</f>
        <v>1.9930555555555556</v>
      </c>
      <c r="V75" s="678">
        <f>STDEV(T75:T83)</f>
        <v>1.9263042719539564E-2</v>
      </c>
      <c r="W75" s="694">
        <f>(V75/U75)*100</f>
        <v>0.96650806676435441</v>
      </c>
      <c r="X75" s="110">
        <f t="shared" si="8"/>
        <v>0.71211267605633799</v>
      </c>
      <c r="Y75" s="678">
        <f>AVERAGE(X75:X77)</f>
        <v>0.69754540899204409</v>
      </c>
      <c r="Z75" s="675">
        <f>AVERAGE(Y75:Y83)</f>
        <v>0.70431334237072962</v>
      </c>
      <c r="AA75" s="675">
        <f>STDEV(Y75:Y83)</f>
        <v>1.1797304681177007E-2</v>
      </c>
      <c r="AB75" s="694">
        <f>(AA75/Z75)*100</f>
        <v>1.6750079789014212</v>
      </c>
    </row>
    <row r="76" spans="2:28" x14ac:dyDescent="0.3">
      <c r="B76" s="604"/>
      <c r="C76" s="673"/>
      <c r="D76" s="101">
        <v>9.1999999999999993</v>
      </c>
      <c r="E76" s="100">
        <v>17.325199999999999</v>
      </c>
      <c r="F76" s="100">
        <v>1.3855999999999999</v>
      </c>
      <c r="G76" s="676"/>
      <c r="H76" s="679"/>
      <c r="I76" s="679"/>
      <c r="J76" s="205">
        <f t="shared" si="6"/>
        <v>0.11663299663299662</v>
      </c>
      <c r="K76" s="676"/>
      <c r="L76" s="676"/>
      <c r="M76" s="676"/>
      <c r="N76" s="99">
        <f t="shared" si="7"/>
        <v>0.12445341514613271</v>
      </c>
      <c r="O76" s="676"/>
      <c r="P76" s="676"/>
      <c r="Q76" s="676"/>
      <c r="R76" s="695"/>
      <c r="S76" s="98">
        <f>AVERAGE('DO600'!G144:G145)</f>
        <v>1.9825000000000002</v>
      </c>
      <c r="T76" s="695"/>
      <c r="U76" s="695"/>
      <c r="V76" s="679"/>
      <c r="W76" s="695"/>
      <c r="X76" s="98">
        <f t="shared" si="8"/>
        <v>0.69891551071878932</v>
      </c>
      <c r="Y76" s="679"/>
      <c r="Z76" s="676"/>
      <c r="AA76" s="676"/>
      <c r="AB76" s="695"/>
    </row>
    <row r="77" spans="2:28" x14ac:dyDescent="0.3">
      <c r="B77" s="604"/>
      <c r="C77" s="673"/>
      <c r="D77" s="109">
        <v>9.3000000000000007</v>
      </c>
      <c r="E77" s="108">
        <v>16.961200000000002</v>
      </c>
      <c r="F77" s="108">
        <v>1.3564000000000001</v>
      </c>
      <c r="G77" s="677"/>
      <c r="H77" s="679"/>
      <c r="I77" s="679"/>
      <c r="J77" s="253">
        <f t="shared" si="6"/>
        <v>0.11417508417508417</v>
      </c>
      <c r="K77" s="677"/>
      <c r="L77" s="676"/>
      <c r="M77" s="676"/>
      <c r="N77" s="107">
        <f t="shared" si="7"/>
        <v>0.12183069594703697</v>
      </c>
      <c r="O77" s="677"/>
      <c r="P77" s="676"/>
      <c r="Q77" s="676"/>
      <c r="R77" s="695"/>
      <c r="S77" s="106">
        <f>AVERAGE('DO600'!G146:G147)</f>
        <v>1.99</v>
      </c>
      <c r="T77" s="698"/>
      <c r="U77" s="695"/>
      <c r="V77" s="679"/>
      <c r="W77" s="695"/>
      <c r="X77" s="106">
        <f t="shared" si="8"/>
        <v>0.68160804020100507</v>
      </c>
      <c r="Y77" s="700"/>
      <c r="Z77" s="676"/>
      <c r="AA77" s="676"/>
      <c r="AB77" s="695"/>
    </row>
    <row r="78" spans="2:28" x14ac:dyDescent="0.3">
      <c r="B78" s="604"/>
      <c r="C78" s="673"/>
      <c r="D78" s="105">
        <v>21.1</v>
      </c>
      <c r="E78" s="104">
        <v>16.957000000000001</v>
      </c>
      <c r="F78" s="104">
        <v>1.3560000000000001</v>
      </c>
      <c r="G78" s="697">
        <f>AVERAGE(F78:F80)</f>
        <v>1.3883333333333334</v>
      </c>
      <c r="H78" s="679"/>
      <c r="I78" s="679"/>
      <c r="J78" s="257">
        <f t="shared" si="6"/>
        <v>0.11414141414141414</v>
      </c>
      <c r="K78" s="697">
        <f>AVERAGE(J78:J80)</f>
        <v>0.11686307519640853</v>
      </c>
      <c r="L78" s="676"/>
      <c r="M78" s="676"/>
      <c r="N78" s="103">
        <f t="shared" si="7"/>
        <v>0.12179476828677539</v>
      </c>
      <c r="O78" s="697">
        <f>AVERAGE(N78:N80)</f>
        <v>0.12469892082458689</v>
      </c>
      <c r="P78" s="676"/>
      <c r="Q78" s="676"/>
      <c r="R78" s="695"/>
      <c r="S78" s="98">
        <f>AVERAGE('DO600'!G148:G149)</f>
        <v>1.9575</v>
      </c>
      <c r="T78" s="695">
        <f>AVERAGE(S78:S80)</f>
        <v>1.9908333333333335</v>
      </c>
      <c r="U78" s="695"/>
      <c r="V78" s="679"/>
      <c r="W78" s="695"/>
      <c r="X78" s="102">
        <f t="shared" si="8"/>
        <v>0.69272030651340999</v>
      </c>
      <c r="Y78" s="699">
        <f>AVERAGE(X78:X80)</f>
        <v>0.69745901300668667</v>
      </c>
      <c r="Z78" s="676"/>
      <c r="AA78" s="676"/>
      <c r="AB78" s="695"/>
    </row>
    <row r="79" spans="2:28" x14ac:dyDescent="0.3">
      <c r="B79" s="604"/>
      <c r="C79" s="673"/>
      <c r="D79" s="101">
        <v>21.2</v>
      </c>
      <c r="E79" s="100">
        <v>17.8962</v>
      </c>
      <c r="F79" s="100">
        <v>1.4312</v>
      </c>
      <c r="G79" s="676"/>
      <c r="H79" s="679"/>
      <c r="I79" s="679"/>
      <c r="J79" s="205">
        <f t="shared" si="6"/>
        <v>0.12047138047138047</v>
      </c>
      <c r="K79" s="676"/>
      <c r="L79" s="676"/>
      <c r="M79" s="676"/>
      <c r="N79" s="99">
        <f t="shared" si="7"/>
        <v>0.12854916841595349</v>
      </c>
      <c r="O79" s="676"/>
      <c r="P79" s="676"/>
      <c r="Q79" s="676"/>
      <c r="R79" s="695"/>
      <c r="S79" s="98">
        <f>AVERAGE('DO600'!G150:G151)</f>
        <v>1.9875</v>
      </c>
      <c r="T79" s="695"/>
      <c r="U79" s="695"/>
      <c r="V79" s="679"/>
      <c r="W79" s="695"/>
      <c r="X79" s="98">
        <f t="shared" si="8"/>
        <v>0.72010062893081761</v>
      </c>
      <c r="Y79" s="679"/>
      <c r="Z79" s="676"/>
      <c r="AA79" s="676"/>
      <c r="AB79" s="695"/>
    </row>
    <row r="80" spans="2:28" x14ac:dyDescent="0.3">
      <c r="B80" s="604"/>
      <c r="C80" s="673"/>
      <c r="D80" s="109">
        <v>21.3</v>
      </c>
      <c r="E80" s="108">
        <v>17.229600000000001</v>
      </c>
      <c r="F80" s="108">
        <v>1.3777999999999999</v>
      </c>
      <c r="G80" s="677"/>
      <c r="H80" s="679"/>
      <c r="I80" s="679"/>
      <c r="J80" s="253">
        <f t="shared" si="6"/>
        <v>0.11597643097643096</v>
      </c>
      <c r="K80" s="677"/>
      <c r="L80" s="676"/>
      <c r="M80" s="676"/>
      <c r="N80" s="107">
        <f t="shared" si="7"/>
        <v>0.12375282577103178</v>
      </c>
      <c r="O80" s="677"/>
      <c r="P80" s="676"/>
      <c r="Q80" s="676"/>
      <c r="R80" s="695"/>
      <c r="S80" s="106">
        <f>AVERAGE('DO600'!G152:G153)</f>
        <v>2.0274999999999999</v>
      </c>
      <c r="T80" s="698"/>
      <c r="U80" s="695"/>
      <c r="V80" s="679"/>
      <c r="W80" s="695"/>
      <c r="X80" s="106">
        <f t="shared" si="8"/>
        <v>0.67955610357583229</v>
      </c>
      <c r="Y80" s="700"/>
      <c r="Z80" s="676"/>
      <c r="AA80" s="676"/>
      <c r="AB80" s="695"/>
    </row>
    <row r="81" spans="2:45" ht="14.4" customHeight="1" x14ac:dyDescent="0.3">
      <c r="B81" s="604"/>
      <c r="C81" s="673"/>
      <c r="D81" s="105">
        <v>46.1</v>
      </c>
      <c r="E81" s="104">
        <v>17.928799999999999</v>
      </c>
      <c r="F81" s="104">
        <v>1.4338</v>
      </c>
      <c r="G81" s="697">
        <f>AVERAGE(F81:F83)</f>
        <v>1.4454</v>
      </c>
      <c r="H81" s="679"/>
      <c r="I81" s="679"/>
      <c r="J81" s="257">
        <f t="shared" si="6"/>
        <v>0.12069023569023568</v>
      </c>
      <c r="K81" s="697">
        <f>AVERAGE(J81:J83)</f>
        <v>0.12166666666666666</v>
      </c>
      <c r="L81" s="676"/>
      <c r="M81" s="676"/>
      <c r="N81" s="103">
        <f t="shared" si="7"/>
        <v>0.12878269820765378</v>
      </c>
      <c r="O81" s="697">
        <f>AVERAGE(N81:N83)</f>
        <v>0.12982460035523979</v>
      </c>
      <c r="P81" s="676"/>
      <c r="Q81" s="676"/>
      <c r="R81" s="695"/>
      <c r="S81" s="98">
        <f>AVERAGE('DO600'!G154:G155)</f>
        <v>2.0274999999999999</v>
      </c>
      <c r="T81" s="695">
        <f>AVERAGE(S81:S83)</f>
        <v>2.0133333333333332</v>
      </c>
      <c r="U81" s="695"/>
      <c r="V81" s="679"/>
      <c r="W81" s="695"/>
      <c r="X81" s="102">
        <f t="shared" si="8"/>
        <v>0.70717632552404441</v>
      </c>
      <c r="Y81" s="699">
        <f>AVERAGE(X81:X83)</f>
        <v>0.71793560511345833</v>
      </c>
      <c r="Z81" s="676"/>
      <c r="AA81" s="676"/>
      <c r="AB81" s="695"/>
    </row>
    <row r="82" spans="2:45" ht="15" customHeight="1" x14ac:dyDescent="0.3">
      <c r="B82" s="604"/>
      <c r="C82" s="673"/>
      <c r="D82" s="101">
        <v>46.2</v>
      </c>
      <c r="E82" s="100">
        <v>18.4496</v>
      </c>
      <c r="F82" s="100">
        <v>1.4754</v>
      </c>
      <c r="G82" s="676"/>
      <c r="H82" s="679"/>
      <c r="I82" s="679"/>
      <c r="J82" s="205">
        <f t="shared" si="6"/>
        <v>0.12419191919191919</v>
      </c>
      <c r="K82" s="676"/>
      <c r="L82" s="676"/>
      <c r="M82" s="676"/>
      <c r="N82" s="99">
        <f t="shared" si="7"/>
        <v>0.1325191748748587</v>
      </c>
      <c r="O82" s="676"/>
      <c r="P82" s="676"/>
      <c r="Q82" s="676"/>
      <c r="R82" s="695"/>
      <c r="S82" s="98">
        <f>AVERAGE('DO600'!G156:G157)</f>
        <v>2.0350000000000001</v>
      </c>
      <c r="T82" s="695"/>
      <c r="U82" s="695"/>
      <c r="V82" s="679"/>
      <c r="W82" s="695"/>
      <c r="X82" s="98">
        <f t="shared" si="8"/>
        <v>0.72501228501228498</v>
      </c>
      <c r="Y82" s="679"/>
      <c r="Z82" s="676"/>
      <c r="AA82" s="676"/>
      <c r="AB82" s="695"/>
    </row>
    <row r="83" spans="2:45" ht="15" customHeight="1" thickBot="1" x14ac:dyDescent="0.35">
      <c r="B83" s="604"/>
      <c r="C83" s="674"/>
      <c r="D83" s="97">
        <v>46.3</v>
      </c>
      <c r="E83" s="96">
        <v>17.843</v>
      </c>
      <c r="F83" s="96">
        <v>1.427</v>
      </c>
      <c r="G83" s="681"/>
      <c r="H83" s="680"/>
      <c r="I83" s="680"/>
      <c r="J83" s="258">
        <f t="shared" si="6"/>
        <v>0.12011784511784511</v>
      </c>
      <c r="K83" s="681"/>
      <c r="L83" s="681"/>
      <c r="M83" s="681"/>
      <c r="N83" s="95">
        <f t="shared" si="7"/>
        <v>0.12817192798320684</v>
      </c>
      <c r="O83" s="681"/>
      <c r="P83" s="681"/>
      <c r="Q83" s="681"/>
      <c r="R83" s="696"/>
      <c r="S83" s="94">
        <f>AVERAGE('DO600'!G158:G159)</f>
        <v>1.9775</v>
      </c>
      <c r="T83" s="696"/>
      <c r="U83" s="696"/>
      <c r="V83" s="680"/>
      <c r="W83" s="696"/>
      <c r="X83" s="94">
        <f t="shared" si="8"/>
        <v>0.72161820480404548</v>
      </c>
      <c r="Y83" s="680"/>
      <c r="Z83" s="681"/>
      <c r="AA83" s="681"/>
      <c r="AB83" s="696"/>
    </row>
    <row r="84" spans="2:45" ht="15" customHeight="1" x14ac:dyDescent="0.3">
      <c r="B84" s="604"/>
      <c r="C84" s="663" t="s">
        <v>6</v>
      </c>
      <c r="D84" s="84">
        <v>22.1</v>
      </c>
      <c r="E84" s="83">
        <v>12.9902</v>
      </c>
      <c r="F84" s="83">
        <v>1.0387999999999999</v>
      </c>
      <c r="G84" s="664">
        <f>AVERAGE(F84:F86)</f>
        <v>1.0340666666666667</v>
      </c>
      <c r="H84" s="666">
        <f>AVERAGE(G84:G92)</f>
        <v>1.0498333333333332</v>
      </c>
      <c r="I84" s="666">
        <f>STDEV(G84:G92)</f>
        <v>1.4020500862823821E-2</v>
      </c>
      <c r="J84" s="198">
        <f t="shared" si="6"/>
        <v>8.7441077441077431E-2</v>
      </c>
      <c r="K84" s="664">
        <f>AVERAGE(J84:J86)</f>
        <v>8.7042648709315371E-2</v>
      </c>
      <c r="L84" s="664">
        <f>AVERAGE(K84:K92)</f>
        <v>8.8369809203142524E-2</v>
      </c>
      <c r="M84" s="664">
        <f>STDEV(K84:K92)</f>
        <v>1.1801768403050322E-3</v>
      </c>
      <c r="N84" s="82">
        <f t="shared" si="7"/>
        <v>9.3304133699337946E-2</v>
      </c>
      <c r="O84" s="664">
        <f>AVERAGE(N84:N86)</f>
        <v>9.2878989719575866E-2</v>
      </c>
      <c r="P84" s="664">
        <f>AVERAGE(O84:O92)</f>
        <v>9.4295138328220021E-2</v>
      </c>
      <c r="Q84" s="664">
        <f>STDEV(O84:O92)</f>
        <v>1.2593094792420021E-3</v>
      </c>
      <c r="R84" s="701">
        <f>(Q84/P84)*100</f>
        <v>1.3354977802340466</v>
      </c>
      <c r="S84" s="93">
        <f>AVERAGE('DO600'!G160:G161)</f>
        <v>2.0874999999999999</v>
      </c>
      <c r="T84" s="701">
        <f>AVERAGE(S84:S86)</f>
        <v>2.0975000000000001</v>
      </c>
      <c r="U84" s="666">
        <f>AVERAGE(T84:T92)</f>
        <v>1.9191666666666667</v>
      </c>
      <c r="V84" s="666">
        <f>STDEV(T84:T92)</f>
        <v>0.15562597612366794</v>
      </c>
      <c r="W84" s="701">
        <f>(V84/U84)*100</f>
        <v>8.1090391380113562</v>
      </c>
      <c r="X84" s="80">
        <f t="shared" si="8"/>
        <v>0.49762874251497008</v>
      </c>
      <c r="Y84" s="666">
        <f>AVERAGE(X84:X86)</f>
        <v>0.49309945040780456</v>
      </c>
      <c r="Z84" s="664">
        <f>AVERAGE(Y84:Y92)</f>
        <v>0.54987518737472574</v>
      </c>
      <c r="AA84" s="664">
        <f>STDEV(Y84:Y92)</f>
        <v>4.9778987977019726E-2</v>
      </c>
      <c r="AB84" s="701">
        <f>(AA84/Z84)*100</f>
        <v>9.0527794524935778</v>
      </c>
      <c r="AS84" s="168"/>
    </row>
    <row r="85" spans="2:45" x14ac:dyDescent="0.3">
      <c r="B85" s="604"/>
      <c r="C85" s="663"/>
      <c r="D85" s="84">
        <v>22.2</v>
      </c>
      <c r="E85" s="83">
        <v>12.8134</v>
      </c>
      <c r="F85" s="83">
        <v>1.0246999999999999</v>
      </c>
      <c r="G85" s="664"/>
      <c r="H85" s="666"/>
      <c r="I85" s="666"/>
      <c r="J85" s="198">
        <f t="shared" si="6"/>
        <v>8.625420875420875E-2</v>
      </c>
      <c r="K85" s="664"/>
      <c r="L85" s="664"/>
      <c r="M85" s="664"/>
      <c r="N85" s="82">
        <f t="shared" si="7"/>
        <v>9.2037683675117068E-2</v>
      </c>
      <c r="O85" s="664"/>
      <c r="P85" s="664"/>
      <c r="Q85" s="664"/>
      <c r="R85" s="701"/>
      <c r="S85" s="80">
        <f>AVERAGE('DO600'!G162:G163)</f>
        <v>2.06</v>
      </c>
      <c r="T85" s="701"/>
      <c r="U85" s="666"/>
      <c r="V85" s="666"/>
      <c r="W85" s="701"/>
      <c r="X85" s="80">
        <f t="shared" si="8"/>
        <v>0.49742718446601936</v>
      </c>
      <c r="Y85" s="666"/>
      <c r="Z85" s="664"/>
      <c r="AA85" s="664"/>
      <c r="AB85" s="701"/>
    </row>
    <row r="86" spans="2:45" x14ac:dyDescent="0.3">
      <c r="B86" s="604"/>
      <c r="C86" s="663"/>
      <c r="D86" s="92">
        <v>22.3</v>
      </c>
      <c r="E86" s="91">
        <v>12.988300000000001</v>
      </c>
      <c r="F86" s="91">
        <v>1.0387</v>
      </c>
      <c r="G86" s="665"/>
      <c r="H86" s="666"/>
      <c r="I86" s="666"/>
      <c r="J86" s="261">
        <f t="shared" si="6"/>
        <v>8.7432659932659917E-2</v>
      </c>
      <c r="K86" s="665"/>
      <c r="L86" s="664"/>
      <c r="M86" s="664"/>
      <c r="N86" s="90">
        <f t="shared" si="7"/>
        <v>9.3295151784272556E-2</v>
      </c>
      <c r="O86" s="665"/>
      <c r="P86" s="664"/>
      <c r="Q86" s="664"/>
      <c r="R86" s="701"/>
      <c r="S86" s="89">
        <f>'DO600'!G165</f>
        <v>2.145</v>
      </c>
      <c r="T86" s="703"/>
      <c r="U86" s="666"/>
      <c r="V86" s="666"/>
      <c r="W86" s="701"/>
      <c r="X86" s="89">
        <f t="shared" si="8"/>
        <v>0.4842424242424242</v>
      </c>
      <c r="Y86" s="705"/>
      <c r="Z86" s="664"/>
      <c r="AA86" s="664"/>
      <c r="AB86" s="701"/>
    </row>
    <row r="87" spans="2:45" x14ac:dyDescent="0.3">
      <c r="B87" s="604"/>
      <c r="C87" s="663"/>
      <c r="D87" s="88">
        <v>25.1</v>
      </c>
      <c r="E87" s="87">
        <v>13.3452</v>
      </c>
      <c r="F87" s="87">
        <v>1.0671999999999999</v>
      </c>
      <c r="G87" s="702">
        <f>AVERAGE(F87:F89)</f>
        <v>1.0609</v>
      </c>
      <c r="H87" s="666"/>
      <c r="I87" s="666"/>
      <c r="J87" s="268">
        <f t="shared" si="6"/>
        <v>8.9831649831649818E-2</v>
      </c>
      <c r="K87" s="702">
        <f>AVERAGE(J87:J89)</f>
        <v>8.9301346801346784E-2</v>
      </c>
      <c r="L87" s="664"/>
      <c r="M87" s="664"/>
      <c r="N87" s="86">
        <f t="shared" si="7"/>
        <v>9.5854997577910522E-2</v>
      </c>
      <c r="O87" s="702">
        <f>AVERAGE(N87:N89)</f>
        <v>9.5289136928790555E-2</v>
      </c>
      <c r="P87" s="664"/>
      <c r="Q87" s="664"/>
      <c r="R87" s="701"/>
      <c r="S87" s="80">
        <f>AVERAGE('DO600'!G166:G167)</f>
        <v>1.8574999999999999</v>
      </c>
      <c r="T87" s="701">
        <f>AVERAGE(S87:S89)</f>
        <v>1.8108333333333333</v>
      </c>
      <c r="U87" s="666"/>
      <c r="V87" s="666"/>
      <c r="W87" s="701"/>
      <c r="X87" s="85">
        <f t="shared" si="8"/>
        <v>0.57453566621803498</v>
      </c>
      <c r="Y87" s="704">
        <f>AVERAGE(X87:X89)</f>
        <v>0.58603057881685949</v>
      </c>
      <c r="Z87" s="664"/>
      <c r="AA87" s="664"/>
      <c r="AB87" s="701"/>
    </row>
    <row r="88" spans="2:45" x14ac:dyDescent="0.3">
      <c r="B88" s="604"/>
      <c r="C88" s="663"/>
      <c r="D88" s="84">
        <v>25.2</v>
      </c>
      <c r="E88" s="83">
        <v>13.122999999999999</v>
      </c>
      <c r="F88" s="83">
        <v>1.0495000000000001</v>
      </c>
      <c r="G88" s="664"/>
      <c r="H88" s="666"/>
      <c r="I88" s="666"/>
      <c r="J88" s="198">
        <f t="shared" si="6"/>
        <v>8.8341750841750846E-2</v>
      </c>
      <c r="K88" s="664"/>
      <c r="L88" s="664"/>
      <c r="M88" s="664"/>
      <c r="N88" s="82">
        <f t="shared" si="7"/>
        <v>9.426519861133538E-2</v>
      </c>
      <c r="O88" s="664"/>
      <c r="P88" s="664"/>
      <c r="Q88" s="664"/>
      <c r="R88" s="701"/>
      <c r="S88" s="80">
        <f>AVERAGE('DO600'!G168:G169)</f>
        <v>1.7949999999999999</v>
      </c>
      <c r="T88" s="701"/>
      <c r="U88" s="666"/>
      <c r="V88" s="666"/>
      <c r="W88" s="701"/>
      <c r="X88" s="80">
        <f t="shared" si="8"/>
        <v>0.58467966573816166</v>
      </c>
      <c r="Y88" s="666"/>
      <c r="Z88" s="664"/>
      <c r="AA88" s="664"/>
      <c r="AB88" s="701"/>
    </row>
    <row r="89" spans="2:45" x14ac:dyDescent="0.3">
      <c r="B89" s="604"/>
      <c r="C89" s="663"/>
      <c r="D89" s="92">
        <v>25.3</v>
      </c>
      <c r="E89" s="91">
        <v>13.3302</v>
      </c>
      <c r="F89" s="91">
        <v>1.0660000000000001</v>
      </c>
      <c r="G89" s="665"/>
      <c r="H89" s="666"/>
      <c r="I89" s="666"/>
      <c r="J89" s="261">
        <f t="shared" si="6"/>
        <v>8.973063973063973E-2</v>
      </c>
      <c r="K89" s="665"/>
      <c r="L89" s="664"/>
      <c r="M89" s="664"/>
      <c r="N89" s="90">
        <f t="shared" si="7"/>
        <v>9.574721459712579E-2</v>
      </c>
      <c r="O89" s="665"/>
      <c r="P89" s="664"/>
      <c r="Q89" s="664"/>
      <c r="R89" s="701"/>
      <c r="S89" s="89">
        <f>AVERAGE('DO600'!G170:G171)</f>
        <v>1.78</v>
      </c>
      <c r="T89" s="703"/>
      <c r="U89" s="666"/>
      <c r="V89" s="666"/>
      <c r="W89" s="701"/>
      <c r="X89" s="89">
        <f t="shared" si="8"/>
        <v>0.59887640449438206</v>
      </c>
      <c r="Y89" s="705"/>
      <c r="Z89" s="664"/>
      <c r="AA89" s="664"/>
      <c r="AB89" s="701"/>
    </row>
    <row r="90" spans="2:45" x14ac:dyDescent="0.3">
      <c r="B90" s="604"/>
      <c r="C90" s="663"/>
      <c r="D90" s="88">
        <v>34.1</v>
      </c>
      <c r="E90" s="87">
        <v>13.4156</v>
      </c>
      <c r="F90" s="87">
        <v>1.0729</v>
      </c>
      <c r="G90" s="702">
        <f>AVERAGE(F90:F92)</f>
        <v>1.0545333333333333</v>
      </c>
      <c r="H90" s="666"/>
      <c r="I90" s="666"/>
      <c r="J90" s="268">
        <f t="shared" si="6"/>
        <v>9.0311447811447801E-2</v>
      </c>
      <c r="K90" s="702">
        <f>AVERAGE(J90:J92)</f>
        <v>8.8765432098765418E-2</v>
      </c>
      <c r="L90" s="664"/>
      <c r="M90" s="664"/>
      <c r="N90" s="86">
        <f t="shared" si="7"/>
        <v>9.6366966736638138E-2</v>
      </c>
      <c r="O90" s="702">
        <f>AVERAGE(N90:N92)</f>
        <v>9.4717288336293656E-2</v>
      </c>
      <c r="P90" s="664"/>
      <c r="Q90" s="664"/>
      <c r="R90" s="701"/>
      <c r="S90" s="80">
        <f>AVERAGE('DO600'!G172:G173)</f>
        <v>1.8425</v>
      </c>
      <c r="T90" s="701">
        <f>AVERAGE(S90:S92)</f>
        <v>1.8491666666666668</v>
      </c>
      <c r="U90" s="666"/>
      <c r="V90" s="666"/>
      <c r="W90" s="701"/>
      <c r="X90" s="85">
        <f t="shared" si="8"/>
        <v>0.58230664857530523</v>
      </c>
      <c r="Y90" s="704">
        <f>AVERAGE(X90:X92)</f>
        <v>0.57049553289951294</v>
      </c>
      <c r="Z90" s="664"/>
      <c r="AA90" s="664"/>
      <c r="AB90" s="701"/>
    </row>
    <row r="91" spans="2:45" x14ac:dyDescent="0.3">
      <c r="B91" s="604"/>
      <c r="C91" s="663"/>
      <c r="D91" s="84">
        <v>34.200000000000003</v>
      </c>
      <c r="E91" s="83">
        <v>12.888199999999999</v>
      </c>
      <c r="F91" s="83">
        <v>1.0306999999999999</v>
      </c>
      <c r="G91" s="664"/>
      <c r="H91" s="666"/>
      <c r="I91" s="666"/>
      <c r="J91" s="198">
        <f t="shared" si="6"/>
        <v>8.6759259259259244E-2</v>
      </c>
      <c r="K91" s="664"/>
      <c r="L91" s="664"/>
      <c r="M91" s="664"/>
      <c r="N91" s="82">
        <f t="shared" si="7"/>
        <v>9.2576598579040825E-2</v>
      </c>
      <c r="O91" s="664"/>
      <c r="P91" s="664"/>
      <c r="Q91" s="664"/>
      <c r="R91" s="701"/>
      <c r="S91" s="80">
        <f>AVERAGE('DO600'!G174:G175)</f>
        <v>1.7949999999999999</v>
      </c>
      <c r="T91" s="701"/>
      <c r="U91" s="666"/>
      <c r="V91" s="666"/>
      <c r="W91" s="701"/>
      <c r="X91" s="80">
        <f t="shared" si="8"/>
        <v>0.57420612813370475</v>
      </c>
      <c r="Y91" s="666"/>
      <c r="Z91" s="664"/>
      <c r="AA91" s="664"/>
      <c r="AB91" s="701"/>
    </row>
    <row r="92" spans="2:45" ht="15" customHeight="1" thickBot="1" x14ac:dyDescent="0.35">
      <c r="B92" s="604"/>
      <c r="C92" s="663"/>
      <c r="D92" s="84">
        <v>34.299999999999997</v>
      </c>
      <c r="E92" s="83">
        <v>13.2546</v>
      </c>
      <c r="F92" s="83">
        <v>1.06</v>
      </c>
      <c r="G92" s="664"/>
      <c r="H92" s="666"/>
      <c r="I92" s="666"/>
      <c r="J92" s="198">
        <f t="shared" si="6"/>
        <v>8.9225589225589222E-2</v>
      </c>
      <c r="K92" s="664"/>
      <c r="L92" s="664"/>
      <c r="M92" s="664"/>
      <c r="N92" s="82">
        <f t="shared" si="7"/>
        <v>9.5208299693202006E-2</v>
      </c>
      <c r="O92" s="664"/>
      <c r="P92" s="664"/>
      <c r="Q92" s="664"/>
      <c r="R92" s="701"/>
      <c r="S92" s="81">
        <f>AVERAGE('DO600'!G176:G177)</f>
        <v>1.9100000000000001</v>
      </c>
      <c r="T92" s="701"/>
      <c r="U92" s="666"/>
      <c r="V92" s="666"/>
      <c r="W92" s="701"/>
      <c r="X92" s="80">
        <f t="shared" si="8"/>
        <v>0.55497382198952883</v>
      </c>
      <c r="Y92" s="666"/>
      <c r="Z92" s="664"/>
      <c r="AA92" s="664"/>
      <c r="AB92" s="701"/>
    </row>
    <row r="93" spans="2:45" ht="14.4" customHeight="1" x14ac:dyDescent="0.3">
      <c r="B93" s="604"/>
      <c r="C93" s="730" t="s">
        <v>5</v>
      </c>
      <c r="D93" s="79">
        <v>6.1</v>
      </c>
      <c r="E93" s="78">
        <v>18.744399999999999</v>
      </c>
      <c r="F93" s="78">
        <v>1.4990000000000001</v>
      </c>
      <c r="G93" s="717">
        <f>AVERAGE(F93:F95)</f>
        <v>1.4612666666666667</v>
      </c>
      <c r="H93" s="718">
        <f>AVERAGE(G93:G101)</f>
        <v>1.4890222222222222</v>
      </c>
      <c r="I93" s="718">
        <f>STDEV(G93:G101)</f>
        <v>5.3652392856789341E-2</v>
      </c>
      <c r="J93" s="342">
        <f t="shared" si="6"/>
        <v>0.12617845117845117</v>
      </c>
      <c r="K93" s="717">
        <f>AVERAGE(J93:J95)</f>
        <v>0.12300224466891131</v>
      </c>
      <c r="L93" s="717">
        <f>AVERAGE(K93:K101)</f>
        <v>0.12533857089412642</v>
      </c>
      <c r="M93" s="717">
        <f>STDEV(K93:K101)</f>
        <v>4.5161946849149202E-3</v>
      </c>
      <c r="N93" s="77">
        <f t="shared" si="7"/>
        <v>0.13463890683029225</v>
      </c>
      <c r="O93" s="717">
        <f>AVERAGE(N93:N95)</f>
        <v>0.13124973087894934</v>
      </c>
      <c r="P93" s="717">
        <f>AVERAGE(O93:O101)</f>
        <v>0.13374271130487825</v>
      </c>
      <c r="Q93" s="717">
        <f>STDEV(O93:O101)</f>
        <v>4.8190123569496436E-3</v>
      </c>
      <c r="R93" s="706">
        <f>(Q93/P93)*100</f>
        <v>3.6031962489262548</v>
      </c>
      <c r="S93" s="76">
        <f>AVERAGE('DO600'!G178:G179)</f>
        <v>2.1574999999999998</v>
      </c>
      <c r="T93" s="706">
        <f>AVERAGE(S93:S95)</f>
        <v>2.1125000000000003</v>
      </c>
      <c r="U93" s="706">
        <f>AVERAGE(T93:T101)</f>
        <v>2.1144444444444446</v>
      </c>
      <c r="V93" s="718">
        <f>STDEV(T93:T101)</f>
        <v>2.0485993408324622E-2</v>
      </c>
      <c r="W93" s="706">
        <f>(V93/U93)*100</f>
        <v>0.96885938347305089</v>
      </c>
      <c r="X93" s="76">
        <f t="shared" si="8"/>
        <v>0.69478563151796069</v>
      </c>
      <c r="Y93" s="718">
        <f>AVERAGE(X93:X95)</f>
        <v>0.691705447177137</v>
      </c>
      <c r="Z93" s="717">
        <f>AVERAGE(Y93:Y101)</f>
        <v>0.70491049854832244</v>
      </c>
      <c r="AA93" s="717">
        <f>STDEV(Y93:Y101)</f>
        <v>3.1894375614146056E-2</v>
      </c>
      <c r="AB93" s="706">
        <f>(AA93/Z93)*100</f>
        <v>4.524599318612597</v>
      </c>
    </row>
    <row r="94" spans="2:45" ht="14.4" customHeight="1" x14ac:dyDescent="0.3">
      <c r="B94" s="604"/>
      <c r="C94" s="731"/>
      <c r="D94" s="67">
        <v>6.2</v>
      </c>
      <c r="E94" s="66">
        <v>17.987200000000001</v>
      </c>
      <c r="F94" s="66">
        <v>1.4383999999999999</v>
      </c>
      <c r="G94" s="710"/>
      <c r="H94" s="714"/>
      <c r="I94" s="714"/>
      <c r="J94" s="194">
        <f t="shared" si="6"/>
        <v>0.12107744107744106</v>
      </c>
      <c r="K94" s="710"/>
      <c r="L94" s="710"/>
      <c r="M94" s="710"/>
      <c r="N94" s="65">
        <f t="shared" si="7"/>
        <v>0.12919586630066202</v>
      </c>
      <c r="O94" s="710"/>
      <c r="P94" s="710"/>
      <c r="Q94" s="710"/>
      <c r="R94" s="707"/>
      <c r="S94" s="64">
        <f>AVERAGE('DO600'!G180:G181)</f>
        <v>2.0750000000000002</v>
      </c>
      <c r="T94" s="707"/>
      <c r="U94" s="707"/>
      <c r="V94" s="714"/>
      <c r="W94" s="707"/>
      <c r="X94" s="64">
        <f t="shared" si="8"/>
        <v>0.69320481927710831</v>
      </c>
      <c r="Y94" s="714"/>
      <c r="Z94" s="710"/>
      <c r="AA94" s="710"/>
      <c r="AB94" s="707"/>
    </row>
    <row r="95" spans="2:45" ht="15" customHeight="1" x14ac:dyDescent="0.3">
      <c r="B95" s="604"/>
      <c r="C95" s="731"/>
      <c r="D95" s="75">
        <v>6.3</v>
      </c>
      <c r="E95" s="74">
        <v>18.085999999999999</v>
      </c>
      <c r="F95" s="74">
        <v>1.4463999999999999</v>
      </c>
      <c r="G95" s="711"/>
      <c r="H95" s="714"/>
      <c r="I95" s="714"/>
      <c r="J95" s="271">
        <f t="shared" si="6"/>
        <v>0.12175084175084173</v>
      </c>
      <c r="K95" s="711"/>
      <c r="L95" s="710"/>
      <c r="M95" s="710"/>
      <c r="N95" s="73">
        <f t="shared" si="7"/>
        <v>0.12991441950589372</v>
      </c>
      <c r="O95" s="711"/>
      <c r="P95" s="710"/>
      <c r="Q95" s="710"/>
      <c r="R95" s="707"/>
      <c r="S95" s="72">
        <f>AVERAGE('DO600'!G182:G183)</f>
        <v>2.105</v>
      </c>
      <c r="T95" s="712"/>
      <c r="U95" s="707"/>
      <c r="V95" s="714"/>
      <c r="W95" s="707"/>
      <c r="X95" s="72">
        <f t="shared" si="8"/>
        <v>0.687125890736342</v>
      </c>
      <c r="Y95" s="715"/>
      <c r="Z95" s="710"/>
      <c r="AA95" s="710"/>
      <c r="AB95" s="707"/>
    </row>
    <row r="96" spans="2:45" x14ac:dyDescent="0.3">
      <c r="B96" s="604"/>
      <c r="C96" s="731"/>
      <c r="D96" s="71">
        <v>13.1</v>
      </c>
      <c r="E96" s="70">
        <v>18.335000000000001</v>
      </c>
      <c r="F96" s="70">
        <v>1.4661999999999999</v>
      </c>
      <c r="G96" s="709">
        <f>AVERAGE(F96:F98)</f>
        <v>1.4549333333333332</v>
      </c>
      <c r="H96" s="714"/>
      <c r="I96" s="714"/>
      <c r="J96" s="275">
        <f t="shared" si="6"/>
        <v>0.1234175084175084</v>
      </c>
      <c r="K96" s="709">
        <f>AVERAGE(J96:J98)</f>
        <v>0.12246913580246911</v>
      </c>
      <c r="L96" s="710"/>
      <c r="M96" s="710"/>
      <c r="N96" s="69">
        <f t="shared" si="7"/>
        <v>0.13169283868884221</v>
      </c>
      <c r="O96" s="709">
        <f>AVERAGE(N96:N98)</f>
        <v>0.13068087625814087</v>
      </c>
      <c r="P96" s="710"/>
      <c r="Q96" s="710"/>
      <c r="R96" s="707"/>
      <c r="S96" s="64">
        <f>AVERAGE('DO600'!G184:G185)</f>
        <v>2.1475</v>
      </c>
      <c r="T96" s="707">
        <f>AVERAGE(S96:S98)</f>
        <v>2.1358333333333333</v>
      </c>
      <c r="U96" s="707"/>
      <c r="V96" s="714"/>
      <c r="W96" s="707"/>
      <c r="X96" s="68">
        <f t="shared" si="8"/>
        <v>0.68274738067520369</v>
      </c>
      <c r="Y96" s="713">
        <f>AVERAGE(X96:X98)</f>
        <v>0.68173935869657321</v>
      </c>
      <c r="Z96" s="710"/>
      <c r="AA96" s="710"/>
      <c r="AB96" s="707"/>
    </row>
    <row r="97" spans="2:30" x14ac:dyDescent="0.3">
      <c r="B97" s="604"/>
      <c r="C97" s="731"/>
      <c r="D97" s="67">
        <v>13.2</v>
      </c>
      <c r="E97" s="66">
        <v>17.799399999999999</v>
      </c>
      <c r="F97" s="66">
        <v>1.4234</v>
      </c>
      <c r="G97" s="710"/>
      <c r="H97" s="714"/>
      <c r="I97" s="714"/>
      <c r="J97" s="194">
        <f t="shared" si="6"/>
        <v>0.1198148148148148</v>
      </c>
      <c r="K97" s="710"/>
      <c r="L97" s="710"/>
      <c r="M97" s="710"/>
      <c r="N97" s="65">
        <f t="shared" si="7"/>
        <v>0.12784857904085256</v>
      </c>
      <c r="O97" s="710"/>
      <c r="P97" s="710"/>
      <c r="Q97" s="710"/>
      <c r="R97" s="707"/>
      <c r="S97" s="64">
        <f>AVERAGE('DO600'!G186:G187)</f>
        <v>2.0350000000000001</v>
      </c>
      <c r="T97" s="707"/>
      <c r="U97" s="707"/>
      <c r="V97" s="714"/>
      <c r="W97" s="707"/>
      <c r="X97" s="64">
        <f t="shared" si="8"/>
        <v>0.69945945945945942</v>
      </c>
      <c r="Y97" s="714"/>
      <c r="Z97" s="710"/>
      <c r="AA97" s="710"/>
      <c r="AB97" s="707"/>
    </row>
    <row r="98" spans="2:30" x14ac:dyDescent="0.3">
      <c r="B98" s="604"/>
      <c r="C98" s="731"/>
      <c r="D98" s="75">
        <v>13.3</v>
      </c>
      <c r="E98" s="74">
        <v>18.446999999999999</v>
      </c>
      <c r="F98" s="74">
        <v>1.4752000000000001</v>
      </c>
      <c r="G98" s="711"/>
      <c r="H98" s="714"/>
      <c r="I98" s="714"/>
      <c r="J98" s="271">
        <f t="shared" si="6"/>
        <v>0.12417508417508417</v>
      </c>
      <c r="K98" s="711"/>
      <c r="L98" s="710"/>
      <c r="M98" s="710"/>
      <c r="N98" s="73">
        <f t="shared" si="7"/>
        <v>0.13250121104472792</v>
      </c>
      <c r="O98" s="711"/>
      <c r="P98" s="710"/>
      <c r="Q98" s="710"/>
      <c r="R98" s="707"/>
      <c r="S98" s="72">
        <f>AVERAGE('DO600'!G188:G189)</f>
        <v>2.2249999999999996</v>
      </c>
      <c r="T98" s="712"/>
      <c r="U98" s="707"/>
      <c r="V98" s="714"/>
      <c r="W98" s="707"/>
      <c r="X98" s="72">
        <f t="shared" si="8"/>
        <v>0.66301123595505629</v>
      </c>
      <c r="Y98" s="715"/>
      <c r="Z98" s="710"/>
      <c r="AA98" s="710"/>
      <c r="AB98" s="707"/>
    </row>
    <row r="99" spans="2:30" x14ac:dyDescent="0.3">
      <c r="B99" s="604"/>
      <c r="C99" s="731"/>
      <c r="D99" s="71">
        <v>17.100000000000001</v>
      </c>
      <c r="E99" s="70">
        <v>19.186399999999999</v>
      </c>
      <c r="F99" s="70">
        <v>1.5344</v>
      </c>
      <c r="G99" s="709">
        <f>AVERAGE(F99:F101)</f>
        <v>1.5508666666666666</v>
      </c>
      <c r="H99" s="714"/>
      <c r="I99" s="714"/>
      <c r="J99" s="275">
        <f t="shared" si="6"/>
        <v>0.12915824915824914</v>
      </c>
      <c r="K99" s="709">
        <f>AVERAGE(J99:J101)</f>
        <v>0.13054433221099884</v>
      </c>
      <c r="L99" s="710"/>
      <c r="M99" s="710"/>
      <c r="N99" s="69">
        <f t="shared" si="7"/>
        <v>0.1378185047634426</v>
      </c>
      <c r="O99" s="709">
        <f>AVERAGE(N99:N101)</f>
        <v>0.13929752677754453</v>
      </c>
      <c r="P99" s="710"/>
      <c r="Q99" s="710"/>
      <c r="R99" s="707"/>
      <c r="S99" s="64">
        <f>AVERAGE('DO600'!G190:G191)</f>
        <v>2.1924999999999999</v>
      </c>
      <c r="T99" s="707">
        <f>AVERAGE(S99:S101)</f>
        <v>2.0950000000000002</v>
      </c>
      <c r="U99" s="707"/>
      <c r="V99" s="714"/>
      <c r="W99" s="707"/>
      <c r="X99" s="68">
        <f t="shared" si="8"/>
        <v>0.69984036488027368</v>
      </c>
      <c r="Y99" s="713">
        <f>AVERAGE(X99:X101)</f>
        <v>0.741286689771257</v>
      </c>
      <c r="Z99" s="710"/>
      <c r="AA99" s="710"/>
      <c r="AB99" s="707"/>
    </row>
    <row r="100" spans="2:30" x14ac:dyDescent="0.3">
      <c r="B100" s="604"/>
      <c r="C100" s="731"/>
      <c r="D100" s="67">
        <v>17.2</v>
      </c>
      <c r="E100" s="66">
        <v>19.597200000000001</v>
      </c>
      <c r="F100" s="66">
        <v>1.5671999999999999</v>
      </c>
      <c r="G100" s="710"/>
      <c r="H100" s="714"/>
      <c r="I100" s="714"/>
      <c r="J100" s="194">
        <f t="shared" si="6"/>
        <v>0.13191919191919191</v>
      </c>
      <c r="K100" s="710"/>
      <c r="L100" s="710"/>
      <c r="M100" s="710"/>
      <c r="N100" s="65">
        <f t="shared" si="7"/>
        <v>0.14076457290489261</v>
      </c>
      <c r="O100" s="710"/>
      <c r="P100" s="710"/>
      <c r="Q100" s="710"/>
      <c r="R100" s="707"/>
      <c r="S100" s="64">
        <f>AVERAGE('DO600'!G192:G193)</f>
        <v>2.0300000000000002</v>
      </c>
      <c r="T100" s="707"/>
      <c r="U100" s="707"/>
      <c r="V100" s="714"/>
      <c r="W100" s="707"/>
      <c r="X100" s="64">
        <f t="shared" si="8"/>
        <v>0.77201970443349743</v>
      </c>
      <c r="Y100" s="714"/>
      <c r="Z100" s="710"/>
      <c r="AA100" s="710"/>
      <c r="AB100" s="707"/>
    </row>
    <row r="101" spans="2:30" ht="15" thickBot="1" x14ac:dyDescent="0.35">
      <c r="B101" s="604"/>
      <c r="C101" s="732"/>
      <c r="D101" s="63">
        <v>17.3</v>
      </c>
      <c r="E101" s="62">
        <v>19.394200000000001</v>
      </c>
      <c r="F101" s="62">
        <v>1.5509999999999999</v>
      </c>
      <c r="G101" s="716"/>
      <c r="H101" s="719"/>
      <c r="I101" s="719"/>
      <c r="J101" s="276">
        <f t="shared" si="6"/>
        <v>0.13055555555555554</v>
      </c>
      <c r="K101" s="716"/>
      <c r="L101" s="716"/>
      <c r="M101" s="716"/>
      <c r="N101" s="61">
        <f t="shared" si="7"/>
        <v>0.13930950266429837</v>
      </c>
      <c r="O101" s="716"/>
      <c r="P101" s="716"/>
      <c r="Q101" s="716"/>
      <c r="R101" s="708"/>
      <c r="S101" s="60">
        <f>AVERAGE('DO600'!G194:G195)</f>
        <v>2.0625</v>
      </c>
      <c r="T101" s="708"/>
      <c r="U101" s="708"/>
      <c r="V101" s="719"/>
      <c r="W101" s="708"/>
      <c r="X101" s="60">
        <f t="shared" si="8"/>
        <v>0.752</v>
      </c>
      <c r="Y101" s="719"/>
      <c r="Z101" s="716"/>
      <c r="AA101" s="716"/>
      <c r="AB101" s="708"/>
    </row>
    <row r="102" spans="2:30" x14ac:dyDescent="0.3">
      <c r="B102" s="604"/>
      <c r="C102" s="720" t="s">
        <v>4</v>
      </c>
      <c r="D102" s="59">
        <v>1.1000000000000001</v>
      </c>
      <c r="E102" s="58">
        <v>19.101400000000002</v>
      </c>
      <c r="F102" s="58">
        <v>1.5276000000000001</v>
      </c>
      <c r="G102" s="723">
        <f>AVERAGE(F102:F104)</f>
        <v>1.5108666666666668</v>
      </c>
      <c r="H102" s="726">
        <f>AVERAGE(G102:G110)</f>
        <v>1.5092666666666668</v>
      </c>
      <c r="I102" s="726">
        <f>STDEV(G102:G110)</f>
        <v>3.795318753997291E-3</v>
      </c>
      <c r="J102" s="343">
        <f t="shared" ref="J102:J125" si="9">F102/$AL$20</f>
        <v>0.12858585858585858</v>
      </c>
      <c r="K102" s="723">
        <f>AVERAGE(J102:J104)</f>
        <v>0.12717732884399549</v>
      </c>
      <c r="L102" s="723">
        <f>AVERAGE(K102:K110)</f>
        <v>0.12704264870931536</v>
      </c>
      <c r="M102" s="723">
        <f>STDEV(K102:K110)</f>
        <v>3.1947127558900939E-4</v>
      </c>
      <c r="N102" s="57">
        <f t="shared" ref="N102:N125" si="10">(F102/$AL$20)*($AL$18/$AL$19)*3</f>
        <v>0.13720773453899562</v>
      </c>
      <c r="O102" s="723">
        <f>AVERAGE(N102:N104)</f>
        <v>0.13570476075138593</v>
      </c>
      <c r="P102" s="723">
        <f>AVERAGE(O102:O110)</f>
        <v>0.13556105011033961</v>
      </c>
      <c r="Q102" s="723">
        <f>STDEV(O102:O110)</f>
        <v>3.4089230694510852E-4</v>
      </c>
      <c r="R102" s="733">
        <f>(Q102/P102)*100</f>
        <v>0.25146773846000747</v>
      </c>
      <c r="S102" s="56">
        <f>AVERAGE('DO600'!G196:G197)</f>
        <v>1.9275000000000002</v>
      </c>
      <c r="T102" s="733">
        <f>AVERAGE(S102:S104)</f>
        <v>1.9408333333333336</v>
      </c>
      <c r="U102" s="733">
        <f>AVERAGE(T102:T110)</f>
        <v>2.0880555555555556</v>
      </c>
      <c r="V102" s="726">
        <f>STDEV(T102:T110)</f>
        <v>0.12782728509522043</v>
      </c>
      <c r="W102" s="733">
        <f>(V102/U102)*100</f>
        <v>6.1218335285724832</v>
      </c>
      <c r="X102" s="56">
        <f t="shared" ref="X102:X125" si="11">F102/S102</f>
        <v>0.79252918287937735</v>
      </c>
      <c r="Y102" s="726">
        <f>AVERAGE(X102:X104)</f>
        <v>0.77852288870131681</v>
      </c>
      <c r="Z102" s="723">
        <f>AVERAGE(Y102:Y110)</f>
        <v>0.7248556382979463</v>
      </c>
      <c r="AA102" s="723">
        <f>STDEV(Y102:Y110)</f>
        <v>4.6500091658151312E-2</v>
      </c>
      <c r="AB102" s="733">
        <f>(AA102/Z102)*100</f>
        <v>6.4150831146653511</v>
      </c>
    </row>
    <row r="103" spans="2:30" x14ac:dyDescent="0.3">
      <c r="B103" s="604"/>
      <c r="C103" s="721"/>
      <c r="D103" s="47">
        <v>1.2</v>
      </c>
      <c r="E103" s="46">
        <v>18.472999999999999</v>
      </c>
      <c r="F103" s="46">
        <v>1.4774</v>
      </c>
      <c r="G103" s="724"/>
      <c r="H103" s="727"/>
      <c r="I103" s="727"/>
      <c r="J103" s="190">
        <f t="shared" si="9"/>
        <v>0.12436026936026935</v>
      </c>
      <c r="K103" s="724"/>
      <c r="L103" s="724"/>
      <c r="M103" s="724"/>
      <c r="N103" s="45">
        <f t="shared" si="10"/>
        <v>0.13269881317616661</v>
      </c>
      <c r="O103" s="724"/>
      <c r="P103" s="724"/>
      <c r="Q103" s="724"/>
      <c r="R103" s="734"/>
      <c r="S103" s="44">
        <f>AVERAGE('DO600'!G198:G199)</f>
        <v>1.9500000000000002</v>
      </c>
      <c r="T103" s="734"/>
      <c r="U103" s="734"/>
      <c r="V103" s="727"/>
      <c r="W103" s="734"/>
      <c r="X103" s="44">
        <f t="shared" si="11"/>
        <v>0.75764102564102564</v>
      </c>
      <c r="Y103" s="727"/>
      <c r="Z103" s="724"/>
      <c r="AA103" s="724"/>
      <c r="AB103" s="734"/>
    </row>
    <row r="104" spans="2:30" x14ac:dyDescent="0.3">
      <c r="B104" s="604"/>
      <c r="C104" s="721"/>
      <c r="D104" s="55">
        <v>1.3</v>
      </c>
      <c r="E104" s="54">
        <v>19.1008</v>
      </c>
      <c r="F104" s="54">
        <v>1.5276000000000001</v>
      </c>
      <c r="G104" s="725"/>
      <c r="H104" s="727"/>
      <c r="I104" s="727"/>
      <c r="J104" s="278">
        <f t="shared" si="9"/>
        <v>0.12858585858585858</v>
      </c>
      <c r="K104" s="725"/>
      <c r="L104" s="724"/>
      <c r="M104" s="724"/>
      <c r="N104" s="53">
        <f t="shared" si="10"/>
        <v>0.13720773453899562</v>
      </c>
      <c r="O104" s="725"/>
      <c r="P104" s="724"/>
      <c r="Q104" s="724"/>
      <c r="R104" s="734"/>
      <c r="S104" s="52">
        <f>AVERAGE('DO600'!G200:G201)</f>
        <v>1.9450000000000001</v>
      </c>
      <c r="T104" s="737"/>
      <c r="U104" s="734"/>
      <c r="V104" s="727"/>
      <c r="W104" s="734"/>
      <c r="X104" s="52">
        <f t="shared" si="11"/>
        <v>0.78539845758354754</v>
      </c>
      <c r="Y104" s="739"/>
      <c r="Z104" s="724"/>
      <c r="AA104" s="724"/>
      <c r="AB104" s="734"/>
    </row>
    <row r="105" spans="2:30" x14ac:dyDescent="0.3">
      <c r="B105" s="604"/>
      <c r="C105" s="721"/>
      <c r="D105" s="51">
        <v>6.1</v>
      </c>
      <c r="E105" s="50">
        <v>18.476800000000001</v>
      </c>
      <c r="F105" s="50">
        <v>1.4776</v>
      </c>
      <c r="G105" s="736">
        <f>AVERAGE(F105:F107)</f>
        <v>1.5119999999999998</v>
      </c>
      <c r="H105" s="727"/>
      <c r="I105" s="727"/>
      <c r="J105" s="282">
        <f t="shared" si="9"/>
        <v>0.12437710437710438</v>
      </c>
      <c r="K105" s="736">
        <f>AVERAGE(J105:J107)</f>
        <v>0.12727272727272729</v>
      </c>
      <c r="L105" s="724"/>
      <c r="M105" s="724"/>
      <c r="N105" s="49">
        <f t="shared" si="10"/>
        <v>0.13271677700629744</v>
      </c>
      <c r="O105" s="736">
        <f>AVERAGE(N105:N107)</f>
        <v>0.1358065557887938</v>
      </c>
      <c r="P105" s="724"/>
      <c r="Q105" s="724"/>
      <c r="R105" s="734"/>
      <c r="S105" s="44">
        <f>AVERAGE('DO600'!G202:G203)</f>
        <v>2.1974999999999998</v>
      </c>
      <c r="T105" s="734">
        <f>AVERAGE(S105:S107)</f>
        <v>2.1708333333333334</v>
      </c>
      <c r="U105" s="734"/>
      <c r="V105" s="727"/>
      <c r="W105" s="734"/>
      <c r="X105" s="48">
        <f t="shared" si="11"/>
        <v>0.67240045506257118</v>
      </c>
      <c r="Y105" s="738">
        <f>AVERAGE(X105:X107)</f>
        <v>0.69656317800519807</v>
      </c>
      <c r="Z105" s="724"/>
      <c r="AA105" s="724"/>
      <c r="AB105" s="734"/>
    </row>
    <row r="106" spans="2:30" x14ac:dyDescent="0.3">
      <c r="B106" s="604"/>
      <c r="C106" s="721"/>
      <c r="D106" s="47">
        <v>6.2</v>
      </c>
      <c r="E106" s="46">
        <v>18.573399999999999</v>
      </c>
      <c r="F106" s="46">
        <v>1.4854000000000001</v>
      </c>
      <c r="G106" s="724"/>
      <c r="H106" s="727"/>
      <c r="I106" s="727"/>
      <c r="J106" s="190">
        <f t="shared" si="9"/>
        <v>0.12503367003367002</v>
      </c>
      <c r="K106" s="724"/>
      <c r="L106" s="724"/>
      <c r="M106" s="724"/>
      <c r="N106" s="45">
        <f t="shared" si="10"/>
        <v>0.13341736638139834</v>
      </c>
      <c r="O106" s="724"/>
      <c r="P106" s="724"/>
      <c r="Q106" s="724"/>
      <c r="R106" s="734"/>
      <c r="S106" s="44">
        <f>AVERAGE('DO600'!G204:G205)</f>
        <v>2.12</v>
      </c>
      <c r="T106" s="734"/>
      <c r="U106" s="734"/>
      <c r="V106" s="727"/>
      <c r="W106" s="734"/>
      <c r="X106" s="44">
        <f t="shared" si="11"/>
        <v>0.70066037735849052</v>
      </c>
      <c r="Y106" s="727"/>
      <c r="Z106" s="724"/>
      <c r="AA106" s="724"/>
      <c r="AB106" s="734"/>
    </row>
    <row r="107" spans="2:30" x14ac:dyDescent="0.3">
      <c r="B107" s="604"/>
      <c r="C107" s="721"/>
      <c r="D107" s="55">
        <v>6.3</v>
      </c>
      <c r="E107" s="54">
        <v>19.670000000000002</v>
      </c>
      <c r="F107" s="54">
        <v>1.573</v>
      </c>
      <c r="G107" s="725"/>
      <c r="H107" s="727"/>
      <c r="I107" s="727"/>
      <c r="J107" s="278">
        <f t="shared" si="9"/>
        <v>0.13240740740740739</v>
      </c>
      <c r="K107" s="725"/>
      <c r="L107" s="724"/>
      <c r="M107" s="724"/>
      <c r="N107" s="53">
        <f t="shared" si="10"/>
        <v>0.1412855239786856</v>
      </c>
      <c r="O107" s="725"/>
      <c r="P107" s="724"/>
      <c r="Q107" s="724"/>
      <c r="R107" s="734"/>
      <c r="S107" s="52">
        <f>AVERAGE('DO600'!G206:G207)</f>
        <v>2.1950000000000003</v>
      </c>
      <c r="T107" s="737"/>
      <c r="U107" s="734"/>
      <c r="V107" s="727"/>
      <c r="W107" s="734"/>
      <c r="X107" s="52">
        <f t="shared" si="11"/>
        <v>0.71662870159453296</v>
      </c>
      <c r="Y107" s="739"/>
      <c r="Z107" s="724"/>
      <c r="AA107" s="724"/>
      <c r="AB107" s="734"/>
    </row>
    <row r="108" spans="2:30" x14ac:dyDescent="0.3">
      <c r="B108" s="604"/>
      <c r="C108" s="721"/>
      <c r="D108" s="51">
        <v>7.1</v>
      </c>
      <c r="E108" s="50">
        <v>19.250599999999999</v>
      </c>
      <c r="F108" s="50">
        <v>1.5394000000000001</v>
      </c>
      <c r="G108" s="736">
        <f>AVERAGE(F108:F110)</f>
        <v>1.5049333333333335</v>
      </c>
      <c r="H108" s="727"/>
      <c r="I108" s="727"/>
      <c r="J108" s="282">
        <f t="shared" si="9"/>
        <v>0.12957912457912457</v>
      </c>
      <c r="K108" s="736">
        <f>AVERAGE(J108:J110)</f>
        <v>0.12667789001122334</v>
      </c>
      <c r="L108" s="724"/>
      <c r="M108" s="724"/>
      <c r="N108" s="49">
        <f t="shared" si="10"/>
        <v>0.13826760051671241</v>
      </c>
      <c r="O108" s="736">
        <f>AVERAGE(N108:N110)</f>
        <v>0.13517183379083911</v>
      </c>
      <c r="P108" s="724"/>
      <c r="Q108" s="724"/>
      <c r="R108" s="734"/>
      <c r="S108" s="44">
        <f>AVERAGE('DO600'!G208:G209)</f>
        <v>2.1074999999999999</v>
      </c>
      <c r="T108" s="734">
        <f>AVERAGE(S108:S110)</f>
        <v>2.1524999999999999</v>
      </c>
      <c r="U108" s="734"/>
      <c r="V108" s="727"/>
      <c r="W108" s="734"/>
      <c r="X108" s="48">
        <f t="shared" si="11"/>
        <v>0.7304389086595493</v>
      </c>
      <c r="Y108" s="738">
        <f>AVERAGE(X108:X110)</f>
        <v>0.69948084818732392</v>
      </c>
      <c r="Z108" s="724"/>
      <c r="AA108" s="724"/>
      <c r="AB108" s="734"/>
    </row>
    <row r="109" spans="2:30" ht="15" thickBot="1" x14ac:dyDescent="0.35">
      <c r="B109" s="604"/>
      <c r="C109" s="721"/>
      <c r="D109" s="47">
        <v>7.2</v>
      </c>
      <c r="E109" s="46">
        <v>18.581600000000002</v>
      </c>
      <c r="F109" s="46">
        <v>1.486</v>
      </c>
      <c r="G109" s="724"/>
      <c r="H109" s="727"/>
      <c r="I109" s="727"/>
      <c r="J109" s="190">
        <f t="shared" si="9"/>
        <v>0.12508417508417508</v>
      </c>
      <c r="K109" s="724"/>
      <c r="L109" s="724"/>
      <c r="M109" s="724"/>
      <c r="N109" s="45">
        <f t="shared" si="10"/>
        <v>0.1334712578717907</v>
      </c>
      <c r="O109" s="724"/>
      <c r="P109" s="724"/>
      <c r="Q109" s="724"/>
      <c r="R109" s="734"/>
      <c r="S109" s="44">
        <f>AVERAGE('DO600'!G210:G211)</f>
        <v>2.17</v>
      </c>
      <c r="T109" s="734"/>
      <c r="U109" s="734"/>
      <c r="V109" s="727"/>
      <c r="W109" s="734"/>
      <c r="X109" s="44">
        <f t="shared" si="11"/>
        <v>0.68479262672811059</v>
      </c>
      <c r="Y109" s="727"/>
      <c r="Z109" s="724"/>
      <c r="AA109" s="724"/>
      <c r="AB109" s="734"/>
    </row>
    <row r="110" spans="2:30" ht="15" thickBot="1" x14ac:dyDescent="0.35">
      <c r="B110" s="604"/>
      <c r="C110" s="722"/>
      <c r="D110" s="43">
        <v>7.3</v>
      </c>
      <c r="E110" s="42">
        <v>18.6236</v>
      </c>
      <c r="F110" s="42">
        <v>1.4894000000000001</v>
      </c>
      <c r="G110" s="729"/>
      <c r="H110" s="728"/>
      <c r="I110" s="728"/>
      <c r="J110" s="283">
        <f t="shared" si="9"/>
        <v>0.12537037037037035</v>
      </c>
      <c r="K110" s="729"/>
      <c r="L110" s="729"/>
      <c r="M110" s="729"/>
      <c r="N110" s="41">
        <f t="shared" si="10"/>
        <v>0.1337766429840142</v>
      </c>
      <c r="O110" s="729"/>
      <c r="P110" s="729"/>
      <c r="Q110" s="729"/>
      <c r="R110" s="735"/>
      <c r="S110" s="40">
        <f>AVERAGE('DO600'!G212:G213)</f>
        <v>2.1799999999999997</v>
      </c>
      <c r="T110" s="735"/>
      <c r="U110" s="735"/>
      <c r="V110" s="728"/>
      <c r="W110" s="735"/>
      <c r="X110" s="40">
        <f t="shared" si="11"/>
        <v>0.68321100917431199</v>
      </c>
      <c r="Y110" s="728"/>
      <c r="Z110" s="729"/>
      <c r="AA110" s="729"/>
      <c r="AB110" s="735"/>
      <c r="AC110" s="39" t="s">
        <v>2</v>
      </c>
      <c r="AD110" s="39" t="s">
        <v>1</v>
      </c>
    </row>
    <row r="111" spans="2:30" x14ac:dyDescent="0.3">
      <c r="B111" s="604"/>
      <c r="C111" s="771" t="s">
        <v>3</v>
      </c>
      <c r="D111" s="34">
        <v>4.0999999999999996</v>
      </c>
      <c r="E111" s="33">
        <v>1.2014</v>
      </c>
      <c r="F111" s="33">
        <v>9.6000000000000002E-2</v>
      </c>
      <c r="G111" s="762">
        <f>AVERAGE(F111:F113)</f>
        <v>9.8066666666666677E-2</v>
      </c>
      <c r="H111" s="759">
        <f>AVERAGE(G111:G116)</f>
        <v>0.10113333333333334</v>
      </c>
      <c r="I111" s="759">
        <f>STDEV(G111:G116)</f>
        <v>4.336921591277485E-3</v>
      </c>
      <c r="J111" s="290">
        <f t="shared" si="9"/>
        <v>8.0808080808080808E-3</v>
      </c>
      <c r="K111" s="762">
        <f>AVERAGE(J111:J113)</f>
        <v>8.2547699214365871E-3</v>
      </c>
      <c r="L111" s="655">
        <f>AVERAGE(K111:K116)</f>
        <v>8.5129068462401793E-3</v>
      </c>
      <c r="M111" s="655">
        <f>STDEV(K111:K116)</f>
        <v>3.6506074000652259E-4</v>
      </c>
      <c r="N111" s="32">
        <f t="shared" si="10"/>
        <v>8.6226384627805588E-3</v>
      </c>
      <c r="O111" s="762">
        <f>AVERAGE(N111:N113)</f>
        <v>8.8082647074654175E-3</v>
      </c>
      <c r="P111" s="655">
        <f>AVERAGE(O111:O116)</f>
        <v>9.0837101028042391E-3</v>
      </c>
      <c r="Q111" s="655">
        <f>STDEV(O111:O116)</f>
        <v>3.8953861378138166E-4</v>
      </c>
      <c r="R111" s="760">
        <f>(Q111/P111)*100</f>
        <v>4.2883206242031759</v>
      </c>
      <c r="S111" s="27">
        <f>AVERAGE('DO600'!G214:G215)</f>
        <v>0.191</v>
      </c>
      <c r="T111" s="754">
        <f>AVERAGE(S111:S113)</f>
        <v>0.17383333333333337</v>
      </c>
      <c r="U111" s="760">
        <f>AVERAGE(T111:T116)</f>
        <v>0.17258333333333337</v>
      </c>
      <c r="V111" s="759">
        <f>STDEV(T111:T116)</f>
        <v>1.7677669529663901E-3</v>
      </c>
      <c r="W111" s="760">
        <f>(V111/U111)*100</f>
        <v>1.0242976067405445</v>
      </c>
      <c r="X111" s="31">
        <f t="shared" si="11"/>
        <v>0.50261780104712039</v>
      </c>
      <c r="Y111" s="756">
        <f>AVERAGE(X111:X113)</f>
        <v>0.57857308928497442</v>
      </c>
      <c r="Z111" s="655">
        <f>AVERAGE(Y111:Y116)</f>
        <v>0.59572496293828558</v>
      </c>
      <c r="AA111" s="655">
        <f>STDEV(Y111:Y116)</f>
        <v>2.4256412340622417E-2</v>
      </c>
      <c r="AB111" s="760">
        <f>(AA111/Z111)*100</f>
        <v>4.0717468378331612</v>
      </c>
      <c r="AC111" s="285">
        <v>1.0733999999999999</v>
      </c>
      <c r="AD111" s="531">
        <v>3.6251000000000002</v>
      </c>
    </row>
    <row r="112" spans="2:30" x14ac:dyDescent="0.3">
      <c r="B112" s="604"/>
      <c r="C112" s="772"/>
      <c r="D112" s="30">
        <v>4.2</v>
      </c>
      <c r="E112" s="29">
        <v>1.2105999999999999</v>
      </c>
      <c r="F112" s="29">
        <v>9.6799999999999997E-2</v>
      </c>
      <c r="G112" s="656"/>
      <c r="H112" s="757"/>
      <c r="I112" s="757"/>
      <c r="J112" s="183">
        <f t="shared" si="9"/>
        <v>8.1481481481481474E-3</v>
      </c>
      <c r="K112" s="656"/>
      <c r="L112" s="656"/>
      <c r="M112" s="656"/>
      <c r="N112" s="28">
        <f t="shared" si="10"/>
        <v>8.6944937833037302E-3</v>
      </c>
      <c r="O112" s="656"/>
      <c r="P112" s="656"/>
      <c r="Q112" s="656"/>
      <c r="R112" s="754"/>
      <c r="S112" s="27">
        <f>AVERAGE('DO600'!G216:G217)</f>
        <v>0.13600000000000001</v>
      </c>
      <c r="T112" s="754"/>
      <c r="U112" s="754"/>
      <c r="V112" s="757"/>
      <c r="W112" s="754"/>
      <c r="X112" s="27">
        <f t="shared" si="11"/>
        <v>0.71176470588235285</v>
      </c>
      <c r="Y112" s="757"/>
      <c r="Z112" s="656"/>
      <c r="AA112" s="656"/>
      <c r="AB112" s="754"/>
      <c r="AC112" s="184">
        <v>1.0409999999999999</v>
      </c>
      <c r="AD112" s="532">
        <v>3.9973999999999998</v>
      </c>
    </row>
    <row r="113" spans="2:30" x14ac:dyDescent="0.3">
      <c r="B113" s="604"/>
      <c r="C113" s="772"/>
      <c r="D113" s="38">
        <v>4.3</v>
      </c>
      <c r="E113" s="37">
        <v>1.2669999999999999</v>
      </c>
      <c r="F113" s="37">
        <v>0.1014</v>
      </c>
      <c r="G113" s="763"/>
      <c r="H113" s="757"/>
      <c r="I113" s="757"/>
      <c r="J113" s="286">
        <f t="shared" si="9"/>
        <v>8.5353535353535348E-3</v>
      </c>
      <c r="K113" s="763"/>
      <c r="L113" s="656"/>
      <c r="M113" s="656"/>
      <c r="N113" s="36">
        <f t="shared" si="10"/>
        <v>9.1076618763119652E-3</v>
      </c>
      <c r="O113" s="763"/>
      <c r="P113" s="656"/>
      <c r="Q113" s="656"/>
      <c r="R113" s="754"/>
      <c r="S113" s="35">
        <f>AVERAGE('DO600'!G218:G219)</f>
        <v>0.19450000000000001</v>
      </c>
      <c r="T113" s="764"/>
      <c r="U113" s="754"/>
      <c r="V113" s="757"/>
      <c r="W113" s="754"/>
      <c r="X113" s="35">
        <f t="shared" si="11"/>
        <v>0.52133676092544989</v>
      </c>
      <c r="Y113" s="765"/>
      <c r="Z113" s="656"/>
      <c r="AA113" s="656"/>
      <c r="AB113" s="754"/>
      <c r="AC113" s="184">
        <v>1.0666</v>
      </c>
      <c r="AD113" s="532">
        <v>4.2659000000000002</v>
      </c>
    </row>
    <row r="114" spans="2:30" x14ac:dyDescent="0.3">
      <c r="B114" s="604"/>
      <c r="C114" s="772"/>
      <c r="D114" s="34">
        <v>6.1</v>
      </c>
      <c r="E114" s="33">
        <v>1.3615999999999999</v>
      </c>
      <c r="F114" s="33">
        <v>0.10879999999999999</v>
      </c>
      <c r="G114" s="762">
        <f>AVERAGE(F114:F116)</f>
        <v>0.1042</v>
      </c>
      <c r="H114" s="757"/>
      <c r="I114" s="757"/>
      <c r="J114" s="290">
        <f t="shared" si="9"/>
        <v>9.1582491582491571E-3</v>
      </c>
      <c r="K114" s="762">
        <f>AVERAGE(J114:J116)</f>
        <v>8.7710437710437697E-3</v>
      </c>
      <c r="L114" s="656"/>
      <c r="M114" s="656"/>
      <c r="N114" s="32">
        <f t="shared" si="10"/>
        <v>9.7723235911512975E-3</v>
      </c>
      <c r="O114" s="762">
        <f>AVERAGE(N114:N116)</f>
        <v>9.3591554981430625E-3</v>
      </c>
      <c r="P114" s="656"/>
      <c r="Q114" s="656"/>
      <c r="R114" s="754"/>
      <c r="S114" s="27">
        <f>AVERAGE('DO600'!G220:G221)</f>
        <v>0.19700000000000001</v>
      </c>
      <c r="T114" s="754">
        <f>AVERAGE(S114:S116)</f>
        <v>0.17133333333333334</v>
      </c>
      <c r="U114" s="754"/>
      <c r="V114" s="757"/>
      <c r="W114" s="754"/>
      <c r="X114" s="31">
        <f t="shared" si="11"/>
        <v>0.55228426395939079</v>
      </c>
      <c r="Y114" s="756">
        <f>AVERAGE(X114:X116)</f>
        <v>0.61287683659159675</v>
      </c>
      <c r="Z114" s="656"/>
      <c r="AA114" s="656"/>
      <c r="AB114" s="754"/>
      <c r="AC114" s="184">
        <v>1.085</v>
      </c>
      <c r="AD114" s="532">
        <v>3.8441000000000001</v>
      </c>
    </row>
    <row r="115" spans="2:30" x14ac:dyDescent="0.3">
      <c r="B115" s="604"/>
      <c r="C115" s="772"/>
      <c r="D115" s="30">
        <v>6.2</v>
      </c>
      <c r="E115" s="29">
        <v>1.3026</v>
      </c>
      <c r="F115" s="29">
        <v>0.1042</v>
      </c>
      <c r="G115" s="656"/>
      <c r="H115" s="757"/>
      <c r="I115" s="757"/>
      <c r="J115" s="183">
        <f t="shared" si="9"/>
        <v>8.7710437710437697E-3</v>
      </c>
      <c r="K115" s="656"/>
      <c r="L115" s="656"/>
      <c r="M115" s="656"/>
      <c r="N115" s="28">
        <f t="shared" si="10"/>
        <v>9.3591554981430625E-3</v>
      </c>
      <c r="O115" s="656"/>
      <c r="P115" s="656"/>
      <c r="Q115" s="656"/>
      <c r="R115" s="754"/>
      <c r="S115" s="27">
        <f>AVERAGE('DO600'!G222:G223)</f>
        <v>0.16400000000000001</v>
      </c>
      <c r="T115" s="754"/>
      <c r="U115" s="754"/>
      <c r="V115" s="757"/>
      <c r="W115" s="754"/>
      <c r="X115" s="27">
        <f t="shared" si="11"/>
        <v>0.63536585365853659</v>
      </c>
      <c r="Y115" s="757"/>
      <c r="Z115" s="656"/>
      <c r="AA115" s="656"/>
      <c r="AB115" s="754"/>
      <c r="AC115" s="184">
        <v>1.0784</v>
      </c>
      <c r="AD115" s="532">
        <v>3.9615</v>
      </c>
    </row>
    <row r="116" spans="2:30" ht="15" thickBot="1" x14ac:dyDescent="0.35">
      <c r="B116" s="604"/>
      <c r="C116" s="773"/>
      <c r="D116" s="26">
        <v>6.3</v>
      </c>
      <c r="E116" s="25">
        <v>1.2452000000000001</v>
      </c>
      <c r="F116" s="25">
        <v>9.9599999999999994E-2</v>
      </c>
      <c r="G116" s="657"/>
      <c r="H116" s="758"/>
      <c r="I116" s="758"/>
      <c r="J116" s="291">
        <f t="shared" si="9"/>
        <v>8.3838383838383823E-3</v>
      </c>
      <c r="K116" s="657"/>
      <c r="L116" s="657"/>
      <c r="M116" s="657"/>
      <c r="N116" s="24">
        <f t="shared" si="10"/>
        <v>8.9459874051348275E-3</v>
      </c>
      <c r="O116" s="657"/>
      <c r="P116" s="657"/>
      <c r="Q116" s="657"/>
      <c r="R116" s="755"/>
      <c r="S116" s="23">
        <f>AVERAGE('DO600'!G224:G225)</f>
        <v>0.153</v>
      </c>
      <c r="T116" s="755"/>
      <c r="U116" s="755"/>
      <c r="V116" s="758"/>
      <c r="W116" s="755"/>
      <c r="X116" s="23">
        <f t="shared" si="11"/>
        <v>0.65098039215686276</v>
      </c>
      <c r="Y116" s="758"/>
      <c r="Z116" s="657"/>
      <c r="AA116" s="657"/>
      <c r="AB116" s="755"/>
      <c r="AC116" s="289">
        <v>1.0880000000000001</v>
      </c>
      <c r="AD116" s="533">
        <v>3.6427999999999998</v>
      </c>
    </row>
    <row r="117" spans="2:30" x14ac:dyDescent="0.3">
      <c r="B117" s="604"/>
      <c r="C117" s="768" t="s">
        <v>0</v>
      </c>
      <c r="D117" s="22">
        <v>1.1000000000000001</v>
      </c>
      <c r="E117" s="21">
        <v>1.3979999999999999</v>
      </c>
      <c r="F117" s="21">
        <v>0.1118</v>
      </c>
      <c r="G117" s="761">
        <f>AVERAGE(F117:F119)</f>
        <v>0.10933333333333334</v>
      </c>
      <c r="H117" s="766">
        <f>AVERAGE(G117:G125)</f>
        <v>0.10695555555555557</v>
      </c>
      <c r="I117" s="766">
        <f>STDEV(G117:G125)</f>
        <v>6.5013958615168241E-3</v>
      </c>
      <c r="J117" s="344">
        <f t="shared" si="9"/>
        <v>9.4107744107744095E-3</v>
      </c>
      <c r="K117" s="761">
        <f>AVERAGE(J117:J119)</f>
        <v>9.2031425364758682E-3</v>
      </c>
      <c r="L117" s="761">
        <f>AVERAGE(K117:K125)</f>
        <v>9.0029928918817798E-3</v>
      </c>
      <c r="M117" s="761">
        <f>STDEV(K117:K125)</f>
        <v>5.4725554389872268E-4</v>
      </c>
      <c r="N117" s="20">
        <f t="shared" si="10"/>
        <v>1.004178104311319E-2</v>
      </c>
      <c r="O117" s="761">
        <f>AVERAGE(N117:N119)</f>
        <v>9.8202271381667445E-3</v>
      </c>
      <c r="P117" s="761">
        <f>AVERAGE(O117:O125)</f>
        <v>9.6066571577228758E-3</v>
      </c>
      <c r="Q117" s="761">
        <f>STDEV(O117:O125)</f>
        <v>5.8394985434663863E-4</v>
      </c>
      <c r="R117" s="743">
        <f>(Q117/P117)*100</f>
        <v>6.0785957566643898</v>
      </c>
      <c r="S117" s="19">
        <f>AVERAGE('DO600'!G226:G227)</f>
        <v>0.18049999999999999</v>
      </c>
      <c r="T117" s="743">
        <f>AVERAGE(S117:S119)</f>
        <v>0.15316666666666667</v>
      </c>
      <c r="U117" s="743">
        <f>AVERAGE(T117:T125)</f>
        <v>0.15011111111111111</v>
      </c>
      <c r="V117" s="766">
        <f>STDEV(T117:T125)</f>
        <v>1.4166013056817564E-2</v>
      </c>
      <c r="W117" s="743">
        <f>(V117/U117)*100</f>
        <v>9.4370183206038547</v>
      </c>
      <c r="X117" s="19">
        <f t="shared" si="11"/>
        <v>0.61939058171745154</v>
      </c>
      <c r="Y117" s="766">
        <f>AVERAGE(X117:X119)</f>
        <v>0.72351779080504208</v>
      </c>
      <c r="Z117" s="761">
        <f>AVERAGE(Y117:Y125)</f>
        <v>0.72843826559085267</v>
      </c>
      <c r="AA117" s="761">
        <f>STDEV(Y117:Y125)</f>
        <v>1.0612991473132365E-2</v>
      </c>
      <c r="AB117" s="743">
        <f>(AA117/Z117)*100</f>
        <v>1.4569513951225406</v>
      </c>
      <c r="AC117" s="292">
        <v>1.0276000000000001</v>
      </c>
      <c r="AD117" s="534">
        <v>3.7126000000000001</v>
      </c>
    </row>
    <row r="118" spans="2:30" x14ac:dyDescent="0.3">
      <c r="B118" s="604"/>
      <c r="C118" s="769"/>
      <c r="D118" s="10">
        <v>1.2</v>
      </c>
      <c r="E118" s="9">
        <v>1.4378</v>
      </c>
      <c r="F118" s="9">
        <v>0.115</v>
      </c>
      <c r="G118" s="747"/>
      <c r="H118" s="751"/>
      <c r="I118" s="751"/>
      <c r="J118" s="345">
        <f t="shared" si="9"/>
        <v>9.6801346801346794E-3</v>
      </c>
      <c r="K118" s="747"/>
      <c r="L118" s="747"/>
      <c r="M118" s="747"/>
      <c r="N118" s="8">
        <f t="shared" si="10"/>
        <v>1.0329202325205877E-2</v>
      </c>
      <c r="O118" s="747"/>
      <c r="P118" s="747"/>
      <c r="Q118" s="747"/>
      <c r="R118" s="744"/>
      <c r="S118" s="7">
        <f>AVERAGE('DO600'!G228:G229)</f>
        <v>0.15</v>
      </c>
      <c r="T118" s="744"/>
      <c r="U118" s="744"/>
      <c r="V118" s="751"/>
      <c r="W118" s="744"/>
      <c r="X118" s="7">
        <f t="shared" si="11"/>
        <v>0.76666666666666672</v>
      </c>
      <c r="Y118" s="751"/>
      <c r="Z118" s="747"/>
      <c r="AA118" s="747"/>
      <c r="AB118" s="744"/>
      <c r="AC118" s="530">
        <v>1.0027999999999999</v>
      </c>
      <c r="AD118" s="535">
        <v>4.0044000000000004</v>
      </c>
    </row>
    <row r="119" spans="2:30" x14ac:dyDescent="0.3">
      <c r="B119" s="604"/>
      <c r="C119" s="769"/>
      <c r="D119" s="18">
        <v>1.3</v>
      </c>
      <c r="E119" s="17">
        <v>1.2652000000000001</v>
      </c>
      <c r="F119" s="17">
        <v>0.1012</v>
      </c>
      <c r="G119" s="748"/>
      <c r="H119" s="751"/>
      <c r="I119" s="751"/>
      <c r="J119" s="293">
        <f t="shared" si="9"/>
        <v>8.5185185185185173E-3</v>
      </c>
      <c r="K119" s="748"/>
      <c r="L119" s="747"/>
      <c r="M119" s="747"/>
      <c r="N119" s="16">
        <f t="shared" si="10"/>
        <v>9.089698046181172E-3</v>
      </c>
      <c r="O119" s="748"/>
      <c r="P119" s="747"/>
      <c r="Q119" s="747"/>
      <c r="R119" s="744"/>
      <c r="S119" s="15">
        <f>AVERAGE('DO600'!G230:G231)</f>
        <v>0.129</v>
      </c>
      <c r="T119" s="749"/>
      <c r="U119" s="744"/>
      <c r="V119" s="751"/>
      <c r="W119" s="744"/>
      <c r="X119" s="15">
        <f t="shared" si="11"/>
        <v>0.78449612403100777</v>
      </c>
      <c r="Y119" s="752"/>
      <c r="Z119" s="747"/>
      <c r="AA119" s="747"/>
      <c r="AB119" s="744"/>
      <c r="AC119" s="530">
        <v>1.026</v>
      </c>
      <c r="AD119" s="535">
        <v>4.2792000000000003</v>
      </c>
    </row>
    <row r="120" spans="2:30" ht="14.4" customHeight="1" x14ac:dyDescent="0.3">
      <c r="B120" s="604"/>
      <c r="C120" s="769"/>
      <c r="D120" s="14">
        <v>3.1</v>
      </c>
      <c r="E120" s="13">
        <v>1.3166</v>
      </c>
      <c r="F120" s="13">
        <v>0.1052</v>
      </c>
      <c r="G120" s="746">
        <f>AVERAGE(F120:F122)</f>
        <v>9.9600000000000008E-2</v>
      </c>
      <c r="H120" s="751"/>
      <c r="I120" s="751"/>
      <c r="J120" s="296">
        <f t="shared" si="9"/>
        <v>8.8552188552188556E-3</v>
      </c>
      <c r="K120" s="746">
        <f>AVERAGE(J120:J122)</f>
        <v>8.383838383838384E-3</v>
      </c>
      <c r="L120" s="747"/>
      <c r="M120" s="747"/>
      <c r="N120" s="12">
        <f t="shared" si="10"/>
        <v>9.4489746487970289E-3</v>
      </c>
      <c r="O120" s="746">
        <f>AVERAGE(N120:N122)</f>
        <v>8.9459874051348292E-3</v>
      </c>
      <c r="P120" s="747"/>
      <c r="Q120" s="747"/>
      <c r="R120" s="744"/>
      <c r="S120" s="7">
        <f>AVERAGE('DO600'!G232:G233)</f>
        <v>0.13750000000000001</v>
      </c>
      <c r="T120" s="744">
        <f>AVERAGE(S120:S122)</f>
        <v>0.13466666666666668</v>
      </c>
      <c r="U120" s="744"/>
      <c r="V120" s="751"/>
      <c r="W120" s="744"/>
      <c r="X120" s="11">
        <f t="shared" si="11"/>
        <v>0.76509090909090904</v>
      </c>
      <c r="Y120" s="750">
        <f>AVERAGE(X120:X122)</f>
        <v>0.740618445572088</v>
      </c>
      <c r="Z120" s="747"/>
      <c r="AA120" s="747"/>
      <c r="AB120" s="744"/>
      <c r="AC120" s="530">
        <v>1.0327999999999999</v>
      </c>
      <c r="AD120" s="535">
        <v>3.8755999999999999</v>
      </c>
    </row>
    <row r="121" spans="2:30" ht="14.4" customHeight="1" x14ac:dyDescent="0.3">
      <c r="B121" s="604"/>
      <c r="C121" s="769"/>
      <c r="D121" s="10">
        <v>3.2</v>
      </c>
      <c r="E121" s="9">
        <v>1.0728</v>
      </c>
      <c r="F121" s="9">
        <v>8.5800000000000001E-2</v>
      </c>
      <c r="G121" s="747"/>
      <c r="H121" s="751"/>
      <c r="I121" s="751"/>
      <c r="J121" s="345">
        <f t="shared" si="9"/>
        <v>7.2222222222222219E-3</v>
      </c>
      <c r="K121" s="747"/>
      <c r="L121" s="747"/>
      <c r="M121" s="747"/>
      <c r="N121" s="8">
        <f t="shared" si="10"/>
        <v>7.7064831261101242E-3</v>
      </c>
      <c r="O121" s="747"/>
      <c r="P121" s="747"/>
      <c r="Q121" s="747"/>
      <c r="R121" s="744"/>
      <c r="S121" s="7">
        <f>AVERAGE('DO600'!G234:G235)</f>
        <v>0.11550000000000001</v>
      </c>
      <c r="T121" s="744"/>
      <c r="U121" s="744"/>
      <c r="V121" s="751"/>
      <c r="W121" s="744"/>
      <c r="X121" s="7">
        <f t="shared" si="11"/>
        <v>0.74285714285714288</v>
      </c>
      <c r="Y121" s="751"/>
      <c r="Z121" s="747"/>
      <c r="AA121" s="747"/>
      <c r="AB121" s="744"/>
      <c r="AC121" s="530">
        <v>0.98140000000000005</v>
      </c>
      <c r="AD121" s="535">
        <v>4.0345000000000004</v>
      </c>
    </row>
    <row r="122" spans="2:30" ht="14.4" customHeight="1" x14ac:dyDescent="0.3">
      <c r="B122" s="604"/>
      <c r="C122" s="769"/>
      <c r="D122" s="18">
        <v>3.3</v>
      </c>
      <c r="E122" s="17">
        <v>1.3484</v>
      </c>
      <c r="F122" s="17">
        <v>0.10780000000000001</v>
      </c>
      <c r="G122" s="748"/>
      <c r="H122" s="751"/>
      <c r="I122" s="751"/>
      <c r="J122" s="293">
        <f t="shared" si="9"/>
        <v>9.0740740740740747E-3</v>
      </c>
      <c r="K122" s="748"/>
      <c r="L122" s="747"/>
      <c r="M122" s="747"/>
      <c r="N122" s="16">
        <f t="shared" si="10"/>
        <v>9.6825044404973363E-3</v>
      </c>
      <c r="O122" s="748"/>
      <c r="P122" s="747"/>
      <c r="Q122" s="747"/>
      <c r="R122" s="744"/>
      <c r="S122" s="15">
        <f>AVERAGE('DO600'!G236:G237)</f>
        <v>0.151</v>
      </c>
      <c r="T122" s="749"/>
      <c r="U122" s="744"/>
      <c r="V122" s="751"/>
      <c r="W122" s="744"/>
      <c r="X122" s="15">
        <f t="shared" si="11"/>
        <v>0.71390728476821197</v>
      </c>
      <c r="Y122" s="752"/>
      <c r="Z122" s="747"/>
      <c r="AA122" s="747"/>
      <c r="AB122" s="744"/>
      <c r="AC122" s="530">
        <v>0.99980000000000002</v>
      </c>
      <c r="AD122" s="535">
        <v>4.1889000000000003</v>
      </c>
    </row>
    <row r="123" spans="2:30" ht="15" customHeight="1" x14ac:dyDescent="0.3">
      <c r="B123" s="604"/>
      <c r="C123" s="769"/>
      <c r="D123" s="14">
        <v>5.0999999999999996</v>
      </c>
      <c r="E123" s="13">
        <v>1.3857999999999999</v>
      </c>
      <c r="F123" s="13">
        <v>0.1108</v>
      </c>
      <c r="G123" s="746">
        <f>AVERAGE(F123:F125)</f>
        <v>0.11193333333333333</v>
      </c>
      <c r="H123" s="751"/>
      <c r="I123" s="751"/>
      <c r="J123" s="296">
        <f t="shared" si="9"/>
        <v>9.3265993265993254E-3</v>
      </c>
      <c r="K123" s="746">
        <f>AVERAGE(J123:J125)</f>
        <v>9.421997755331089E-3</v>
      </c>
      <c r="L123" s="747"/>
      <c r="M123" s="747"/>
      <c r="N123" s="12">
        <f t="shared" si="10"/>
        <v>9.9519618924592268E-3</v>
      </c>
      <c r="O123" s="746">
        <f>AVERAGE(N123:N125)</f>
        <v>1.0053756929867054E-2</v>
      </c>
      <c r="P123" s="747"/>
      <c r="Q123" s="747"/>
      <c r="R123" s="744"/>
      <c r="S123" s="7">
        <f>AVERAGE('DO600'!G238:G239)</f>
        <v>0.20799999999999999</v>
      </c>
      <c r="T123" s="744">
        <f>AVERAGE(S123:S125)</f>
        <v>0.16250000000000001</v>
      </c>
      <c r="U123" s="744"/>
      <c r="V123" s="751"/>
      <c r="W123" s="744"/>
      <c r="X123" s="11">
        <f t="shared" si="11"/>
        <v>0.53269230769230769</v>
      </c>
      <c r="Y123" s="750">
        <f>AVERAGE(X123:X125)</f>
        <v>0.72117856039542794</v>
      </c>
      <c r="Z123" s="747"/>
      <c r="AA123" s="747"/>
      <c r="AB123" s="744"/>
      <c r="AC123" s="530">
        <v>0.99580000000000002</v>
      </c>
      <c r="AD123" s="535">
        <v>4.1760999999999999</v>
      </c>
    </row>
    <row r="124" spans="2:30" x14ac:dyDescent="0.3">
      <c r="B124" s="604"/>
      <c r="C124" s="769"/>
      <c r="D124" s="10">
        <v>5.2</v>
      </c>
      <c r="E124" s="9">
        <v>1.3962000000000001</v>
      </c>
      <c r="F124" s="9">
        <v>0.1116</v>
      </c>
      <c r="G124" s="747"/>
      <c r="H124" s="751"/>
      <c r="I124" s="751"/>
      <c r="J124" s="345">
        <f t="shared" si="9"/>
        <v>9.3939393939393937E-3</v>
      </c>
      <c r="K124" s="747"/>
      <c r="L124" s="747"/>
      <c r="M124" s="747"/>
      <c r="N124" s="8">
        <f t="shared" si="10"/>
        <v>1.0023817212982398E-2</v>
      </c>
      <c r="O124" s="747"/>
      <c r="P124" s="747"/>
      <c r="Q124" s="747"/>
      <c r="R124" s="744"/>
      <c r="S124" s="7">
        <f>AVERAGE('DO600'!G240:G241)</f>
        <v>0.155</v>
      </c>
      <c r="T124" s="744"/>
      <c r="U124" s="744"/>
      <c r="V124" s="751"/>
      <c r="W124" s="744"/>
      <c r="X124" s="7">
        <f t="shared" si="11"/>
        <v>0.72000000000000008</v>
      </c>
      <c r="Y124" s="751"/>
      <c r="Z124" s="747"/>
      <c r="AA124" s="747"/>
      <c r="AB124" s="744"/>
      <c r="AC124" s="530">
        <v>1.0122</v>
      </c>
      <c r="AD124" s="535">
        <v>4.2606000000000002</v>
      </c>
    </row>
    <row r="125" spans="2:30" ht="15" thickBot="1" x14ac:dyDescent="0.35">
      <c r="B125" s="605"/>
      <c r="C125" s="770"/>
      <c r="D125" s="6">
        <v>5.3</v>
      </c>
      <c r="E125" s="5">
        <v>1.4176</v>
      </c>
      <c r="F125" s="5">
        <v>0.1134</v>
      </c>
      <c r="G125" s="753"/>
      <c r="H125" s="767"/>
      <c r="I125" s="767"/>
      <c r="J125" s="176">
        <f t="shared" si="9"/>
        <v>9.5454545454545445E-3</v>
      </c>
      <c r="K125" s="753"/>
      <c r="L125" s="753"/>
      <c r="M125" s="753"/>
      <c r="N125" s="4">
        <f t="shared" si="10"/>
        <v>1.0185491684159534E-2</v>
      </c>
      <c r="O125" s="753"/>
      <c r="P125" s="753"/>
      <c r="Q125" s="753"/>
      <c r="R125" s="745"/>
      <c r="S125" s="3">
        <f>AVERAGE('DO600'!G242:G243)</f>
        <v>0.1245</v>
      </c>
      <c r="T125" s="745"/>
      <c r="U125" s="745"/>
      <c r="V125" s="767"/>
      <c r="W125" s="745"/>
      <c r="X125" s="3">
        <f t="shared" si="11"/>
        <v>0.91084337349397593</v>
      </c>
      <c r="Y125" s="767"/>
      <c r="Z125" s="753"/>
      <c r="AA125" s="753"/>
      <c r="AB125" s="745"/>
      <c r="AC125" s="177">
        <v>1.0222</v>
      </c>
      <c r="AD125" s="536">
        <v>4.1810999999999998</v>
      </c>
    </row>
    <row r="128" spans="2:30" x14ac:dyDescent="0.3">
      <c r="U128" s="1"/>
    </row>
    <row r="129" spans="8:21" x14ac:dyDescent="0.3">
      <c r="H129" s="2"/>
      <c r="U129" s="1"/>
    </row>
    <row r="130" spans="8:21" x14ac:dyDescent="0.3">
      <c r="H130" s="2"/>
      <c r="U130" s="1"/>
    </row>
  </sheetData>
  <mergeCells count="476">
    <mergeCell ref="AB111:AB116"/>
    <mergeCell ref="C111:C116"/>
    <mergeCell ref="AI41:AI48"/>
    <mergeCell ref="B2:AB2"/>
    <mergeCell ref="C4:AB4"/>
    <mergeCell ref="H111:H116"/>
    <mergeCell ref="I111:I116"/>
    <mergeCell ref="L111:L116"/>
    <mergeCell ref="M111:M116"/>
    <mergeCell ref="P111:P116"/>
    <mergeCell ref="Q111:Q116"/>
    <mergeCell ref="R111:R116"/>
    <mergeCell ref="U111:U116"/>
    <mergeCell ref="Z102:Z110"/>
    <mergeCell ref="AA102:AA110"/>
    <mergeCell ref="T108:T110"/>
    <mergeCell ref="Y108:Y110"/>
    <mergeCell ref="Q102:Q110"/>
    <mergeCell ref="R102:R110"/>
    <mergeCell ref="T102:T104"/>
    <mergeCell ref="U102:U110"/>
    <mergeCell ref="V102:V110"/>
    <mergeCell ref="W102:W110"/>
    <mergeCell ref="Y102:Y104"/>
    <mergeCell ref="Y117:Y119"/>
    <mergeCell ref="Z117:Z125"/>
    <mergeCell ref="AA117:AA125"/>
    <mergeCell ref="C117:C125"/>
    <mergeCell ref="K123:K125"/>
    <mergeCell ref="O123:O125"/>
    <mergeCell ref="T123:T125"/>
    <mergeCell ref="Y123:Y125"/>
    <mergeCell ref="Q117:Q125"/>
    <mergeCell ref="R117:R125"/>
    <mergeCell ref="T117:T119"/>
    <mergeCell ref="U117:U125"/>
    <mergeCell ref="V117:V125"/>
    <mergeCell ref="W117:W125"/>
    <mergeCell ref="I117:I125"/>
    <mergeCell ref="K117:K119"/>
    <mergeCell ref="L117:L125"/>
    <mergeCell ref="M117:M125"/>
    <mergeCell ref="O117:O119"/>
    <mergeCell ref="AJ39:AR39"/>
    <mergeCell ref="B69:B125"/>
    <mergeCell ref="AB117:AB125"/>
    <mergeCell ref="G120:G122"/>
    <mergeCell ref="K120:K122"/>
    <mergeCell ref="O120:O122"/>
    <mergeCell ref="T120:T122"/>
    <mergeCell ref="Y120:Y122"/>
    <mergeCell ref="G123:G125"/>
    <mergeCell ref="T114:T116"/>
    <mergeCell ref="Y114:Y116"/>
    <mergeCell ref="V111:V116"/>
    <mergeCell ref="W111:W116"/>
    <mergeCell ref="P117:P125"/>
    <mergeCell ref="G111:G113"/>
    <mergeCell ref="K111:K113"/>
    <mergeCell ref="O111:O113"/>
    <mergeCell ref="T111:T113"/>
    <mergeCell ref="Y111:Y113"/>
    <mergeCell ref="G114:G116"/>
    <mergeCell ref="K114:K116"/>
    <mergeCell ref="O114:O116"/>
    <mergeCell ref="G117:G119"/>
    <mergeCell ref="H117:H125"/>
    <mergeCell ref="AB102:AB110"/>
    <mergeCell ref="G105:G107"/>
    <mergeCell ref="K105:K107"/>
    <mergeCell ref="O105:O107"/>
    <mergeCell ref="T105:T107"/>
    <mergeCell ref="Y105:Y107"/>
    <mergeCell ref="G108:G110"/>
    <mergeCell ref="K108:K110"/>
    <mergeCell ref="O108:O110"/>
    <mergeCell ref="Z93:Z101"/>
    <mergeCell ref="AA93:AA101"/>
    <mergeCell ref="C102:C110"/>
    <mergeCell ref="G102:G104"/>
    <mergeCell ref="H102:H110"/>
    <mergeCell ref="I102:I110"/>
    <mergeCell ref="K102:K104"/>
    <mergeCell ref="L102:L110"/>
    <mergeCell ref="M102:M110"/>
    <mergeCell ref="O102:O104"/>
    <mergeCell ref="O99:O101"/>
    <mergeCell ref="T99:T101"/>
    <mergeCell ref="Y99:Y101"/>
    <mergeCell ref="Q93:Q101"/>
    <mergeCell ref="R93:R101"/>
    <mergeCell ref="T93:T95"/>
    <mergeCell ref="U93:U101"/>
    <mergeCell ref="V93:V101"/>
    <mergeCell ref="W93:W101"/>
    <mergeCell ref="Y93:Y95"/>
    <mergeCell ref="O93:O95"/>
    <mergeCell ref="P93:P101"/>
    <mergeCell ref="C93:C101"/>
    <mergeCell ref="P102:P110"/>
    <mergeCell ref="AB93:AB101"/>
    <mergeCell ref="G96:G98"/>
    <mergeCell ref="K96:K98"/>
    <mergeCell ref="O96:O98"/>
    <mergeCell ref="T96:T98"/>
    <mergeCell ref="Y96:Y98"/>
    <mergeCell ref="G99:G101"/>
    <mergeCell ref="K99:K101"/>
    <mergeCell ref="V84:V92"/>
    <mergeCell ref="W84:W92"/>
    <mergeCell ref="Y84:Y86"/>
    <mergeCell ref="G93:G95"/>
    <mergeCell ref="H93:H101"/>
    <mergeCell ref="I93:I101"/>
    <mergeCell ref="K93:K95"/>
    <mergeCell ref="L93:L101"/>
    <mergeCell ref="M93:M101"/>
    <mergeCell ref="O84:O86"/>
    <mergeCell ref="P84:P92"/>
    <mergeCell ref="Q84:Q92"/>
    <mergeCell ref="R84:R92"/>
    <mergeCell ref="T84:T86"/>
    <mergeCell ref="U84:U92"/>
    <mergeCell ref="G87:G89"/>
    <mergeCell ref="K87:K89"/>
    <mergeCell ref="O87:O89"/>
    <mergeCell ref="T87:T89"/>
    <mergeCell ref="Y87:Y89"/>
    <mergeCell ref="G90:G92"/>
    <mergeCell ref="K90:K92"/>
    <mergeCell ref="O90:O92"/>
    <mergeCell ref="T90:T92"/>
    <mergeCell ref="Y90:Y92"/>
    <mergeCell ref="M84:M92"/>
    <mergeCell ref="Z84:Z92"/>
    <mergeCell ref="AA84:AA92"/>
    <mergeCell ref="AB84:AB92"/>
    <mergeCell ref="P75:P83"/>
    <mergeCell ref="Q75:Q83"/>
    <mergeCell ref="R75:R83"/>
    <mergeCell ref="T75:T77"/>
    <mergeCell ref="U75:U83"/>
    <mergeCell ref="V75:V83"/>
    <mergeCell ref="O78:O80"/>
    <mergeCell ref="T78:T80"/>
    <mergeCell ref="Y78:Y80"/>
    <mergeCell ref="G81:G83"/>
    <mergeCell ref="K81:K83"/>
    <mergeCell ref="O81:O83"/>
    <mergeCell ref="T81:T83"/>
    <mergeCell ref="Y81:Y83"/>
    <mergeCell ref="M75:M83"/>
    <mergeCell ref="O75:O77"/>
    <mergeCell ref="W75:W83"/>
    <mergeCell ref="Y75:Y77"/>
    <mergeCell ref="Y72:Y74"/>
    <mergeCell ref="Z72:Z74"/>
    <mergeCell ref="AA72:AA74"/>
    <mergeCell ref="AB72:AB74"/>
    <mergeCell ref="AA75:AA83"/>
    <mergeCell ref="AB75:AB83"/>
    <mergeCell ref="Q72:Q74"/>
    <mergeCell ref="R72:R74"/>
    <mergeCell ref="T72:T74"/>
    <mergeCell ref="U72:U74"/>
    <mergeCell ref="V72:V74"/>
    <mergeCell ref="W72:W74"/>
    <mergeCell ref="Z75:Z83"/>
    <mergeCell ref="AB69:AB71"/>
    <mergeCell ref="C72:C74"/>
    <mergeCell ref="G72:G74"/>
    <mergeCell ref="H72:H74"/>
    <mergeCell ref="I72:I74"/>
    <mergeCell ref="K72:K74"/>
    <mergeCell ref="L72:L74"/>
    <mergeCell ref="M72:M74"/>
    <mergeCell ref="O72:O74"/>
    <mergeCell ref="P72:P74"/>
    <mergeCell ref="U69:U71"/>
    <mergeCell ref="V69:V71"/>
    <mergeCell ref="W69:W71"/>
    <mergeCell ref="Y69:Y71"/>
    <mergeCell ref="Z69:Z71"/>
    <mergeCell ref="AA69:AA71"/>
    <mergeCell ref="M69:M71"/>
    <mergeCell ref="O69:O71"/>
    <mergeCell ref="P69:P71"/>
    <mergeCell ref="Q69:Q71"/>
    <mergeCell ref="R69:R71"/>
    <mergeCell ref="T69:T71"/>
    <mergeCell ref="C69:C71"/>
    <mergeCell ref="G69:G71"/>
    <mergeCell ref="H69:H71"/>
    <mergeCell ref="I69:I71"/>
    <mergeCell ref="K69:K71"/>
    <mergeCell ref="L69:L71"/>
    <mergeCell ref="C75:C83"/>
    <mergeCell ref="G75:G77"/>
    <mergeCell ref="H75:H83"/>
    <mergeCell ref="I75:I83"/>
    <mergeCell ref="K75:K77"/>
    <mergeCell ref="L75:L83"/>
    <mergeCell ref="G78:G80"/>
    <mergeCell ref="K78:K80"/>
    <mergeCell ref="I36:I38"/>
    <mergeCell ref="L36:L38"/>
    <mergeCell ref="M36:M38"/>
    <mergeCell ref="P36:P38"/>
    <mergeCell ref="Q36:Q38"/>
    <mergeCell ref="C84:C92"/>
    <mergeCell ref="G84:G86"/>
    <mergeCell ref="H84:H92"/>
    <mergeCell ref="I84:I92"/>
    <mergeCell ref="K84:K86"/>
    <mergeCell ref="L84:L92"/>
    <mergeCell ref="M54:M56"/>
    <mergeCell ref="O54:O56"/>
    <mergeCell ref="P54:P56"/>
    <mergeCell ref="Q54:Q56"/>
    <mergeCell ref="P57:P59"/>
    <mergeCell ref="Q57:Q59"/>
    <mergeCell ref="O60:O62"/>
    <mergeCell ref="P60:P68"/>
    <mergeCell ref="Q60:Q68"/>
    <mergeCell ref="G63:G65"/>
    <mergeCell ref="K63:K65"/>
    <mergeCell ref="O63:O65"/>
    <mergeCell ref="G66:G68"/>
    <mergeCell ref="B36:B47"/>
    <mergeCell ref="G39:G41"/>
    <mergeCell ref="K39:K41"/>
    <mergeCell ref="O39:O41"/>
    <mergeCell ref="T39:T41"/>
    <mergeCell ref="Y39:Y41"/>
    <mergeCell ref="G42:G44"/>
    <mergeCell ref="K42:K44"/>
    <mergeCell ref="O42:O44"/>
    <mergeCell ref="T42:T44"/>
    <mergeCell ref="W39:W47"/>
    <mergeCell ref="C36:C38"/>
    <mergeCell ref="C39:C47"/>
    <mergeCell ref="H39:H47"/>
    <mergeCell ref="I39:I47"/>
    <mergeCell ref="L39:L47"/>
    <mergeCell ref="M39:M47"/>
    <mergeCell ref="G45:G47"/>
    <mergeCell ref="K45:K47"/>
    <mergeCell ref="W36:W38"/>
    <mergeCell ref="G36:G38"/>
    <mergeCell ref="K36:K38"/>
    <mergeCell ref="O36:O38"/>
    <mergeCell ref="H36:H38"/>
    <mergeCell ref="O45:O47"/>
    <mergeCell ref="Z36:Z38"/>
    <mergeCell ref="AA36:AA38"/>
    <mergeCell ref="AB36:AB38"/>
    <mergeCell ref="T36:T38"/>
    <mergeCell ref="Y36:Y38"/>
    <mergeCell ref="Q39:Q47"/>
    <mergeCell ref="R39:R47"/>
    <mergeCell ref="U39:U47"/>
    <mergeCell ref="V39:V47"/>
    <mergeCell ref="P39:P47"/>
    <mergeCell ref="R36:R38"/>
    <mergeCell ref="U36:U38"/>
    <mergeCell ref="V36:V38"/>
    <mergeCell ref="Z111:Z116"/>
    <mergeCell ref="AA111:AA116"/>
    <mergeCell ref="B6:B35"/>
    <mergeCell ref="AA18:AA26"/>
    <mergeCell ref="AB18:AB26"/>
    <mergeCell ref="T21:T23"/>
    <mergeCell ref="Y21:Y23"/>
    <mergeCell ref="T24:T26"/>
    <mergeCell ref="Y24:Y26"/>
    <mergeCell ref="T18:T20"/>
    <mergeCell ref="U18:U26"/>
    <mergeCell ref="AA27:AA35"/>
    <mergeCell ref="AB27:AB35"/>
    <mergeCell ref="T30:T32"/>
    <mergeCell ref="Y30:Y32"/>
    <mergeCell ref="T33:T35"/>
    <mergeCell ref="Y33:Y35"/>
    <mergeCell ref="T9:T11"/>
    <mergeCell ref="Z39:Z47"/>
    <mergeCell ref="AA39:AA47"/>
    <mergeCell ref="AB39:AB47"/>
    <mergeCell ref="T45:T47"/>
    <mergeCell ref="Y45:Y47"/>
    <mergeCell ref="Y42:Y44"/>
    <mergeCell ref="Z27:Z35"/>
    <mergeCell ref="V18:V26"/>
    <mergeCell ref="W18:W26"/>
    <mergeCell ref="Y18:Y20"/>
    <mergeCell ref="Z18:Z26"/>
    <mergeCell ref="AJ27:AR27"/>
    <mergeCell ref="T27:T29"/>
    <mergeCell ref="U27:U35"/>
    <mergeCell ref="V27:V35"/>
    <mergeCell ref="W27:W35"/>
    <mergeCell ref="Y27:Y29"/>
    <mergeCell ref="Z6:Z8"/>
    <mergeCell ref="AA6:AA8"/>
    <mergeCell ref="AB6:AB8"/>
    <mergeCell ref="Z9:Z17"/>
    <mergeCell ref="AA9:AA17"/>
    <mergeCell ref="AB9:AB17"/>
    <mergeCell ref="U9:U17"/>
    <mergeCell ref="V9:V17"/>
    <mergeCell ref="W9:W17"/>
    <mergeCell ref="Y9:Y11"/>
    <mergeCell ref="T12:T14"/>
    <mergeCell ref="Y12:Y14"/>
    <mergeCell ref="T15:T17"/>
    <mergeCell ref="Y15:Y17"/>
    <mergeCell ref="T6:T8"/>
    <mergeCell ref="U6:U8"/>
    <mergeCell ref="I6:I8"/>
    <mergeCell ref="K6:K8"/>
    <mergeCell ref="P9:P17"/>
    <mergeCell ref="O6:O8"/>
    <mergeCell ref="P6:P8"/>
    <mergeCell ref="Q6:Q8"/>
    <mergeCell ref="R6:R8"/>
    <mergeCell ref="Q9:Q17"/>
    <mergeCell ref="V6:V8"/>
    <mergeCell ref="W6:W8"/>
    <mergeCell ref="Y6:Y8"/>
    <mergeCell ref="P18:P26"/>
    <mergeCell ref="Q18:Q26"/>
    <mergeCell ref="R18:R26"/>
    <mergeCell ref="G21:G23"/>
    <mergeCell ref="K21:K23"/>
    <mergeCell ref="O21:O23"/>
    <mergeCell ref="G24:G26"/>
    <mergeCell ref="K24:K26"/>
    <mergeCell ref="C6:C8"/>
    <mergeCell ref="G6:G8"/>
    <mergeCell ref="H6:H8"/>
    <mergeCell ref="C9:C17"/>
    <mergeCell ref="G9:G11"/>
    <mergeCell ref="H9:H17"/>
    <mergeCell ref="I9:I17"/>
    <mergeCell ref="K9:K11"/>
    <mergeCell ref="L9:L17"/>
    <mergeCell ref="O12:O14"/>
    <mergeCell ref="G15:G17"/>
    <mergeCell ref="K15:K17"/>
    <mergeCell ref="O15:O17"/>
    <mergeCell ref="M9:M17"/>
    <mergeCell ref="O9:O11"/>
    <mergeCell ref="O24:O26"/>
    <mergeCell ref="M18:M26"/>
    <mergeCell ref="O18:O20"/>
    <mergeCell ref="O27:O29"/>
    <mergeCell ref="P27:P35"/>
    <mergeCell ref="Q27:Q35"/>
    <mergeCell ref="R27:R35"/>
    <mergeCell ref="G30:G32"/>
    <mergeCell ref="K30:K32"/>
    <mergeCell ref="O30:O32"/>
    <mergeCell ref="G33:G35"/>
    <mergeCell ref="K33:K35"/>
    <mergeCell ref="O33:O35"/>
    <mergeCell ref="C27:C35"/>
    <mergeCell ref="G27:G29"/>
    <mergeCell ref="H27:H35"/>
    <mergeCell ref="I27:I35"/>
    <mergeCell ref="K27:K29"/>
    <mergeCell ref="L27:L35"/>
    <mergeCell ref="M27:M35"/>
    <mergeCell ref="L6:L8"/>
    <mergeCell ref="M6:M8"/>
    <mergeCell ref="C18:C26"/>
    <mergeCell ref="G18:G20"/>
    <mergeCell ref="H18:H26"/>
    <mergeCell ref="I18:I26"/>
    <mergeCell ref="K18:K20"/>
    <mergeCell ref="L18:L26"/>
    <mergeCell ref="G12:G14"/>
    <mergeCell ref="K12:K14"/>
    <mergeCell ref="AI29:AI32"/>
    <mergeCell ref="R9:R17"/>
    <mergeCell ref="P48:P50"/>
    <mergeCell ref="Q48:Q50"/>
    <mergeCell ref="B48:B68"/>
    <mergeCell ref="C48:C50"/>
    <mergeCell ref="C51:C53"/>
    <mergeCell ref="C54:C56"/>
    <mergeCell ref="C57:C59"/>
    <mergeCell ref="C60:C68"/>
    <mergeCell ref="Z48:Z50"/>
    <mergeCell ref="AA48:AA50"/>
    <mergeCell ref="AB48:AB50"/>
    <mergeCell ref="G48:G50"/>
    <mergeCell ref="H48:H50"/>
    <mergeCell ref="I48:I50"/>
    <mergeCell ref="K48:K50"/>
    <mergeCell ref="L48:L50"/>
    <mergeCell ref="M48:M50"/>
    <mergeCell ref="O48:O50"/>
    <mergeCell ref="R48:R50"/>
    <mergeCell ref="T48:T50"/>
    <mergeCell ref="U48:U50"/>
    <mergeCell ref="V48:V50"/>
    <mergeCell ref="W48:W50"/>
    <mergeCell ref="Y48:Y50"/>
    <mergeCell ref="AB51:AB53"/>
    <mergeCell ref="G51:G53"/>
    <mergeCell ref="H51:H53"/>
    <mergeCell ref="I51:I53"/>
    <mergeCell ref="K51:K53"/>
    <mergeCell ref="L51:L53"/>
    <mergeCell ref="M51:M53"/>
    <mergeCell ref="O51:O53"/>
    <mergeCell ref="P51:P53"/>
    <mergeCell ref="Q51:Q53"/>
    <mergeCell ref="U51:U53"/>
    <mergeCell ref="V51:V53"/>
    <mergeCell ref="W51:W53"/>
    <mergeCell ref="Y51:Y53"/>
    <mergeCell ref="Z51:Z53"/>
    <mergeCell ref="AA51:AA53"/>
    <mergeCell ref="R51:R53"/>
    <mergeCell ref="T51:T53"/>
    <mergeCell ref="W54:W56"/>
    <mergeCell ref="Y54:Y56"/>
    <mergeCell ref="Z54:Z56"/>
    <mergeCell ref="AA54:AA56"/>
    <mergeCell ref="AB54:AB56"/>
    <mergeCell ref="G54:G56"/>
    <mergeCell ref="H54:H56"/>
    <mergeCell ref="I54:I56"/>
    <mergeCell ref="K54:K56"/>
    <mergeCell ref="L54:L56"/>
    <mergeCell ref="R54:R56"/>
    <mergeCell ref="T54:T56"/>
    <mergeCell ref="U54:U56"/>
    <mergeCell ref="V54:V56"/>
    <mergeCell ref="Z57:Z59"/>
    <mergeCell ref="AA57:AA59"/>
    <mergeCell ref="AB57:AB59"/>
    <mergeCell ref="G57:G59"/>
    <mergeCell ref="H57:H59"/>
    <mergeCell ref="I57:I59"/>
    <mergeCell ref="K57:K59"/>
    <mergeCell ref="L57:L59"/>
    <mergeCell ref="M57:M59"/>
    <mergeCell ref="O57:O59"/>
    <mergeCell ref="R57:R59"/>
    <mergeCell ref="T57:T59"/>
    <mergeCell ref="U57:U59"/>
    <mergeCell ref="V57:V59"/>
    <mergeCell ref="W57:W59"/>
    <mergeCell ref="Y57:Y59"/>
    <mergeCell ref="G60:G62"/>
    <mergeCell ref="H60:H68"/>
    <mergeCell ref="I60:I68"/>
    <mergeCell ref="K60:K62"/>
    <mergeCell ref="L60:L68"/>
    <mergeCell ref="M60:M68"/>
    <mergeCell ref="Z60:Z68"/>
    <mergeCell ref="AA60:AA68"/>
    <mergeCell ref="AB60:AB68"/>
    <mergeCell ref="T63:T65"/>
    <mergeCell ref="Y63:Y65"/>
    <mergeCell ref="T66:T68"/>
    <mergeCell ref="Y66:Y68"/>
    <mergeCell ref="R60:R68"/>
    <mergeCell ref="T60:T62"/>
    <mergeCell ref="U60:U68"/>
    <mergeCell ref="V60:V68"/>
    <mergeCell ref="W60:W68"/>
    <mergeCell ref="Y60:Y62"/>
    <mergeCell ref="K66:K68"/>
    <mergeCell ref="O66:O68"/>
  </mergeCells>
  <pageMargins left="0.7" right="0.7" top="0.75" bottom="0.75" header="0.3" footer="0.3"/>
  <pageSetup paperSize="9" orientation="portrait" verticalDpi="300" r:id="rId1"/>
  <ignoredErrors>
    <ignoredError sqref="D6:D8" numberStoredAsText="1"/>
    <ignoredError sqref="G6:G68 I6 G69:G110 I69:I74 G111:G125 I48:I59 I3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22379-9752-4768-9F83-89C36BA9C6A2}">
  <dimension ref="B1:K243"/>
  <sheetViews>
    <sheetView zoomScale="70" zoomScaleNormal="70" workbookViewId="0">
      <selection activeCell="I136" sqref="I136:I159"/>
    </sheetView>
  </sheetViews>
  <sheetFormatPr baseColWidth="10" defaultColWidth="8.88671875" defaultRowHeight="14.4" x14ac:dyDescent="0.3"/>
  <cols>
    <col min="5" max="5" width="8" bestFit="1" customWidth="1"/>
    <col min="6" max="6" width="21" bestFit="1" customWidth="1"/>
    <col min="7" max="7" width="18.21875" bestFit="1" customWidth="1"/>
    <col min="8" max="8" width="18.33203125" customWidth="1"/>
    <col min="9" max="9" width="18.44140625" bestFit="1" customWidth="1"/>
    <col min="10" max="10" width="12.5546875" bestFit="1" customWidth="1"/>
    <col min="11" max="11" width="14.33203125" bestFit="1" customWidth="1"/>
    <col min="14" max="14" width="13.109375" customWidth="1"/>
    <col min="15" max="15" width="13.5546875" customWidth="1"/>
    <col min="16" max="16" width="16.88671875" customWidth="1"/>
    <col min="17" max="17" width="15.21875" customWidth="1"/>
    <col min="18" max="18" width="15.77734375" customWidth="1"/>
  </cols>
  <sheetData>
    <row r="1" spans="2:11" ht="15" thickBot="1" x14ac:dyDescent="0.35"/>
    <row r="2" spans="2:11" ht="15" thickBot="1" x14ac:dyDescent="0.35">
      <c r="C2" s="778" t="s">
        <v>51</v>
      </c>
      <c r="D2" s="779"/>
      <c r="E2" s="779"/>
      <c r="F2" s="779"/>
      <c r="G2" s="779"/>
      <c r="H2" s="779"/>
      <c r="I2" s="779"/>
      <c r="J2" s="779"/>
      <c r="K2" s="780"/>
    </row>
    <row r="3" spans="2:11" ht="15" thickBot="1" x14ac:dyDescent="0.35">
      <c r="C3" s="39" t="s">
        <v>24</v>
      </c>
      <c r="D3" s="220" t="s">
        <v>48</v>
      </c>
      <c r="E3" s="39" t="s">
        <v>71</v>
      </c>
      <c r="F3" s="220" t="s">
        <v>72</v>
      </c>
      <c r="G3" s="39" t="s">
        <v>73</v>
      </c>
      <c r="H3" s="39" t="s">
        <v>67</v>
      </c>
      <c r="I3" s="39" t="s">
        <v>68</v>
      </c>
      <c r="J3" s="39" t="s">
        <v>19</v>
      </c>
      <c r="K3" s="39" t="s">
        <v>34</v>
      </c>
    </row>
    <row r="4" spans="2:11" ht="15" customHeight="1" x14ac:dyDescent="0.3">
      <c r="B4" s="603" t="s">
        <v>33</v>
      </c>
      <c r="C4" s="606" t="s">
        <v>9</v>
      </c>
      <c r="D4" s="785" t="s">
        <v>17</v>
      </c>
      <c r="E4" s="785">
        <v>5</v>
      </c>
      <c r="F4" s="349">
        <v>0.376</v>
      </c>
      <c r="G4" s="465">
        <f>F4*$E$4</f>
        <v>1.88</v>
      </c>
      <c r="H4" s="577">
        <f>AVERAGE(G4:G9)</f>
        <v>1.9183333333333337</v>
      </c>
      <c r="I4" s="577">
        <f>H4</f>
        <v>1.9183333333333337</v>
      </c>
      <c r="J4" s="580">
        <f>_xlfn.STDEV.S(G4:G9)</f>
        <v>0.11066465861632015</v>
      </c>
      <c r="K4" s="577">
        <f>(J4/I4)*100</f>
        <v>5.7687919348212056</v>
      </c>
    </row>
    <row r="5" spans="2:11" x14ac:dyDescent="0.3">
      <c r="B5" s="604"/>
      <c r="C5" s="607"/>
      <c r="D5" s="782"/>
      <c r="E5" s="783"/>
      <c r="F5" s="466">
        <v>0.37</v>
      </c>
      <c r="G5" s="467">
        <f t="shared" ref="G5:G9" si="0">F5*$E$4</f>
        <v>1.85</v>
      </c>
      <c r="H5" s="578"/>
      <c r="I5" s="578"/>
      <c r="J5" s="581"/>
      <c r="K5" s="578"/>
    </row>
    <row r="6" spans="2:11" x14ac:dyDescent="0.3">
      <c r="B6" s="604"/>
      <c r="C6" s="607"/>
      <c r="D6" s="781" t="s">
        <v>16</v>
      </c>
      <c r="E6" s="783"/>
      <c r="F6" s="415">
        <v>0.36499999999999999</v>
      </c>
      <c r="G6" s="468">
        <f t="shared" si="0"/>
        <v>1.825</v>
      </c>
      <c r="H6" s="578"/>
      <c r="I6" s="578"/>
      <c r="J6" s="581"/>
      <c r="K6" s="578"/>
    </row>
    <row r="7" spans="2:11" x14ac:dyDescent="0.3">
      <c r="B7" s="604"/>
      <c r="C7" s="607"/>
      <c r="D7" s="782"/>
      <c r="E7" s="783"/>
      <c r="F7" s="357">
        <v>0.36799999999999999</v>
      </c>
      <c r="G7" s="467">
        <f t="shared" si="0"/>
        <v>1.8399999999999999</v>
      </c>
      <c r="H7" s="578"/>
      <c r="I7" s="578"/>
      <c r="J7" s="581"/>
      <c r="K7" s="578"/>
    </row>
    <row r="8" spans="2:11" x14ac:dyDescent="0.3">
      <c r="B8" s="604"/>
      <c r="C8" s="607"/>
      <c r="D8" s="783" t="s">
        <v>15</v>
      </c>
      <c r="E8" s="783"/>
      <c r="F8" s="417">
        <v>0.41699999999999998</v>
      </c>
      <c r="G8" s="468">
        <f t="shared" si="0"/>
        <v>2.085</v>
      </c>
      <c r="H8" s="578"/>
      <c r="I8" s="578"/>
      <c r="J8" s="581"/>
      <c r="K8" s="578"/>
    </row>
    <row r="9" spans="2:11" ht="15" thickBot="1" x14ac:dyDescent="0.35">
      <c r="B9" s="604"/>
      <c r="C9" s="608"/>
      <c r="D9" s="784"/>
      <c r="E9" s="784"/>
      <c r="F9" s="359">
        <v>0.40600000000000003</v>
      </c>
      <c r="G9" s="469">
        <f t="shared" si="0"/>
        <v>2.0300000000000002</v>
      </c>
      <c r="H9" s="623"/>
      <c r="I9" s="623"/>
      <c r="J9" s="671"/>
      <c r="K9" s="623"/>
    </row>
    <row r="10" spans="2:11" x14ac:dyDescent="0.3">
      <c r="B10" s="604"/>
      <c r="C10" s="609" t="s">
        <v>13</v>
      </c>
      <c r="D10" s="786">
        <v>5.0999999999999996</v>
      </c>
      <c r="E10" s="786">
        <v>5</v>
      </c>
      <c r="F10" s="215">
        <v>0.40500000000000003</v>
      </c>
      <c r="G10" s="238">
        <f>F10*$E$10</f>
        <v>2.0250000000000004</v>
      </c>
      <c r="H10" s="583">
        <f>AVERAGE(G10:G15)</f>
        <v>2.0150000000000001</v>
      </c>
      <c r="I10" s="583">
        <f>AVERAGE(H10:H27)</f>
        <v>2.0586111111111109</v>
      </c>
      <c r="J10" s="590">
        <f>_xlfn.STDEV.S(H10:H27)</f>
        <v>7.481613264332572E-2</v>
      </c>
      <c r="K10" s="583">
        <f>(J10/I10)*100</f>
        <v>3.6343014102816436</v>
      </c>
    </row>
    <row r="11" spans="2:11" x14ac:dyDescent="0.3">
      <c r="B11" s="604"/>
      <c r="C11" s="610"/>
      <c r="D11" s="787"/>
      <c r="E11" s="788"/>
      <c r="F11" s="239">
        <v>0.41</v>
      </c>
      <c r="G11" s="240">
        <f t="shared" ref="G11:G27" si="1">F11*$E$10</f>
        <v>2.0499999999999998</v>
      </c>
      <c r="H11" s="584"/>
      <c r="I11" s="584"/>
      <c r="J11" s="591"/>
      <c r="K11" s="584"/>
    </row>
    <row r="12" spans="2:11" x14ac:dyDescent="0.3">
      <c r="B12" s="604"/>
      <c r="C12" s="610"/>
      <c r="D12" s="791">
        <v>5.2</v>
      </c>
      <c r="E12" s="788"/>
      <c r="F12" s="159">
        <v>0.39700000000000002</v>
      </c>
      <c r="G12" s="241">
        <f t="shared" si="1"/>
        <v>1.9850000000000001</v>
      </c>
      <c r="H12" s="584"/>
      <c r="I12" s="584"/>
      <c r="J12" s="591"/>
      <c r="K12" s="584"/>
    </row>
    <row r="13" spans="2:11" x14ac:dyDescent="0.3">
      <c r="B13" s="604"/>
      <c r="C13" s="610"/>
      <c r="D13" s="787"/>
      <c r="E13" s="788"/>
      <c r="F13" s="239">
        <v>0.39700000000000002</v>
      </c>
      <c r="G13" s="240">
        <f t="shared" si="1"/>
        <v>1.9850000000000001</v>
      </c>
      <c r="H13" s="584"/>
      <c r="I13" s="584"/>
      <c r="J13" s="591"/>
      <c r="K13" s="584"/>
    </row>
    <row r="14" spans="2:11" x14ac:dyDescent="0.3">
      <c r="B14" s="604"/>
      <c r="C14" s="610"/>
      <c r="D14" s="788">
        <v>5.3</v>
      </c>
      <c r="E14" s="788"/>
      <c r="F14" s="159">
        <v>0.39700000000000002</v>
      </c>
      <c r="G14" s="241">
        <f t="shared" si="1"/>
        <v>1.9850000000000001</v>
      </c>
      <c r="H14" s="584"/>
      <c r="I14" s="584"/>
      <c r="J14" s="591"/>
      <c r="K14" s="584"/>
    </row>
    <row r="15" spans="2:11" ht="15" thickBot="1" x14ac:dyDescent="0.35">
      <c r="B15" s="604"/>
      <c r="C15" s="610"/>
      <c r="D15" s="789"/>
      <c r="E15" s="788"/>
      <c r="F15" s="146">
        <v>0.41199999999999998</v>
      </c>
      <c r="G15" s="242">
        <f t="shared" si="1"/>
        <v>2.06</v>
      </c>
      <c r="H15" s="594"/>
      <c r="I15" s="584"/>
      <c r="J15" s="591"/>
      <c r="K15" s="584"/>
    </row>
    <row r="16" spans="2:11" x14ac:dyDescent="0.3">
      <c r="B16" s="604"/>
      <c r="C16" s="610"/>
      <c r="D16" s="786">
        <v>10.1</v>
      </c>
      <c r="E16" s="788"/>
      <c r="F16" s="215">
        <v>0.38700000000000001</v>
      </c>
      <c r="G16" s="238">
        <f t="shared" si="1"/>
        <v>1.9350000000000001</v>
      </c>
      <c r="H16" s="583">
        <f>AVERAGE(G16:G21)</f>
        <v>2.0158333333333331</v>
      </c>
      <c r="I16" s="584"/>
      <c r="J16" s="591"/>
      <c r="K16" s="584"/>
    </row>
    <row r="17" spans="2:11" x14ac:dyDescent="0.3">
      <c r="B17" s="604"/>
      <c r="C17" s="610"/>
      <c r="D17" s="787"/>
      <c r="E17" s="788"/>
      <c r="F17" s="203">
        <v>0.40500000000000003</v>
      </c>
      <c r="G17" s="240">
        <f t="shared" si="1"/>
        <v>2.0250000000000004</v>
      </c>
      <c r="H17" s="584"/>
      <c r="I17" s="584"/>
      <c r="J17" s="591"/>
      <c r="K17" s="584"/>
    </row>
    <row r="18" spans="2:11" x14ac:dyDescent="0.3">
      <c r="B18" s="604"/>
      <c r="C18" s="610"/>
      <c r="D18" s="791">
        <v>10.199999999999999</v>
      </c>
      <c r="E18" s="788"/>
      <c r="F18" s="243">
        <v>0.38900000000000001</v>
      </c>
      <c r="G18" s="241">
        <f t="shared" si="1"/>
        <v>1.9450000000000001</v>
      </c>
      <c r="H18" s="584"/>
      <c r="I18" s="584"/>
      <c r="J18" s="591"/>
      <c r="K18" s="584"/>
    </row>
    <row r="19" spans="2:11" x14ac:dyDescent="0.3">
      <c r="B19" s="604"/>
      <c r="C19" s="610"/>
      <c r="D19" s="787"/>
      <c r="E19" s="788"/>
      <c r="F19" s="203">
        <v>0.38900000000000001</v>
      </c>
      <c r="G19" s="240">
        <f t="shared" si="1"/>
        <v>1.9450000000000001</v>
      </c>
      <c r="H19" s="584"/>
      <c r="I19" s="584"/>
      <c r="J19" s="591"/>
      <c r="K19" s="584"/>
    </row>
    <row r="20" spans="2:11" x14ac:dyDescent="0.3">
      <c r="B20" s="604"/>
      <c r="C20" s="610"/>
      <c r="D20" s="788">
        <v>10.3</v>
      </c>
      <c r="E20" s="788"/>
      <c r="F20" s="243">
        <v>0.42299999999999999</v>
      </c>
      <c r="G20" s="241">
        <f t="shared" si="1"/>
        <v>2.1149999999999998</v>
      </c>
      <c r="H20" s="584"/>
      <c r="I20" s="584"/>
      <c r="J20" s="591"/>
      <c r="K20" s="584"/>
    </row>
    <row r="21" spans="2:11" ht="15" thickBot="1" x14ac:dyDescent="0.35">
      <c r="B21" s="604"/>
      <c r="C21" s="610"/>
      <c r="D21" s="789"/>
      <c r="E21" s="788"/>
      <c r="F21" s="146">
        <v>0.42599999999999999</v>
      </c>
      <c r="G21" s="242">
        <f t="shared" si="1"/>
        <v>2.13</v>
      </c>
      <c r="H21" s="594"/>
      <c r="I21" s="584"/>
      <c r="J21" s="591"/>
      <c r="K21" s="584"/>
    </row>
    <row r="22" spans="2:11" x14ac:dyDescent="0.3">
      <c r="B22" s="604"/>
      <c r="C22" s="610"/>
      <c r="D22" s="786">
        <v>15.1</v>
      </c>
      <c r="E22" s="788"/>
      <c r="F22" s="215">
        <v>0.42299999999999999</v>
      </c>
      <c r="G22" s="238">
        <f t="shared" si="1"/>
        <v>2.1149999999999998</v>
      </c>
      <c r="H22" s="583">
        <f>AVERAGE(G22:G27)</f>
        <v>2.145</v>
      </c>
      <c r="I22" s="584"/>
      <c r="J22" s="591"/>
      <c r="K22" s="584"/>
    </row>
    <row r="23" spans="2:11" x14ac:dyDescent="0.3">
      <c r="B23" s="604"/>
      <c r="C23" s="610"/>
      <c r="D23" s="787"/>
      <c r="E23" s="788"/>
      <c r="F23" s="203">
        <v>0.42799999999999999</v>
      </c>
      <c r="G23" s="240">
        <f t="shared" si="1"/>
        <v>2.14</v>
      </c>
      <c r="H23" s="584"/>
      <c r="I23" s="584"/>
      <c r="J23" s="591"/>
      <c r="K23" s="584"/>
    </row>
    <row r="24" spans="2:11" x14ac:dyDescent="0.3">
      <c r="B24" s="604"/>
      <c r="C24" s="610"/>
      <c r="D24" s="791">
        <v>15.2</v>
      </c>
      <c r="E24" s="788"/>
      <c r="F24" s="243">
        <v>0.42699999999999999</v>
      </c>
      <c r="G24" s="241">
        <f t="shared" si="1"/>
        <v>2.1349999999999998</v>
      </c>
      <c r="H24" s="584"/>
      <c r="I24" s="584"/>
      <c r="J24" s="591"/>
      <c r="K24" s="584"/>
    </row>
    <row r="25" spans="2:11" x14ac:dyDescent="0.3">
      <c r="B25" s="604"/>
      <c r="C25" s="610"/>
      <c r="D25" s="787"/>
      <c r="E25" s="788"/>
      <c r="F25" s="239">
        <v>0.43</v>
      </c>
      <c r="G25" s="240">
        <f t="shared" si="1"/>
        <v>2.15</v>
      </c>
      <c r="H25" s="584"/>
      <c r="I25" s="584"/>
      <c r="J25" s="591"/>
      <c r="K25" s="584"/>
    </row>
    <row r="26" spans="2:11" x14ac:dyDescent="0.3">
      <c r="B26" s="604"/>
      <c r="C26" s="610"/>
      <c r="D26" s="788">
        <v>15.3</v>
      </c>
      <c r="E26" s="788"/>
      <c r="F26" s="159">
        <v>0.432</v>
      </c>
      <c r="G26" s="241">
        <f t="shared" si="1"/>
        <v>2.16</v>
      </c>
      <c r="H26" s="584"/>
      <c r="I26" s="584"/>
      <c r="J26" s="591"/>
      <c r="K26" s="584"/>
    </row>
    <row r="27" spans="2:11" ht="15" thickBot="1" x14ac:dyDescent="0.35">
      <c r="B27" s="604"/>
      <c r="C27" s="611"/>
      <c r="D27" s="789"/>
      <c r="E27" s="789"/>
      <c r="F27" s="244">
        <v>0.434</v>
      </c>
      <c r="G27" s="242">
        <f t="shared" si="1"/>
        <v>2.17</v>
      </c>
      <c r="H27" s="594"/>
      <c r="I27" s="594"/>
      <c r="J27" s="790"/>
      <c r="K27" s="594"/>
    </row>
    <row r="28" spans="2:11" x14ac:dyDescent="0.3">
      <c r="B28" s="604"/>
      <c r="C28" s="624" t="s">
        <v>14</v>
      </c>
      <c r="D28" s="792">
        <v>3.1</v>
      </c>
      <c r="E28" s="792">
        <v>5</v>
      </c>
      <c r="F28" s="363">
        <v>0.38900000000000001</v>
      </c>
      <c r="G28" s="470">
        <f>F28*$E$28</f>
        <v>1.9450000000000001</v>
      </c>
      <c r="H28" s="649">
        <f>AVERAGE(G28:G33)</f>
        <v>1.9525000000000003</v>
      </c>
      <c r="I28" s="649">
        <f>AVERAGE(H28:H45)</f>
        <v>1.9916666666666669</v>
      </c>
      <c r="J28" s="646">
        <f>_xlfn.STDEV.S(H28:H45)</f>
        <v>0.12751089278088271</v>
      </c>
      <c r="K28" s="649">
        <f>(J28/I28)*100</f>
        <v>6.4022205580359506</v>
      </c>
    </row>
    <row r="29" spans="2:11" x14ac:dyDescent="0.3">
      <c r="B29" s="604"/>
      <c r="C29" s="625"/>
      <c r="D29" s="793"/>
      <c r="E29" s="794"/>
      <c r="F29" s="374">
        <v>0.39600000000000002</v>
      </c>
      <c r="G29" s="471">
        <f t="shared" ref="G29:G45" si="2">F29*$E$28</f>
        <v>1.98</v>
      </c>
      <c r="H29" s="637"/>
      <c r="I29" s="637"/>
      <c r="J29" s="647"/>
      <c r="K29" s="637"/>
    </row>
    <row r="30" spans="2:11" x14ac:dyDescent="0.3">
      <c r="B30" s="604"/>
      <c r="C30" s="625"/>
      <c r="D30" s="796">
        <v>3.2</v>
      </c>
      <c r="E30" s="794"/>
      <c r="F30" s="378">
        <v>0.39500000000000002</v>
      </c>
      <c r="G30" s="472">
        <f t="shared" si="2"/>
        <v>1.9750000000000001</v>
      </c>
      <c r="H30" s="637"/>
      <c r="I30" s="637"/>
      <c r="J30" s="647"/>
      <c r="K30" s="637"/>
    </row>
    <row r="31" spans="2:11" x14ac:dyDescent="0.3">
      <c r="B31" s="604"/>
      <c r="C31" s="625"/>
      <c r="D31" s="793"/>
      <c r="E31" s="794"/>
      <c r="F31" s="374">
        <v>0.39</v>
      </c>
      <c r="G31" s="471">
        <f t="shared" si="2"/>
        <v>1.9500000000000002</v>
      </c>
      <c r="H31" s="637"/>
      <c r="I31" s="637"/>
      <c r="J31" s="647"/>
      <c r="K31" s="637"/>
    </row>
    <row r="32" spans="2:11" x14ac:dyDescent="0.3">
      <c r="B32" s="604"/>
      <c r="C32" s="625"/>
      <c r="D32" s="794">
        <v>3.3</v>
      </c>
      <c r="E32" s="794"/>
      <c r="F32" s="378">
        <v>0.38800000000000001</v>
      </c>
      <c r="G32" s="472">
        <f t="shared" si="2"/>
        <v>1.94</v>
      </c>
      <c r="H32" s="637"/>
      <c r="I32" s="637"/>
      <c r="J32" s="647"/>
      <c r="K32" s="637"/>
    </row>
    <row r="33" spans="2:11" ht="15" thickBot="1" x14ac:dyDescent="0.35">
      <c r="B33" s="604"/>
      <c r="C33" s="625"/>
      <c r="D33" s="795"/>
      <c r="E33" s="794"/>
      <c r="F33" s="383">
        <v>0.38500000000000001</v>
      </c>
      <c r="G33" s="473">
        <f t="shared" si="2"/>
        <v>1.925</v>
      </c>
      <c r="H33" s="638"/>
      <c r="I33" s="637"/>
      <c r="J33" s="647"/>
      <c r="K33" s="637"/>
    </row>
    <row r="34" spans="2:11" x14ac:dyDescent="0.3">
      <c r="B34" s="604"/>
      <c r="C34" s="625"/>
      <c r="D34" s="792">
        <v>7.1</v>
      </c>
      <c r="E34" s="794"/>
      <c r="F34" s="363">
        <v>0.372</v>
      </c>
      <c r="G34" s="470">
        <f t="shared" si="2"/>
        <v>1.8599999999999999</v>
      </c>
      <c r="H34" s="649">
        <f>AVERAGE(G34:G39)</f>
        <v>1.8883333333333334</v>
      </c>
      <c r="I34" s="637"/>
      <c r="J34" s="647"/>
      <c r="K34" s="637"/>
    </row>
    <row r="35" spans="2:11" x14ac:dyDescent="0.3">
      <c r="B35" s="604"/>
      <c r="C35" s="625"/>
      <c r="D35" s="793"/>
      <c r="E35" s="794"/>
      <c r="F35" s="373">
        <v>0.371</v>
      </c>
      <c r="G35" s="471">
        <f t="shared" si="2"/>
        <v>1.855</v>
      </c>
      <c r="H35" s="637"/>
      <c r="I35" s="637"/>
      <c r="J35" s="647"/>
      <c r="K35" s="637"/>
    </row>
    <row r="36" spans="2:11" x14ac:dyDescent="0.3">
      <c r="B36" s="604"/>
      <c r="C36" s="625"/>
      <c r="D36" s="796">
        <v>7.2</v>
      </c>
      <c r="E36" s="794"/>
      <c r="F36" s="379">
        <v>0.38</v>
      </c>
      <c r="G36" s="472">
        <f t="shared" si="2"/>
        <v>1.9</v>
      </c>
      <c r="H36" s="637"/>
      <c r="I36" s="637"/>
      <c r="J36" s="647"/>
      <c r="K36" s="637"/>
    </row>
    <row r="37" spans="2:11" x14ac:dyDescent="0.3">
      <c r="B37" s="604"/>
      <c r="C37" s="625"/>
      <c r="D37" s="793"/>
      <c r="E37" s="794"/>
      <c r="F37" s="373">
        <v>0.39200000000000002</v>
      </c>
      <c r="G37" s="471">
        <f t="shared" si="2"/>
        <v>1.96</v>
      </c>
      <c r="H37" s="637"/>
      <c r="I37" s="637"/>
      <c r="J37" s="647"/>
      <c r="K37" s="637"/>
    </row>
    <row r="38" spans="2:11" x14ac:dyDescent="0.3">
      <c r="B38" s="604"/>
      <c r="C38" s="625"/>
      <c r="D38" s="794">
        <v>7.3</v>
      </c>
      <c r="E38" s="794"/>
      <c r="F38" s="379">
        <v>0.371</v>
      </c>
      <c r="G38" s="472">
        <f t="shared" si="2"/>
        <v>1.855</v>
      </c>
      <c r="H38" s="637"/>
      <c r="I38" s="637"/>
      <c r="J38" s="647"/>
      <c r="K38" s="637"/>
    </row>
    <row r="39" spans="2:11" ht="15" thickBot="1" x14ac:dyDescent="0.35">
      <c r="B39" s="604"/>
      <c r="C39" s="625"/>
      <c r="D39" s="795"/>
      <c r="E39" s="794"/>
      <c r="F39" s="384">
        <v>0.38</v>
      </c>
      <c r="G39" s="473">
        <f t="shared" si="2"/>
        <v>1.9</v>
      </c>
      <c r="H39" s="638"/>
      <c r="I39" s="637"/>
      <c r="J39" s="647"/>
      <c r="K39" s="637"/>
    </row>
    <row r="40" spans="2:11" x14ac:dyDescent="0.3">
      <c r="B40" s="604"/>
      <c r="C40" s="625"/>
      <c r="D40" s="792">
        <v>8.1</v>
      </c>
      <c r="E40" s="794"/>
      <c r="F40" s="363">
        <v>0.436</v>
      </c>
      <c r="G40" s="470">
        <f t="shared" si="2"/>
        <v>2.1800000000000002</v>
      </c>
      <c r="H40" s="649">
        <f>AVERAGE(G40:G45)</f>
        <v>2.1341666666666668</v>
      </c>
      <c r="I40" s="637"/>
      <c r="J40" s="647"/>
      <c r="K40" s="637"/>
    </row>
    <row r="41" spans="2:11" x14ac:dyDescent="0.3">
      <c r="B41" s="604"/>
      <c r="C41" s="625"/>
      <c r="D41" s="793"/>
      <c r="E41" s="794"/>
      <c r="F41" s="373">
        <v>0.42599999999999999</v>
      </c>
      <c r="G41" s="471">
        <f t="shared" si="2"/>
        <v>2.13</v>
      </c>
      <c r="H41" s="637"/>
      <c r="I41" s="637"/>
      <c r="J41" s="647"/>
      <c r="K41" s="637"/>
    </row>
    <row r="42" spans="2:11" x14ac:dyDescent="0.3">
      <c r="B42" s="604"/>
      <c r="C42" s="625"/>
      <c r="D42" s="796">
        <v>8.1999999999999993</v>
      </c>
      <c r="E42" s="794"/>
      <c r="F42" s="379">
        <v>0.43099999999999999</v>
      </c>
      <c r="G42" s="472">
        <f t="shared" si="2"/>
        <v>2.1549999999999998</v>
      </c>
      <c r="H42" s="637"/>
      <c r="I42" s="637"/>
      <c r="J42" s="647"/>
      <c r="K42" s="637"/>
    </row>
    <row r="43" spans="2:11" x14ac:dyDescent="0.3">
      <c r="B43" s="604"/>
      <c r="C43" s="625"/>
      <c r="D43" s="793"/>
      <c r="E43" s="794"/>
      <c r="F43" s="374">
        <v>0.42799999999999999</v>
      </c>
      <c r="G43" s="471">
        <f t="shared" si="2"/>
        <v>2.14</v>
      </c>
      <c r="H43" s="637"/>
      <c r="I43" s="637"/>
      <c r="J43" s="647"/>
      <c r="K43" s="637"/>
    </row>
    <row r="44" spans="2:11" x14ac:dyDescent="0.3">
      <c r="B44" s="604"/>
      <c r="C44" s="625"/>
      <c r="D44" s="794">
        <v>8.3000000000000007</v>
      </c>
      <c r="E44" s="794"/>
      <c r="F44" s="378">
        <v>0.42499999999999999</v>
      </c>
      <c r="G44" s="472">
        <f t="shared" si="2"/>
        <v>2.125</v>
      </c>
      <c r="H44" s="637"/>
      <c r="I44" s="637"/>
      <c r="J44" s="647"/>
      <c r="K44" s="637"/>
    </row>
    <row r="45" spans="2:11" ht="15" thickBot="1" x14ac:dyDescent="0.35">
      <c r="B45" s="604"/>
      <c r="C45" s="626"/>
      <c r="D45" s="795"/>
      <c r="E45" s="795"/>
      <c r="F45" s="384">
        <v>0.41499999999999998</v>
      </c>
      <c r="G45" s="473">
        <f t="shared" si="2"/>
        <v>2.0749999999999997</v>
      </c>
      <c r="H45" s="638"/>
      <c r="I45" s="638"/>
      <c r="J45" s="648"/>
      <c r="K45" s="638"/>
    </row>
    <row r="46" spans="2:11" x14ac:dyDescent="0.3">
      <c r="B46" s="604"/>
      <c r="C46" s="612" t="s">
        <v>12</v>
      </c>
      <c r="D46" s="797">
        <v>1.1000000000000001</v>
      </c>
      <c r="E46" s="797">
        <v>5</v>
      </c>
      <c r="F46" s="388">
        <v>0.42499999999999999</v>
      </c>
      <c r="G46" s="474">
        <f>F46*$E$46</f>
        <v>2.125</v>
      </c>
      <c r="H46" s="565">
        <f>AVERAGE(G46:G51)</f>
        <v>2.1258333333333335</v>
      </c>
      <c r="I46" s="565">
        <f>AVERAGE(H46:H63)</f>
        <v>1.9749999999999999</v>
      </c>
      <c r="J46" s="568">
        <f>_xlfn.STDEV.S(H46:H63)</f>
        <v>0.17597545599063286</v>
      </c>
      <c r="K46" s="565">
        <f>(J46/I46)*100</f>
        <v>8.9101496704117906</v>
      </c>
    </row>
    <row r="47" spans="2:11" x14ac:dyDescent="0.3">
      <c r="B47" s="604"/>
      <c r="C47" s="613"/>
      <c r="D47" s="798"/>
      <c r="E47" s="799"/>
      <c r="F47" s="399">
        <v>0.443</v>
      </c>
      <c r="G47" s="475">
        <f t="shared" ref="G47:G63" si="3">F47*$E$46</f>
        <v>2.2149999999999999</v>
      </c>
      <c r="H47" s="566"/>
      <c r="I47" s="566"/>
      <c r="J47" s="569"/>
      <c r="K47" s="566"/>
    </row>
    <row r="48" spans="2:11" x14ac:dyDescent="0.3">
      <c r="B48" s="604"/>
      <c r="C48" s="613"/>
      <c r="D48" s="803">
        <v>1.2</v>
      </c>
      <c r="E48" s="799"/>
      <c r="F48" s="403">
        <v>0.40699999999999997</v>
      </c>
      <c r="G48" s="476">
        <f t="shared" si="3"/>
        <v>2.0349999999999997</v>
      </c>
      <c r="H48" s="566"/>
      <c r="I48" s="566"/>
      <c r="J48" s="569"/>
      <c r="K48" s="566"/>
    </row>
    <row r="49" spans="2:11" x14ac:dyDescent="0.3">
      <c r="B49" s="604"/>
      <c r="C49" s="613"/>
      <c r="D49" s="798"/>
      <c r="E49" s="799"/>
      <c r="F49" s="399">
        <v>0.42399999999999999</v>
      </c>
      <c r="G49" s="475">
        <f t="shared" si="3"/>
        <v>2.12</v>
      </c>
      <c r="H49" s="566"/>
      <c r="I49" s="566"/>
      <c r="J49" s="569"/>
      <c r="K49" s="566"/>
    </row>
    <row r="50" spans="2:11" x14ac:dyDescent="0.3">
      <c r="B50" s="604"/>
      <c r="C50" s="613"/>
      <c r="D50" s="799">
        <v>1.3</v>
      </c>
      <c r="E50" s="799"/>
      <c r="F50" s="403">
        <v>0.41799999999999998</v>
      </c>
      <c r="G50" s="476">
        <f t="shared" si="3"/>
        <v>2.09</v>
      </c>
      <c r="H50" s="566"/>
      <c r="I50" s="566"/>
      <c r="J50" s="569"/>
      <c r="K50" s="566"/>
    </row>
    <row r="51" spans="2:11" ht="15" thickBot="1" x14ac:dyDescent="0.35">
      <c r="B51" s="604"/>
      <c r="C51" s="613"/>
      <c r="D51" s="800"/>
      <c r="E51" s="799"/>
      <c r="F51" s="408">
        <v>0.434</v>
      </c>
      <c r="G51" s="477">
        <f t="shared" si="3"/>
        <v>2.17</v>
      </c>
      <c r="H51" s="576"/>
      <c r="I51" s="566"/>
      <c r="J51" s="569"/>
      <c r="K51" s="566"/>
    </row>
    <row r="52" spans="2:11" x14ac:dyDescent="0.3">
      <c r="B52" s="604"/>
      <c r="C52" s="613"/>
      <c r="D52" s="797">
        <v>3.1</v>
      </c>
      <c r="E52" s="799"/>
      <c r="F52" s="389">
        <v>0.39</v>
      </c>
      <c r="G52" s="474">
        <f t="shared" si="3"/>
        <v>1.9500000000000002</v>
      </c>
      <c r="H52" s="565">
        <f>AVERAGE(G52:G57)</f>
        <v>2.0175000000000001</v>
      </c>
      <c r="I52" s="566"/>
      <c r="J52" s="569"/>
      <c r="K52" s="566"/>
    </row>
    <row r="53" spans="2:11" x14ac:dyDescent="0.3">
      <c r="B53" s="604"/>
      <c r="C53" s="613"/>
      <c r="D53" s="798"/>
      <c r="E53" s="799"/>
      <c r="F53" s="398">
        <v>0.39700000000000002</v>
      </c>
      <c r="G53" s="475">
        <f t="shared" si="3"/>
        <v>1.9850000000000001</v>
      </c>
      <c r="H53" s="566"/>
      <c r="I53" s="566"/>
      <c r="J53" s="569"/>
      <c r="K53" s="566"/>
    </row>
    <row r="54" spans="2:11" x14ac:dyDescent="0.3">
      <c r="B54" s="604"/>
      <c r="C54" s="613"/>
      <c r="D54" s="803">
        <v>3.2</v>
      </c>
      <c r="E54" s="799"/>
      <c r="F54" s="404">
        <v>0.39400000000000002</v>
      </c>
      <c r="G54" s="476">
        <f t="shared" si="3"/>
        <v>1.9700000000000002</v>
      </c>
      <c r="H54" s="566"/>
      <c r="I54" s="566"/>
      <c r="J54" s="569"/>
      <c r="K54" s="566"/>
    </row>
    <row r="55" spans="2:11" x14ac:dyDescent="0.3">
      <c r="B55" s="604"/>
      <c r="C55" s="613"/>
      <c r="D55" s="798"/>
      <c r="E55" s="799"/>
      <c r="F55" s="399">
        <v>0.4</v>
      </c>
      <c r="G55" s="475">
        <f t="shared" si="3"/>
        <v>2</v>
      </c>
      <c r="H55" s="566"/>
      <c r="I55" s="566"/>
      <c r="J55" s="569"/>
      <c r="K55" s="566"/>
    </row>
    <row r="56" spans="2:11" x14ac:dyDescent="0.3">
      <c r="B56" s="604"/>
      <c r="C56" s="613"/>
      <c r="D56" s="799">
        <v>3.3</v>
      </c>
      <c r="E56" s="799"/>
      <c r="F56" s="404">
        <v>0.42099999999999999</v>
      </c>
      <c r="G56" s="476">
        <f t="shared" si="3"/>
        <v>2.105</v>
      </c>
      <c r="H56" s="566"/>
      <c r="I56" s="566"/>
      <c r="J56" s="569"/>
      <c r="K56" s="566"/>
    </row>
    <row r="57" spans="2:11" ht="15" thickBot="1" x14ac:dyDescent="0.35">
      <c r="B57" s="604"/>
      <c r="C57" s="613"/>
      <c r="D57" s="800"/>
      <c r="E57" s="799"/>
      <c r="F57" s="409">
        <v>0.41899999999999998</v>
      </c>
      <c r="G57" s="477">
        <f t="shared" si="3"/>
        <v>2.0949999999999998</v>
      </c>
      <c r="H57" s="576"/>
      <c r="I57" s="566"/>
      <c r="J57" s="569"/>
      <c r="K57" s="566"/>
    </row>
    <row r="58" spans="2:11" x14ac:dyDescent="0.3">
      <c r="B58" s="604"/>
      <c r="C58" s="613"/>
      <c r="D58" s="797">
        <v>5.0999999999999996</v>
      </c>
      <c r="E58" s="799"/>
      <c r="F58" s="478">
        <v>0.376</v>
      </c>
      <c r="G58" s="479">
        <f t="shared" si="3"/>
        <v>1.88</v>
      </c>
      <c r="H58" s="804">
        <f>AVERAGE(G58:G63)</f>
        <v>1.7816666666666665</v>
      </c>
      <c r="I58" s="566"/>
      <c r="J58" s="569"/>
      <c r="K58" s="566"/>
    </row>
    <row r="59" spans="2:11" x14ac:dyDescent="0.3">
      <c r="B59" s="604"/>
      <c r="C59" s="613"/>
      <c r="D59" s="798"/>
      <c r="E59" s="799"/>
      <c r="F59" s="480">
        <v>0.372</v>
      </c>
      <c r="G59" s="481">
        <f t="shared" si="3"/>
        <v>1.8599999999999999</v>
      </c>
      <c r="H59" s="805"/>
      <c r="I59" s="566"/>
      <c r="J59" s="569"/>
      <c r="K59" s="566"/>
    </row>
    <row r="60" spans="2:11" x14ac:dyDescent="0.3">
      <c r="B60" s="604"/>
      <c r="C60" s="613"/>
      <c r="D60" s="803">
        <v>5.2</v>
      </c>
      <c r="E60" s="799"/>
      <c r="F60" s="482">
        <v>0.35499999999999998</v>
      </c>
      <c r="G60" s="483">
        <f t="shared" si="3"/>
        <v>1.7749999999999999</v>
      </c>
      <c r="H60" s="805"/>
      <c r="I60" s="566"/>
      <c r="J60" s="569"/>
      <c r="K60" s="566"/>
    </row>
    <row r="61" spans="2:11" x14ac:dyDescent="0.3">
      <c r="B61" s="604"/>
      <c r="C61" s="613"/>
      <c r="D61" s="798"/>
      <c r="E61" s="799"/>
      <c r="F61" s="484">
        <v>0.35699999999999998</v>
      </c>
      <c r="G61" s="481">
        <f t="shared" si="3"/>
        <v>1.7849999999999999</v>
      </c>
      <c r="H61" s="805"/>
      <c r="I61" s="566"/>
      <c r="J61" s="569"/>
      <c r="K61" s="566"/>
    </row>
    <row r="62" spans="2:11" x14ac:dyDescent="0.3">
      <c r="B62" s="604"/>
      <c r="C62" s="613"/>
      <c r="D62" s="799">
        <v>5.3</v>
      </c>
      <c r="E62" s="799"/>
      <c r="F62" s="485">
        <v>0.33900000000000002</v>
      </c>
      <c r="G62" s="483">
        <f t="shared" si="3"/>
        <v>1.6950000000000001</v>
      </c>
      <c r="H62" s="805"/>
      <c r="I62" s="566"/>
      <c r="J62" s="569"/>
      <c r="K62" s="566"/>
    </row>
    <row r="63" spans="2:11" ht="15" thickBot="1" x14ac:dyDescent="0.35">
      <c r="B63" s="605"/>
      <c r="C63" s="614"/>
      <c r="D63" s="800"/>
      <c r="E63" s="800"/>
      <c r="F63" s="486">
        <v>0.33900000000000002</v>
      </c>
      <c r="G63" s="487">
        <f t="shared" si="3"/>
        <v>1.6950000000000001</v>
      </c>
      <c r="H63" s="806"/>
      <c r="I63" s="576"/>
      <c r="J63" s="654"/>
      <c r="K63" s="576"/>
    </row>
    <row r="64" spans="2:11" x14ac:dyDescent="0.3">
      <c r="B64" s="603" t="s">
        <v>31</v>
      </c>
      <c r="C64" s="612" t="s">
        <v>74</v>
      </c>
      <c r="D64" s="797">
        <v>1.1000000000000001</v>
      </c>
      <c r="E64" s="797">
        <v>5</v>
      </c>
      <c r="F64" s="388">
        <v>0.47699999999999998</v>
      </c>
      <c r="G64" s="474">
        <f>F64*$E$64</f>
        <v>2.3849999999999998</v>
      </c>
      <c r="H64" s="565">
        <f>AVERAGE(G64:G69)</f>
        <v>2.2991666666666668</v>
      </c>
      <c r="I64" s="565">
        <f>AVERAGE(G64:G69)</f>
        <v>2.2991666666666668</v>
      </c>
      <c r="J64" s="568">
        <f>_xlfn.STDEV.S(G64:G69)</f>
        <v>4.8001736079715522E-2</v>
      </c>
      <c r="K64" s="565">
        <f>(J64/I64)*100</f>
        <v>2.0877884485559486</v>
      </c>
    </row>
    <row r="65" spans="2:11" x14ac:dyDescent="0.3">
      <c r="B65" s="604"/>
      <c r="C65" s="613"/>
      <c r="D65" s="798"/>
      <c r="E65" s="799"/>
      <c r="F65" s="399">
        <v>0.46500000000000002</v>
      </c>
      <c r="G65" s="475">
        <f t="shared" ref="G65:G69" si="4">F65*$E$64</f>
        <v>2.3250000000000002</v>
      </c>
      <c r="H65" s="566"/>
      <c r="I65" s="566"/>
      <c r="J65" s="569"/>
      <c r="K65" s="566"/>
    </row>
    <row r="66" spans="2:11" x14ac:dyDescent="0.3">
      <c r="B66" s="604"/>
      <c r="C66" s="613"/>
      <c r="D66" s="803">
        <v>1.2</v>
      </c>
      <c r="E66" s="799"/>
      <c r="F66" s="403">
        <v>0.45100000000000001</v>
      </c>
      <c r="G66" s="476">
        <f t="shared" si="4"/>
        <v>2.2549999999999999</v>
      </c>
      <c r="H66" s="566"/>
      <c r="I66" s="566"/>
      <c r="J66" s="569"/>
      <c r="K66" s="566"/>
    </row>
    <row r="67" spans="2:11" x14ac:dyDescent="0.3">
      <c r="B67" s="604"/>
      <c r="C67" s="613"/>
      <c r="D67" s="798"/>
      <c r="E67" s="799"/>
      <c r="F67" s="398">
        <v>0.45600000000000002</v>
      </c>
      <c r="G67" s="475">
        <f t="shared" si="4"/>
        <v>2.2800000000000002</v>
      </c>
      <c r="H67" s="566"/>
      <c r="I67" s="566"/>
      <c r="J67" s="569"/>
      <c r="K67" s="566"/>
    </row>
    <row r="68" spans="2:11" x14ac:dyDescent="0.3">
      <c r="B68" s="604"/>
      <c r="C68" s="613"/>
      <c r="D68" s="799">
        <v>1.3</v>
      </c>
      <c r="E68" s="799"/>
      <c r="F68" s="404">
        <v>0.45500000000000002</v>
      </c>
      <c r="G68" s="476">
        <f t="shared" si="4"/>
        <v>2.2749999999999999</v>
      </c>
      <c r="H68" s="566"/>
      <c r="I68" s="566"/>
      <c r="J68" s="569"/>
      <c r="K68" s="566"/>
    </row>
    <row r="69" spans="2:11" ht="15" thickBot="1" x14ac:dyDescent="0.35">
      <c r="B69" s="604"/>
      <c r="C69" s="614"/>
      <c r="D69" s="800"/>
      <c r="E69" s="800"/>
      <c r="F69" s="409">
        <v>0.45500000000000002</v>
      </c>
      <c r="G69" s="477">
        <f t="shared" si="4"/>
        <v>2.2749999999999999</v>
      </c>
      <c r="H69" s="576"/>
      <c r="I69" s="576"/>
      <c r="J69" s="654"/>
      <c r="K69" s="576"/>
    </row>
    <row r="70" spans="2:11" x14ac:dyDescent="0.3">
      <c r="B70" s="604"/>
      <c r="C70" s="615" t="s">
        <v>11</v>
      </c>
      <c r="D70" s="807">
        <v>2.1</v>
      </c>
      <c r="E70" s="807">
        <v>5</v>
      </c>
      <c r="F70" s="167">
        <v>0.49399999999999999</v>
      </c>
      <c r="G70" s="245">
        <f>F70*$E$70</f>
        <v>2.4699999999999998</v>
      </c>
      <c r="H70" s="559">
        <f>AVERAGE(G70:G75)</f>
        <v>2.3958333333333335</v>
      </c>
      <c r="I70" s="559">
        <f>AVERAGE(H70:H87)</f>
        <v>2.4150000000000005</v>
      </c>
      <c r="J70" s="556">
        <f>STDEV(H70:H87)</f>
        <v>0.12816276543694077</v>
      </c>
      <c r="K70" s="559">
        <f>(J70/I70)*100</f>
        <v>5.3069468089830538</v>
      </c>
    </row>
    <row r="71" spans="2:11" x14ac:dyDescent="0.3">
      <c r="B71" s="604"/>
      <c r="C71" s="616"/>
      <c r="D71" s="808"/>
      <c r="E71" s="801"/>
      <c r="F71" s="246">
        <v>0.48</v>
      </c>
      <c r="G71" s="247">
        <f t="shared" ref="G71:G87" si="5">F71*$E$70</f>
        <v>2.4</v>
      </c>
      <c r="H71" s="560"/>
      <c r="I71" s="560"/>
      <c r="J71" s="557"/>
      <c r="K71" s="560"/>
    </row>
    <row r="72" spans="2:11" x14ac:dyDescent="0.3">
      <c r="B72" s="604"/>
      <c r="C72" s="616"/>
      <c r="D72" s="809">
        <v>2.2000000000000002</v>
      </c>
      <c r="E72" s="801"/>
      <c r="F72" s="140">
        <v>0.44800000000000001</v>
      </c>
      <c r="G72" s="248">
        <f t="shared" si="5"/>
        <v>2.2400000000000002</v>
      </c>
      <c r="H72" s="560"/>
      <c r="I72" s="560"/>
      <c r="J72" s="557"/>
      <c r="K72" s="560"/>
    </row>
    <row r="73" spans="2:11" x14ac:dyDescent="0.3">
      <c r="B73" s="604"/>
      <c r="C73" s="616"/>
      <c r="D73" s="808"/>
      <c r="E73" s="801"/>
      <c r="F73" s="246">
        <v>0.46300000000000002</v>
      </c>
      <c r="G73" s="247">
        <f t="shared" si="5"/>
        <v>2.3149999999999999</v>
      </c>
      <c r="H73" s="560"/>
      <c r="I73" s="560"/>
      <c r="J73" s="557"/>
      <c r="K73" s="560"/>
    </row>
    <row r="74" spans="2:11" x14ac:dyDescent="0.3">
      <c r="B74" s="604"/>
      <c r="C74" s="616"/>
      <c r="D74" s="801">
        <v>2.2999999999999998</v>
      </c>
      <c r="E74" s="801"/>
      <c r="F74" s="140">
        <v>0.503</v>
      </c>
      <c r="G74" s="248">
        <f t="shared" si="5"/>
        <v>2.5150000000000001</v>
      </c>
      <c r="H74" s="560"/>
      <c r="I74" s="560"/>
      <c r="J74" s="557"/>
      <c r="K74" s="560"/>
    </row>
    <row r="75" spans="2:11" ht="15" thickBot="1" x14ac:dyDescent="0.35">
      <c r="B75" s="604"/>
      <c r="C75" s="616"/>
      <c r="D75" s="802"/>
      <c r="E75" s="801"/>
      <c r="F75" s="129">
        <v>0.48699999999999999</v>
      </c>
      <c r="G75" s="249">
        <f t="shared" si="5"/>
        <v>2.4350000000000001</v>
      </c>
      <c r="H75" s="564"/>
      <c r="I75" s="560"/>
      <c r="J75" s="557"/>
      <c r="K75" s="560"/>
    </row>
    <row r="76" spans="2:11" x14ac:dyDescent="0.3">
      <c r="B76" s="604"/>
      <c r="C76" s="616"/>
      <c r="D76" s="807">
        <v>4.0999999999999996</v>
      </c>
      <c r="E76" s="801"/>
      <c r="F76" s="167">
        <v>0.46899999999999997</v>
      </c>
      <c r="G76" s="245">
        <f t="shared" si="5"/>
        <v>2.3449999999999998</v>
      </c>
      <c r="H76" s="559">
        <f>AVERAGE(G76:G81)</f>
        <v>2.2975000000000008</v>
      </c>
      <c r="I76" s="560"/>
      <c r="J76" s="557"/>
      <c r="K76" s="560"/>
    </row>
    <row r="77" spans="2:11" x14ac:dyDescent="0.3">
      <c r="B77" s="604"/>
      <c r="C77" s="616"/>
      <c r="D77" s="808"/>
      <c r="E77" s="801"/>
      <c r="F77" s="165">
        <v>0.46100000000000002</v>
      </c>
      <c r="G77" s="247">
        <f t="shared" si="5"/>
        <v>2.3050000000000002</v>
      </c>
      <c r="H77" s="560"/>
      <c r="I77" s="560"/>
      <c r="J77" s="557"/>
      <c r="K77" s="560"/>
    </row>
    <row r="78" spans="2:11" x14ac:dyDescent="0.3">
      <c r="B78" s="604"/>
      <c r="C78" s="616"/>
      <c r="D78" s="809">
        <v>4.2</v>
      </c>
      <c r="E78" s="801"/>
      <c r="F78" s="250">
        <v>0.439</v>
      </c>
      <c r="G78" s="248">
        <f t="shared" si="5"/>
        <v>2.1949999999999998</v>
      </c>
      <c r="H78" s="560"/>
      <c r="I78" s="560"/>
      <c r="J78" s="557"/>
      <c r="K78" s="560"/>
    </row>
    <row r="79" spans="2:11" x14ac:dyDescent="0.3">
      <c r="B79" s="604"/>
      <c r="C79" s="616"/>
      <c r="D79" s="808"/>
      <c r="E79" s="801"/>
      <c r="F79" s="165">
        <v>0.46500000000000002</v>
      </c>
      <c r="G79" s="247">
        <f t="shared" si="5"/>
        <v>2.3250000000000002</v>
      </c>
      <c r="H79" s="560"/>
      <c r="I79" s="560"/>
      <c r="J79" s="557"/>
      <c r="K79" s="560"/>
    </row>
    <row r="80" spans="2:11" x14ac:dyDescent="0.3">
      <c r="B80" s="604"/>
      <c r="C80" s="616"/>
      <c r="D80" s="801">
        <v>4.3</v>
      </c>
      <c r="E80" s="801"/>
      <c r="F80" s="250">
        <v>0.45600000000000002</v>
      </c>
      <c r="G80" s="248">
        <f t="shared" si="5"/>
        <v>2.2800000000000002</v>
      </c>
      <c r="H80" s="560"/>
      <c r="I80" s="560"/>
      <c r="J80" s="557"/>
      <c r="K80" s="560"/>
    </row>
    <row r="81" spans="2:11" ht="15" thickBot="1" x14ac:dyDescent="0.35">
      <c r="B81" s="604"/>
      <c r="C81" s="616"/>
      <c r="D81" s="802"/>
      <c r="E81" s="801"/>
      <c r="F81" s="129">
        <v>0.46700000000000003</v>
      </c>
      <c r="G81" s="249">
        <f t="shared" si="5"/>
        <v>2.335</v>
      </c>
      <c r="H81" s="564"/>
      <c r="I81" s="560"/>
      <c r="J81" s="557"/>
      <c r="K81" s="560"/>
    </row>
    <row r="82" spans="2:11" x14ac:dyDescent="0.3">
      <c r="B82" s="604"/>
      <c r="C82" s="616"/>
      <c r="D82" s="807">
        <v>6.1</v>
      </c>
      <c r="E82" s="801"/>
      <c r="F82" s="167">
        <v>0.48799999999999999</v>
      </c>
      <c r="G82" s="245">
        <f t="shared" si="5"/>
        <v>2.44</v>
      </c>
      <c r="H82" s="559">
        <f>AVERAGE(G82:G87)</f>
        <v>2.5516666666666663</v>
      </c>
      <c r="I82" s="560"/>
      <c r="J82" s="557"/>
      <c r="K82" s="560"/>
    </row>
    <row r="83" spans="2:11" x14ac:dyDescent="0.3">
      <c r="B83" s="604"/>
      <c r="C83" s="616"/>
      <c r="D83" s="808"/>
      <c r="E83" s="801"/>
      <c r="F83" s="165">
        <v>0.495</v>
      </c>
      <c r="G83" s="247">
        <f t="shared" si="5"/>
        <v>2.4750000000000001</v>
      </c>
      <c r="H83" s="560"/>
      <c r="I83" s="560"/>
      <c r="J83" s="557"/>
      <c r="K83" s="560"/>
    </row>
    <row r="84" spans="2:11" x14ac:dyDescent="0.3">
      <c r="B84" s="604"/>
      <c r="C84" s="616"/>
      <c r="D84" s="809">
        <v>6.2</v>
      </c>
      <c r="E84" s="801"/>
      <c r="F84" s="250">
        <v>0.49</v>
      </c>
      <c r="G84" s="248">
        <f t="shared" si="5"/>
        <v>2.4500000000000002</v>
      </c>
      <c r="H84" s="560"/>
      <c r="I84" s="560"/>
      <c r="J84" s="557"/>
      <c r="K84" s="560"/>
    </row>
    <row r="85" spans="2:11" x14ac:dyDescent="0.3">
      <c r="B85" s="604"/>
      <c r="C85" s="616"/>
      <c r="D85" s="808"/>
      <c r="E85" s="801"/>
      <c r="F85" s="246">
        <v>0.48899999999999999</v>
      </c>
      <c r="G85" s="247">
        <f t="shared" si="5"/>
        <v>2.4449999999999998</v>
      </c>
      <c r="H85" s="560"/>
      <c r="I85" s="560"/>
      <c r="J85" s="557"/>
      <c r="K85" s="560"/>
    </row>
    <row r="86" spans="2:11" x14ac:dyDescent="0.3">
      <c r="B86" s="604"/>
      <c r="C86" s="616"/>
      <c r="D86" s="801">
        <v>6.3</v>
      </c>
      <c r="E86" s="801"/>
      <c r="F86" s="140">
        <v>0.52400000000000002</v>
      </c>
      <c r="G86" s="248">
        <f t="shared" si="5"/>
        <v>2.62</v>
      </c>
      <c r="H86" s="560"/>
      <c r="I86" s="560"/>
      <c r="J86" s="557"/>
      <c r="K86" s="560"/>
    </row>
    <row r="87" spans="2:11" ht="15" thickBot="1" x14ac:dyDescent="0.35">
      <c r="B87" s="605"/>
      <c r="C87" s="617"/>
      <c r="D87" s="802"/>
      <c r="E87" s="802"/>
      <c r="F87" s="251">
        <v>0.57599999999999996</v>
      </c>
      <c r="G87" s="249">
        <f t="shared" si="5"/>
        <v>2.88</v>
      </c>
      <c r="H87" s="564"/>
      <c r="I87" s="564"/>
      <c r="J87" s="662"/>
      <c r="K87" s="564"/>
    </row>
    <row r="88" spans="2:11" x14ac:dyDescent="0.3">
      <c r="B88" s="603" t="s">
        <v>27</v>
      </c>
      <c r="C88" s="606" t="s">
        <v>9</v>
      </c>
      <c r="D88" s="785">
        <v>13.1</v>
      </c>
      <c r="E88" s="785">
        <v>5</v>
      </c>
      <c r="F88" s="349">
        <v>0.56200000000000006</v>
      </c>
      <c r="G88" s="465">
        <f>F88*$E$88</f>
        <v>2.8100000000000005</v>
      </c>
      <c r="H88" s="577">
        <f>AVERAGE(G88:G93)</f>
        <v>2.8175000000000003</v>
      </c>
      <c r="I88" s="577">
        <f>AVERAGE(G88:G93)</f>
        <v>2.8175000000000003</v>
      </c>
      <c r="J88" s="580">
        <f>_xlfn.STDEV.S(G88:G93)</f>
        <v>4.9874843358149817E-2</v>
      </c>
      <c r="K88" s="577">
        <f>(J88/I88)*100</f>
        <v>1.7701807757994608</v>
      </c>
    </row>
    <row r="89" spans="2:11" x14ac:dyDescent="0.3">
      <c r="B89" s="604"/>
      <c r="C89" s="607"/>
      <c r="D89" s="782"/>
      <c r="E89" s="783"/>
      <c r="F89" s="466">
        <v>0.57899999999999996</v>
      </c>
      <c r="G89" s="467">
        <f t="shared" ref="G89:G93" si="6">F89*$E$88</f>
        <v>2.8949999999999996</v>
      </c>
      <c r="H89" s="578"/>
      <c r="I89" s="578"/>
      <c r="J89" s="581"/>
      <c r="K89" s="578"/>
    </row>
    <row r="90" spans="2:11" x14ac:dyDescent="0.3">
      <c r="B90" s="604"/>
      <c r="C90" s="607"/>
      <c r="D90" s="781">
        <v>13.2</v>
      </c>
      <c r="E90" s="783"/>
      <c r="F90" s="415">
        <v>0.56899999999999995</v>
      </c>
      <c r="G90" s="468">
        <f t="shared" si="6"/>
        <v>2.8449999999999998</v>
      </c>
      <c r="H90" s="578"/>
      <c r="I90" s="578"/>
      <c r="J90" s="581"/>
      <c r="K90" s="578"/>
    </row>
    <row r="91" spans="2:11" x14ac:dyDescent="0.3">
      <c r="B91" s="604"/>
      <c r="C91" s="607"/>
      <c r="D91" s="782"/>
      <c r="E91" s="783"/>
      <c r="F91" s="357">
        <v>0.56399999999999995</v>
      </c>
      <c r="G91" s="467">
        <f t="shared" si="6"/>
        <v>2.82</v>
      </c>
      <c r="H91" s="578"/>
      <c r="I91" s="578"/>
      <c r="J91" s="581"/>
      <c r="K91" s="578"/>
    </row>
    <row r="92" spans="2:11" x14ac:dyDescent="0.3">
      <c r="B92" s="604"/>
      <c r="C92" s="607"/>
      <c r="D92" s="781">
        <v>13.3</v>
      </c>
      <c r="E92" s="783"/>
      <c r="F92" s="417">
        <v>0.55700000000000005</v>
      </c>
      <c r="G92" s="468">
        <f t="shared" si="6"/>
        <v>2.7850000000000001</v>
      </c>
      <c r="H92" s="578"/>
      <c r="I92" s="578"/>
      <c r="J92" s="581"/>
      <c r="K92" s="578"/>
    </row>
    <row r="93" spans="2:11" ht="15" thickBot="1" x14ac:dyDescent="0.35">
      <c r="B93" s="604"/>
      <c r="C93" s="608"/>
      <c r="D93" s="784"/>
      <c r="E93" s="784"/>
      <c r="F93" s="359">
        <v>0.55000000000000004</v>
      </c>
      <c r="G93" s="469">
        <f t="shared" si="6"/>
        <v>2.75</v>
      </c>
      <c r="H93" s="623"/>
      <c r="I93" s="623"/>
      <c r="J93" s="671"/>
      <c r="K93" s="623"/>
    </row>
    <row r="94" spans="2:11" x14ac:dyDescent="0.3">
      <c r="B94" s="604"/>
      <c r="C94" s="609" t="s">
        <v>13</v>
      </c>
      <c r="D94" s="786">
        <v>5.0999999999999996</v>
      </c>
      <c r="E94" s="786">
        <v>5</v>
      </c>
      <c r="F94" s="215">
        <v>0.52500000000000002</v>
      </c>
      <c r="G94" s="238">
        <f>F94*$E$94</f>
        <v>2.625</v>
      </c>
      <c r="H94" s="583">
        <f>AVERAGE(G94:G99)</f>
        <v>2.7108333333333334</v>
      </c>
      <c r="I94" s="583">
        <f>AVERAGE(G94:G99)</f>
        <v>2.7108333333333334</v>
      </c>
      <c r="J94" s="590">
        <f>_xlfn.STDEV.S(G94:G99)</f>
        <v>5.2954382884390971E-2</v>
      </c>
      <c r="K94" s="583">
        <f>(J94/I94)*100</f>
        <v>1.9534355813485753</v>
      </c>
    </row>
    <row r="95" spans="2:11" x14ac:dyDescent="0.3">
      <c r="B95" s="604"/>
      <c r="C95" s="610"/>
      <c r="D95" s="787"/>
      <c r="E95" s="788"/>
      <c r="F95" s="239">
        <v>0.54700000000000004</v>
      </c>
      <c r="G95" s="240">
        <f t="shared" ref="G95:G99" si="7">F95*$E$94</f>
        <v>2.7350000000000003</v>
      </c>
      <c r="H95" s="584"/>
      <c r="I95" s="584"/>
      <c r="J95" s="591"/>
      <c r="K95" s="584"/>
    </row>
    <row r="96" spans="2:11" x14ac:dyDescent="0.3">
      <c r="B96" s="604"/>
      <c r="C96" s="610"/>
      <c r="D96" s="791">
        <v>5.2</v>
      </c>
      <c r="E96" s="788"/>
      <c r="F96" s="159">
        <v>0.54900000000000004</v>
      </c>
      <c r="G96" s="241">
        <f t="shared" si="7"/>
        <v>2.7450000000000001</v>
      </c>
      <c r="H96" s="584"/>
      <c r="I96" s="584"/>
      <c r="J96" s="591"/>
      <c r="K96" s="584"/>
    </row>
    <row r="97" spans="2:11" x14ac:dyDescent="0.3">
      <c r="B97" s="604"/>
      <c r="C97" s="610"/>
      <c r="D97" s="787"/>
      <c r="E97" s="788"/>
      <c r="F97" s="203">
        <v>0.54</v>
      </c>
      <c r="G97" s="240">
        <f t="shared" si="7"/>
        <v>2.7</v>
      </c>
      <c r="H97" s="584"/>
      <c r="I97" s="584"/>
      <c r="J97" s="591"/>
      <c r="K97" s="584"/>
    </row>
    <row r="98" spans="2:11" x14ac:dyDescent="0.3">
      <c r="B98" s="604"/>
      <c r="C98" s="610"/>
      <c r="D98" s="791">
        <v>5.3</v>
      </c>
      <c r="E98" s="788"/>
      <c r="F98" s="243">
        <v>0.55500000000000005</v>
      </c>
      <c r="G98" s="241">
        <f t="shared" si="7"/>
        <v>2.7750000000000004</v>
      </c>
      <c r="H98" s="584"/>
      <c r="I98" s="584"/>
      <c r="J98" s="591"/>
      <c r="K98" s="584"/>
    </row>
    <row r="99" spans="2:11" ht="15" thickBot="1" x14ac:dyDescent="0.35">
      <c r="B99" s="604"/>
      <c r="C99" s="611"/>
      <c r="D99" s="789"/>
      <c r="E99" s="789"/>
      <c r="F99" s="244">
        <v>0.53700000000000003</v>
      </c>
      <c r="G99" s="242">
        <f t="shared" si="7"/>
        <v>2.6850000000000001</v>
      </c>
      <c r="H99" s="594"/>
      <c r="I99" s="594"/>
      <c r="J99" s="790"/>
      <c r="K99" s="594"/>
    </row>
    <row r="100" spans="2:11" x14ac:dyDescent="0.3">
      <c r="B100" s="604"/>
      <c r="C100" s="612" t="s">
        <v>12</v>
      </c>
      <c r="D100" s="797">
        <v>1.1000000000000001</v>
      </c>
      <c r="E100" s="797">
        <v>5</v>
      </c>
      <c r="F100" s="388">
        <v>0.498</v>
      </c>
      <c r="G100" s="474">
        <f>F100*$E$100</f>
        <v>2.4900000000000002</v>
      </c>
      <c r="H100" s="565">
        <f>AVERAGE(G100:G105)</f>
        <v>2.4758333333333336</v>
      </c>
      <c r="I100" s="565">
        <f>AVERAGE(G100:G105)</f>
        <v>2.4758333333333336</v>
      </c>
      <c r="J100" s="568">
        <f>_xlfn.STDEV.S(G100:G105)</f>
        <v>4.8827929166274008E-2</v>
      </c>
      <c r="K100" s="565">
        <f>(J100/I100)*100</f>
        <v>1.9721815886748169</v>
      </c>
    </row>
    <row r="101" spans="2:11" x14ac:dyDescent="0.3">
      <c r="B101" s="604"/>
      <c r="C101" s="613"/>
      <c r="D101" s="798"/>
      <c r="E101" s="799"/>
      <c r="F101" s="399">
        <v>0.502</v>
      </c>
      <c r="G101" s="475">
        <f t="shared" ref="G101:G105" si="8">F101*$E$100</f>
        <v>2.5099999999999998</v>
      </c>
      <c r="H101" s="566"/>
      <c r="I101" s="566"/>
      <c r="J101" s="569"/>
      <c r="K101" s="566"/>
    </row>
    <row r="102" spans="2:11" x14ac:dyDescent="0.3">
      <c r="B102" s="604"/>
      <c r="C102" s="613"/>
      <c r="D102" s="803">
        <v>1.2</v>
      </c>
      <c r="E102" s="799"/>
      <c r="F102" s="403">
        <v>0.48</v>
      </c>
      <c r="G102" s="476">
        <f t="shared" si="8"/>
        <v>2.4</v>
      </c>
      <c r="H102" s="566"/>
      <c r="I102" s="566"/>
      <c r="J102" s="569"/>
      <c r="K102" s="566"/>
    </row>
    <row r="103" spans="2:11" x14ac:dyDescent="0.3">
      <c r="B103" s="604"/>
      <c r="C103" s="613"/>
      <c r="D103" s="798"/>
      <c r="E103" s="799"/>
      <c r="F103" s="398">
        <v>0.50700000000000001</v>
      </c>
      <c r="G103" s="475">
        <f t="shared" si="8"/>
        <v>2.5350000000000001</v>
      </c>
      <c r="H103" s="566"/>
      <c r="I103" s="566"/>
      <c r="J103" s="569"/>
      <c r="K103" s="566"/>
    </row>
    <row r="104" spans="2:11" x14ac:dyDescent="0.3">
      <c r="B104" s="604"/>
      <c r="C104" s="613"/>
      <c r="D104" s="803">
        <v>1.3</v>
      </c>
      <c r="E104" s="799"/>
      <c r="F104" s="404">
        <v>0.48799999999999999</v>
      </c>
      <c r="G104" s="476">
        <f t="shared" si="8"/>
        <v>2.44</v>
      </c>
      <c r="H104" s="566"/>
      <c r="I104" s="566"/>
      <c r="J104" s="569"/>
      <c r="K104" s="566"/>
    </row>
    <row r="105" spans="2:11" ht="15" thickBot="1" x14ac:dyDescent="0.35">
      <c r="B105" s="604"/>
      <c r="C105" s="614"/>
      <c r="D105" s="800"/>
      <c r="E105" s="800"/>
      <c r="F105" s="409">
        <v>0.496</v>
      </c>
      <c r="G105" s="477">
        <f t="shared" si="8"/>
        <v>2.48</v>
      </c>
      <c r="H105" s="576"/>
      <c r="I105" s="576"/>
      <c r="J105" s="654"/>
      <c r="K105" s="576"/>
    </row>
    <row r="106" spans="2:11" x14ac:dyDescent="0.3">
      <c r="B106" s="604"/>
      <c r="C106" s="615" t="s">
        <v>11</v>
      </c>
      <c r="D106" s="807">
        <v>2.1</v>
      </c>
      <c r="E106" s="807">
        <v>5</v>
      </c>
      <c r="F106" s="167">
        <v>0.499</v>
      </c>
      <c r="G106" s="245">
        <f>F106*$E$106</f>
        <v>2.4950000000000001</v>
      </c>
      <c r="H106" s="559">
        <f>AVERAGE(G106:G111)</f>
        <v>2.5350000000000001</v>
      </c>
      <c r="I106" s="559">
        <f>AVERAGE(G106:G111)</f>
        <v>2.5350000000000001</v>
      </c>
      <c r="J106" s="556">
        <f>_xlfn.STDEV.S(G106:G111)</f>
        <v>7.3824115301167073E-2</v>
      </c>
      <c r="K106" s="559">
        <f>(J106/I106)*100</f>
        <v>2.9121938974819357</v>
      </c>
    </row>
    <row r="107" spans="2:11" x14ac:dyDescent="0.3">
      <c r="B107" s="604"/>
      <c r="C107" s="616"/>
      <c r="D107" s="808"/>
      <c r="E107" s="801"/>
      <c r="F107" s="246">
        <v>0.51200000000000001</v>
      </c>
      <c r="G107" s="247">
        <f t="shared" ref="G107:G111" si="9">F107*$E$106</f>
        <v>2.56</v>
      </c>
      <c r="H107" s="560"/>
      <c r="I107" s="560"/>
      <c r="J107" s="557"/>
      <c r="K107" s="560"/>
    </row>
    <row r="108" spans="2:11" x14ac:dyDescent="0.3">
      <c r="B108" s="604"/>
      <c r="C108" s="616"/>
      <c r="D108" s="809">
        <v>2.2000000000000002</v>
      </c>
      <c r="E108" s="801"/>
      <c r="F108" s="140">
        <v>0.49099999999999999</v>
      </c>
      <c r="G108" s="248">
        <f t="shared" si="9"/>
        <v>2.4550000000000001</v>
      </c>
      <c r="H108" s="560"/>
      <c r="I108" s="560"/>
      <c r="J108" s="557"/>
      <c r="K108" s="560"/>
    </row>
    <row r="109" spans="2:11" x14ac:dyDescent="0.3">
      <c r="B109" s="604"/>
      <c r="C109" s="616"/>
      <c r="D109" s="808"/>
      <c r="E109" s="801"/>
      <c r="F109" s="165">
        <v>0.49299999999999999</v>
      </c>
      <c r="G109" s="247">
        <f t="shared" si="9"/>
        <v>2.4649999999999999</v>
      </c>
      <c r="H109" s="560"/>
      <c r="I109" s="560"/>
      <c r="J109" s="557"/>
      <c r="K109" s="560"/>
    </row>
    <row r="110" spans="2:11" x14ac:dyDescent="0.3">
      <c r="B110" s="604"/>
      <c r="C110" s="616"/>
      <c r="D110" s="809">
        <v>2.2999999999999998</v>
      </c>
      <c r="E110" s="801"/>
      <c r="F110" s="250">
        <v>0.52200000000000002</v>
      </c>
      <c r="G110" s="248">
        <f t="shared" si="9"/>
        <v>2.6100000000000003</v>
      </c>
      <c r="H110" s="560"/>
      <c r="I110" s="560"/>
      <c r="J110" s="557"/>
      <c r="K110" s="560"/>
    </row>
    <row r="111" spans="2:11" ht="15" thickBot="1" x14ac:dyDescent="0.35">
      <c r="B111" s="604"/>
      <c r="C111" s="617"/>
      <c r="D111" s="802"/>
      <c r="E111" s="802"/>
      <c r="F111" s="251">
        <v>0.52500000000000002</v>
      </c>
      <c r="G111" s="249">
        <f t="shared" si="9"/>
        <v>2.625</v>
      </c>
      <c r="H111" s="564"/>
      <c r="I111" s="564"/>
      <c r="J111" s="662"/>
      <c r="K111" s="564"/>
    </row>
    <row r="112" spans="2:11" x14ac:dyDescent="0.3">
      <c r="B112" s="604"/>
      <c r="C112" s="618" t="s">
        <v>10</v>
      </c>
      <c r="D112" s="813">
        <v>4.0999999999999996</v>
      </c>
      <c r="E112" s="813">
        <v>5</v>
      </c>
      <c r="F112" s="424">
        <v>0.51300000000000001</v>
      </c>
      <c r="G112" s="488">
        <f>F112*$E$112</f>
        <v>2.5649999999999999</v>
      </c>
      <c r="H112" s="541">
        <f>AVERAGE(G112:G117)</f>
        <v>2.624166666666667</v>
      </c>
      <c r="I112" s="541">
        <f>AVERAGE(H112:H129)</f>
        <v>2.5369444444444444</v>
      </c>
      <c r="J112" s="551">
        <f>STDEV(H112:H129)</f>
        <v>7.7729647806664914E-2</v>
      </c>
      <c r="K112" s="541">
        <f>(J112/I112)*100</f>
        <v>3.0639081583706744</v>
      </c>
    </row>
    <row r="113" spans="2:11" x14ac:dyDescent="0.3">
      <c r="B113" s="604"/>
      <c r="C113" s="619"/>
      <c r="D113" s="811"/>
      <c r="E113" s="814"/>
      <c r="F113" s="437">
        <v>0.51300000000000001</v>
      </c>
      <c r="G113" s="489">
        <f t="shared" ref="G113:G129" si="10">F113*$E$112</f>
        <v>2.5649999999999999</v>
      </c>
      <c r="H113" s="542"/>
      <c r="I113" s="542"/>
      <c r="J113" s="546"/>
      <c r="K113" s="542"/>
    </row>
    <row r="114" spans="2:11" x14ac:dyDescent="0.3">
      <c r="B114" s="604"/>
      <c r="C114" s="619"/>
      <c r="D114" s="810">
        <v>4.2</v>
      </c>
      <c r="E114" s="814"/>
      <c r="F114" s="440">
        <v>0.53100000000000003</v>
      </c>
      <c r="G114" s="490">
        <f t="shared" si="10"/>
        <v>2.6550000000000002</v>
      </c>
      <c r="H114" s="542"/>
      <c r="I114" s="542"/>
      <c r="J114" s="546"/>
      <c r="K114" s="542"/>
    </row>
    <row r="115" spans="2:11" x14ac:dyDescent="0.3">
      <c r="B115" s="604"/>
      <c r="C115" s="619"/>
      <c r="D115" s="811"/>
      <c r="E115" s="814"/>
      <c r="F115" s="437">
        <v>0.53200000000000003</v>
      </c>
      <c r="G115" s="489">
        <f t="shared" si="10"/>
        <v>2.66</v>
      </c>
      <c r="H115" s="542"/>
      <c r="I115" s="542"/>
      <c r="J115" s="546"/>
      <c r="K115" s="542"/>
    </row>
    <row r="116" spans="2:11" x14ac:dyDescent="0.3">
      <c r="B116" s="604"/>
      <c r="C116" s="619"/>
      <c r="D116" s="810">
        <v>4.3</v>
      </c>
      <c r="E116" s="814"/>
      <c r="F116" s="440">
        <v>0.52700000000000002</v>
      </c>
      <c r="G116" s="490">
        <f t="shared" si="10"/>
        <v>2.6350000000000002</v>
      </c>
      <c r="H116" s="542"/>
      <c r="I116" s="542"/>
      <c r="J116" s="546"/>
      <c r="K116" s="542"/>
    </row>
    <row r="117" spans="2:11" ht="15" thickBot="1" x14ac:dyDescent="0.35">
      <c r="B117" s="604"/>
      <c r="C117" s="619"/>
      <c r="D117" s="812"/>
      <c r="E117" s="814"/>
      <c r="F117" s="454">
        <v>0.53300000000000003</v>
      </c>
      <c r="G117" s="491">
        <f t="shared" si="10"/>
        <v>2.665</v>
      </c>
      <c r="H117" s="543"/>
      <c r="I117" s="542"/>
      <c r="J117" s="546"/>
      <c r="K117" s="542"/>
    </row>
    <row r="118" spans="2:11" x14ac:dyDescent="0.3">
      <c r="B118" s="604"/>
      <c r="C118" s="619"/>
      <c r="D118" s="813">
        <v>6.1</v>
      </c>
      <c r="E118" s="814"/>
      <c r="F118" s="424">
        <v>0.49199999999999999</v>
      </c>
      <c r="G118" s="488">
        <f t="shared" si="10"/>
        <v>2.46</v>
      </c>
      <c r="H118" s="541">
        <f>AVERAGE(G118:G123)</f>
        <v>2.5116666666666667</v>
      </c>
      <c r="I118" s="542"/>
      <c r="J118" s="546"/>
      <c r="K118" s="542"/>
    </row>
    <row r="119" spans="2:11" x14ac:dyDescent="0.3">
      <c r="B119" s="604"/>
      <c r="C119" s="619"/>
      <c r="D119" s="811"/>
      <c r="E119" s="814"/>
      <c r="F119" s="435">
        <v>0.495</v>
      </c>
      <c r="G119" s="489">
        <f t="shared" si="10"/>
        <v>2.4750000000000001</v>
      </c>
      <c r="H119" s="542"/>
      <c r="I119" s="542"/>
      <c r="J119" s="546"/>
      <c r="K119" s="542"/>
    </row>
    <row r="120" spans="2:11" x14ac:dyDescent="0.3">
      <c r="B120" s="604"/>
      <c r="C120" s="619"/>
      <c r="D120" s="810">
        <v>6.2</v>
      </c>
      <c r="E120" s="814"/>
      <c r="F120" s="442">
        <v>0.496</v>
      </c>
      <c r="G120" s="490">
        <f t="shared" si="10"/>
        <v>2.48</v>
      </c>
      <c r="H120" s="542"/>
      <c r="I120" s="542"/>
      <c r="J120" s="546"/>
      <c r="K120" s="542"/>
    </row>
    <row r="121" spans="2:11" x14ac:dyDescent="0.3">
      <c r="B121" s="604"/>
      <c r="C121" s="619"/>
      <c r="D121" s="811"/>
      <c r="E121" s="814"/>
      <c r="F121" s="435">
        <v>0.504</v>
      </c>
      <c r="G121" s="489">
        <f t="shared" si="10"/>
        <v>2.52</v>
      </c>
      <c r="H121" s="542"/>
      <c r="I121" s="542"/>
      <c r="J121" s="546"/>
      <c r="K121" s="542"/>
    </row>
    <row r="122" spans="2:11" x14ac:dyDescent="0.3">
      <c r="B122" s="604"/>
      <c r="C122" s="619"/>
      <c r="D122" s="814">
        <v>6.3</v>
      </c>
      <c r="E122" s="814"/>
      <c r="F122" s="442">
        <v>0.51200000000000001</v>
      </c>
      <c r="G122" s="490">
        <f t="shared" si="10"/>
        <v>2.56</v>
      </c>
      <c r="H122" s="542"/>
      <c r="I122" s="542"/>
      <c r="J122" s="546"/>
      <c r="K122" s="542"/>
    </row>
    <row r="123" spans="2:11" ht="15" thickBot="1" x14ac:dyDescent="0.35">
      <c r="B123" s="604"/>
      <c r="C123" s="619"/>
      <c r="D123" s="812"/>
      <c r="E123" s="814"/>
      <c r="F123" s="454">
        <v>0.51500000000000001</v>
      </c>
      <c r="G123" s="491">
        <f t="shared" si="10"/>
        <v>2.5750000000000002</v>
      </c>
      <c r="H123" s="543"/>
      <c r="I123" s="542"/>
      <c r="J123" s="546"/>
      <c r="K123" s="542"/>
    </row>
    <row r="124" spans="2:11" x14ac:dyDescent="0.3">
      <c r="B124" s="604"/>
      <c r="C124" s="619"/>
      <c r="D124" s="813">
        <v>10.1</v>
      </c>
      <c r="E124" s="814"/>
      <c r="F124" s="424">
        <v>0.501</v>
      </c>
      <c r="G124" s="488">
        <f t="shared" si="10"/>
        <v>2.5049999999999999</v>
      </c>
      <c r="H124" s="541">
        <f>AVERAGE(G124:G129)</f>
        <v>2.4750000000000001</v>
      </c>
      <c r="I124" s="542"/>
      <c r="J124" s="546"/>
      <c r="K124" s="542"/>
    </row>
    <row r="125" spans="2:11" x14ac:dyDescent="0.3">
      <c r="B125" s="604"/>
      <c r="C125" s="619"/>
      <c r="D125" s="811"/>
      <c r="E125" s="814"/>
      <c r="F125" s="435">
        <v>0.504</v>
      </c>
      <c r="G125" s="489">
        <f t="shared" si="10"/>
        <v>2.52</v>
      </c>
      <c r="H125" s="542"/>
      <c r="I125" s="542"/>
      <c r="J125" s="546"/>
      <c r="K125" s="542"/>
    </row>
    <row r="126" spans="2:11" x14ac:dyDescent="0.3">
      <c r="B126" s="604"/>
      <c r="C126" s="619"/>
      <c r="D126" s="810">
        <v>10.199999999999999</v>
      </c>
      <c r="E126" s="814"/>
      <c r="F126" s="442">
        <v>0.47099999999999997</v>
      </c>
      <c r="G126" s="490">
        <f t="shared" si="10"/>
        <v>2.355</v>
      </c>
      <c r="H126" s="542"/>
      <c r="I126" s="542"/>
      <c r="J126" s="546"/>
      <c r="K126" s="542"/>
    </row>
    <row r="127" spans="2:11" x14ac:dyDescent="0.3">
      <c r="B127" s="604"/>
      <c r="C127" s="619"/>
      <c r="D127" s="811"/>
      <c r="E127" s="814"/>
      <c r="F127" s="437">
        <v>0.48799999999999999</v>
      </c>
      <c r="G127" s="489">
        <f t="shared" si="10"/>
        <v>2.44</v>
      </c>
      <c r="H127" s="542"/>
      <c r="I127" s="542"/>
      <c r="J127" s="546"/>
      <c r="K127" s="542"/>
    </row>
    <row r="128" spans="2:11" x14ac:dyDescent="0.3">
      <c r="B128" s="604"/>
      <c r="C128" s="619"/>
      <c r="D128" s="814">
        <v>10.3</v>
      </c>
      <c r="E128" s="814"/>
      <c r="F128" s="440">
        <v>0.501</v>
      </c>
      <c r="G128" s="490">
        <f t="shared" si="10"/>
        <v>2.5049999999999999</v>
      </c>
      <c r="H128" s="542"/>
      <c r="I128" s="542"/>
      <c r="J128" s="546"/>
      <c r="K128" s="542"/>
    </row>
    <row r="129" spans="2:11" ht="15" thickBot="1" x14ac:dyDescent="0.35">
      <c r="B129" s="605"/>
      <c r="C129" s="620"/>
      <c r="D129" s="812"/>
      <c r="E129" s="812"/>
      <c r="F129" s="492">
        <v>0.505</v>
      </c>
      <c r="G129" s="491">
        <f t="shared" si="10"/>
        <v>2.5249999999999999</v>
      </c>
      <c r="H129" s="543"/>
      <c r="I129" s="543"/>
      <c r="J129" s="552"/>
      <c r="K129" s="543"/>
    </row>
    <row r="130" spans="2:11" x14ac:dyDescent="0.3">
      <c r="B130" s="604" t="s">
        <v>18</v>
      </c>
      <c r="C130" s="606" t="s">
        <v>9</v>
      </c>
      <c r="D130" s="785">
        <v>13.1</v>
      </c>
      <c r="E130" s="785">
        <v>5</v>
      </c>
      <c r="F130" s="349">
        <v>0.40300000000000002</v>
      </c>
      <c r="G130" s="465">
        <f>F130*$E$130</f>
        <v>2.0150000000000001</v>
      </c>
      <c r="H130" s="577">
        <f>AVERAGE(G130:G135)</f>
        <v>2.0574999999999997</v>
      </c>
      <c r="I130" s="577">
        <f>AVERAGE(G130:G135)</f>
        <v>2.0574999999999997</v>
      </c>
      <c r="J130" s="600">
        <f>_xlfn.STDEV.S(G130:G135)</f>
        <v>5.33619714778229E-2</v>
      </c>
      <c r="K130" s="577">
        <f>(J130/I130)*100</f>
        <v>2.5935344582173956</v>
      </c>
    </row>
    <row r="131" spans="2:11" x14ac:dyDescent="0.3">
      <c r="B131" s="604"/>
      <c r="C131" s="607"/>
      <c r="D131" s="782"/>
      <c r="E131" s="783"/>
      <c r="F131" s="466">
        <v>0.40799999999999997</v>
      </c>
      <c r="G131" s="467">
        <f t="shared" ref="G131:G135" si="11">F131*$E$130</f>
        <v>2.04</v>
      </c>
      <c r="H131" s="578"/>
      <c r="I131" s="578"/>
      <c r="J131" s="601"/>
      <c r="K131" s="578"/>
    </row>
    <row r="132" spans="2:11" x14ac:dyDescent="0.3">
      <c r="B132" s="604"/>
      <c r="C132" s="607"/>
      <c r="D132" s="781">
        <v>13.2</v>
      </c>
      <c r="E132" s="783"/>
      <c r="F132" s="415">
        <v>0.40200000000000002</v>
      </c>
      <c r="G132" s="468">
        <f t="shared" si="11"/>
        <v>2.0100000000000002</v>
      </c>
      <c r="H132" s="578"/>
      <c r="I132" s="578"/>
      <c r="J132" s="601"/>
      <c r="K132" s="578"/>
    </row>
    <row r="133" spans="2:11" x14ac:dyDescent="0.3">
      <c r="B133" s="604"/>
      <c r="C133" s="607"/>
      <c r="D133" s="782"/>
      <c r="E133" s="783"/>
      <c r="F133" s="357">
        <v>0.41499999999999998</v>
      </c>
      <c r="G133" s="467">
        <f t="shared" si="11"/>
        <v>2.0749999999999997</v>
      </c>
      <c r="H133" s="578"/>
      <c r="I133" s="578"/>
      <c r="J133" s="601"/>
      <c r="K133" s="578"/>
    </row>
    <row r="134" spans="2:11" x14ac:dyDescent="0.3">
      <c r="B134" s="604"/>
      <c r="C134" s="607"/>
      <c r="D134" s="781">
        <v>13.3</v>
      </c>
      <c r="E134" s="783"/>
      <c r="F134" s="417">
        <v>0.41</v>
      </c>
      <c r="G134" s="468">
        <f t="shared" si="11"/>
        <v>2.0499999999999998</v>
      </c>
      <c r="H134" s="578"/>
      <c r="I134" s="578"/>
      <c r="J134" s="601"/>
      <c r="K134" s="578"/>
    </row>
    <row r="135" spans="2:11" ht="15" thickBot="1" x14ac:dyDescent="0.35">
      <c r="B135" s="604"/>
      <c r="C135" s="608"/>
      <c r="D135" s="784"/>
      <c r="E135" s="784"/>
      <c r="F135" s="359">
        <v>0.43099999999999999</v>
      </c>
      <c r="G135" s="469">
        <f t="shared" si="11"/>
        <v>2.1549999999999998</v>
      </c>
      <c r="H135" s="623"/>
      <c r="I135" s="623"/>
      <c r="J135" s="602"/>
      <c r="K135" s="623"/>
    </row>
    <row r="136" spans="2:11" x14ac:dyDescent="0.3">
      <c r="B136" s="604"/>
      <c r="C136" s="682" t="s">
        <v>8</v>
      </c>
      <c r="D136" s="815">
        <v>8.1</v>
      </c>
      <c r="E136" s="815">
        <v>5</v>
      </c>
      <c r="F136" s="124">
        <v>0.39600000000000002</v>
      </c>
      <c r="G136" s="232">
        <f>F136*$E$136</f>
        <v>1.98</v>
      </c>
      <c r="H136" s="691">
        <f>AVERAGE(G136:G141)</f>
        <v>1.9883333333333333</v>
      </c>
      <c r="I136" s="691">
        <f>AVERAGE(G136:G141)</f>
        <v>1.9883333333333333</v>
      </c>
      <c r="J136" s="688">
        <f>_xlfn.STDEV.S(G136:G141)</f>
        <v>8.8863190729720293E-2</v>
      </c>
      <c r="K136" s="691">
        <f>(J136/I136)*100</f>
        <v>4.4692300450823286</v>
      </c>
    </row>
    <row r="137" spans="2:11" x14ac:dyDescent="0.3">
      <c r="B137" s="604"/>
      <c r="C137" s="683"/>
      <c r="D137" s="816"/>
      <c r="E137" s="817"/>
      <c r="F137" s="233">
        <v>0.38700000000000001</v>
      </c>
      <c r="G137" s="234">
        <f t="shared" ref="G137:G141" si="12">F137*$E$136</f>
        <v>1.9350000000000001</v>
      </c>
      <c r="H137" s="692"/>
      <c r="I137" s="692"/>
      <c r="J137" s="689"/>
      <c r="K137" s="692"/>
    </row>
    <row r="138" spans="2:11" x14ac:dyDescent="0.3">
      <c r="B138" s="604"/>
      <c r="C138" s="683"/>
      <c r="D138" s="824">
        <v>8.1999999999999993</v>
      </c>
      <c r="E138" s="817"/>
      <c r="F138" s="221">
        <v>0.377</v>
      </c>
      <c r="G138" s="236">
        <f t="shared" si="12"/>
        <v>1.885</v>
      </c>
      <c r="H138" s="692"/>
      <c r="I138" s="692"/>
      <c r="J138" s="689"/>
      <c r="K138" s="692"/>
    </row>
    <row r="139" spans="2:11" x14ac:dyDescent="0.3">
      <c r="B139" s="604"/>
      <c r="C139" s="683"/>
      <c r="D139" s="816"/>
      <c r="E139" s="817"/>
      <c r="F139" s="222">
        <v>0.38800000000000001</v>
      </c>
      <c r="G139" s="234">
        <f t="shared" si="12"/>
        <v>1.94</v>
      </c>
      <c r="H139" s="692"/>
      <c r="I139" s="692"/>
      <c r="J139" s="689"/>
      <c r="K139" s="692"/>
    </row>
    <row r="140" spans="2:11" x14ac:dyDescent="0.3">
      <c r="B140" s="604"/>
      <c r="C140" s="683"/>
      <c r="D140" s="824">
        <v>8.3000000000000007</v>
      </c>
      <c r="E140" s="817"/>
      <c r="F140" s="235">
        <v>0.42299999999999999</v>
      </c>
      <c r="G140" s="236">
        <f t="shared" si="12"/>
        <v>2.1149999999999998</v>
      </c>
      <c r="H140" s="692"/>
      <c r="I140" s="692"/>
      <c r="J140" s="689"/>
      <c r="K140" s="692"/>
    </row>
    <row r="141" spans="2:11" ht="15" thickBot="1" x14ac:dyDescent="0.35">
      <c r="B141" s="604"/>
      <c r="C141" s="684"/>
      <c r="D141" s="818"/>
      <c r="E141" s="818"/>
      <c r="F141" s="223">
        <v>0.41499999999999998</v>
      </c>
      <c r="G141" s="237">
        <f t="shared" si="12"/>
        <v>2.0749999999999997</v>
      </c>
      <c r="H141" s="693"/>
      <c r="I141" s="693"/>
      <c r="J141" s="690"/>
      <c r="K141" s="693"/>
    </row>
    <row r="142" spans="2:11" x14ac:dyDescent="0.3">
      <c r="B142" s="604"/>
      <c r="C142" s="672" t="s">
        <v>7</v>
      </c>
      <c r="D142" s="822">
        <v>9.1</v>
      </c>
      <c r="E142" s="822">
        <v>5</v>
      </c>
      <c r="F142" s="112">
        <v>0.39</v>
      </c>
      <c r="G142" s="252">
        <f>F142*$E$142</f>
        <v>1.9500000000000002</v>
      </c>
      <c r="H142" s="694">
        <f>AVERAGE(G142:G147)</f>
        <v>1.9750000000000003</v>
      </c>
      <c r="I142" s="694">
        <f>AVERAGE(H142:H159)</f>
        <v>1.9930555555555556</v>
      </c>
      <c r="J142" s="678">
        <f>STDEV(H142:H159)</f>
        <v>1.9263042719539564E-2</v>
      </c>
      <c r="K142" s="694">
        <f>(J142/I142)*100</f>
        <v>0.96650806676435441</v>
      </c>
    </row>
    <row r="143" spans="2:11" x14ac:dyDescent="0.3">
      <c r="B143" s="604"/>
      <c r="C143" s="673"/>
      <c r="D143" s="820"/>
      <c r="E143" s="823"/>
      <c r="F143" s="253">
        <v>0.39100000000000001</v>
      </c>
      <c r="G143" s="254">
        <f t="shared" ref="G143:G158" si="13">F143*$E$142</f>
        <v>1.9550000000000001</v>
      </c>
      <c r="H143" s="695"/>
      <c r="I143" s="695"/>
      <c r="J143" s="679"/>
      <c r="K143" s="695"/>
    </row>
    <row r="144" spans="2:11" x14ac:dyDescent="0.3">
      <c r="B144" s="604"/>
      <c r="C144" s="673"/>
      <c r="D144" s="819">
        <v>9.1999999999999993</v>
      </c>
      <c r="E144" s="823"/>
      <c r="F144" s="104">
        <v>0.40500000000000003</v>
      </c>
      <c r="G144" s="255">
        <f t="shared" si="13"/>
        <v>2.0250000000000004</v>
      </c>
      <c r="H144" s="695"/>
      <c r="I144" s="695"/>
      <c r="J144" s="679"/>
      <c r="K144" s="695"/>
    </row>
    <row r="145" spans="2:11" x14ac:dyDescent="0.3">
      <c r="B145" s="604"/>
      <c r="C145" s="673"/>
      <c r="D145" s="820"/>
      <c r="E145" s="823"/>
      <c r="F145" s="253">
        <v>0.38800000000000001</v>
      </c>
      <c r="G145" s="254">
        <f t="shared" si="13"/>
        <v>1.94</v>
      </c>
      <c r="H145" s="695"/>
      <c r="I145" s="695"/>
      <c r="J145" s="679"/>
      <c r="K145" s="695"/>
    </row>
    <row r="146" spans="2:11" x14ac:dyDescent="0.3">
      <c r="B146" s="604"/>
      <c r="C146" s="673"/>
      <c r="D146" s="819">
        <v>9.3000000000000007</v>
      </c>
      <c r="E146" s="823"/>
      <c r="F146" s="104">
        <v>0.39200000000000002</v>
      </c>
      <c r="G146" s="255">
        <f t="shared" si="13"/>
        <v>1.96</v>
      </c>
      <c r="H146" s="695"/>
      <c r="I146" s="695"/>
      <c r="J146" s="679"/>
      <c r="K146" s="695"/>
    </row>
    <row r="147" spans="2:11" ht="15" thickBot="1" x14ac:dyDescent="0.35">
      <c r="B147" s="604"/>
      <c r="C147" s="673"/>
      <c r="D147" s="821"/>
      <c r="E147" s="823"/>
      <c r="F147" s="96">
        <v>0.40400000000000003</v>
      </c>
      <c r="G147" s="256">
        <f t="shared" si="13"/>
        <v>2.02</v>
      </c>
      <c r="H147" s="696"/>
      <c r="I147" s="695"/>
      <c r="J147" s="679"/>
      <c r="K147" s="695"/>
    </row>
    <row r="148" spans="2:11" x14ac:dyDescent="0.3">
      <c r="B148" s="604"/>
      <c r="C148" s="673"/>
      <c r="D148" s="822">
        <v>21.1</v>
      </c>
      <c r="E148" s="823"/>
      <c r="F148" s="112">
        <v>0.39600000000000002</v>
      </c>
      <c r="G148" s="252">
        <f t="shared" si="13"/>
        <v>1.98</v>
      </c>
      <c r="H148" s="694">
        <f>AVERAGE(G148:G153)</f>
        <v>1.9908333333333335</v>
      </c>
      <c r="I148" s="695"/>
      <c r="J148" s="679"/>
      <c r="K148" s="695"/>
    </row>
    <row r="149" spans="2:11" x14ac:dyDescent="0.3">
      <c r="B149" s="604"/>
      <c r="C149" s="673"/>
      <c r="D149" s="820"/>
      <c r="E149" s="823"/>
      <c r="F149" s="108">
        <v>0.38700000000000001</v>
      </c>
      <c r="G149" s="254">
        <f t="shared" si="13"/>
        <v>1.9350000000000001</v>
      </c>
      <c r="H149" s="695"/>
      <c r="I149" s="695"/>
      <c r="J149" s="679"/>
      <c r="K149" s="695"/>
    </row>
    <row r="150" spans="2:11" x14ac:dyDescent="0.3">
      <c r="B150" s="604"/>
      <c r="C150" s="673"/>
      <c r="D150" s="819">
        <v>21.2</v>
      </c>
      <c r="E150" s="823"/>
      <c r="F150" s="257">
        <v>0.38300000000000001</v>
      </c>
      <c r="G150" s="255">
        <f t="shared" si="13"/>
        <v>1.915</v>
      </c>
      <c r="H150" s="695"/>
      <c r="I150" s="695"/>
      <c r="J150" s="679"/>
      <c r="K150" s="695"/>
    </row>
    <row r="151" spans="2:11" x14ac:dyDescent="0.3">
      <c r="B151" s="604"/>
      <c r="C151" s="673"/>
      <c r="D151" s="820"/>
      <c r="E151" s="823"/>
      <c r="F151" s="108">
        <v>0.41199999999999998</v>
      </c>
      <c r="G151" s="254">
        <f t="shared" si="13"/>
        <v>2.06</v>
      </c>
      <c r="H151" s="695"/>
      <c r="I151" s="695"/>
      <c r="J151" s="679"/>
      <c r="K151" s="695"/>
    </row>
    <row r="152" spans="2:11" x14ac:dyDescent="0.3">
      <c r="B152" s="604"/>
      <c r="C152" s="673"/>
      <c r="D152" s="823">
        <v>21.3</v>
      </c>
      <c r="E152" s="823"/>
      <c r="F152" s="257">
        <v>0.40699999999999997</v>
      </c>
      <c r="G152" s="255">
        <f t="shared" si="13"/>
        <v>2.0349999999999997</v>
      </c>
      <c r="H152" s="695"/>
      <c r="I152" s="695"/>
      <c r="J152" s="679"/>
      <c r="K152" s="695"/>
    </row>
    <row r="153" spans="2:11" ht="15" thickBot="1" x14ac:dyDescent="0.35">
      <c r="B153" s="604"/>
      <c r="C153" s="673"/>
      <c r="D153" s="821"/>
      <c r="E153" s="823"/>
      <c r="F153" s="96">
        <v>0.40400000000000003</v>
      </c>
      <c r="G153" s="256">
        <f t="shared" si="13"/>
        <v>2.02</v>
      </c>
      <c r="H153" s="696"/>
      <c r="I153" s="695"/>
      <c r="J153" s="679"/>
      <c r="K153" s="695"/>
    </row>
    <row r="154" spans="2:11" x14ac:dyDescent="0.3">
      <c r="B154" s="604"/>
      <c r="C154" s="673"/>
      <c r="D154" s="822">
        <v>46.1</v>
      </c>
      <c r="E154" s="823"/>
      <c r="F154" s="112">
        <v>0.40400000000000003</v>
      </c>
      <c r="G154" s="252">
        <f t="shared" si="13"/>
        <v>2.02</v>
      </c>
      <c r="H154" s="694">
        <f>AVERAGE(G154:G159)</f>
        <v>2.0133333333333332</v>
      </c>
      <c r="I154" s="695"/>
      <c r="J154" s="679"/>
      <c r="K154" s="695"/>
    </row>
    <row r="155" spans="2:11" x14ac:dyDescent="0.3">
      <c r="B155" s="604"/>
      <c r="C155" s="673"/>
      <c r="D155" s="820"/>
      <c r="E155" s="823"/>
      <c r="F155" s="108">
        <v>0.40699999999999997</v>
      </c>
      <c r="G155" s="254">
        <f t="shared" si="13"/>
        <v>2.0349999999999997</v>
      </c>
      <c r="H155" s="695"/>
      <c r="I155" s="695"/>
      <c r="J155" s="679"/>
      <c r="K155" s="695"/>
    </row>
    <row r="156" spans="2:11" x14ac:dyDescent="0.3">
      <c r="B156" s="604"/>
      <c r="C156" s="673"/>
      <c r="D156" s="819">
        <v>46.2</v>
      </c>
      <c r="E156" s="823"/>
      <c r="F156" s="257">
        <v>0.40799999999999997</v>
      </c>
      <c r="G156" s="255">
        <f t="shared" si="13"/>
        <v>2.04</v>
      </c>
      <c r="H156" s="695"/>
      <c r="I156" s="695"/>
      <c r="J156" s="679"/>
      <c r="K156" s="695"/>
    </row>
    <row r="157" spans="2:11" x14ac:dyDescent="0.3">
      <c r="B157" s="604"/>
      <c r="C157" s="673"/>
      <c r="D157" s="820"/>
      <c r="E157" s="823"/>
      <c r="F157" s="253">
        <v>0.40600000000000003</v>
      </c>
      <c r="G157" s="254">
        <f t="shared" si="13"/>
        <v>2.0300000000000002</v>
      </c>
      <c r="H157" s="695"/>
      <c r="I157" s="695"/>
      <c r="J157" s="679"/>
      <c r="K157" s="695"/>
    </row>
    <row r="158" spans="2:11" x14ac:dyDescent="0.3">
      <c r="B158" s="604"/>
      <c r="C158" s="673"/>
      <c r="D158" s="823">
        <v>46.3</v>
      </c>
      <c r="E158" s="823"/>
      <c r="F158" s="104">
        <v>0.38800000000000001</v>
      </c>
      <c r="G158" s="255">
        <f t="shared" si="13"/>
        <v>1.94</v>
      </c>
      <c r="H158" s="695"/>
      <c r="I158" s="695"/>
      <c r="J158" s="679"/>
      <c r="K158" s="695"/>
    </row>
    <row r="159" spans="2:11" ht="15" thickBot="1" x14ac:dyDescent="0.35">
      <c r="B159" s="604"/>
      <c r="C159" s="674"/>
      <c r="D159" s="821"/>
      <c r="E159" s="821"/>
      <c r="F159" s="258">
        <v>0.40300000000000002</v>
      </c>
      <c r="G159" s="256">
        <f>F159*$E$142</f>
        <v>2.0150000000000001</v>
      </c>
      <c r="H159" s="696"/>
      <c r="I159" s="696"/>
      <c r="J159" s="680"/>
      <c r="K159" s="696"/>
    </row>
    <row r="160" spans="2:11" x14ac:dyDescent="0.3">
      <c r="B160" s="604"/>
      <c r="C160" s="825" t="s">
        <v>6</v>
      </c>
      <c r="D160" s="827">
        <v>22.1</v>
      </c>
      <c r="E160" s="827">
        <v>5</v>
      </c>
      <c r="F160" s="259">
        <v>0.41199999999999998</v>
      </c>
      <c r="G160" s="260">
        <f>F160*$E$160</f>
        <v>2.06</v>
      </c>
      <c r="H160" s="831">
        <f>AVERAGE(G160:G163,G165)</f>
        <v>2.0880000000000001</v>
      </c>
      <c r="I160" s="831">
        <f>AVERAGE(H160:H177)</f>
        <v>1.9160000000000001</v>
      </c>
      <c r="J160" s="834">
        <f>STDEV(H160:H177)</f>
        <v>0.15018442366341173</v>
      </c>
      <c r="K160" s="831">
        <f>(J160/I160)*100</f>
        <v>7.8384354730381895</v>
      </c>
    </row>
    <row r="161" spans="2:11" x14ac:dyDescent="0.3">
      <c r="B161" s="604"/>
      <c r="C161" s="663"/>
      <c r="D161" s="828"/>
      <c r="E161" s="829"/>
      <c r="F161" s="261">
        <v>0.42299999999999999</v>
      </c>
      <c r="G161" s="262">
        <f t="shared" ref="G161:G177" si="14">F161*$E$160</f>
        <v>2.1149999999999998</v>
      </c>
      <c r="H161" s="701"/>
      <c r="I161" s="701"/>
      <c r="J161" s="666"/>
      <c r="K161" s="701"/>
    </row>
    <row r="162" spans="2:11" x14ac:dyDescent="0.3">
      <c r="B162" s="604"/>
      <c r="C162" s="663"/>
      <c r="D162" s="833">
        <v>22.2</v>
      </c>
      <c r="E162" s="829"/>
      <c r="F162" s="87">
        <v>0.41199999999999998</v>
      </c>
      <c r="G162" s="263">
        <f t="shared" si="14"/>
        <v>2.06</v>
      </c>
      <c r="H162" s="701"/>
      <c r="I162" s="701"/>
      <c r="J162" s="666"/>
      <c r="K162" s="701"/>
    </row>
    <row r="163" spans="2:11" x14ac:dyDescent="0.3">
      <c r="B163" s="604"/>
      <c r="C163" s="663"/>
      <c r="D163" s="828"/>
      <c r="E163" s="829"/>
      <c r="F163" s="261">
        <v>0.41199999999999998</v>
      </c>
      <c r="G163" s="262">
        <f t="shared" si="14"/>
        <v>2.06</v>
      </c>
      <c r="H163" s="701"/>
      <c r="I163" s="701"/>
      <c r="J163" s="666"/>
      <c r="K163" s="701"/>
    </row>
    <row r="164" spans="2:11" x14ac:dyDescent="0.3">
      <c r="B164" s="604"/>
      <c r="C164" s="663"/>
      <c r="D164" s="833">
        <v>22.3</v>
      </c>
      <c r="E164" s="829"/>
      <c r="F164" s="264">
        <v>0.44900000000000001</v>
      </c>
      <c r="G164" s="265">
        <f t="shared" si="14"/>
        <v>2.2450000000000001</v>
      </c>
      <c r="H164" s="701"/>
      <c r="I164" s="701"/>
      <c r="J164" s="666"/>
      <c r="K164" s="701"/>
    </row>
    <row r="165" spans="2:11" ht="15" thickBot="1" x14ac:dyDescent="0.35">
      <c r="B165" s="604"/>
      <c r="C165" s="663"/>
      <c r="D165" s="830"/>
      <c r="E165" s="829"/>
      <c r="F165" s="266">
        <v>0.42899999999999999</v>
      </c>
      <c r="G165" s="267">
        <f t="shared" si="14"/>
        <v>2.145</v>
      </c>
      <c r="H165" s="832"/>
      <c r="I165" s="701"/>
      <c r="J165" s="666"/>
      <c r="K165" s="701"/>
    </row>
    <row r="166" spans="2:11" x14ac:dyDescent="0.3">
      <c r="B166" s="604"/>
      <c r="C166" s="663"/>
      <c r="D166" s="827">
        <v>25.1</v>
      </c>
      <c r="E166" s="829"/>
      <c r="F166" s="259">
        <v>0.38200000000000001</v>
      </c>
      <c r="G166" s="260">
        <f t="shared" si="14"/>
        <v>1.9100000000000001</v>
      </c>
      <c r="H166" s="831">
        <f>AVERAGE(G166:G171)</f>
        <v>1.8108333333333331</v>
      </c>
      <c r="I166" s="701"/>
      <c r="J166" s="666"/>
      <c r="K166" s="701"/>
    </row>
    <row r="167" spans="2:11" x14ac:dyDescent="0.3">
      <c r="B167" s="604"/>
      <c r="C167" s="663"/>
      <c r="D167" s="828"/>
      <c r="E167" s="829"/>
      <c r="F167" s="91">
        <v>0.36099999999999999</v>
      </c>
      <c r="G167" s="262">
        <f t="shared" si="14"/>
        <v>1.8049999999999999</v>
      </c>
      <c r="H167" s="701"/>
      <c r="I167" s="701"/>
      <c r="J167" s="666"/>
      <c r="K167" s="701"/>
    </row>
    <row r="168" spans="2:11" x14ac:dyDescent="0.3">
      <c r="B168" s="604"/>
      <c r="C168" s="663"/>
      <c r="D168" s="833">
        <v>25.2</v>
      </c>
      <c r="E168" s="829"/>
      <c r="F168" s="268">
        <v>0.35499999999999998</v>
      </c>
      <c r="G168" s="263">
        <f t="shared" si="14"/>
        <v>1.7749999999999999</v>
      </c>
      <c r="H168" s="701"/>
      <c r="I168" s="701"/>
      <c r="J168" s="666"/>
      <c r="K168" s="701"/>
    </row>
    <row r="169" spans="2:11" x14ac:dyDescent="0.3">
      <c r="B169" s="604"/>
      <c r="C169" s="663"/>
      <c r="D169" s="828"/>
      <c r="E169" s="829"/>
      <c r="F169" s="91">
        <v>0.36299999999999999</v>
      </c>
      <c r="G169" s="262">
        <f t="shared" si="14"/>
        <v>1.8149999999999999</v>
      </c>
      <c r="H169" s="701"/>
      <c r="I169" s="701"/>
      <c r="J169" s="666"/>
      <c r="K169" s="701"/>
    </row>
    <row r="170" spans="2:11" x14ac:dyDescent="0.3">
      <c r="B170" s="604"/>
      <c r="C170" s="663"/>
      <c r="D170" s="829">
        <v>25.3</v>
      </c>
      <c r="E170" s="829"/>
      <c r="F170" s="268">
        <v>0.35399999999999998</v>
      </c>
      <c r="G170" s="263">
        <f t="shared" si="14"/>
        <v>1.77</v>
      </c>
      <c r="H170" s="701"/>
      <c r="I170" s="701"/>
      <c r="J170" s="666"/>
      <c r="K170" s="701"/>
    </row>
    <row r="171" spans="2:11" ht="15" thickBot="1" x14ac:dyDescent="0.35">
      <c r="B171" s="604"/>
      <c r="C171" s="663"/>
      <c r="D171" s="830"/>
      <c r="E171" s="829"/>
      <c r="F171" s="266">
        <v>0.35799999999999998</v>
      </c>
      <c r="G171" s="267">
        <f t="shared" si="14"/>
        <v>1.79</v>
      </c>
      <c r="H171" s="832"/>
      <c r="I171" s="701"/>
      <c r="J171" s="666"/>
      <c r="K171" s="701"/>
    </row>
    <row r="172" spans="2:11" x14ac:dyDescent="0.3">
      <c r="B172" s="604"/>
      <c r="C172" s="663"/>
      <c r="D172" s="827">
        <v>34.1</v>
      </c>
      <c r="E172" s="829"/>
      <c r="F172" s="259">
        <v>0.375</v>
      </c>
      <c r="G172" s="260">
        <f t="shared" si="14"/>
        <v>1.875</v>
      </c>
      <c r="H172" s="831">
        <f>AVERAGE(G172:G177)</f>
        <v>1.8491666666666668</v>
      </c>
      <c r="I172" s="701"/>
      <c r="J172" s="666"/>
      <c r="K172" s="701"/>
    </row>
    <row r="173" spans="2:11" x14ac:dyDescent="0.3">
      <c r="B173" s="604"/>
      <c r="C173" s="663"/>
      <c r="D173" s="828"/>
      <c r="E173" s="829"/>
      <c r="F173" s="91">
        <v>0.36199999999999999</v>
      </c>
      <c r="G173" s="262">
        <f t="shared" si="14"/>
        <v>1.81</v>
      </c>
      <c r="H173" s="701"/>
      <c r="I173" s="701"/>
      <c r="J173" s="666"/>
      <c r="K173" s="701"/>
    </row>
    <row r="174" spans="2:11" x14ac:dyDescent="0.3">
      <c r="B174" s="604"/>
      <c r="C174" s="663"/>
      <c r="D174" s="833">
        <v>34.200000000000003</v>
      </c>
      <c r="E174" s="829"/>
      <c r="F174" s="268">
        <v>0.36399999999999999</v>
      </c>
      <c r="G174" s="263">
        <f t="shared" si="14"/>
        <v>1.8199999999999998</v>
      </c>
      <c r="H174" s="701"/>
      <c r="I174" s="701"/>
      <c r="J174" s="666"/>
      <c r="K174" s="701"/>
    </row>
    <row r="175" spans="2:11" x14ac:dyDescent="0.3">
      <c r="B175" s="604"/>
      <c r="C175" s="663"/>
      <c r="D175" s="828"/>
      <c r="E175" s="829"/>
      <c r="F175" s="261">
        <v>0.35399999999999998</v>
      </c>
      <c r="G175" s="262">
        <f t="shared" si="14"/>
        <v>1.77</v>
      </c>
      <c r="H175" s="701"/>
      <c r="I175" s="701"/>
      <c r="J175" s="666"/>
      <c r="K175" s="701"/>
    </row>
    <row r="176" spans="2:11" x14ac:dyDescent="0.3">
      <c r="B176" s="604"/>
      <c r="C176" s="663"/>
      <c r="D176" s="829">
        <v>34.299999999999997</v>
      </c>
      <c r="E176" s="829"/>
      <c r="F176" s="87">
        <v>0.38600000000000001</v>
      </c>
      <c r="G176" s="263">
        <f t="shared" si="14"/>
        <v>1.9300000000000002</v>
      </c>
      <c r="H176" s="701"/>
      <c r="I176" s="701"/>
      <c r="J176" s="666"/>
      <c r="K176" s="701"/>
    </row>
    <row r="177" spans="2:11" ht="15" thickBot="1" x14ac:dyDescent="0.35">
      <c r="B177" s="604"/>
      <c r="C177" s="826"/>
      <c r="D177" s="830"/>
      <c r="E177" s="830"/>
      <c r="F177" s="269">
        <v>0.378</v>
      </c>
      <c r="G177" s="267">
        <f t="shared" si="14"/>
        <v>1.8900000000000001</v>
      </c>
      <c r="H177" s="832"/>
      <c r="I177" s="832"/>
      <c r="J177" s="835"/>
      <c r="K177" s="832"/>
    </row>
    <row r="178" spans="2:11" x14ac:dyDescent="0.3">
      <c r="B178" s="604"/>
      <c r="C178" s="730" t="s">
        <v>5</v>
      </c>
      <c r="D178" s="836">
        <v>6.1</v>
      </c>
      <c r="E178" s="836">
        <v>5</v>
      </c>
      <c r="F178" s="78">
        <v>0.42799999999999999</v>
      </c>
      <c r="G178" s="270">
        <f>F178*$E$178</f>
        <v>2.14</v>
      </c>
      <c r="H178" s="706">
        <f>AVERAGE(G178:G183)</f>
        <v>2.1125000000000003</v>
      </c>
      <c r="I178" s="706">
        <f>AVERAGE(H178:H195)</f>
        <v>2.1144444444444446</v>
      </c>
      <c r="J178" s="718">
        <f>STDEV(H178:H195)</f>
        <v>2.0485993408324389E-2</v>
      </c>
      <c r="K178" s="706">
        <f>(J178/I178)*100</f>
        <v>0.96885938347303979</v>
      </c>
    </row>
    <row r="179" spans="2:11" x14ac:dyDescent="0.3">
      <c r="B179" s="604"/>
      <c r="C179" s="731"/>
      <c r="D179" s="837"/>
      <c r="E179" s="838"/>
      <c r="F179" s="271">
        <v>0.435</v>
      </c>
      <c r="G179" s="272">
        <f t="shared" ref="G179:G195" si="15">F179*$E$178</f>
        <v>2.1749999999999998</v>
      </c>
      <c r="H179" s="707"/>
      <c r="I179" s="707"/>
      <c r="J179" s="714"/>
      <c r="K179" s="707"/>
    </row>
    <row r="180" spans="2:11" x14ac:dyDescent="0.3">
      <c r="B180" s="604"/>
      <c r="C180" s="731"/>
      <c r="D180" s="840">
        <v>6.2</v>
      </c>
      <c r="E180" s="838"/>
      <c r="F180" s="70">
        <v>0.40799999999999997</v>
      </c>
      <c r="G180" s="273">
        <f t="shared" si="15"/>
        <v>2.04</v>
      </c>
      <c r="H180" s="707"/>
      <c r="I180" s="707"/>
      <c r="J180" s="714"/>
      <c r="K180" s="707"/>
    </row>
    <row r="181" spans="2:11" x14ac:dyDescent="0.3">
      <c r="B181" s="604"/>
      <c r="C181" s="731"/>
      <c r="D181" s="837"/>
      <c r="E181" s="838"/>
      <c r="F181" s="271">
        <v>0.42199999999999999</v>
      </c>
      <c r="G181" s="272">
        <f t="shared" si="15"/>
        <v>2.11</v>
      </c>
      <c r="H181" s="707"/>
      <c r="I181" s="707"/>
      <c r="J181" s="714"/>
      <c r="K181" s="707"/>
    </row>
    <row r="182" spans="2:11" x14ac:dyDescent="0.3">
      <c r="B182" s="604"/>
      <c r="C182" s="731"/>
      <c r="D182" s="840">
        <v>6.3</v>
      </c>
      <c r="E182" s="838"/>
      <c r="F182" s="70">
        <v>0.41399999999999998</v>
      </c>
      <c r="G182" s="273">
        <f t="shared" si="15"/>
        <v>2.0699999999999998</v>
      </c>
      <c r="H182" s="707"/>
      <c r="I182" s="707"/>
      <c r="J182" s="714"/>
      <c r="K182" s="707"/>
    </row>
    <row r="183" spans="2:11" ht="15" thickBot="1" x14ac:dyDescent="0.35">
      <c r="B183" s="604"/>
      <c r="C183" s="731"/>
      <c r="D183" s="839"/>
      <c r="E183" s="838"/>
      <c r="F183" s="62">
        <v>0.42799999999999999</v>
      </c>
      <c r="G183" s="274">
        <f t="shared" si="15"/>
        <v>2.14</v>
      </c>
      <c r="H183" s="708"/>
      <c r="I183" s="707"/>
      <c r="J183" s="714"/>
      <c r="K183" s="707"/>
    </row>
    <row r="184" spans="2:11" x14ac:dyDescent="0.3">
      <c r="B184" s="604"/>
      <c r="C184" s="731"/>
      <c r="D184" s="836">
        <v>13.1</v>
      </c>
      <c r="E184" s="838"/>
      <c r="F184" s="78">
        <v>0.42499999999999999</v>
      </c>
      <c r="G184" s="270">
        <f t="shared" si="15"/>
        <v>2.125</v>
      </c>
      <c r="H184" s="706">
        <f>AVERAGE(G184:G189)</f>
        <v>2.1358333333333328</v>
      </c>
      <c r="I184" s="707"/>
      <c r="J184" s="714"/>
      <c r="K184" s="707"/>
    </row>
    <row r="185" spans="2:11" x14ac:dyDescent="0.3">
      <c r="B185" s="604"/>
      <c r="C185" s="731"/>
      <c r="D185" s="837"/>
      <c r="E185" s="838"/>
      <c r="F185" s="74">
        <v>0.434</v>
      </c>
      <c r="G185" s="272">
        <f t="shared" si="15"/>
        <v>2.17</v>
      </c>
      <c r="H185" s="707"/>
      <c r="I185" s="707"/>
      <c r="J185" s="714"/>
      <c r="K185" s="707"/>
    </row>
    <row r="186" spans="2:11" x14ac:dyDescent="0.3">
      <c r="B186" s="604"/>
      <c r="C186" s="731"/>
      <c r="D186" s="840">
        <v>13.2</v>
      </c>
      <c r="E186" s="838"/>
      <c r="F186" s="275">
        <v>0.40400000000000003</v>
      </c>
      <c r="G186" s="273">
        <f t="shared" si="15"/>
        <v>2.02</v>
      </c>
      <c r="H186" s="707"/>
      <c r="I186" s="707"/>
      <c r="J186" s="714"/>
      <c r="K186" s="707"/>
    </row>
    <row r="187" spans="2:11" x14ac:dyDescent="0.3">
      <c r="B187" s="604"/>
      <c r="C187" s="731"/>
      <c r="D187" s="837"/>
      <c r="E187" s="838"/>
      <c r="F187" s="74">
        <v>0.41</v>
      </c>
      <c r="G187" s="272">
        <f t="shared" si="15"/>
        <v>2.0499999999999998</v>
      </c>
      <c r="H187" s="707"/>
      <c r="I187" s="707"/>
      <c r="J187" s="714"/>
      <c r="K187" s="707"/>
    </row>
    <row r="188" spans="2:11" x14ac:dyDescent="0.3">
      <c r="B188" s="604"/>
      <c r="C188" s="731"/>
      <c r="D188" s="838">
        <v>13.3</v>
      </c>
      <c r="E188" s="838"/>
      <c r="F188" s="275">
        <v>0.439</v>
      </c>
      <c r="G188" s="273">
        <f t="shared" si="15"/>
        <v>2.1949999999999998</v>
      </c>
      <c r="H188" s="707"/>
      <c r="I188" s="707"/>
      <c r="J188" s="714"/>
      <c r="K188" s="707"/>
    </row>
    <row r="189" spans="2:11" ht="15" thickBot="1" x14ac:dyDescent="0.35">
      <c r="B189" s="604"/>
      <c r="C189" s="731"/>
      <c r="D189" s="839"/>
      <c r="E189" s="838"/>
      <c r="F189" s="62">
        <v>0.45100000000000001</v>
      </c>
      <c r="G189" s="274">
        <f t="shared" si="15"/>
        <v>2.2549999999999999</v>
      </c>
      <c r="H189" s="708"/>
      <c r="I189" s="707"/>
      <c r="J189" s="714"/>
      <c r="K189" s="707"/>
    </row>
    <row r="190" spans="2:11" x14ac:dyDescent="0.3">
      <c r="B190" s="604"/>
      <c r="C190" s="731"/>
      <c r="D190" s="836">
        <v>17.100000000000001</v>
      </c>
      <c r="E190" s="838"/>
      <c r="F190" s="78">
        <v>0.439</v>
      </c>
      <c r="G190" s="270">
        <f t="shared" si="15"/>
        <v>2.1949999999999998</v>
      </c>
      <c r="H190" s="706">
        <f>AVERAGE(G190:G195)</f>
        <v>2.0950000000000002</v>
      </c>
      <c r="I190" s="707"/>
      <c r="J190" s="714"/>
      <c r="K190" s="707"/>
    </row>
    <row r="191" spans="2:11" x14ac:dyDescent="0.3">
      <c r="B191" s="604"/>
      <c r="C191" s="731"/>
      <c r="D191" s="837"/>
      <c r="E191" s="838"/>
      <c r="F191" s="74">
        <v>0.438</v>
      </c>
      <c r="G191" s="272">
        <f t="shared" si="15"/>
        <v>2.19</v>
      </c>
      <c r="H191" s="707"/>
      <c r="I191" s="707"/>
      <c r="J191" s="714"/>
      <c r="K191" s="707"/>
    </row>
    <row r="192" spans="2:11" x14ac:dyDescent="0.3">
      <c r="B192" s="604"/>
      <c r="C192" s="731"/>
      <c r="D192" s="840">
        <v>17.2</v>
      </c>
      <c r="E192" s="838"/>
      <c r="F192" s="275">
        <v>0.41599999999999998</v>
      </c>
      <c r="G192" s="273">
        <f t="shared" si="15"/>
        <v>2.08</v>
      </c>
      <c r="H192" s="707"/>
      <c r="I192" s="707"/>
      <c r="J192" s="714"/>
      <c r="K192" s="707"/>
    </row>
    <row r="193" spans="2:11" x14ac:dyDescent="0.3">
      <c r="B193" s="604"/>
      <c r="C193" s="731"/>
      <c r="D193" s="837"/>
      <c r="E193" s="838"/>
      <c r="F193" s="271">
        <v>0.39600000000000002</v>
      </c>
      <c r="G193" s="272">
        <f t="shared" si="15"/>
        <v>1.98</v>
      </c>
      <c r="H193" s="707"/>
      <c r="I193" s="707"/>
      <c r="J193" s="714"/>
      <c r="K193" s="707"/>
    </row>
    <row r="194" spans="2:11" x14ac:dyDescent="0.3">
      <c r="B194" s="604"/>
      <c r="C194" s="731"/>
      <c r="D194" s="838">
        <v>17.3</v>
      </c>
      <c r="E194" s="838"/>
      <c r="F194" s="70">
        <v>0.42</v>
      </c>
      <c r="G194" s="273">
        <f t="shared" si="15"/>
        <v>2.1</v>
      </c>
      <c r="H194" s="707"/>
      <c r="I194" s="707"/>
      <c r="J194" s="714"/>
      <c r="K194" s="707"/>
    </row>
    <row r="195" spans="2:11" ht="15" thickBot="1" x14ac:dyDescent="0.35">
      <c r="B195" s="604"/>
      <c r="C195" s="732"/>
      <c r="D195" s="839"/>
      <c r="E195" s="839"/>
      <c r="F195" s="276">
        <v>0.40500000000000003</v>
      </c>
      <c r="G195" s="274">
        <f t="shared" si="15"/>
        <v>2.0250000000000004</v>
      </c>
      <c r="H195" s="708"/>
      <c r="I195" s="708"/>
      <c r="J195" s="719"/>
      <c r="K195" s="708"/>
    </row>
    <row r="196" spans="2:11" x14ac:dyDescent="0.3">
      <c r="B196" s="604"/>
      <c r="C196" s="720" t="s">
        <v>4</v>
      </c>
      <c r="D196" s="841">
        <v>1.1000000000000001</v>
      </c>
      <c r="E196" s="841">
        <v>5</v>
      </c>
      <c r="F196" s="58">
        <v>0.38100000000000001</v>
      </c>
      <c r="G196" s="277">
        <f>F196*$E$196</f>
        <v>1.905</v>
      </c>
      <c r="H196" s="733">
        <f>AVERAGE(G196:G201)</f>
        <v>1.9408333333333336</v>
      </c>
      <c r="I196" s="733">
        <f>AVERAGE(H196:H213)</f>
        <v>2.0880555555555556</v>
      </c>
      <c r="J196" s="726">
        <f>STDEV(H196:H213)</f>
        <v>0.12782728509522043</v>
      </c>
      <c r="K196" s="733">
        <f>(J196/I196)*100</f>
        <v>6.1218335285724832</v>
      </c>
    </row>
    <row r="197" spans="2:11" x14ac:dyDescent="0.3">
      <c r="B197" s="604"/>
      <c r="C197" s="721"/>
      <c r="D197" s="842"/>
      <c r="E197" s="843"/>
      <c r="F197" s="278">
        <v>0.39</v>
      </c>
      <c r="G197" s="279">
        <f t="shared" ref="G197:G213" si="16">F197*$E$196</f>
        <v>1.9500000000000002</v>
      </c>
      <c r="H197" s="734"/>
      <c r="I197" s="734"/>
      <c r="J197" s="727"/>
      <c r="K197" s="734"/>
    </row>
    <row r="198" spans="2:11" x14ac:dyDescent="0.3">
      <c r="B198" s="604"/>
      <c r="C198" s="721"/>
      <c r="D198" s="850">
        <v>1.2</v>
      </c>
      <c r="E198" s="843"/>
      <c r="F198" s="50">
        <v>0.38300000000000001</v>
      </c>
      <c r="G198" s="280">
        <f t="shared" si="16"/>
        <v>1.915</v>
      </c>
      <c r="H198" s="734"/>
      <c r="I198" s="734"/>
      <c r="J198" s="727"/>
      <c r="K198" s="734"/>
    </row>
    <row r="199" spans="2:11" x14ac:dyDescent="0.3">
      <c r="B199" s="604"/>
      <c r="C199" s="721"/>
      <c r="D199" s="842"/>
      <c r="E199" s="843"/>
      <c r="F199" s="278">
        <v>0.39700000000000002</v>
      </c>
      <c r="G199" s="279">
        <f t="shared" si="16"/>
        <v>1.9850000000000001</v>
      </c>
      <c r="H199" s="734"/>
      <c r="I199" s="734"/>
      <c r="J199" s="727"/>
      <c r="K199" s="734"/>
    </row>
    <row r="200" spans="2:11" x14ac:dyDescent="0.3">
      <c r="B200" s="604"/>
      <c r="C200" s="721"/>
      <c r="D200" s="850">
        <v>1.3</v>
      </c>
      <c r="E200" s="843"/>
      <c r="F200" s="50">
        <v>0.39100000000000001</v>
      </c>
      <c r="G200" s="280">
        <f t="shared" si="16"/>
        <v>1.9550000000000001</v>
      </c>
      <c r="H200" s="734"/>
      <c r="I200" s="734"/>
      <c r="J200" s="727"/>
      <c r="K200" s="734"/>
    </row>
    <row r="201" spans="2:11" ht="15" thickBot="1" x14ac:dyDescent="0.35">
      <c r="B201" s="604"/>
      <c r="C201" s="721"/>
      <c r="D201" s="844"/>
      <c r="E201" s="843"/>
      <c r="F201" s="42">
        <v>0.38700000000000001</v>
      </c>
      <c r="G201" s="281">
        <f t="shared" si="16"/>
        <v>1.9350000000000001</v>
      </c>
      <c r="H201" s="735"/>
      <c r="I201" s="734"/>
      <c r="J201" s="727"/>
      <c r="K201" s="734"/>
    </row>
    <row r="202" spans="2:11" x14ac:dyDescent="0.3">
      <c r="B202" s="604"/>
      <c r="C202" s="721"/>
      <c r="D202" s="841">
        <v>6.1</v>
      </c>
      <c r="E202" s="843"/>
      <c r="F202" s="58">
        <v>0.45100000000000001</v>
      </c>
      <c r="G202" s="277">
        <f t="shared" si="16"/>
        <v>2.2549999999999999</v>
      </c>
      <c r="H202" s="733">
        <f>AVERAGE(G202:G207)</f>
        <v>2.1708333333333334</v>
      </c>
      <c r="I202" s="734"/>
      <c r="J202" s="727"/>
      <c r="K202" s="734"/>
    </row>
    <row r="203" spans="2:11" x14ac:dyDescent="0.3">
      <c r="B203" s="604"/>
      <c r="C203" s="721"/>
      <c r="D203" s="842"/>
      <c r="E203" s="843"/>
      <c r="F203" s="54">
        <v>0.42799999999999999</v>
      </c>
      <c r="G203" s="279">
        <f t="shared" si="16"/>
        <v>2.14</v>
      </c>
      <c r="H203" s="734"/>
      <c r="I203" s="734"/>
      <c r="J203" s="727"/>
      <c r="K203" s="734"/>
    </row>
    <row r="204" spans="2:11" x14ac:dyDescent="0.3">
      <c r="B204" s="604"/>
      <c r="C204" s="721"/>
      <c r="D204" s="850">
        <v>6.2</v>
      </c>
      <c r="E204" s="843"/>
      <c r="F204" s="282">
        <v>0.42599999999999999</v>
      </c>
      <c r="G204" s="280">
        <f t="shared" si="16"/>
        <v>2.13</v>
      </c>
      <c r="H204" s="734"/>
      <c r="I204" s="734"/>
      <c r="J204" s="727"/>
      <c r="K204" s="734"/>
    </row>
    <row r="205" spans="2:11" x14ac:dyDescent="0.3">
      <c r="B205" s="604"/>
      <c r="C205" s="721"/>
      <c r="D205" s="842"/>
      <c r="E205" s="843"/>
      <c r="F205" s="54">
        <v>0.42199999999999999</v>
      </c>
      <c r="G205" s="279">
        <f t="shared" si="16"/>
        <v>2.11</v>
      </c>
      <c r="H205" s="734"/>
      <c r="I205" s="734"/>
      <c r="J205" s="727"/>
      <c r="K205" s="734"/>
    </row>
    <row r="206" spans="2:11" x14ac:dyDescent="0.3">
      <c r="B206" s="604"/>
      <c r="C206" s="721"/>
      <c r="D206" s="843">
        <v>6.3</v>
      </c>
      <c r="E206" s="843"/>
      <c r="F206" s="282">
        <v>0.437</v>
      </c>
      <c r="G206" s="280">
        <f t="shared" si="16"/>
        <v>2.1850000000000001</v>
      </c>
      <c r="H206" s="734"/>
      <c r="I206" s="734"/>
      <c r="J206" s="727"/>
      <c r="K206" s="734"/>
    </row>
    <row r="207" spans="2:11" ht="15" thickBot="1" x14ac:dyDescent="0.35">
      <c r="B207" s="604"/>
      <c r="C207" s="721"/>
      <c r="D207" s="844"/>
      <c r="E207" s="843"/>
      <c r="F207" s="42">
        <v>0.441</v>
      </c>
      <c r="G207" s="281">
        <f t="shared" si="16"/>
        <v>2.2050000000000001</v>
      </c>
      <c r="H207" s="735"/>
      <c r="I207" s="734"/>
      <c r="J207" s="727"/>
      <c r="K207" s="734"/>
    </row>
    <row r="208" spans="2:11" x14ac:dyDescent="0.3">
      <c r="B208" s="604"/>
      <c r="C208" s="721"/>
      <c r="D208" s="841">
        <v>7.1</v>
      </c>
      <c r="E208" s="843"/>
      <c r="F208" s="58">
        <v>0.42</v>
      </c>
      <c r="G208" s="277">
        <f t="shared" si="16"/>
        <v>2.1</v>
      </c>
      <c r="H208" s="733">
        <f>AVERAGE(G208:G213)</f>
        <v>2.1524999999999999</v>
      </c>
      <c r="I208" s="734"/>
      <c r="J208" s="727"/>
      <c r="K208" s="734"/>
    </row>
    <row r="209" spans="2:11" x14ac:dyDescent="0.3">
      <c r="B209" s="604"/>
      <c r="C209" s="721"/>
      <c r="D209" s="842"/>
      <c r="E209" s="843"/>
      <c r="F209" s="54">
        <v>0.42299999999999999</v>
      </c>
      <c r="G209" s="279">
        <f t="shared" si="16"/>
        <v>2.1149999999999998</v>
      </c>
      <c r="H209" s="734"/>
      <c r="I209" s="734"/>
      <c r="J209" s="727"/>
      <c r="K209" s="734"/>
    </row>
    <row r="210" spans="2:11" x14ac:dyDescent="0.3">
      <c r="B210" s="604"/>
      <c r="C210" s="721"/>
      <c r="D210" s="850">
        <v>7.2</v>
      </c>
      <c r="E210" s="843"/>
      <c r="F210" s="282">
        <v>0.43099999999999999</v>
      </c>
      <c r="G210" s="280">
        <f t="shared" si="16"/>
        <v>2.1549999999999998</v>
      </c>
      <c r="H210" s="734"/>
      <c r="I210" s="734"/>
      <c r="J210" s="727"/>
      <c r="K210" s="734"/>
    </row>
    <row r="211" spans="2:11" x14ac:dyDescent="0.3">
      <c r="B211" s="604"/>
      <c r="C211" s="721"/>
      <c r="D211" s="842"/>
      <c r="E211" s="843"/>
      <c r="F211" s="278">
        <v>0.437</v>
      </c>
      <c r="G211" s="279">
        <f t="shared" si="16"/>
        <v>2.1850000000000001</v>
      </c>
      <c r="H211" s="734"/>
      <c r="I211" s="734"/>
      <c r="J211" s="727"/>
      <c r="K211" s="734"/>
    </row>
    <row r="212" spans="2:11" x14ac:dyDescent="0.3">
      <c r="B212" s="604"/>
      <c r="C212" s="721"/>
      <c r="D212" s="843">
        <v>7.3</v>
      </c>
      <c r="E212" s="843"/>
      <c r="F212" s="50">
        <v>0.43099999999999999</v>
      </c>
      <c r="G212" s="280">
        <f t="shared" si="16"/>
        <v>2.1549999999999998</v>
      </c>
      <c r="H212" s="734"/>
      <c r="I212" s="734"/>
      <c r="J212" s="727"/>
      <c r="K212" s="734"/>
    </row>
    <row r="213" spans="2:11" ht="15" thickBot="1" x14ac:dyDescent="0.35">
      <c r="B213" s="604"/>
      <c r="C213" s="722"/>
      <c r="D213" s="844"/>
      <c r="E213" s="844"/>
      <c r="F213" s="283">
        <v>0.441</v>
      </c>
      <c r="G213" s="281">
        <f t="shared" si="16"/>
        <v>2.2050000000000001</v>
      </c>
      <c r="H213" s="735"/>
      <c r="I213" s="735"/>
      <c r="J213" s="728"/>
      <c r="K213" s="735"/>
    </row>
    <row r="214" spans="2:11" x14ac:dyDescent="0.3">
      <c r="B214" s="604"/>
      <c r="C214" s="771" t="s">
        <v>3</v>
      </c>
      <c r="D214" s="849">
        <v>4.0999999999999996</v>
      </c>
      <c r="E214" s="849">
        <v>1</v>
      </c>
      <c r="F214" s="284">
        <v>0.185</v>
      </c>
      <c r="G214" s="285">
        <f>F214*$E$214</f>
        <v>0.185</v>
      </c>
      <c r="H214" s="760">
        <f>AVERAGE(G214:G219)</f>
        <v>0.17383333333333337</v>
      </c>
      <c r="I214" s="760">
        <f>AVERAGE(H214:H225)</f>
        <v>0.17258333333333337</v>
      </c>
      <c r="J214" s="759">
        <f>STDEV(H214:H225)</f>
        <v>1.7677669529663901E-3</v>
      </c>
      <c r="K214" s="760">
        <f t="shared" ref="K214" si="17">(J214/I214)*100</f>
        <v>1.0242976067405445</v>
      </c>
    </row>
    <row r="215" spans="2:11" x14ac:dyDescent="0.3">
      <c r="B215" s="604"/>
      <c r="C215" s="772"/>
      <c r="D215" s="846"/>
      <c r="E215" s="847"/>
      <c r="F215" s="37">
        <v>0.19700000000000001</v>
      </c>
      <c r="G215" s="287">
        <f t="shared" ref="G215:G225" si="18">F215*$E$214</f>
        <v>0.19700000000000001</v>
      </c>
      <c r="H215" s="754"/>
      <c r="I215" s="754"/>
      <c r="J215" s="757"/>
      <c r="K215" s="754"/>
    </row>
    <row r="216" spans="2:11" x14ac:dyDescent="0.3">
      <c r="B216" s="604"/>
      <c r="C216" s="772"/>
      <c r="D216" s="845">
        <v>4.2</v>
      </c>
      <c r="E216" s="847"/>
      <c r="F216" s="290">
        <v>0.129</v>
      </c>
      <c r="G216" s="288">
        <f t="shared" si="18"/>
        <v>0.129</v>
      </c>
      <c r="H216" s="754"/>
      <c r="I216" s="754"/>
      <c r="J216" s="757"/>
      <c r="K216" s="754"/>
    </row>
    <row r="217" spans="2:11" x14ac:dyDescent="0.3">
      <c r="B217" s="604"/>
      <c r="C217" s="772"/>
      <c r="D217" s="846"/>
      <c r="E217" s="847"/>
      <c r="F217" s="37">
        <v>0.14299999999999999</v>
      </c>
      <c r="G217" s="287">
        <f t="shared" si="18"/>
        <v>0.14299999999999999</v>
      </c>
      <c r="H217" s="754"/>
      <c r="I217" s="754"/>
      <c r="J217" s="757"/>
      <c r="K217" s="754"/>
    </row>
    <row r="218" spans="2:11" x14ac:dyDescent="0.3">
      <c r="B218" s="604"/>
      <c r="C218" s="772"/>
      <c r="D218" s="847">
        <v>4.3</v>
      </c>
      <c r="E218" s="847"/>
      <c r="F218" s="290">
        <v>0.19400000000000001</v>
      </c>
      <c r="G218" s="288">
        <f t="shared" si="18"/>
        <v>0.19400000000000001</v>
      </c>
      <c r="H218" s="754"/>
      <c r="I218" s="754"/>
      <c r="J218" s="757"/>
      <c r="K218" s="754"/>
    </row>
    <row r="219" spans="2:11" ht="15" thickBot="1" x14ac:dyDescent="0.35">
      <c r="B219" s="604"/>
      <c r="C219" s="772"/>
      <c r="D219" s="848"/>
      <c r="E219" s="847"/>
      <c r="F219" s="25">
        <v>0.19500000000000001</v>
      </c>
      <c r="G219" s="289">
        <f t="shared" si="18"/>
        <v>0.19500000000000001</v>
      </c>
      <c r="H219" s="755"/>
      <c r="I219" s="754"/>
      <c r="J219" s="757"/>
      <c r="K219" s="754"/>
    </row>
    <row r="220" spans="2:11" x14ac:dyDescent="0.3">
      <c r="B220" s="604"/>
      <c r="C220" s="772"/>
      <c r="D220" s="849">
        <v>6.1</v>
      </c>
      <c r="E220" s="847"/>
      <c r="F220" s="284">
        <v>0.19</v>
      </c>
      <c r="G220" s="285">
        <f t="shared" si="18"/>
        <v>0.19</v>
      </c>
      <c r="H220" s="760">
        <f>AVERAGE(G220:G225)</f>
        <v>0.17133333333333334</v>
      </c>
      <c r="I220" s="754"/>
      <c r="J220" s="757"/>
      <c r="K220" s="754" t="e">
        <f t="shared" ref="K220" si="19">(J220/I220)*100</f>
        <v>#DIV/0!</v>
      </c>
    </row>
    <row r="221" spans="2:11" x14ac:dyDescent="0.3">
      <c r="B221" s="604"/>
      <c r="C221" s="772"/>
      <c r="D221" s="846"/>
      <c r="E221" s="847"/>
      <c r="F221" s="37">
        <v>0.20399999999999999</v>
      </c>
      <c r="G221" s="287">
        <f t="shared" si="18"/>
        <v>0.20399999999999999</v>
      </c>
      <c r="H221" s="754"/>
      <c r="I221" s="754"/>
      <c r="J221" s="757"/>
      <c r="K221" s="754"/>
    </row>
    <row r="222" spans="2:11" x14ac:dyDescent="0.3">
      <c r="B222" s="604"/>
      <c r="C222" s="772"/>
      <c r="D222" s="845">
        <v>6.2</v>
      </c>
      <c r="E222" s="847"/>
      <c r="F222" s="290">
        <v>0.16300000000000001</v>
      </c>
      <c r="G222" s="288">
        <f t="shared" si="18"/>
        <v>0.16300000000000001</v>
      </c>
      <c r="H222" s="754"/>
      <c r="I222" s="754"/>
      <c r="J222" s="757"/>
      <c r="K222" s="754"/>
    </row>
    <row r="223" spans="2:11" x14ac:dyDescent="0.3">
      <c r="B223" s="604"/>
      <c r="C223" s="772"/>
      <c r="D223" s="846"/>
      <c r="E223" s="847"/>
      <c r="F223" s="286">
        <v>0.16500000000000001</v>
      </c>
      <c r="G223" s="287">
        <f t="shared" si="18"/>
        <v>0.16500000000000001</v>
      </c>
      <c r="H223" s="754"/>
      <c r="I223" s="754"/>
      <c r="J223" s="757"/>
      <c r="K223" s="754"/>
    </row>
    <row r="224" spans="2:11" x14ac:dyDescent="0.3">
      <c r="B224" s="604"/>
      <c r="C224" s="772"/>
      <c r="D224" s="847">
        <v>6.3</v>
      </c>
      <c r="E224" s="847"/>
      <c r="F224" s="33">
        <v>0.153</v>
      </c>
      <c r="G224" s="288">
        <f t="shared" si="18"/>
        <v>0.153</v>
      </c>
      <c r="H224" s="754"/>
      <c r="I224" s="754"/>
      <c r="J224" s="757"/>
      <c r="K224" s="754"/>
    </row>
    <row r="225" spans="2:11" ht="15" thickBot="1" x14ac:dyDescent="0.35">
      <c r="B225" s="604"/>
      <c r="C225" s="773"/>
      <c r="D225" s="848"/>
      <c r="E225" s="848"/>
      <c r="F225" s="291">
        <v>0.153</v>
      </c>
      <c r="G225" s="289">
        <f t="shared" si="18"/>
        <v>0.153</v>
      </c>
      <c r="H225" s="755"/>
      <c r="I225" s="755"/>
      <c r="J225" s="758"/>
      <c r="K225" s="755"/>
    </row>
    <row r="226" spans="2:11" x14ac:dyDescent="0.3">
      <c r="B226" s="604"/>
      <c r="C226" s="768" t="s">
        <v>0</v>
      </c>
      <c r="D226" s="854">
        <v>1.1000000000000001</v>
      </c>
      <c r="E226" s="854">
        <v>1</v>
      </c>
      <c r="F226" s="21">
        <v>0.18</v>
      </c>
      <c r="G226" s="292">
        <f>F226*$E$226</f>
        <v>0.18</v>
      </c>
      <c r="H226" s="743">
        <f>AVERAGE(G226:G231)</f>
        <v>0.15316666666666667</v>
      </c>
      <c r="I226" s="743">
        <f>AVERAGE(H226:H243)</f>
        <v>0.15011111111111111</v>
      </c>
      <c r="J226" s="766">
        <f>STDEV(H226:H243)</f>
        <v>1.4166013056817564E-2</v>
      </c>
      <c r="K226" s="743">
        <f>(J226/I226)*100</f>
        <v>9.4370183206038547</v>
      </c>
    </row>
    <row r="227" spans="2:11" x14ac:dyDescent="0.3">
      <c r="B227" s="604"/>
      <c r="C227" s="769"/>
      <c r="D227" s="852"/>
      <c r="E227" s="855"/>
      <c r="F227" s="293">
        <v>0.18099999999999999</v>
      </c>
      <c r="G227" s="294">
        <f t="shared" ref="G227:G243" si="20">F227*$E$226</f>
        <v>0.18099999999999999</v>
      </c>
      <c r="H227" s="744"/>
      <c r="I227" s="744"/>
      <c r="J227" s="751"/>
      <c r="K227" s="744"/>
    </row>
    <row r="228" spans="2:11" x14ac:dyDescent="0.3">
      <c r="B228" s="604"/>
      <c r="C228" s="769"/>
      <c r="D228" s="851">
        <v>1.2</v>
      </c>
      <c r="E228" s="855"/>
      <c r="F228" s="13">
        <v>0.14899999999999999</v>
      </c>
      <c r="G228" s="295">
        <f t="shared" si="20"/>
        <v>0.14899999999999999</v>
      </c>
      <c r="H228" s="744"/>
      <c r="I228" s="744"/>
      <c r="J228" s="751"/>
      <c r="K228" s="744"/>
    </row>
    <row r="229" spans="2:11" x14ac:dyDescent="0.3">
      <c r="B229" s="604"/>
      <c r="C229" s="769"/>
      <c r="D229" s="852"/>
      <c r="E229" s="855"/>
      <c r="F229" s="293">
        <v>0.151</v>
      </c>
      <c r="G229" s="294">
        <f t="shared" si="20"/>
        <v>0.151</v>
      </c>
      <c r="H229" s="744"/>
      <c r="I229" s="744"/>
      <c r="J229" s="751"/>
      <c r="K229" s="744"/>
    </row>
    <row r="230" spans="2:11" x14ac:dyDescent="0.3">
      <c r="B230" s="604"/>
      <c r="C230" s="769"/>
      <c r="D230" s="851">
        <v>1.3</v>
      </c>
      <c r="E230" s="855"/>
      <c r="F230" s="13">
        <v>0.13</v>
      </c>
      <c r="G230" s="295">
        <f t="shared" si="20"/>
        <v>0.13</v>
      </c>
      <c r="H230" s="744"/>
      <c r="I230" s="744"/>
      <c r="J230" s="751"/>
      <c r="K230" s="744"/>
    </row>
    <row r="231" spans="2:11" ht="15" thickBot="1" x14ac:dyDescent="0.35">
      <c r="B231" s="604"/>
      <c r="C231" s="769"/>
      <c r="D231" s="853"/>
      <c r="E231" s="855"/>
      <c r="F231" s="5">
        <v>0.128</v>
      </c>
      <c r="G231" s="177">
        <f t="shared" si="20"/>
        <v>0.128</v>
      </c>
      <c r="H231" s="745"/>
      <c r="I231" s="744"/>
      <c r="J231" s="751"/>
      <c r="K231" s="744"/>
    </row>
    <row r="232" spans="2:11" x14ac:dyDescent="0.3">
      <c r="B232" s="604"/>
      <c r="C232" s="769"/>
      <c r="D232" s="854">
        <v>3.1</v>
      </c>
      <c r="E232" s="855"/>
      <c r="F232" s="21">
        <v>0.13600000000000001</v>
      </c>
      <c r="G232" s="292">
        <f t="shared" si="20"/>
        <v>0.13600000000000001</v>
      </c>
      <c r="H232" s="743">
        <f>AVERAGE(G232:G237)</f>
        <v>0.13466666666666668</v>
      </c>
      <c r="I232" s="744"/>
      <c r="J232" s="751"/>
      <c r="K232" s="744"/>
    </row>
    <row r="233" spans="2:11" x14ac:dyDescent="0.3">
      <c r="B233" s="604"/>
      <c r="C233" s="769"/>
      <c r="D233" s="852"/>
      <c r="E233" s="855"/>
      <c r="F233" s="17">
        <v>0.13900000000000001</v>
      </c>
      <c r="G233" s="294">
        <f t="shared" si="20"/>
        <v>0.13900000000000001</v>
      </c>
      <c r="H233" s="744"/>
      <c r="I233" s="744"/>
      <c r="J233" s="751"/>
      <c r="K233" s="744"/>
    </row>
    <row r="234" spans="2:11" x14ac:dyDescent="0.3">
      <c r="B234" s="604"/>
      <c r="C234" s="769"/>
      <c r="D234" s="851">
        <v>3.2</v>
      </c>
      <c r="E234" s="855"/>
      <c r="F234" s="296">
        <v>0.114</v>
      </c>
      <c r="G234" s="295">
        <f t="shared" si="20"/>
        <v>0.114</v>
      </c>
      <c r="H234" s="744"/>
      <c r="I234" s="744"/>
      <c r="J234" s="751"/>
      <c r="K234" s="744"/>
    </row>
    <row r="235" spans="2:11" x14ac:dyDescent="0.3">
      <c r="B235" s="604"/>
      <c r="C235" s="769"/>
      <c r="D235" s="852"/>
      <c r="E235" s="855"/>
      <c r="F235" s="17">
        <v>0.11700000000000001</v>
      </c>
      <c r="G235" s="294">
        <f t="shared" si="20"/>
        <v>0.11700000000000001</v>
      </c>
      <c r="H235" s="744"/>
      <c r="I235" s="744"/>
      <c r="J235" s="751"/>
      <c r="K235" s="744"/>
    </row>
    <row r="236" spans="2:11" x14ac:dyDescent="0.3">
      <c r="B236" s="604"/>
      <c r="C236" s="769"/>
      <c r="D236" s="855">
        <v>3.3</v>
      </c>
      <c r="E236" s="855"/>
      <c r="F236" s="296">
        <v>0.14799999999999999</v>
      </c>
      <c r="G236" s="295">
        <f t="shared" si="20"/>
        <v>0.14799999999999999</v>
      </c>
      <c r="H236" s="744"/>
      <c r="I236" s="744"/>
      <c r="J236" s="751"/>
      <c r="K236" s="744"/>
    </row>
    <row r="237" spans="2:11" ht="15" thickBot="1" x14ac:dyDescent="0.35">
      <c r="B237" s="604"/>
      <c r="C237" s="769"/>
      <c r="D237" s="853"/>
      <c r="E237" s="855"/>
      <c r="F237" s="5">
        <v>0.154</v>
      </c>
      <c r="G237" s="177">
        <f t="shared" si="20"/>
        <v>0.154</v>
      </c>
      <c r="H237" s="745"/>
      <c r="I237" s="744"/>
      <c r="J237" s="751"/>
      <c r="K237" s="744"/>
    </row>
    <row r="238" spans="2:11" x14ac:dyDescent="0.3">
      <c r="B238" s="604"/>
      <c r="C238" s="769"/>
      <c r="D238" s="854">
        <v>5.0999999999999996</v>
      </c>
      <c r="E238" s="855"/>
      <c r="F238" s="21">
        <v>0.20699999999999999</v>
      </c>
      <c r="G238" s="292">
        <f t="shared" si="20"/>
        <v>0.20699999999999999</v>
      </c>
      <c r="H238" s="743">
        <f>AVERAGE(G238:G243)</f>
        <v>0.16250000000000001</v>
      </c>
      <c r="I238" s="744"/>
      <c r="J238" s="751"/>
      <c r="K238" s="744"/>
    </row>
    <row r="239" spans="2:11" x14ac:dyDescent="0.3">
      <c r="B239" s="604"/>
      <c r="C239" s="769"/>
      <c r="D239" s="852"/>
      <c r="E239" s="855"/>
      <c r="F239" s="17">
        <v>0.20899999999999999</v>
      </c>
      <c r="G239" s="294">
        <f t="shared" si="20"/>
        <v>0.20899999999999999</v>
      </c>
      <c r="H239" s="744"/>
      <c r="I239" s="744"/>
      <c r="J239" s="751"/>
      <c r="K239" s="744"/>
    </row>
    <row r="240" spans="2:11" x14ac:dyDescent="0.3">
      <c r="B240" s="604"/>
      <c r="C240" s="769"/>
      <c r="D240" s="851">
        <v>5.2</v>
      </c>
      <c r="E240" s="855"/>
      <c r="F240" s="296">
        <v>0.155</v>
      </c>
      <c r="G240" s="295">
        <f t="shared" si="20"/>
        <v>0.155</v>
      </c>
      <c r="H240" s="744"/>
      <c r="I240" s="744"/>
      <c r="J240" s="751"/>
      <c r="K240" s="744"/>
    </row>
    <row r="241" spans="2:11" x14ac:dyDescent="0.3">
      <c r="B241" s="604"/>
      <c r="C241" s="769"/>
      <c r="D241" s="852"/>
      <c r="E241" s="855"/>
      <c r="F241" s="293">
        <v>0.155</v>
      </c>
      <c r="G241" s="294">
        <f t="shared" si="20"/>
        <v>0.155</v>
      </c>
      <c r="H241" s="744"/>
      <c r="I241" s="744"/>
      <c r="J241" s="751"/>
      <c r="K241" s="744"/>
    </row>
    <row r="242" spans="2:11" x14ac:dyDescent="0.3">
      <c r="B242" s="604"/>
      <c r="C242" s="769"/>
      <c r="D242" s="855">
        <v>5.3</v>
      </c>
      <c r="E242" s="855"/>
      <c r="F242" s="13">
        <v>0.122</v>
      </c>
      <c r="G242" s="295">
        <f t="shared" si="20"/>
        <v>0.122</v>
      </c>
      <c r="H242" s="744"/>
      <c r="I242" s="744"/>
      <c r="J242" s="751"/>
      <c r="K242" s="744"/>
    </row>
    <row r="243" spans="2:11" ht="15" thickBot="1" x14ac:dyDescent="0.35">
      <c r="B243" s="605"/>
      <c r="C243" s="770"/>
      <c r="D243" s="853"/>
      <c r="E243" s="853"/>
      <c r="F243" s="176">
        <v>0.127</v>
      </c>
      <c r="G243" s="177">
        <f t="shared" si="20"/>
        <v>0.127</v>
      </c>
      <c r="H243" s="745"/>
      <c r="I243" s="745"/>
      <c r="J243" s="767"/>
      <c r="K243" s="745"/>
    </row>
  </sheetData>
  <mergeCells count="260">
    <mergeCell ref="C214:C225"/>
    <mergeCell ref="J226:J243"/>
    <mergeCell ref="K226:K243"/>
    <mergeCell ref="D228:D229"/>
    <mergeCell ref="D230:D231"/>
    <mergeCell ref="D232:D233"/>
    <mergeCell ref="H232:H237"/>
    <mergeCell ref="D234:D235"/>
    <mergeCell ref="D236:D237"/>
    <mergeCell ref="D238:D239"/>
    <mergeCell ref="H238:H243"/>
    <mergeCell ref="D224:D225"/>
    <mergeCell ref="C226:C243"/>
    <mergeCell ref="D226:D227"/>
    <mergeCell ref="E226:E243"/>
    <mergeCell ref="H226:H231"/>
    <mergeCell ref="I226:I243"/>
    <mergeCell ref="D240:D241"/>
    <mergeCell ref="D242:D243"/>
    <mergeCell ref="D214:D215"/>
    <mergeCell ref="E214:E225"/>
    <mergeCell ref="H214:H219"/>
    <mergeCell ref="I214:I225"/>
    <mergeCell ref="J214:J225"/>
    <mergeCell ref="K214:K225"/>
    <mergeCell ref="D216:D217"/>
    <mergeCell ref="D218:D219"/>
    <mergeCell ref="D220:D221"/>
    <mergeCell ref="H220:H225"/>
    <mergeCell ref="D222:D223"/>
    <mergeCell ref="K196:K213"/>
    <mergeCell ref="D198:D199"/>
    <mergeCell ref="D200:D201"/>
    <mergeCell ref="D202:D203"/>
    <mergeCell ref="H202:H207"/>
    <mergeCell ref="D204:D205"/>
    <mergeCell ref="D206:D207"/>
    <mergeCell ref="D208:D209"/>
    <mergeCell ref="H208:H213"/>
    <mergeCell ref="D210:D211"/>
    <mergeCell ref="J196:J213"/>
    <mergeCell ref="D212:D213"/>
    <mergeCell ref="J178:J195"/>
    <mergeCell ref="K178:K195"/>
    <mergeCell ref="D180:D181"/>
    <mergeCell ref="D182:D183"/>
    <mergeCell ref="D184:D185"/>
    <mergeCell ref="H184:H189"/>
    <mergeCell ref="D186:D187"/>
    <mergeCell ref="D188:D189"/>
    <mergeCell ref="D190:D191"/>
    <mergeCell ref="H190:H195"/>
    <mergeCell ref="C178:C195"/>
    <mergeCell ref="D178:D179"/>
    <mergeCell ref="E178:E195"/>
    <mergeCell ref="H178:H183"/>
    <mergeCell ref="I178:I195"/>
    <mergeCell ref="D192:D193"/>
    <mergeCell ref="D194:D195"/>
    <mergeCell ref="I160:I177"/>
    <mergeCell ref="C196:C213"/>
    <mergeCell ref="D196:D197"/>
    <mergeCell ref="E196:E213"/>
    <mergeCell ref="H196:H201"/>
    <mergeCell ref="I196:I213"/>
    <mergeCell ref="C160:C177"/>
    <mergeCell ref="D160:D161"/>
    <mergeCell ref="E160:E177"/>
    <mergeCell ref="H160:H165"/>
    <mergeCell ref="H172:H177"/>
    <mergeCell ref="D174:D175"/>
    <mergeCell ref="C142:C159"/>
    <mergeCell ref="J160:J177"/>
    <mergeCell ref="K160:K177"/>
    <mergeCell ref="D162:D163"/>
    <mergeCell ref="D164:D165"/>
    <mergeCell ref="D166:D167"/>
    <mergeCell ref="H166:H171"/>
    <mergeCell ref="D168:D169"/>
    <mergeCell ref="D170:D171"/>
    <mergeCell ref="D172:D173"/>
    <mergeCell ref="D176:D177"/>
    <mergeCell ref="K136:K141"/>
    <mergeCell ref="D138:D139"/>
    <mergeCell ref="D140:D141"/>
    <mergeCell ref="D142:D143"/>
    <mergeCell ref="E142:E159"/>
    <mergeCell ref="H142:H147"/>
    <mergeCell ref="I142:I159"/>
    <mergeCell ref="J142:J159"/>
    <mergeCell ref="K142:K159"/>
    <mergeCell ref="D154:D155"/>
    <mergeCell ref="H154:H159"/>
    <mergeCell ref="D156:D157"/>
    <mergeCell ref="D158:D159"/>
    <mergeCell ref="H136:H141"/>
    <mergeCell ref="I136:I141"/>
    <mergeCell ref="J136:J141"/>
    <mergeCell ref="H130:H135"/>
    <mergeCell ref="I130:I135"/>
    <mergeCell ref="J130:J135"/>
    <mergeCell ref="D144:D145"/>
    <mergeCell ref="D146:D147"/>
    <mergeCell ref="D148:D149"/>
    <mergeCell ref="H148:H153"/>
    <mergeCell ref="D150:D151"/>
    <mergeCell ref="D152:D153"/>
    <mergeCell ref="B130:B243"/>
    <mergeCell ref="C130:C135"/>
    <mergeCell ref="D130:D131"/>
    <mergeCell ref="E130:E135"/>
    <mergeCell ref="K112:K129"/>
    <mergeCell ref="D114:D115"/>
    <mergeCell ref="D116:D117"/>
    <mergeCell ref="D118:D119"/>
    <mergeCell ref="H118:H123"/>
    <mergeCell ref="D120:D121"/>
    <mergeCell ref="D122:D123"/>
    <mergeCell ref="D124:D125"/>
    <mergeCell ref="H124:H129"/>
    <mergeCell ref="D126:D127"/>
    <mergeCell ref="C112:C129"/>
    <mergeCell ref="D112:D113"/>
    <mergeCell ref="E112:E129"/>
    <mergeCell ref="H112:H117"/>
    <mergeCell ref="I112:I129"/>
    <mergeCell ref="J112:J129"/>
    <mergeCell ref="D128:D129"/>
    <mergeCell ref="C136:C141"/>
    <mergeCell ref="D136:D137"/>
    <mergeCell ref="E136:E141"/>
    <mergeCell ref="J106:J111"/>
    <mergeCell ref="K106:K111"/>
    <mergeCell ref="D108:D109"/>
    <mergeCell ref="D110:D111"/>
    <mergeCell ref="K94:K99"/>
    <mergeCell ref="D96:D97"/>
    <mergeCell ref="D98:D99"/>
    <mergeCell ref="K130:K135"/>
    <mergeCell ref="D132:D133"/>
    <mergeCell ref="D134:D135"/>
    <mergeCell ref="J100:J105"/>
    <mergeCell ref="K100:K105"/>
    <mergeCell ref="J88:J93"/>
    <mergeCell ref="K88:K93"/>
    <mergeCell ref="D90:D91"/>
    <mergeCell ref="D92:D93"/>
    <mergeCell ref="C94:C99"/>
    <mergeCell ref="D94:D95"/>
    <mergeCell ref="E94:E99"/>
    <mergeCell ref="H94:H99"/>
    <mergeCell ref="I94:I99"/>
    <mergeCell ref="J94:J99"/>
    <mergeCell ref="B88:B129"/>
    <mergeCell ref="C88:C93"/>
    <mergeCell ref="D88:D89"/>
    <mergeCell ref="E88:E93"/>
    <mergeCell ref="H88:H93"/>
    <mergeCell ref="I88:I93"/>
    <mergeCell ref="D102:D103"/>
    <mergeCell ref="D104:D105"/>
    <mergeCell ref="C106:C111"/>
    <mergeCell ref="D106:D107"/>
    <mergeCell ref="C100:C105"/>
    <mergeCell ref="D100:D101"/>
    <mergeCell ref="E100:E105"/>
    <mergeCell ref="H100:H105"/>
    <mergeCell ref="I100:I105"/>
    <mergeCell ref="E106:E111"/>
    <mergeCell ref="H106:H111"/>
    <mergeCell ref="I106:I111"/>
    <mergeCell ref="J64:J69"/>
    <mergeCell ref="K64:K69"/>
    <mergeCell ref="D66:D67"/>
    <mergeCell ref="D68:D69"/>
    <mergeCell ref="C70:C87"/>
    <mergeCell ref="D70:D71"/>
    <mergeCell ref="E70:E87"/>
    <mergeCell ref="H70:H75"/>
    <mergeCell ref="I70:I87"/>
    <mergeCell ref="J70:J87"/>
    <mergeCell ref="K70:K87"/>
    <mergeCell ref="D72:D73"/>
    <mergeCell ref="D74:D75"/>
    <mergeCell ref="D76:D77"/>
    <mergeCell ref="H76:H81"/>
    <mergeCell ref="D78:D79"/>
    <mergeCell ref="D80:D81"/>
    <mergeCell ref="D82:D83"/>
    <mergeCell ref="H82:H87"/>
    <mergeCell ref="D84:D85"/>
    <mergeCell ref="B64:B87"/>
    <mergeCell ref="C64:C69"/>
    <mergeCell ref="D64:D65"/>
    <mergeCell ref="E64:E69"/>
    <mergeCell ref="H64:H69"/>
    <mergeCell ref="I64:I69"/>
    <mergeCell ref="D86:D87"/>
    <mergeCell ref="K46:K63"/>
    <mergeCell ref="D48:D49"/>
    <mergeCell ref="D50:D51"/>
    <mergeCell ref="D52:D53"/>
    <mergeCell ref="H52:H57"/>
    <mergeCell ref="D54:D55"/>
    <mergeCell ref="D56:D57"/>
    <mergeCell ref="D58:D59"/>
    <mergeCell ref="H58:H63"/>
    <mergeCell ref="D60:D61"/>
    <mergeCell ref="C46:C63"/>
    <mergeCell ref="D46:D47"/>
    <mergeCell ref="E46:E63"/>
    <mergeCell ref="H46:H51"/>
    <mergeCell ref="I46:I63"/>
    <mergeCell ref="J46:J63"/>
    <mergeCell ref="D62:D63"/>
    <mergeCell ref="I28:I45"/>
    <mergeCell ref="J28:J45"/>
    <mergeCell ref="K28:K45"/>
    <mergeCell ref="D30:D31"/>
    <mergeCell ref="D32:D33"/>
    <mergeCell ref="D34:D35"/>
    <mergeCell ref="H34:H39"/>
    <mergeCell ref="D36:D37"/>
    <mergeCell ref="D38:D39"/>
    <mergeCell ref="D40:D41"/>
    <mergeCell ref="D20:D21"/>
    <mergeCell ref="H22:H27"/>
    <mergeCell ref="D24:D25"/>
    <mergeCell ref="D26:D27"/>
    <mergeCell ref="C28:C45"/>
    <mergeCell ref="D28:D29"/>
    <mergeCell ref="E28:E45"/>
    <mergeCell ref="H28:H33"/>
    <mergeCell ref="H40:H45"/>
    <mergeCell ref="D42:D43"/>
    <mergeCell ref="D44:D45"/>
    <mergeCell ref="C2:K2"/>
    <mergeCell ref="H4:H9"/>
    <mergeCell ref="I4:I9"/>
    <mergeCell ref="J4:J9"/>
    <mergeCell ref="K4:K9"/>
    <mergeCell ref="D6:D7"/>
    <mergeCell ref="D8:D9"/>
    <mergeCell ref="B4:B63"/>
    <mergeCell ref="C4:C9"/>
    <mergeCell ref="D4:D5"/>
    <mergeCell ref="E4:E9"/>
    <mergeCell ref="C10:C27"/>
    <mergeCell ref="D10:D11"/>
    <mergeCell ref="E10:E27"/>
    <mergeCell ref="D22:D23"/>
    <mergeCell ref="H10:H15"/>
    <mergeCell ref="I10:I27"/>
    <mergeCell ref="J10:J27"/>
    <mergeCell ref="K10:K27"/>
    <mergeCell ref="D12:D13"/>
    <mergeCell ref="D14:D15"/>
    <mergeCell ref="D16:D17"/>
    <mergeCell ref="H16:H21"/>
    <mergeCell ref="D18:D19"/>
  </mergeCells>
  <pageMargins left="0.7" right="0.7" top="0.75" bottom="0.75" header="0.3" footer="0.3"/>
  <pageSetup paperSize="9" orientation="portrait" r:id="rId1"/>
  <ignoredErrors>
    <ignoredError sqref="D4:D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11E3B-EBFF-4034-81B8-F7578A7A2594}">
  <dimension ref="A2:AA161"/>
  <sheetViews>
    <sheetView zoomScale="50" zoomScaleNormal="50" workbookViewId="0">
      <selection activeCell="AE160" sqref="AE160"/>
    </sheetView>
  </sheetViews>
  <sheetFormatPr baseColWidth="10" defaultColWidth="8.88671875" defaultRowHeight="14.4" x14ac:dyDescent="0.3"/>
  <cols>
    <col min="3" max="3" width="10.6640625" bestFit="1" customWidth="1"/>
    <col min="4" max="4" width="10.6640625" customWidth="1"/>
    <col min="5" max="5" width="10" customWidth="1"/>
    <col min="6" max="8" width="10.44140625" customWidth="1"/>
    <col min="9" max="9" width="11.77734375" customWidth="1"/>
    <col min="10" max="11" width="9.88671875" customWidth="1"/>
    <col min="12" max="12" width="11.77734375" customWidth="1"/>
    <col min="13" max="13" width="9.88671875" customWidth="1"/>
    <col min="14" max="14" width="13.6640625" customWidth="1"/>
    <col min="15" max="15" width="16.44140625" customWidth="1"/>
    <col min="16" max="16" width="17.6640625" customWidth="1"/>
    <col min="17" max="17" width="18.44140625" customWidth="1"/>
    <col min="18" max="18" width="16.33203125" customWidth="1"/>
    <col min="19" max="19" width="19" customWidth="1"/>
    <col min="20" max="20" width="16.6640625" customWidth="1"/>
    <col min="23" max="23" width="15.33203125" customWidth="1"/>
    <col min="24" max="24" width="16.33203125" customWidth="1"/>
    <col min="25" max="25" width="14.77734375" customWidth="1"/>
  </cols>
  <sheetData>
    <row r="2" spans="1:27" ht="15" thickBot="1" x14ac:dyDescent="0.35"/>
    <row r="3" spans="1:27" ht="15.6" thickTop="1" thickBot="1" x14ac:dyDescent="0.35">
      <c r="A3" s="522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4"/>
    </row>
    <row r="4" spans="1:27" ht="15" thickBot="1" x14ac:dyDescent="0.35">
      <c r="A4" s="525"/>
      <c r="B4" s="859" t="s">
        <v>24</v>
      </c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1"/>
      <c r="S4" s="856" t="s">
        <v>52</v>
      </c>
      <c r="T4" s="857"/>
      <c r="U4" s="858"/>
      <c r="X4" s="856" t="s">
        <v>53</v>
      </c>
      <c r="Y4" s="857"/>
      <c r="Z4" s="858"/>
      <c r="AA4" s="526"/>
    </row>
    <row r="5" spans="1:27" ht="15" thickBot="1" x14ac:dyDescent="0.35">
      <c r="A5" s="525"/>
      <c r="B5" s="862" t="s">
        <v>54</v>
      </c>
      <c r="C5" s="863"/>
      <c r="D5" s="864"/>
      <c r="E5" s="865" t="s">
        <v>55</v>
      </c>
      <c r="F5" s="866"/>
      <c r="G5" s="867"/>
      <c r="H5" s="868" t="s">
        <v>56</v>
      </c>
      <c r="I5" s="869"/>
      <c r="J5" s="870"/>
      <c r="K5" s="871" t="s">
        <v>57</v>
      </c>
      <c r="L5" s="872"/>
      <c r="M5" s="873"/>
      <c r="AA5" s="526"/>
    </row>
    <row r="6" spans="1:27" ht="15" thickBot="1" x14ac:dyDescent="0.35">
      <c r="A6" s="525"/>
      <c r="B6" s="298" t="s">
        <v>48</v>
      </c>
      <c r="C6" s="299" t="s">
        <v>52</v>
      </c>
      <c r="D6" s="298" t="s">
        <v>53</v>
      </c>
      <c r="E6" s="298" t="s">
        <v>48</v>
      </c>
      <c r="F6" s="299" t="s">
        <v>52</v>
      </c>
      <c r="G6" s="299" t="s">
        <v>53</v>
      </c>
      <c r="H6" s="298" t="s">
        <v>48</v>
      </c>
      <c r="I6" s="298" t="s">
        <v>52</v>
      </c>
      <c r="J6" s="298" t="s">
        <v>53</v>
      </c>
      <c r="K6" s="298" t="s">
        <v>48</v>
      </c>
      <c r="L6" s="299" t="s">
        <v>52</v>
      </c>
      <c r="M6" s="298" t="s">
        <v>53</v>
      </c>
      <c r="S6" t="s">
        <v>75</v>
      </c>
      <c r="X6" t="s">
        <v>75</v>
      </c>
      <c r="AA6" s="526"/>
    </row>
    <row r="7" spans="1:27" ht="15" thickBot="1" x14ac:dyDescent="0.35">
      <c r="A7" s="525"/>
      <c r="B7" s="354" t="s">
        <v>17</v>
      </c>
      <c r="C7" s="352">
        <v>8.5900673400673394E-2</v>
      </c>
      <c r="D7" s="493">
        <v>0.54718498659517423</v>
      </c>
      <c r="E7" s="160">
        <v>5.0999999999999996</v>
      </c>
      <c r="F7" s="156">
        <v>0.10213804713804714</v>
      </c>
      <c r="G7" s="303">
        <v>0.59553374233128831</v>
      </c>
      <c r="H7" s="362">
        <v>3.1</v>
      </c>
      <c r="I7" s="365">
        <v>8.6094276094276084E-2</v>
      </c>
      <c r="J7" s="496">
        <v>0.52117197452229302</v>
      </c>
      <c r="K7" s="387">
        <v>1.1000000000000001</v>
      </c>
      <c r="L7" s="390">
        <v>0.10595959595959595</v>
      </c>
      <c r="M7" s="500">
        <v>0.58009216589861745</v>
      </c>
      <c r="AA7" s="526"/>
    </row>
    <row r="8" spans="1:27" ht="15" thickBot="1" x14ac:dyDescent="0.35">
      <c r="A8" s="525"/>
      <c r="B8" s="354" t="s">
        <v>16</v>
      </c>
      <c r="C8" s="355">
        <v>8.6363636363636365E-2</v>
      </c>
      <c r="D8" s="494">
        <v>0.55989085948158257</v>
      </c>
      <c r="E8" s="153">
        <v>5.2</v>
      </c>
      <c r="F8" s="150">
        <v>9.9048821548821553E-2</v>
      </c>
      <c r="G8" s="304">
        <v>0.59279596977329974</v>
      </c>
      <c r="H8" s="367">
        <v>3.2</v>
      </c>
      <c r="I8" s="370">
        <v>8.7668350168350173E-2</v>
      </c>
      <c r="J8" s="496">
        <v>0.53070063694267522</v>
      </c>
      <c r="K8" s="392">
        <v>1.2</v>
      </c>
      <c r="L8" s="395">
        <v>0.10476430976430975</v>
      </c>
      <c r="M8" s="501">
        <v>0.59908543922984359</v>
      </c>
      <c r="S8" s="300"/>
      <c r="T8" s="512" t="s">
        <v>9</v>
      </c>
      <c r="U8" s="302" t="s">
        <v>13</v>
      </c>
      <c r="X8" s="300"/>
      <c r="Y8" s="512" t="s">
        <v>9</v>
      </c>
      <c r="Z8" s="302" t="s">
        <v>13</v>
      </c>
      <c r="AA8" s="526"/>
    </row>
    <row r="9" spans="1:27" x14ac:dyDescent="0.3">
      <c r="A9" s="525"/>
      <c r="B9" s="357" t="s">
        <v>15</v>
      </c>
      <c r="C9" s="360">
        <v>9.7205387205387198E-2</v>
      </c>
      <c r="D9" s="495">
        <v>0.5612636695018226</v>
      </c>
      <c r="E9" s="204">
        <v>5.3</v>
      </c>
      <c r="F9" s="202">
        <v>0.10068181818181816</v>
      </c>
      <c r="G9" s="305">
        <v>0.59139678615574787</v>
      </c>
      <c r="H9" s="372">
        <v>3.3</v>
      </c>
      <c r="I9" s="375">
        <v>8.3232323232323227E-2</v>
      </c>
      <c r="J9" s="497">
        <v>0.51166882276843462</v>
      </c>
      <c r="K9" s="397">
        <v>1.3</v>
      </c>
      <c r="L9" s="400">
        <v>0.10694444444444444</v>
      </c>
      <c r="M9" s="502">
        <v>0.5964788732394366</v>
      </c>
      <c r="S9" t="s">
        <v>76</v>
      </c>
      <c r="T9">
        <v>8.9823232323232319E-2</v>
      </c>
      <c r="U9">
        <v>9.5220725776281323E-2</v>
      </c>
      <c r="X9" t="s">
        <v>76</v>
      </c>
      <c r="Y9">
        <v>0.55611317185952647</v>
      </c>
      <c r="Z9">
        <v>0.55037994225578979</v>
      </c>
      <c r="AA9" s="526"/>
    </row>
    <row r="10" spans="1:27" x14ac:dyDescent="0.3">
      <c r="A10" s="525"/>
      <c r="E10" s="306">
        <v>10.1</v>
      </c>
      <c r="F10" s="157">
        <v>9.3636363636363629E-2</v>
      </c>
      <c r="G10" s="307">
        <v>0.56181818181818177</v>
      </c>
      <c r="H10" s="377">
        <v>7.1</v>
      </c>
      <c r="I10" s="380">
        <v>8.0723905723905712E-2</v>
      </c>
      <c r="J10" s="498">
        <v>0.51628532974427999</v>
      </c>
      <c r="K10" s="402">
        <v>3.1</v>
      </c>
      <c r="L10" s="405">
        <v>9.3922558922558907E-2</v>
      </c>
      <c r="M10" s="503">
        <v>0.56711562897077494</v>
      </c>
      <c r="S10" t="s">
        <v>77</v>
      </c>
      <c r="T10">
        <v>4.0925741704361197E-5</v>
      </c>
      <c r="U10">
        <v>2.1878521072427729E-5</v>
      </c>
      <c r="X10" t="s">
        <v>77</v>
      </c>
      <c r="Y10">
        <v>6.0255520923865213E-5</v>
      </c>
      <c r="Z10">
        <v>1.3340717696988154E-3</v>
      </c>
      <c r="AA10" s="526"/>
    </row>
    <row r="11" spans="1:27" x14ac:dyDescent="0.3">
      <c r="A11" s="525"/>
      <c r="E11" s="153">
        <v>10.199999999999999</v>
      </c>
      <c r="F11" s="150">
        <v>8.8080808080808079E-2</v>
      </c>
      <c r="G11" s="304">
        <v>0.53799485861182517</v>
      </c>
      <c r="H11" s="367">
        <v>7.2</v>
      </c>
      <c r="I11" s="370">
        <v>8.3518518518518506E-2</v>
      </c>
      <c r="J11" s="496">
        <v>0.51409326424870472</v>
      </c>
      <c r="K11" s="392">
        <v>3.2</v>
      </c>
      <c r="L11" s="395">
        <v>9.5395622895622881E-2</v>
      </c>
      <c r="M11" s="501">
        <v>0.57093198992443317</v>
      </c>
      <c r="S11" t="s">
        <v>78</v>
      </c>
      <c r="T11">
        <v>3</v>
      </c>
      <c r="U11">
        <v>9</v>
      </c>
      <c r="X11" t="s">
        <v>78</v>
      </c>
      <c r="Y11">
        <v>3</v>
      </c>
      <c r="Z11">
        <v>9</v>
      </c>
      <c r="AA11" s="526"/>
    </row>
    <row r="12" spans="1:27" x14ac:dyDescent="0.3">
      <c r="A12" s="525"/>
      <c r="E12" s="204">
        <v>10.3</v>
      </c>
      <c r="F12" s="202">
        <v>9.3644781144781142E-2</v>
      </c>
      <c r="G12" s="305">
        <v>0.52414605418139004</v>
      </c>
      <c r="H12" s="372">
        <v>7.3</v>
      </c>
      <c r="I12" s="375">
        <v>8.2037037037037033E-2</v>
      </c>
      <c r="J12" s="497">
        <v>0.5190945406125167</v>
      </c>
      <c r="K12" s="397">
        <v>3.3</v>
      </c>
      <c r="L12" s="400">
        <v>0.10028619528619528</v>
      </c>
      <c r="M12" s="502">
        <v>0.56733333333333347</v>
      </c>
      <c r="S12" t="s">
        <v>79</v>
      </c>
      <c r="T12">
        <v>2.5687965198814424E-5</v>
      </c>
      <c r="X12" t="s">
        <v>79</v>
      </c>
      <c r="Y12">
        <v>1.0793085199438254E-3</v>
      </c>
      <c r="AA12" s="526"/>
    </row>
    <row r="13" spans="1:27" x14ac:dyDescent="0.3">
      <c r="A13" s="525"/>
      <c r="E13" s="306">
        <v>15.1</v>
      </c>
      <c r="F13" s="157">
        <v>9.6388888888888885E-2</v>
      </c>
      <c r="G13" s="307">
        <v>0.53823736780258524</v>
      </c>
      <c r="H13" s="377">
        <v>8.1</v>
      </c>
      <c r="I13" s="380">
        <v>9.2550505050505036E-2</v>
      </c>
      <c r="J13" s="498">
        <v>0.51020881670533635</v>
      </c>
      <c r="K13" s="402">
        <v>5.0999999999999996</v>
      </c>
      <c r="L13" s="504">
        <v>8.9562289562289565E-2</v>
      </c>
      <c r="M13" s="503">
        <v>0.56898395721925143</v>
      </c>
      <c r="S13" t="s">
        <v>80</v>
      </c>
      <c r="T13">
        <v>0</v>
      </c>
      <c r="X13" t="s">
        <v>80</v>
      </c>
      <c r="Y13">
        <v>0</v>
      </c>
      <c r="AA13" s="526"/>
    </row>
    <row r="14" spans="1:27" x14ac:dyDescent="0.3">
      <c r="A14" s="525"/>
      <c r="E14" s="153">
        <v>15.2</v>
      </c>
      <c r="F14" s="150">
        <v>9.2095959595959592E-2</v>
      </c>
      <c r="G14" s="304">
        <v>0.51066511085180866</v>
      </c>
      <c r="H14" s="367">
        <v>8.1999999999999993</v>
      </c>
      <c r="I14" s="370">
        <v>9.4646464646464645E-2</v>
      </c>
      <c r="J14" s="496">
        <v>0.52358556461001171</v>
      </c>
      <c r="K14" s="392">
        <v>5.2</v>
      </c>
      <c r="L14" s="505">
        <v>9.246632996632996E-2</v>
      </c>
      <c r="M14" s="501">
        <v>0.61713483146067427</v>
      </c>
      <c r="S14" t="s">
        <v>81</v>
      </c>
      <c r="T14">
        <v>10</v>
      </c>
      <c r="X14" t="s">
        <v>81</v>
      </c>
      <c r="Y14">
        <v>10</v>
      </c>
      <c r="AA14" s="526"/>
    </row>
    <row r="15" spans="1:27" ht="15" thickBot="1" x14ac:dyDescent="0.35">
      <c r="A15" s="525"/>
      <c r="E15" s="147">
        <v>15.3</v>
      </c>
      <c r="F15" s="144">
        <v>9.1271043771043767E-2</v>
      </c>
      <c r="G15" s="308">
        <v>0.50083140877598153</v>
      </c>
      <c r="H15" s="382">
        <v>8.3000000000000007</v>
      </c>
      <c r="I15" s="385">
        <v>9.2432659932659936E-2</v>
      </c>
      <c r="J15" s="499">
        <v>0.52290476190476198</v>
      </c>
      <c r="K15" s="407">
        <v>5.3</v>
      </c>
      <c r="L15" s="506">
        <v>8.6515151515151517E-2</v>
      </c>
      <c r="M15" s="507">
        <v>0.60637168141592923</v>
      </c>
      <c r="S15" t="s">
        <v>82</v>
      </c>
      <c r="T15" s="516">
        <v>-1.5974178431250989</v>
      </c>
      <c r="X15" t="s">
        <v>82</v>
      </c>
      <c r="Y15" s="516">
        <v>0.26176874513286946</v>
      </c>
      <c r="AA15" s="526"/>
    </row>
    <row r="16" spans="1:27" x14ac:dyDescent="0.3">
      <c r="A16" s="525"/>
      <c r="S16" t="s">
        <v>83</v>
      </c>
      <c r="T16">
        <v>7.0628218495790721E-2</v>
      </c>
      <c r="X16" t="s">
        <v>83</v>
      </c>
      <c r="Y16">
        <v>0.39940626982644123</v>
      </c>
      <c r="AA16" s="526"/>
    </row>
    <row r="17" spans="1:27" x14ac:dyDescent="0.3">
      <c r="A17" s="525"/>
      <c r="S17" t="s">
        <v>84</v>
      </c>
      <c r="T17">
        <v>1.812461122811676</v>
      </c>
      <c r="X17" t="s">
        <v>84</v>
      </c>
      <c r="Y17">
        <v>1.812461122811676</v>
      </c>
      <c r="AA17" s="526"/>
    </row>
    <row r="18" spans="1:27" x14ac:dyDescent="0.3">
      <c r="A18" s="525"/>
      <c r="S18" t="s">
        <v>85</v>
      </c>
      <c r="T18" s="517">
        <v>0.14125643699158144</v>
      </c>
      <c r="U18" s="518"/>
      <c r="V18" s="518"/>
      <c r="X18" t="s">
        <v>85</v>
      </c>
      <c r="Y18" s="517">
        <v>0.79881253965288246</v>
      </c>
      <c r="Z18" s="518"/>
      <c r="AA18" s="526"/>
    </row>
    <row r="19" spans="1:27" ht="15" thickBot="1" x14ac:dyDescent="0.35">
      <c r="A19" s="525"/>
      <c r="S19" s="301" t="s">
        <v>86</v>
      </c>
      <c r="T19" s="301">
        <v>2.2281388519862744</v>
      </c>
      <c r="U19" s="301"/>
      <c r="X19" s="301" t="s">
        <v>86</v>
      </c>
      <c r="Y19" s="301">
        <v>2.2281388519862744</v>
      </c>
      <c r="Z19" s="301"/>
      <c r="AA19" s="526"/>
    </row>
    <row r="20" spans="1:27" x14ac:dyDescent="0.3">
      <c r="A20" s="525"/>
      <c r="AA20" s="526"/>
    </row>
    <row r="21" spans="1:27" x14ac:dyDescent="0.3">
      <c r="A21" s="525"/>
      <c r="Y21" t="s">
        <v>58</v>
      </c>
      <c r="AA21" s="526"/>
    </row>
    <row r="22" spans="1:27" x14ac:dyDescent="0.3">
      <c r="A22" s="525"/>
      <c r="S22" t="s">
        <v>75</v>
      </c>
      <c r="X22" t="s">
        <v>75</v>
      </c>
      <c r="AA22" s="526"/>
    </row>
    <row r="23" spans="1:27" ht="15" thickBot="1" x14ac:dyDescent="0.35">
      <c r="A23" s="525"/>
      <c r="AA23" s="526"/>
    </row>
    <row r="24" spans="1:27" ht="15" thickBot="1" x14ac:dyDescent="0.35">
      <c r="A24" s="525"/>
      <c r="S24" s="300"/>
      <c r="T24" s="512" t="s">
        <v>9</v>
      </c>
      <c r="U24" s="513" t="s">
        <v>14</v>
      </c>
      <c r="X24" s="300"/>
      <c r="Y24" s="512" t="s">
        <v>9</v>
      </c>
      <c r="Z24" s="513" t="s">
        <v>14</v>
      </c>
      <c r="AA24" s="526"/>
    </row>
    <row r="25" spans="1:27" x14ac:dyDescent="0.3">
      <c r="A25" s="525"/>
      <c r="S25" t="s">
        <v>76</v>
      </c>
      <c r="T25">
        <v>8.9823232323232319E-2</v>
      </c>
      <c r="U25">
        <v>8.6989337822671139E-2</v>
      </c>
      <c r="X25" t="s">
        <v>76</v>
      </c>
      <c r="Y25">
        <v>0.55611317185952647</v>
      </c>
      <c r="Z25">
        <v>0.5188570791176681</v>
      </c>
      <c r="AA25" s="526"/>
    </row>
    <row r="26" spans="1:27" x14ac:dyDescent="0.3">
      <c r="A26" s="525"/>
      <c r="S26" t="s">
        <v>77</v>
      </c>
      <c r="T26">
        <v>4.0925741704361197E-5</v>
      </c>
      <c r="U26">
        <v>2.6299098589713091E-5</v>
      </c>
      <c r="X26" t="s">
        <v>77</v>
      </c>
      <c r="Y26">
        <v>6.0255520923865213E-5</v>
      </c>
      <c r="Z26">
        <v>4.2524825085817643E-5</v>
      </c>
      <c r="AA26" s="526"/>
    </row>
    <row r="27" spans="1:27" x14ac:dyDescent="0.3">
      <c r="A27" s="525"/>
      <c r="S27" t="s">
        <v>78</v>
      </c>
      <c r="T27">
        <v>3</v>
      </c>
      <c r="U27">
        <v>9</v>
      </c>
      <c r="X27" t="s">
        <v>78</v>
      </c>
      <c r="Y27">
        <v>3</v>
      </c>
      <c r="Z27">
        <v>9</v>
      </c>
      <c r="AA27" s="526"/>
    </row>
    <row r="28" spans="1:27" x14ac:dyDescent="0.3">
      <c r="A28" s="525"/>
      <c r="S28" t="s">
        <v>79</v>
      </c>
      <c r="T28">
        <v>2.9224427212642713E-5</v>
      </c>
      <c r="X28" t="s">
        <v>79</v>
      </c>
      <c r="Y28">
        <v>4.6070964253427157E-5</v>
      </c>
      <c r="AA28" s="526"/>
    </row>
    <row r="29" spans="1:27" x14ac:dyDescent="0.3">
      <c r="A29" s="525"/>
      <c r="S29" t="s">
        <v>80</v>
      </c>
      <c r="T29">
        <v>0</v>
      </c>
      <c r="X29" t="s">
        <v>80</v>
      </c>
      <c r="Y29">
        <v>0</v>
      </c>
      <c r="AA29" s="526"/>
    </row>
    <row r="30" spans="1:27" x14ac:dyDescent="0.3">
      <c r="A30" s="525"/>
      <c r="S30" t="s">
        <v>81</v>
      </c>
      <c r="T30">
        <v>10</v>
      </c>
      <c r="X30" t="s">
        <v>81</v>
      </c>
      <c r="Y30">
        <v>10</v>
      </c>
      <c r="AA30" s="526"/>
    </row>
    <row r="31" spans="1:27" x14ac:dyDescent="0.3">
      <c r="A31" s="525"/>
      <c r="S31" t="s">
        <v>82</v>
      </c>
      <c r="T31" s="516">
        <v>0.78632472823513677</v>
      </c>
      <c r="X31" t="s">
        <v>82</v>
      </c>
      <c r="Y31" s="516">
        <v>8.2333184612948447</v>
      </c>
      <c r="AA31" s="526"/>
    </row>
    <row r="32" spans="1:27" x14ac:dyDescent="0.3">
      <c r="A32" s="525"/>
      <c r="S32" t="s">
        <v>83</v>
      </c>
      <c r="T32">
        <v>0.22495449914049431</v>
      </c>
      <c r="X32" t="s">
        <v>83</v>
      </c>
      <c r="Y32">
        <v>4.572903814761256E-6</v>
      </c>
      <c r="AA32" s="526"/>
    </row>
    <row r="33" spans="1:27" x14ac:dyDescent="0.3">
      <c r="A33" s="525"/>
      <c r="S33" t="s">
        <v>84</v>
      </c>
      <c r="T33">
        <v>1.812461122811676</v>
      </c>
      <c r="X33" t="s">
        <v>84</v>
      </c>
      <c r="Y33">
        <v>1.812461122811676</v>
      </c>
      <c r="AA33" s="526"/>
    </row>
    <row r="34" spans="1:27" x14ac:dyDescent="0.3">
      <c r="A34" s="525"/>
      <c r="S34" t="s">
        <v>85</v>
      </c>
      <c r="T34" s="517">
        <v>0.44990899828098863</v>
      </c>
      <c r="U34" s="518"/>
      <c r="X34" t="s">
        <v>85</v>
      </c>
      <c r="Y34" s="519">
        <v>9.145807629522512E-6</v>
      </c>
      <c r="Z34" s="520"/>
      <c r="AA34" s="526"/>
    </row>
    <row r="35" spans="1:27" ht="15" thickBot="1" x14ac:dyDescent="0.35">
      <c r="A35" s="525"/>
      <c r="S35" s="301" t="s">
        <v>86</v>
      </c>
      <c r="T35" s="301">
        <v>2.2281388519862744</v>
      </c>
      <c r="U35" s="301"/>
      <c r="X35" s="301" t="s">
        <v>86</v>
      </c>
      <c r="Y35" s="301">
        <v>2.2281388519862744</v>
      </c>
      <c r="Z35" s="301"/>
      <c r="AA35" s="526"/>
    </row>
    <row r="36" spans="1:27" x14ac:dyDescent="0.3">
      <c r="A36" s="525"/>
      <c r="AA36" s="526"/>
    </row>
    <row r="37" spans="1:27" x14ac:dyDescent="0.3">
      <c r="A37" s="525"/>
      <c r="AA37" s="526"/>
    </row>
    <row r="38" spans="1:27" x14ac:dyDescent="0.3">
      <c r="A38" s="525"/>
      <c r="S38" t="s">
        <v>75</v>
      </c>
      <c r="X38" t="s">
        <v>75</v>
      </c>
      <c r="AA38" s="526"/>
    </row>
    <row r="39" spans="1:27" ht="15" thickBot="1" x14ac:dyDescent="0.35">
      <c r="A39" s="525"/>
      <c r="AA39" s="526"/>
    </row>
    <row r="40" spans="1:27" ht="15" thickBot="1" x14ac:dyDescent="0.35">
      <c r="A40" s="525"/>
      <c r="S40" s="300"/>
      <c r="T40" s="512" t="s">
        <v>9</v>
      </c>
      <c r="U40" s="514" t="s">
        <v>12</v>
      </c>
      <c r="X40" s="300"/>
      <c r="Y40" s="512" t="s">
        <v>9</v>
      </c>
      <c r="Z40" s="514" t="s">
        <v>12</v>
      </c>
      <c r="AA40" s="526"/>
    </row>
    <row r="41" spans="1:27" x14ac:dyDescent="0.3">
      <c r="A41" s="525"/>
      <c r="S41" t="s">
        <v>76</v>
      </c>
      <c r="T41">
        <v>8.9823232323232319E-2</v>
      </c>
      <c r="U41">
        <v>9.7312944257388706E-2</v>
      </c>
      <c r="X41" t="s">
        <v>76</v>
      </c>
      <c r="Y41">
        <v>0.55611317185952647</v>
      </c>
      <c r="Z41">
        <v>0.5859475445213661</v>
      </c>
      <c r="AA41" s="526"/>
    </row>
    <row r="42" spans="1:27" x14ac:dyDescent="0.3">
      <c r="A42" s="525"/>
      <c r="S42" t="s">
        <v>77</v>
      </c>
      <c r="T42">
        <v>4.0925741704361197E-5</v>
      </c>
      <c r="U42">
        <v>5.5902366428343744E-5</v>
      </c>
      <c r="X42" t="s">
        <v>77</v>
      </c>
      <c r="Y42">
        <v>6.0255520923865213E-5</v>
      </c>
      <c r="Z42">
        <v>3.6524386634308149E-4</v>
      </c>
      <c r="AA42" s="526"/>
    </row>
    <row r="43" spans="1:27" x14ac:dyDescent="0.3">
      <c r="A43" s="525"/>
      <c r="S43" t="s">
        <v>78</v>
      </c>
      <c r="T43">
        <v>3</v>
      </c>
      <c r="U43">
        <v>9</v>
      </c>
      <c r="X43" t="s">
        <v>78</v>
      </c>
      <c r="Y43">
        <v>3</v>
      </c>
      <c r="Z43">
        <v>9</v>
      </c>
      <c r="AA43" s="526"/>
    </row>
    <row r="44" spans="1:27" x14ac:dyDescent="0.3">
      <c r="A44" s="525"/>
      <c r="S44" t="s">
        <v>79</v>
      </c>
      <c r="T44">
        <v>5.2907041483547236E-5</v>
      </c>
      <c r="X44" t="s">
        <v>79</v>
      </c>
      <c r="Y44">
        <v>3.0424619725923823E-4</v>
      </c>
      <c r="AA44" s="526"/>
    </row>
    <row r="45" spans="1:27" x14ac:dyDescent="0.3">
      <c r="A45" s="525"/>
      <c r="S45" t="s">
        <v>80</v>
      </c>
      <c r="T45">
        <v>0</v>
      </c>
      <c r="X45" t="s">
        <v>80</v>
      </c>
      <c r="Y45">
        <v>0</v>
      </c>
      <c r="AA45" s="526"/>
    </row>
    <row r="46" spans="1:27" x14ac:dyDescent="0.3">
      <c r="A46" s="525"/>
      <c r="S46" t="s">
        <v>81</v>
      </c>
      <c r="T46">
        <v>10</v>
      </c>
      <c r="X46" t="s">
        <v>81</v>
      </c>
      <c r="Y46">
        <v>10</v>
      </c>
      <c r="AA46" s="526"/>
    </row>
    <row r="47" spans="1:27" x14ac:dyDescent="0.3">
      <c r="A47" s="525"/>
      <c r="S47" t="s">
        <v>82</v>
      </c>
      <c r="T47" s="516">
        <v>-1.5445416893885504</v>
      </c>
      <c r="X47" t="s">
        <v>82</v>
      </c>
      <c r="Y47" s="516">
        <v>-2.565639243764033</v>
      </c>
      <c r="AA47" s="526"/>
    </row>
    <row r="48" spans="1:27" x14ac:dyDescent="0.3">
      <c r="A48" s="525"/>
      <c r="S48" t="s">
        <v>83</v>
      </c>
      <c r="T48">
        <v>7.6744995070614677E-2</v>
      </c>
      <c r="X48" t="s">
        <v>83</v>
      </c>
      <c r="Y48">
        <v>1.4050033045087019E-2</v>
      </c>
      <c r="AA48" s="526"/>
    </row>
    <row r="49" spans="1:27" x14ac:dyDescent="0.3">
      <c r="A49" s="525"/>
      <c r="S49" t="s">
        <v>84</v>
      </c>
      <c r="T49">
        <v>1.812461122811676</v>
      </c>
      <c r="X49" t="s">
        <v>84</v>
      </c>
      <c r="Y49">
        <v>1.812461122811676</v>
      </c>
      <c r="AA49" s="526"/>
    </row>
    <row r="50" spans="1:27" x14ac:dyDescent="0.3">
      <c r="A50" s="525"/>
      <c r="S50" t="s">
        <v>85</v>
      </c>
      <c r="T50" s="517">
        <v>0.15348999014122935</v>
      </c>
      <c r="U50" s="518"/>
      <c r="X50" t="s">
        <v>85</v>
      </c>
      <c r="Y50" s="521">
        <v>2.8100066090174038E-2</v>
      </c>
      <c r="Z50" s="520"/>
      <c r="AA50" s="526"/>
    </row>
    <row r="51" spans="1:27" ht="15" thickBot="1" x14ac:dyDescent="0.35">
      <c r="A51" s="525"/>
      <c r="S51" s="301" t="s">
        <v>86</v>
      </c>
      <c r="T51" s="301">
        <v>2.2281388519862744</v>
      </c>
      <c r="U51" s="301"/>
      <c r="X51" s="301" t="s">
        <v>86</v>
      </c>
      <c r="Y51" s="301">
        <v>2.2281388519862744</v>
      </c>
      <c r="Z51" s="301"/>
      <c r="AA51" s="526"/>
    </row>
    <row r="52" spans="1:27" x14ac:dyDescent="0.3">
      <c r="A52" s="525"/>
      <c r="AA52" s="526"/>
    </row>
    <row r="53" spans="1:27" ht="15" thickBot="1" x14ac:dyDescent="0.35">
      <c r="A53" s="527"/>
      <c r="B53" s="528"/>
      <c r="C53" s="528"/>
      <c r="D53" s="528"/>
      <c r="E53" s="528"/>
      <c r="F53" s="528"/>
      <c r="G53" s="528"/>
      <c r="H53" s="528"/>
      <c r="I53" s="528"/>
      <c r="J53" s="528"/>
      <c r="K53" s="528"/>
      <c r="L53" s="528"/>
      <c r="M53" s="528"/>
      <c r="N53" s="528"/>
      <c r="O53" s="528"/>
      <c r="P53" s="528"/>
      <c r="Q53" s="528"/>
      <c r="R53" s="528"/>
      <c r="S53" s="528"/>
      <c r="T53" s="528"/>
      <c r="U53" s="528"/>
      <c r="V53" s="528"/>
      <c r="W53" s="528"/>
      <c r="X53" s="528"/>
      <c r="Y53" s="528"/>
      <c r="Z53" s="528"/>
      <c r="AA53" s="529"/>
    </row>
    <row r="54" spans="1:27" ht="15" thickTop="1" x14ac:dyDescent="0.3">
      <c r="A54" s="522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4"/>
    </row>
    <row r="55" spans="1:27" ht="15" thickBot="1" x14ac:dyDescent="0.35">
      <c r="A55" s="525"/>
      <c r="AA55" s="526"/>
    </row>
    <row r="56" spans="1:27" ht="15" thickBot="1" x14ac:dyDescent="0.35">
      <c r="A56" s="525"/>
      <c r="B56" s="859" t="s">
        <v>24</v>
      </c>
      <c r="C56" s="860"/>
      <c r="D56" s="860"/>
      <c r="E56" s="860"/>
      <c r="F56" s="860"/>
      <c r="G56" s="861"/>
      <c r="S56" t="s">
        <v>75</v>
      </c>
      <c r="X56" t="s">
        <v>75</v>
      </c>
      <c r="AA56" s="526"/>
    </row>
    <row r="57" spans="1:27" ht="15" thickBot="1" x14ac:dyDescent="0.35">
      <c r="A57" s="525"/>
      <c r="B57" s="874" t="s">
        <v>57</v>
      </c>
      <c r="C57" s="875"/>
      <c r="D57" s="876"/>
      <c r="E57" s="877" t="s">
        <v>59</v>
      </c>
      <c r="F57" s="878"/>
      <c r="G57" s="879"/>
      <c r="AA57" s="526"/>
    </row>
    <row r="58" spans="1:27" ht="15" thickBot="1" x14ac:dyDescent="0.35">
      <c r="A58" s="525"/>
      <c r="B58" s="298" t="s">
        <v>48</v>
      </c>
      <c r="C58" s="299" t="s">
        <v>52</v>
      </c>
      <c r="D58" s="298" t="s">
        <v>53</v>
      </c>
      <c r="E58" s="298" t="s">
        <v>48</v>
      </c>
      <c r="F58" s="299" t="s">
        <v>52</v>
      </c>
      <c r="G58" s="299" t="s">
        <v>53</v>
      </c>
      <c r="S58" s="300"/>
      <c r="T58" s="514" t="s">
        <v>12</v>
      </c>
      <c r="U58" s="309" t="s">
        <v>11</v>
      </c>
      <c r="X58" s="300"/>
      <c r="Y58" s="514" t="s">
        <v>12</v>
      </c>
      <c r="Z58" s="309" t="s">
        <v>11</v>
      </c>
      <c r="AA58" s="526"/>
    </row>
    <row r="59" spans="1:27" x14ac:dyDescent="0.3">
      <c r="A59" s="525"/>
      <c r="B59" s="387">
        <v>1.1000000000000001</v>
      </c>
      <c r="C59" s="390">
        <f>'3-HP'!J36</f>
        <v>0.11728114478114478</v>
      </c>
      <c r="D59" s="500">
        <f>'3-HP'!X36</f>
        <v>0.59163481953290875</v>
      </c>
      <c r="E59" s="310">
        <v>2.1</v>
      </c>
      <c r="F59" s="311">
        <f>'3-HP'!J39</f>
        <v>0.11625420875420875</v>
      </c>
      <c r="G59" s="312">
        <f>'3-HP'!X39</f>
        <v>0.56718685831622184</v>
      </c>
      <c r="S59" t="s">
        <v>76</v>
      </c>
      <c r="T59">
        <v>0.11269921436588103</v>
      </c>
      <c r="U59">
        <v>0.11372427983539092</v>
      </c>
      <c r="X59" t="s">
        <v>76</v>
      </c>
      <c r="Y59">
        <v>0.58221403370523805</v>
      </c>
      <c r="Z59">
        <v>0.56114915369459129</v>
      </c>
      <c r="AA59" s="526"/>
    </row>
    <row r="60" spans="1:27" x14ac:dyDescent="0.3">
      <c r="A60" s="525"/>
      <c r="B60" s="392">
        <v>1.2</v>
      </c>
      <c r="C60" s="395">
        <f>'3-HP'!J37</f>
        <v>0.11048821548821548</v>
      </c>
      <c r="D60" s="501">
        <f>'3-HP'!X37</f>
        <v>0.57887541345093718</v>
      </c>
      <c r="E60" s="313">
        <v>2.2000000000000002</v>
      </c>
      <c r="F60" s="314">
        <f>'3-HP'!J40</f>
        <v>0.11271043771043771</v>
      </c>
      <c r="G60" s="315">
        <f>'3-HP'!X40</f>
        <v>0.58792535675082325</v>
      </c>
      <c r="S60" t="s">
        <v>77</v>
      </c>
      <c r="T60">
        <v>1.5751959361667577E-5</v>
      </c>
      <c r="U60">
        <v>5.2327269452222696E-6</v>
      </c>
      <c r="X60" t="s">
        <v>77</v>
      </c>
      <c r="Y60">
        <v>6.8445164437577757E-5</v>
      </c>
      <c r="Z60">
        <v>1.0463049303194997E-3</v>
      </c>
      <c r="AA60" s="526"/>
    </row>
    <row r="61" spans="1:27" x14ac:dyDescent="0.3">
      <c r="A61" s="525"/>
      <c r="B61" s="397">
        <v>1.3</v>
      </c>
      <c r="C61" s="400">
        <f>'3-HP'!J38</f>
        <v>0.11032828282828282</v>
      </c>
      <c r="D61" s="502">
        <f>'3-HP'!X38</f>
        <v>0.57613186813186812</v>
      </c>
      <c r="E61" s="316">
        <v>2.2999999999999998</v>
      </c>
      <c r="F61" s="317">
        <f>'3-HP'!J41</f>
        <v>0.11533670033670033</v>
      </c>
      <c r="G61" s="318">
        <f>'3-HP'!X41</f>
        <v>0.55361616161616167</v>
      </c>
      <c r="S61" t="s">
        <v>78</v>
      </c>
      <c r="T61">
        <v>3</v>
      </c>
      <c r="U61">
        <v>9</v>
      </c>
      <c r="X61" t="s">
        <v>78</v>
      </c>
      <c r="Y61">
        <v>3</v>
      </c>
      <c r="Z61">
        <v>9</v>
      </c>
      <c r="AA61" s="526"/>
    </row>
    <row r="62" spans="1:27" x14ac:dyDescent="0.3">
      <c r="A62" s="525"/>
      <c r="E62" s="319">
        <v>4.0999999999999996</v>
      </c>
      <c r="F62" s="320">
        <f>'3-HP'!J42</f>
        <v>0.11624579124579124</v>
      </c>
      <c r="G62" s="321">
        <f>'3-HP'!X42</f>
        <v>0.59397849462365582</v>
      </c>
      <c r="S62" t="s">
        <v>79</v>
      </c>
      <c r="T62">
        <v>7.33657342851133E-6</v>
      </c>
      <c r="X62" t="s">
        <v>79</v>
      </c>
      <c r="Y62">
        <v>8.5073297714311521E-4</v>
      </c>
      <c r="AA62" s="526"/>
    </row>
    <row r="63" spans="1:27" x14ac:dyDescent="0.3">
      <c r="A63" s="525"/>
      <c r="E63" s="313">
        <v>4.2</v>
      </c>
      <c r="F63" s="314">
        <f>'3-HP'!J43</f>
        <v>0.10974747474747475</v>
      </c>
      <c r="G63" s="315">
        <f>'3-HP'!X43</f>
        <v>0.57690265486725667</v>
      </c>
      <c r="S63" t="s">
        <v>80</v>
      </c>
      <c r="T63">
        <v>0</v>
      </c>
      <c r="X63" t="s">
        <v>80</v>
      </c>
      <c r="Y63">
        <v>0</v>
      </c>
      <c r="AA63" s="526"/>
    </row>
    <row r="64" spans="1:27" x14ac:dyDescent="0.3">
      <c r="A64" s="525"/>
      <c r="E64" s="316">
        <v>4.3</v>
      </c>
      <c r="F64" s="317">
        <f>'3-HP'!J44</f>
        <v>0.1119191919191919</v>
      </c>
      <c r="G64" s="318">
        <f>'3-HP'!X44</f>
        <v>0.57620801733477778</v>
      </c>
      <c r="S64" t="s">
        <v>81</v>
      </c>
      <c r="T64">
        <v>10</v>
      </c>
      <c r="X64" t="s">
        <v>81</v>
      </c>
      <c r="Y64">
        <v>10</v>
      </c>
      <c r="AA64" s="526"/>
    </row>
    <row r="65" spans="1:27" x14ac:dyDescent="0.3">
      <c r="A65" s="525"/>
      <c r="E65" s="319">
        <v>6.1</v>
      </c>
      <c r="F65" s="320">
        <f>'3-HP'!J45</f>
        <v>0.11566498316498317</v>
      </c>
      <c r="G65" s="321">
        <f>'3-HP'!X45</f>
        <v>0.55914547304170914</v>
      </c>
      <c r="S65" t="s">
        <v>82</v>
      </c>
      <c r="T65" s="516">
        <v>-0.56767037308955792</v>
      </c>
      <c r="X65" t="s">
        <v>82</v>
      </c>
      <c r="Y65" s="516">
        <v>1.0833121519132751</v>
      </c>
      <c r="AA65" s="526"/>
    </row>
    <row r="66" spans="1:27" x14ac:dyDescent="0.3">
      <c r="A66" s="525"/>
      <c r="E66" s="313">
        <v>6.2</v>
      </c>
      <c r="F66" s="314">
        <f>'3-HP'!J46</f>
        <v>0.11352693602693602</v>
      </c>
      <c r="G66" s="315">
        <f>'3-HP'!X46</f>
        <v>0.55105209397344235</v>
      </c>
      <c r="S66" t="s">
        <v>83</v>
      </c>
      <c r="T66">
        <v>0.29138917263337799</v>
      </c>
      <c r="X66" t="s">
        <v>83</v>
      </c>
      <c r="Y66">
        <v>0.15204917198294285</v>
      </c>
      <c r="AA66" s="526"/>
    </row>
    <row r="67" spans="1:27" ht="15" thickBot="1" x14ac:dyDescent="0.35">
      <c r="A67" s="525"/>
      <c r="E67" s="322">
        <v>6.3</v>
      </c>
      <c r="F67" s="323">
        <f>'3-HP'!J47</f>
        <v>0.11211279461279461</v>
      </c>
      <c r="G67" s="324">
        <f>'3-HP'!X47</f>
        <v>0.48432727272727277</v>
      </c>
      <c r="S67" t="s">
        <v>84</v>
      </c>
      <c r="T67">
        <v>1.812461122811676</v>
      </c>
      <c r="X67" t="s">
        <v>84</v>
      </c>
      <c r="Y67">
        <v>1.812461122811676</v>
      </c>
      <c r="AA67" s="526"/>
    </row>
    <row r="68" spans="1:27" x14ac:dyDescent="0.3">
      <c r="A68" s="525"/>
      <c r="S68" t="s">
        <v>85</v>
      </c>
      <c r="T68" s="517">
        <v>0.58277834526675598</v>
      </c>
      <c r="U68" s="518"/>
      <c r="X68" t="s">
        <v>85</v>
      </c>
      <c r="Y68" s="517">
        <v>0.3040983439658857</v>
      </c>
      <c r="Z68" s="518"/>
      <c r="AA68" s="526"/>
    </row>
    <row r="69" spans="1:27" ht="15" thickBot="1" x14ac:dyDescent="0.35">
      <c r="A69" s="525"/>
      <c r="S69" s="301" t="s">
        <v>86</v>
      </c>
      <c r="T69" s="301">
        <v>2.2281388519862744</v>
      </c>
      <c r="U69" s="301"/>
      <c r="X69" s="301" t="s">
        <v>86</v>
      </c>
      <c r="Y69" s="301">
        <v>2.2281388519862744</v>
      </c>
      <c r="Z69" s="301"/>
      <c r="AA69" s="526"/>
    </row>
    <row r="70" spans="1:27" x14ac:dyDescent="0.3">
      <c r="A70" s="525"/>
      <c r="AA70" s="526"/>
    </row>
    <row r="71" spans="1:27" x14ac:dyDescent="0.3">
      <c r="A71" s="525"/>
      <c r="AA71" s="526"/>
    </row>
    <row r="72" spans="1:27" ht="15" thickBot="1" x14ac:dyDescent="0.35">
      <c r="A72" s="525"/>
      <c r="AA72" s="526"/>
    </row>
    <row r="73" spans="1:27" ht="15" thickBot="1" x14ac:dyDescent="0.35">
      <c r="A73" s="525"/>
      <c r="B73" s="859" t="s">
        <v>24</v>
      </c>
      <c r="C73" s="860"/>
      <c r="D73" s="860"/>
      <c r="E73" s="860"/>
      <c r="F73" s="860"/>
      <c r="G73" s="861"/>
      <c r="AA73" s="526"/>
    </row>
    <row r="74" spans="1:27" ht="15" thickBot="1" x14ac:dyDescent="0.35">
      <c r="A74" s="525"/>
      <c r="B74" s="877" t="s">
        <v>59</v>
      </c>
      <c r="C74" s="878"/>
      <c r="D74" s="879"/>
      <c r="E74" s="880" t="s">
        <v>60</v>
      </c>
      <c r="F74" s="881"/>
      <c r="G74" s="882"/>
      <c r="S74" t="s">
        <v>75</v>
      </c>
      <c r="X74" t="s">
        <v>75</v>
      </c>
      <c r="AA74" s="526"/>
    </row>
    <row r="75" spans="1:27" ht="15" thickBot="1" x14ac:dyDescent="0.35">
      <c r="A75" s="525"/>
      <c r="B75" s="298" t="s">
        <v>48</v>
      </c>
      <c r="C75" s="299" t="s">
        <v>52</v>
      </c>
      <c r="D75" s="298" t="s">
        <v>53</v>
      </c>
      <c r="E75" s="298" t="s">
        <v>48</v>
      </c>
      <c r="F75" s="299" t="s">
        <v>52</v>
      </c>
      <c r="G75" s="299" t="s">
        <v>53</v>
      </c>
      <c r="AA75" s="526"/>
    </row>
    <row r="76" spans="1:27" ht="15" thickBot="1" x14ac:dyDescent="0.35">
      <c r="A76" s="525"/>
      <c r="B76" s="310">
        <v>2.1</v>
      </c>
      <c r="C76" s="138">
        <v>9.4612794612794621E-2</v>
      </c>
      <c r="D76" s="136">
        <v>0.44470820969337299</v>
      </c>
      <c r="E76" s="423">
        <v>4.0999999999999996</v>
      </c>
      <c r="F76" s="427">
        <v>8.3855218855218849E-2</v>
      </c>
      <c r="G76" s="428">
        <v>0.38838206627680311</v>
      </c>
      <c r="S76" s="300"/>
      <c r="T76" s="309" t="s">
        <v>11</v>
      </c>
      <c r="U76" s="515" t="s">
        <v>10</v>
      </c>
      <c r="X76" s="300"/>
      <c r="Y76" s="309" t="s">
        <v>11</v>
      </c>
      <c r="Z76" s="515" t="s">
        <v>10</v>
      </c>
      <c r="AA76" s="526"/>
    </row>
    <row r="77" spans="1:27" x14ac:dyDescent="0.3">
      <c r="A77" s="525"/>
      <c r="B77" s="313">
        <v>2.2000000000000002</v>
      </c>
      <c r="C77" s="132">
        <v>9.1380471380471368E-2</v>
      </c>
      <c r="D77" s="131">
        <v>0.44130081300813007</v>
      </c>
      <c r="E77" s="429">
        <v>4.2</v>
      </c>
      <c r="F77" s="433">
        <v>8.7432659932659917E-2</v>
      </c>
      <c r="G77" s="434">
        <v>0.39085606773283155</v>
      </c>
      <c r="S77" t="s">
        <v>76</v>
      </c>
      <c r="T77">
        <v>9.3877665544332203E-2</v>
      </c>
      <c r="U77">
        <v>8.3505892255892264E-2</v>
      </c>
      <c r="X77" t="s">
        <v>76</v>
      </c>
      <c r="Y77">
        <v>0.44002911390272964</v>
      </c>
      <c r="Z77">
        <v>0.38627603817401573</v>
      </c>
      <c r="AA77" s="526"/>
    </row>
    <row r="78" spans="1:27" ht="15" thickBot="1" x14ac:dyDescent="0.35">
      <c r="A78" s="525"/>
      <c r="B78" s="316">
        <v>2.2999999999999998</v>
      </c>
      <c r="C78" s="127">
        <v>9.5639730639730636E-2</v>
      </c>
      <c r="D78" s="126">
        <v>0.43407831900668575</v>
      </c>
      <c r="E78" s="508">
        <v>4.3</v>
      </c>
      <c r="F78" s="438">
        <v>8.6658249158249157E-2</v>
      </c>
      <c r="G78" s="439">
        <v>0.38849056603773585</v>
      </c>
      <c r="S78" t="s">
        <v>77</v>
      </c>
      <c r="T78">
        <v>4.9406334198702636E-6</v>
      </c>
      <c r="U78">
        <v>1.0535454148669629E-5</v>
      </c>
      <c r="X78" t="s">
        <v>77</v>
      </c>
      <c r="Y78">
        <v>2.946155796373727E-5</v>
      </c>
      <c r="Z78">
        <v>4.7504857258314504E-5</v>
      </c>
      <c r="AA78" s="526"/>
    </row>
    <row r="79" spans="1:27" x14ac:dyDescent="0.3">
      <c r="A79" s="525"/>
      <c r="E79" s="509">
        <v>6.1</v>
      </c>
      <c r="F79" s="443">
        <v>7.8787878787878782E-2</v>
      </c>
      <c r="G79" s="444">
        <v>0.37933130699088147</v>
      </c>
      <c r="S79" t="s">
        <v>78</v>
      </c>
      <c r="T79">
        <v>3</v>
      </c>
      <c r="U79">
        <v>6</v>
      </c>
      <c r="X79" t="s">
        <v>78</v>
      </c>
      <c r="Y79">
        <v>3</v>
      </c>
      <c r="Z79">
        <v>6</v>
      </c>
      <c r="AA79" s="526"/>
    </row>
    <row r="80" spans="1:27" x14ac:dyDescent="0.3">
      <c r="A80" s="525"/>
      <c r="E80" s="429">
        <v>6.2</v>
      </c>
      <c r="F80" s="433">
        <v>8.2946127946127948E-2</v>
      </c>
      <c r="G80" s="434">
        <v>0.39416000000000001</v>
      </c>
      <c r="S80" t="s">
        <v>79</v>
      </c>
      <c r="T80">
        <v>8.9369339404412396E-6</v>
      </c>
      <c r="X80" t="s">
        <v>79</v>
      </c>
      <c r="Y80">
        <v>4.2349628888435296E-5</v>
      </c>
      <c r="AA80" s="526"/>
    </row>
    <row r="81" spans="1:27" x14ac:dyDescent="0.3">
      <c r="A81" s="525"/>
      <c r="E81" s="508">
        <v>6.3</v>
      </c>
      <c r="F81" s="438">
        <v>8.1355218855218847E-2</v>
      </c>
      <c r="G81" s="434">
        <v>0.37643622200584226</v>
      </c>
      <c r="S81" t="s">
        <v>80</v>
      </c>
      <c r="T81">
        <v>0</v>
      </c>
      <c r="X81" t="s">
        <v>80</v>
      </c>
      <c r="Y81">
        <v>0</v>
      </c>
      <c r="AA81" s="526"/>
    </row>
    <row r="82" spans="1:27" x14ac:dyDescent="0.3">
      <c r="A82" s="525"/>
      <c r="E82" s="510">
        <v>10.1</v>
      </c>
      <c r="F82" s="447">
        <v>0.1037037037037037</v>
      </c>
      <c r="G82" s="448">
        <v>0.49034825870646764</v>
      </c>
      <c r="S82" t="s">
        <v>81</v>
      </c>
      <c r="T82">
        <v>7</v>
      </c>
      <c r="X82" t="s">
        <v>81</v>
      </c>
      <c r="Y82">
        <v>7</v>
      </c>
      <c r="AA82" s="526"/>
    </row>
    <row r="83" spans="1:27" x14ac:dyDescent="0.3">
      <c r="A83" s="525"/>
      <c r="E83" s="510">
        <v>10.199999999999999</v>
      </c>
      <c r="F83" s="451">
        <v>9.7112794612794595E-2</v>
      </c>
      <c r="G83" s="452">
        <v>0.48120959332638163</v>
      </c>
      <c r="S83" t="s">
        <v>82</v>
      </c>
      <c r="T83" s="516">
        <v>4.9065218716385139</v>
      </c>
      <c r="X83" t="s">
        <v>82</v>
      </c>
      <c r="Y83" s="516">
        <v>11.681362809194262</v>
      </c>
      <c r="AA83" s="526"/>
    </row>
    <row r="84" spans="1:27" ht="15" thickBot="1" x14ac:dyDescent="0.35">
      <c r="A84" s="525"/>
      <c r="E84" s="511">
        <v>10.3</v>
      </c>
      <c r="F84" s="457">
        <v>9.8232323232323226E-2</v>
      </c>
      <c r="G84" s="459">
        <v>0.4640159045725647</v>
      </c>
      <c r="S84" t="s">
        <v>83</v>
      </c>
      <c r="T84">
        <v>8.7006993296969239E-4</v>
      </c>
      <c r="X84" t="s">
        <v>83</v>
      </c>
      <c r="Y84">
        <v>3.8077040629835756E-6</v>
      </c>
      <c r="AA84" s="526"/>
    </row>
    <row r="85" spans="1:27" x14ac:dyDescent="0.3">
      <c r="A85" s="525"/>
      <c r="S85" t="s">
        <v>84</v>
      </c>
      <c r="T85">
        <v>1.8945786050900073</v>
      </c>
      <c r="X85" t="s">
        <v>84</v>
      </c>
      <c r="Y85">
        <v>1.8945786050900073</v>
      </c>
      <c r="AA85" s="526"/>
    </row>
    <row r="86" spans="1:27" x14ac:dyDescent="0.3">
      <c r="A86" s="525"/>
      <c r="S86" t="s">
        <v>85</v>
      </c>
      <c r="T86" s="521">
        <v>1.7401398659393848E-3</v>
      </c>
      <c r="X86" t="s">
        <v>85</v>
      </c>
      <c r="Y86" s="519">
        <v>7.6154081259671512E-6</v>
      </c>
      <c r="AA86" s="526"/>
    </row>
    <row r="87" spans="1:27" ht="15" thickBot="1" x14ac:dyDescent="0.35">
      <c r="A87" s="525"/>
      <c r="S87" s="301" t="s">
        <v>86</v>
      </c>
      <c r="T87" s="301">
        <v>2.3646242515927849</v>
      </c>
      <c r="U87" s="301"/>
      <c r="X87" s="301" t="s">
        <v>86</v>
      </c>
      <c r="Y87" s="301">
        <v>2.3646242515927849</v>
      </c>
      <c r="Z87" s="301"/>
      <c r="AA87" s="526"/>
    </row>
    <row r="88" spans="1:27" x14ac:dyDescent="0.3">
      <c r="A88" s="525"/>
      <c r="AA88" s="526"/>
    </row>
    <row r="89" spans="1:27" ht="15" thickBot="1" x14ac:dyDescent="0.35">
      <c r="A89" s="527"/>
      <c r="B89" s="528"/>
      <c r="C89" s="528"/>
      <c r="D89" s="528"/>
      <c r="E89" s="528"/>
      <c r="F89" s="528"/>
      <c r="G89" s="528"/>
      <c r="H89" s="528"/>
      <c r="I89" s="528"/>
      <c r="J89" s="528"/>
      <c r="K89" s="528"/>
      <c r="L89" s="528"/>
      <c r="M89" s="528"/>
      <c r="N89" s="528"/>
      <c r="O89" s="528"/>
      <c r="P89" s="528"/>
      <c r="Q89" s="528"/>
      <c r="R89" s="528"/>
      <c r="S89" s="528"/>
      <c r="T89" s="528"/>
      <c r="U89" s="528"/>
      <c r="V89" s="528"/>
      <c r="W89" s="528"/>
      <c r="X89" s="528"/>
      <c r="Y89" s="528"/>
      <c r="Z89" s="528"/>
      <c r="AA89" s="529"/>
    </row>
    <row r="90" spans="1:27" ht="15" thickTop="1" x14ac:dyDescent="0.3">
      <c r="A90" s="522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4"/>
    </row>
    <row r="91" spans="1:27" ht="15" thickBot="1" x14ac:dyDescent="0.35">
      <c r="A91" s="525"/>
      <c r="AA91" s="526"/>
    </row>
    <row r="92" spans="1:27" ht="15" thickBot="1" x14ac:dyDescent="0.35">
      <c r="A92" s="525"/>
      <c r="B92" s="859" t="s">
        <v>24</v>
      </c>
      <c r="C92" s="860"/>
      <c r="D92" s="860"/>
      <c r="E92" s="860"/>
      <c r="F92" s="860"/>
      <c r="G92" s="860"/>
      <c r="H92" s="860"/>
      <c r="I92" s="860"/>
      <c r="J92" s="860"/>
      <c r="K92" s="860"/>
      <c r="L92" s="860"/>
      <c r="M92" s="860"/>
      <c r="N92" s="860"/>
      <c r="O92" s="860"/>
      <c r="P92" s="861"/>
      <c r="S92" s="856" t="s">
        <v>52</v>
      </c>
      <c r="T92" s="857"/>
      <c r="U92" s="858"/>
      <c r="X92" s="856" t="s">
        <v>53</v>
      </c>
      <c r="Y92" s="857"/>
      <c r="Z92" s="858"/>
      <c r="AA92" s="526"/>
    </row>
    <row r="93" spans="1:27" ht="15" thickBot="1" x14ac:dyDescent="0.35">
      <c r="A93" s="525"/>
      <c r="B93" s="886" t="s">
        <v>61</v>
      </c>
      <c r="C93" s="887"/>
      <c r="D93" s="888"/>
      <c r="E93" s="889" t="s">
        <v>62</v>
      </c>
      <c r="F93" s="890"/>
      <c r="G93" s="891"/>
      <c r="H93" s="892" t="s">
        <v>63</v>
      </c>
      <c r="I93" s="893"/>
      <c r="J93" s="894"/>
      <c r="K93" s="895" t="s">
        <v>64</v>
      </c>
      <c r="L93" s="896"/>
      <c r="M93" s="897"/>
      <c r="N93" s="883" t="s">
        <v>65</v>
      </c>
      <c r="O93" s="884"/>
      <c r="P93" s="885"/>
      <c r="AA93" s="526"/>
    </row>
    <row r="94" spans="1:27" ht="15" thickBot="1" x14ac:dyDescent="0.35">
      <c r="A94" s="525"/>
      <c r="B94" s="298" t="s">
        <v>48</v>
      </c>
      <c r="C94" s="297" t="s">
        <v>52</v>
      </c>
      <c r="D94" s="298" t="s">
        <v>53</v>
      </c>
      <c r="E94" s="298" t="s">
        <v>48</v>
      </c>
      <c r="F94" s="297" t="s">
        <v>52</v>
      </c>
      <c r="G94" s="298" t="s">
        <v>53</v>
      </c>
      <c r="H94" s="298" t="s">
        <v>48</v>
      </c>
      <c r="I94" s="297" t="s">
        <v>52</v>
      </c>
      <c r="J94" s="298" t="s">
        <v>53</v>
      </c>
      <c r="K94" s="298" t="s">
        <v>48</v>
      </c>
      <c r="L94" s="297" t="s">
        <v>52</v>
      </c>
      <c r="M94" s="298" t="s">
        <v>53</v>
      </c>
      <c r="N94" s="298" t="s">
        <v>48</v>
      </c>
      <c r="O94" s="297" t="s">
        <v>52</v>
      </c>
      <c r="P94" s="298" t="s">
        <v>53</v>
      </c>
      <c r="S94" t="s">
        <v>75</v>
      </c>
      <c r="X94" t="s">
        <v>75</v>
      </c>
      <c r="AA94" s="526"/>
    </row>
    <row r="95" spans="1:27" ht="15" thickBot="1" x14ac:dyDescent="0.35">
      <c r="A95" s="525"/>
      <c r="B95" s="125">
        <v>8.1</v>
      </c>
      <c r="C95" s="123">
        <v>8.1195286195286195E-2</v>
      </c>
      <c r="D95" s="122">
        <v>0.49277139208173693</v>
      </c>
      <c r="E95" s="113">
        <v>9.1</v>
      </c>
      <c r="F95" s="111">
        <v>0.11703703703703704</v>
      </c>
      <c r="G95" s="110">
        <v>0.71211267605633799</v>
      </c>
      <c r="H95" s="84">
        <v>22.1</v>
      </c>
      <c r="I95" s="82">
        <v>8.7441077441077431E-2</v>
      </c>
      <c r="J95" s="80">
        <v>0.49762874251497008</v>
      </c>
      <c r="K95" s="79">
        <v>6.1</v>
      </c>
      <c r="L95" s="77">
        <v>0.12617845117845117</v>
      </c>
      <c r="M95" s="76">
        <v>0.69478563151796069</v>
      </c>
      <c r="N95" s="59">
        <v>1.1000000000000001</v>
      </c>
      <c r="O95" s="57">
        <v>0.12858585858585858</v>
      </c>
      <c r="P95" s="56">
        <v>0.79252918287937735</v>
      </c>
      <c r="AA95" s="526"/>
    </row>
    <row r="96" spans="1:27" ht="15" thickBot="1" x14ac:dyDescent="0.35">
      <c r="A96" s="525"/>
      <c r="B96" s="121">
        <v>8.1999999999999993</v>
      </c>
      <c r="C96" s="119">
        <v>7.862794612794613E-2</v>
      </c>
      <c r="D96" s="118">
        <v>0.48841830065359476</v>
      </c>
      <c r="E96" s="101">
        <v>9.1999999999999993</v>
      </c>
      <c r="F96" s="99">
        <v>0.11663299663299662</v>
      </c>
      <c r="G96" s="98">
        <v>0.69891551071878932</v>
      </c>
      <c r="H96" s="84">
        <v>22.2</v>
      </c>
      <c r="I96" s="82">
        <v>8.625420875420875E-2</v>
      </c>
      <c r="J96" s="80">
        <v>0.49742718446601936</v>
      </c>
      <c r="K96" s="67">
        <v>6.2</v>
      </c>
      <c r="L96" s="65">
        <v>0.12107744107744106</v>
      </c>
      <c r="M96" s="64">
        <v>0.69320481927710831</v>
      </c>
      <c r="N96" s="47">
        <v>1.2</v>
      </c>
      <c r="O96" s="45">
        <v>0.12436026936026935</v>
      </c>
      <c r="P96" s="44">
        <v>0.75764102564102564</v>
      </c>
      <c r="S96" s="300"/>
      <c r="T96" s="325" t="s">
        <v>8</v>
      </c>
      <c r="U96" s="326" t="s">
        <v>7</v>
      </c>
      <c r="X96" s="300"/>
      <c r="Y96" s="325" t="s">
        <v>8</v>
      </c>
      <c r="Z96" s="326" t="s">
        <v>7</v>
      </c>
      <c r="AA96" s="526"/>
    </row>
    <row r="97" spans="1:27" ht="15" thickBot="1" x14ac:dyDescent="0.35">
      <c r="A97" s="525"/>
      <c r="B97" s="117">
        <v>8.3000000000000007</v>
      </c>
      <c r="C97" s="115">
        <v>8.5740740740740728E-2</v>
      </c>
      <c r="D97" s="114">
        <v>0.48620525059665876</v>
      </c>
      <c r="E97" s="109">
        <v>9.3000000000000007</v>
      </c>
      <c r="F97" s="107">
        <v>0.11417508417508417</v>
      </c>
      <c r="G97" s="106">
        <v>0.68160804020100507</v>
      </c>
      <c r="H97" s="92">
        <v>22.3</v>
      </c>
      <c r="I97" s="90">
        <v>8.7432659932659917E-2</v>
      </c>
      <c r="J97" s="89">
        <v>0.4842424242424242</v>
      </c>
      <c r="K97" s="75">
        <v>6.3</v>
      </c>
      <c r="L97" s="73">
        <v>0.12175084175084173</v>
      </c>
      <c r="M97" s="72">
        <v>0.687125890736342</v>
      </c>
      <c r="N97" s="55">
        <v>1.3</v>
      </c>
      <c r="O97" s="53">
        <v>0.12858585858585858</v>
      </c>
      <c r="P97" s="52">
        <v>0.78539845758354754</v>
      </c>
      <c r="S97" t="s">
        <v>76</v>
      </c>
      <c r="T97">
        <v>8.1854657687991009E-2</v>
      </c>
      <c r="U97">
        <v>0.11815937149270482</v>
      </c>
      <c r="X97" t="s">
        <v>76</v>
      </c>
      <c r="Y97">
        <v>0.48913164777733015</v>
      </c>
      <c r="Z97">
        <v>0.70431334237072973</v>
      </c>
      <c r="AA97" s="526"/>
    </row>
    <row r="98" spans="1:27" x14ac:dyDescent="0.3">
      <c r="A98" s="525"/>
      <c r="E98" s="105">
        <v>21.1</v>
      </c>
      <c r="F98" s="103">
        <v>0.11414141414141414</v>
      </c>
      <c r="G98" s="102">
        <v>0.69272030651340999</v>
      </c>
      <c r="H98" s="88">
        <v>25.1</v>
      </c>
      <c r="I98" s="86">
        <v>8.9831649831649818E-2</v>
      </c>
      <c r="J98" s="85">
        <v>0.57453566621803498</v>
      </c>
      <c r="K98" s="71">
        <v>13.1</v>
      </c>
      <c r="L98" s="69">
        <v>0.1234175084175084</v>
      </c>
      <c r="M98" s="68">
        <v>0.68274738067520369</v>
      </c>
      <c r="N98" s="51">
        <v>6.1</v>
      </c>
      <c r="O98" s="49">
        <v>0.12437710437710438</v>
      </c>
      <c r="P98" s="48">
        <v>0.67240045506257118</v>
      </c>
      <c r="S98" t="s">
        <v>77</v>
      </c>
      <c r="T98">
        <v>1.2974039874993804E-5</v>
      </c>
      <c r="U98">
        <v>1.1543890079243621E-5</v>
      </c>
      <c r="X98" t="s">
        <v>77</v>
      </c>
      <c r="Y98">
        <v>1.11602015897223E-5</v>
      </c>
      <c r="Z98">
        <v>2.922694840022756E-4</v>
      </c>
      <c r="AA98" s="526"/>
    </row>
    <row r="99" spans="1:27" x14ac:dyDescent="0.3">
      <c r="A99" s="525"/>
      <c r="E99" s="101">
        <v>21.2</v>
      </c>
      <c r="F99" s="99">
        <v>0.12047138047138047</v>
      </c>
      <c r="G99" s="98">
        <v>0.72010062893081761</v>
      </c>
      <c r="H99" s="84">
        <v>25.2</v>
      </c>
      <c r="I99" s="82">
        <v>8.8341750841750846E-2</v>
      </c>
      <c r="J99" s="80">
        <v>0.58467966573816166</v>
      </c>
      <c r="K99" s="67">
        <v>13.2</v>
      </c>
      <c r="L99" s="65">
        <v>0.1198148148148148</v>
      </c>
      <c r="M99" s="64">
        <v>0.69945945945945942</v>
      </c>
      <c r="N99" s="47">
        <v>6.2</v>
      </c>
      <c r="O99" s="45">
        <v>0.12503367003367002</v>
      </c>
      <c r="P99" s="44">
        <v>0.70066037735849052</v>
      </c>
      <c r="S99" t="s">
        <v>78</v>
      </c>
      <c r="T99">
        <v>3</v>
      </c>
      <c r="U99">
        <v>9</v>
      </c>
      <c r="X99" t="s">
        <v>78</v>
      </c>
      <c r="Y99">
        <v>3</v>
      </c>
      <c r="Z99">
        <v>9</v>
      </c>
      <c r="AA99" s="526"/>
    </row>
    <row r="100" spans="1:27" x14ac:dyDescent="0.3">
      <c r="A100" s="525"/>
      <c r="E100" s="109">
        <v>21.3</v>
      </c>
      <c r="F100" s="107">
        <v>0.11597643097643096</v>
      </c>
      <c r="G100" s="106">
        <v>0.67955610357583229</v>
      </c>
      <c r="H100" s="92">
        <v>25.3</v>
      </c>
      <c r="I100" s="90">
        <v>8.973063973063973E-2</v>
      </c>
      <c r="J100" s="89">
        <v>0.59887640449438206</v>
      </c>
      <c r="K100" s="75">
        <v>13.3</v>
      </c>
      <c r="L100" s="73">
        <v>0.12417508417508417</v>
      </c>
      <c r="M100" s="72">
        <v>0.66301123595505629</v>
      </c>
      <c r="N100" s="55">
        <v>6.3</v>
      </c>
      <c r="O100" s="53">
        <v>0.13240740740740739</v>
      </c>
      <c r="P100" s="52">
        <v>0.71662870159453296</v>
      </c>
      <c r="S100" t="s">
        <v>79</v>
      </c>
      <c r="T100">
        <v>1.1829920038393657E-5</v>
      </c>
      <c r="X100" t="s">
        <v>79</v>
      </c>
      <c r="Y100">
        <v>2.3604762751976491E-4</v>
      </c>
      <c r="AA100" s="526"/>
    </row>
    <row r="101" spans="1:27" x14ac:dyDescent="0.3">
      <c r="A101" s="525"/>
      <c r="E101" s="105">
        <v>46.1</v>
      </c>
      <c r="F101" s="103">
        <v>0.12069023569023568</v>
      </c>
      <c r="G101" s="102">
        <v>0.70717632552404441</v>
      </c>
      <c r="H101" s="88">
        <v>34.1</v>
      </c>
      <c r="I101" s="86">
        <v>9.0311447811447801E-2</v>
      </c>
      <c r="J101" s="85">
        <v>0.58230664857530523</v>
      </c>
      <c r="K101" s="71">
        <v>17.100000000000001</v>
      </c>
      <c r="L101" s="69">
        <v>0.12915824915824914</v>
      </c>
      <c r="M101" s="68">
        <v>0.69984036488027368</v>
      </c>
      <c r="N101" s="51">
        <v>7.1</v>
      </c>
      <c r="O101" s="49">
        <v>0.12957912457912457</v>
      </c>
      <c r="P101" s="48">
        <v>0.7304389086595493</v>
      </c>
      <c r="S101" t="s">
        <v>80</v>
      </c>
      <c r="T101">
        <v>0</v>
      </c>
      <c r="X101" t="s">
        <v>80</v>
      </c>
      <c r="Y101">
        <v>0</v>
      </c>
      <c r="AA101" s="526"/>
    </row>
    <row r="102" spans="1:27" x14ac:dyDescent="0.3">
      <c r="A102" s="525"/>
      <c r="E102" s="101">
        <v>46.2</v>
      </c>
      <c r="F102" s="99">
        <v>0.12419191919191919</v>
      </c>
      <c r="G102" s="98">
        <v>0.72501228501228498</v>
      </c>
      <c r="H102" s="84">
        <v>34.200000000000003</v>
      </c>
      <c r="I102" s="82">
        <v>8.6759259259259244E-2</v>
      </c>
      <c r="J102" s="80">
        <v>0.57420612813370475</v>
      </c>
      <c r="K102" s="67">
        <v>17.2</v>
      </c>
      <c r="L102" s="65">
        <v>0.13191919191919191</v>
      </c>
      <c r="M102" s="64">
        <v>0.77201970443349743</v>
      </c>
      <c r="N102" s="47">
        <v>7.2</v>
      </c>
      <c r="O102" s="45">
        <v>0.12508417508417508</v>
      </c>
      <c r="P102" s="44">
        <v>0.68479262672811059</v>
      </c>
      <c r="S102" t="s">
        <v>81</v>
      </c>
      <c r="T102">
        <v>10</v>
      </c>
      <c r="X102" t="s">
        <v>81</v>
      </c>
      <c r="Y102">
        <v>10</v>
      </c>
      <c r="AA102" s="526"/>
    </row>
    <row r="103" spans="1:27" ht="15" thickBot="1" x14ac:dyDescent="0.35">
      <c r="A103" s="525"/>
      <c r="E103" s="97">
        <v>46.3</v>
      </c>
      <c r="F103" s="95">
        <v>0.12011784511784511</v>
      </c>
      <c r="G103" s="94">
        <v>0.72161820480404548</v>
      </c>
      <c r="H103" s="327">
        <v>34.299999999999997</v>
      </c>
      <c r="I103" s="328">
        <v>8.9225589225589222E-2</v>
      </c>
      <c r="J103" s="81">
        <v>0.55497382198952883</v>
      </c>
      <c r="K103" s="63">
        <v>17.3</v>
      </c>
      <c r="L103" s="61">
        <v>0.13055555555555554</v>
      </c>
      <c r="M103" s="60">
        <v>0.752</v>
      </c>
      <c r="N103" s="43">
        <v>7.3</v>
      </c>
      <c r="O103" s="41">
        <v>0.12537037037037035</v>
      </c>
      <c r="P103" s="40">
        <v>0.68321100917431199</v>
      </c>
      <c r="S103" t="s">
        <v>82</v>
      </c>
      <c r="T103">
        <v>-15.833005841362651</v>
      </c>
      <c r="X103" t="s">
        <v>82</v>
      </c>
      <c r="Y103">
        <v>-21.008583081446954</v>
      </c>
      <c r="AA103" s="526"/>
    </row>
    <row r="104" spans="1:27" x14ac:dyDescent="0.3">
      <c r="A104" s="525"/>
      <c r="S104" t="s">
        <v>83</v>
      </c>
      <c r="T104">
        <v>1.0388625616900621E-8</v>
      </c>
      <c r="X104" t="s">
        <v>83</v>
      </c>
      <c r="Y104">
        <v>6.6298052609220781E-10</v>
      </c>
      <c r="AA104" s="526"/>
    </row>
    <row r="105" spans="1:27" x14ac:dyDescent="0.3">
      <c r="A105" s="525"/>
      <c r="S105" t="s">
        <v>84</v>
      </c>
      <c r="T105">
        <v>1.812461122811676</v>
      </c>
      <c r="X105" t="s">
        <v>84</v>
      </c>
      <c r="Y105">
        <v>1.812461122811676</v>
      </c>
      <c r="AA105" s="526"/>
    </row>
    <row r="106" spans="1:27" x14ac:dyDescent="0.3">
      <c r="A106" s="525"/>
      <c r="S106" t="s">
        <v>85</v>
      </c>
      <c r="T106" s="519">
        <v>2.0777251233801242E-8</v>
      </c>
      <c r="X106" t="s">
        <v>85</v>
      </c>
      <c r="Y106" s="519">
        <v>1.3259610521844156E-9</v>
      </c>
      <c r="AA106" s="526"/>
    </row>
    <row r="107" spans="1:27" ht="15" thickBot="1" x14ac:dyDescent="0.35">
      <c r="A107" s="525"/>
      <c r="S107" s="301" t="s">
        <v>86</v>
      </c>
      <c r="T107" s="301">
        <v>2.2281388519862744</v>
      </c>
      <c r="U107" s="301"/>
      <c r="X107" s="301" t="s">
        <v>86</v>
      </c>
      <c r="Y107" s="301">
        <v>2.2281388519862744</v>
      </c>
      <c r="Z107" s="301"/>
      <c r="AA107" s="526"/>
    </row>
    <row r="108" spans="1:27" x14ac:dyDescent="0.3">
      <c r="A108" s="525"/>
      <c r="AA108" s="526"/>
    </row>
    <row r="109" spans="1:27" x14ac:dyDescent="0.3">
      <c r="A109" s="525"/>
      <c r="AA109" s="526"/>
    </row>
    <row r="110" spans="1:27" x14ac:dyDescent="0.3">
      <c r="A110" s="525"/>
      <c r="AA110" s="526"/>
    </row>
    <row r="111" spans="1:27" x14ac:dyDescent="0.3">
      <c r="A111" s="525"/>
      <c r="S111" t="s">
        <v>75</v>
      </c>
      <c r="X111" t="s">
        <v>75</v>
      </c>
      <c r="AA111" s="526"/>
    </row>
    <row r="112" spans="1:27" ht="15" thickBot="1" x14ac:dyDescent="0.35">
      <c r="A112" s="525"/>
      <c r="AA112" s="526"/>
    </row>
    <row r="113" spans="1:27" ht="15" thickBot="1" x14ac:dyDescent="0.35">
      <c r="A113" s="525"/>
      <c r="S113" s="300"/>
      <c r="T113" s="325" t="s">
        <v>8</v>
      </c>
      <c r="U113" s="329" t="s">
        <v>6</v>
      </c>
      <c r="X113" s="300"/>
      <c r="Y113" s="325" t="s">
        <v>8</v>
      </c>
      <c r="Z113" s="329" t="s">
        <v>6</v>
      </c>
      <c r="AA113" s="526"/>
    </row>
    <row r="114" spans="1:27" x14ac:dyDescent="0.3">
      <c r="A114" s="525"/>
      <c r="S114" t="s">
        <v>76</v>
      </c>
      <c r="T114">
        <v>8.1854657687991009E-2</v>
      </c>
      <c r="U114">
        <v>8.8369809203142524E-2</v>
      </c>
      <c r="X114" t="s">
        <v>76</v>
      </c>
      <c r="Y114">
        <v>0.48913164777733015</v>
      </c>
      <c r="Z114">
        <v>0.54987518737472563</v>
      </c>
      <c r="AA114" s="526"/>
    </row>
    <row r="115" spans="1:27" x14ac:dyDescent="0.3">
      <c r="A115" s="525"/>
      <c r="S115" t="s">
        <v>77</v>
      </c>
      <c r="T115">
        <v>1.2974039874993804E-5</v>
      </c>
      <c r="U115">
        <v>2.1627965967191587E-6</v>
      </c>
      <c r="X115" t="s">
        <v>77</v>
      </c>
      <c r="Y115">
        <v>1.11602015897223E-5</v>
      </c>
      <c r="Z115">
        <v>1.9598180306090941E-3</v>
      </c>
      <c r="AA115" s="526"/>
    </row>
    <row r="116" spans="1:27" x14ac:dyDescent="0.3">
      <c r="A116" s="525"/>
      <c r="S116" t="s">
        <v>78</v>
      </c>
      <c r="T116">
        <v>3</v>
      </c>
      <c r="U116">
        <v>9</v>
      </c>
      <c r="X116" t="s">
        <v>78</v>
      </c>
      <c r="Y116">
        <v>3</v>
      </c>
      <c r="Z116">
        <v>9</v>
      </c>
      <c r="AA116" s="526"/>
    </row>
    <row r="117" spans="1:27" x14ac:dyDescent="0.3">
      <c r="A117" s="525"/>
      <c r="S117" t="s">
        <v>79</v>
      </c>
      <c r="T117">
        <v>4.3250452523740882E-6</v>
      </c>
      <c r="X117" t="s">
        <v>79</v>
      </c>
      <c r="Y117">
        <v>1.5700864648052198E-3</v>
      </c>
      <c r="AA117" s="526"/>
    </row>
    <row r="118" spans="1:27" x14ac:dyDescent="0.3">
      <c r="A118" s="525"/>
      <c r="S118" t="s">
        <v>80</v>
      </c>
      <c r="T118">
        <v>0</v>
      </c>
      <c r="X118" t="s">
        <v>80</v>
      </c>
      <c r="Y118">
        <v>0</v>
      </c>
      <c r="AA118" s="526"/>
    </row>
    <row r="119" spans="1:27" x14ac:dyDescent="0.3">
      <c r="A119" s="525"/>
      <c r="S119" t="s">
        <v>81</v>
      </c>
      <c r="T119">
        <v>10</v>
      </c>
      <c r="X119" t="s">
        <v>81</v>
      </c>
      <c r="Y119">
        <v>10</v>
      </c>
      <c r="AA119" s="526"/>
    </row>
    <row r="120" spans="1:27" x14ac:dyDescent="0.3">
      <c r="A120" s="525"/>
      <c r="S120" t="s">
        <v>82</v>
      </c>
      <c r="T120">
        <v>-4.6991623673322991</v>
      </c>
      <c r="X120" t="s">
        <v>82</v>
      </c>
      <c r="Y120">
        <v>-2.2994796440541081</v>
      </c>
      <c r="AA120" s="526"/>
    </row>
    <row r="121" spans="1:27" x14ac:dyDescent="0.3">
      <c r="A121" s="525"/>
      <c r="S121" t="s">
        <v>83</v>
      </c>
      <c r="T121">
        <v>4.2131811228051535E-4</v>
      </c>
      <c r="X121" t="s">
        <v>83</v>
      </c>
      <c r="Y121">
        <v>2.2146759388361373E-2</v>
      </c>
      <c r="AA121" s="526"/>
    </row>
    <row r="122" spans="1:27" x14ac:dyDescent="0.3">
      <c r="A122" s="525"/>
      <c r="S122" t="s">
        <v>84</v>
      </c>
      <c r="T122">
        <v>1.812461122811676</v>
      </c>
      <c r="X122" t="s">
        <v>84</v>
      </c>
      <c r="Y122">
        <v>1.812461122811676</v>
      </c>
      <c r="AA122" s="526"/>
    </row>
    <row r="123" spans="1:27" x14ac:dyDescent="0.3">
      <c r="A123" s="525"/>
      <c r="S123" t="s">
        <v>85</v>
      </c>
      <c r="T123" s="521">
        <v>8.426362245610307E-4</v>
      </c>
      <c r="X123" t="s">
        <v>85</v>
      </c>
      <c r="Y123" s="521">
        <v>4.4293518776722746E-2</v>
      </c>
      <c r="AA123" s="526"/>
    </row>
    <row r="124" spans="1:27" ht="15" thickBot="1" x14ac:dyDescent="0.35">
      <c r="A124" s="525"/>
      <c r="S124" s="301" t="s">
        <v>86</v>
      </c>
      <c r="T124" s="301">
        <v>2.2281388519862744</v>
      </c>
      <c r="U124" s="301"/>
      <c r="X124" s="301" t="s">
        <v>86</v>
      </c>
      <c r="Y124" s="301">
        <v>2.2281388519862744</v>
      </c>
      <c r="Z124" s="301"/>
      <c r="AA124" s="526"/>
    </row>
    <row r="125" spans="1:27" x14ac:dyDescent="0.3">
      <c r="A125" s="525"/>
      <c r="AA125" s="526"/>
    </row>
    <row r="126" spans="1:27" x14ac:dyDescent="0.3">
      <c r="A126" s="525"/>
      <c r="AA126" s="526"/>
    </row>
    <row r="127" spans="1:27" x14ac:dyDescent="0.3">
      <c r="A127" s="525"/>
      <c r="AA127" s="526"/>
    </row>
    <row r="128" spans="1:27" x14ac:dyDescent="0.3">
      <c r="A128" s="525"/>
      <c r="S128" t="s">
        <v>75</v>
      </c>
      <c r="X128" t="s">
        <v>75</v>
      </c>
      <c r="AA128" s="526"/>
    </row>
    <row r="129" spans="1:27" ht="15" thickBot="1" x14ac:dyDescent="0.35">
      <c r="A129" s="525"/>
      <c r="AA129" s="526"/>
    </row>
    <row r="130" spans="1:27" ht="15" thickBot="1" x14ac:dyDescent="0.35">
      <c r="A130" s="525"/>
      <c r="S130" s="300"/>
      <c r="T130" s="326" t="s">
        <v>7</v>
      </c>
      <c r="U130" s="330" t="s">
        <v>5</v>
      </c>
      <c r="X130" s="300"/>
      <c r="Y130" s="326" t="s">
        <v>7</v>
      </c>
      <c r="Z130" s="330" t="s">
        <v>5</v>
      </c>
      <c r="AA130" s="526"/>
    </row>
    <row r="131" spans="1:27" x14ac:dyDescent="0.3">
      <c r="A131" s="525"/>
      <c r="S131" t="s">
        <v>76</v>
      </c>
      <c r="T131">
        <v>0.11815937149270482</v>
      </c>
      <c r="U131">
        <v>0.12533857089412642</v>
      </c>
      <c r="X131" t="s">
        <v>76</v>
      </c>
      <c r="Y131">
        <v>0.70431334237072973</v>
      </c>
      <c r="Z131">
        <v>0.70491049854832233</v>
      </c>
      <c r="AA131" s="526"/>
    </row>
    <row r="132" spans="1:27" x14ac:dyDescent="0.3">
      <c r="A132" s="525"/>
      <c r="S132" t="s">
        <v>77</v>
      </c>
      <c r="T132">
        <v>1.1543890079243621E-5</v>
      </c>
      <c r="U132">
        <v>1.9050241786867294E-5</v>
      </c>
      <c r="X132" t="s">
        <v>77</v>
      </c>
      <c r="Y132">
        <v>2.922694840022756E-4</v>
      </c>
      <c r="Z132">
        <v>1.1973833597990957E-3</v>
      </c>
      <c r="AA132" s="526"/>
    </row>
    <row r="133" spans="1:27" x14ac:dyDescent="0.3">
      <c r="A133" s="525"/>
      <c r="S133" t="s">
        <v>78</v>
      </c>
      <c r="T133">
        <v>9</v>
      </c>
      <c r="U133">
        <v>9</v>
      </c>
      <c r="X133" t="s">
        <v>78</v>
      </c>
      <c r="Y133">
        <v>9</v>
      </c>
      <c r="Z133">
        <v>9</v>
      </c>
      <c r="AA133" s="526"/>
    </row>
    <row r="134" spans="1:27" x14ac:dyDescent="0.3">
      <c r="A134" s="525"/>
      <c r="S134" t="s">
        <v>79</v>
      </c>
      <c r="T134">
        <v>1.5297065933055456E-5</v>
      </c>
      <c r="X134" t="s">
        <v>79</v>
      </c>
      <c r="Y134">
        <v>7.4482642190068569E-4</v>
      </c>
      <c r="AA134" s="526"/>
    </row>
    <row r="135" spans="1:27" x14ac:dyDescent="0.3">
      <c r="A135" s="525"/>
      <c r="S135" t="s">
        <v>80</v>
      </c>
      <c r="T135">
        <v>0</v>
      </c>
      <c r="X135" t="s">
        <v>80</v>
      </c>
      <c r="Y135">
        <v>0</v>
      </c>
      <c r="AA135" s="526"/>
    </row>
    <row r="136" spans="1:27" x14ac:dyDescent="0.3">
      <c r="A136" s="525"/>
      <c r="S136" t="s">
        <v>81</v>
      </c>
      <c r="T136">
        <v>16</v>
      </c>
      <c r="X136" t="s">
        <v>81</v>
      </c>
      <c r="Y136">
        <v>16</v>
      </c>
      <c r="AA136" s="526"/>
    </row>
    <row r="137" spans="1:27" x14ac:dyDescent="0.3">
      <c r="A137" s="525"/>
      <c r="S137" t="s">
        <v>82</v>
      </c>
      <c r="T137">
        <v>-3.8938409093529684</v>
      </c>
      <c r="X137" t="s">
        <v>82</v>
      </c>
      <c r="Y137">
        <v>-4.6415886464244577E-2</v>
      </c>
      <c r="AA137" s="526"/>
    </row>
    <row r="138" spans="1:27" x14ac:dyDescent="0.3">
      <c r="A138" s="525"/>
      <c r="S138" t="s">
        <v>83</v>
      </c>
      <c r="T138">
        <v>6.4520395231713998E-4</v>
      </c>
      <c r="X138" t="s">
        <v>83</v>
      </c>
      <c r="Y138">
        <v>0.48177659179675436</v>
      </c>
      <c r="AA138" s="526"/>
    </row>
    <row r="139" spans="1:27" x14ac:dyDescent="0.3">
      <c r="A139" s="525"/>
      <c r="S139" t="s">
        <v>84</v>
      </c>
      <c r="T139">
        <v>1.7458836762762506</v>
      </c>
      <c r="X139" t="s">
        <v>84</v>
      </c>
      <c r="Y139">
        <v>1.7458836762762506</v>
      </c>
      <c r="AA139" s="526"/>
    </row>
    <row r="140" spans="1:27" x14ac:dyDescent="0.3">
      <c r="A140" s="525"/>
      <c r="S140" t="s">
        <v>85</v>
      </c>
      <c r="T140" s="521">
        <v>1.29040790463428E-3</v>
      </c>
      <c r="X140" t="s">
        <v>85</v>
      </c>
      <c r="Y140" s="517">
        <v>0.96355318359350872</v>
      </c>
      <c r="AA140" s="526"/>
    </row>
    <row r="141" spans="1:27" ht="15" thickBot="1" x14ac:dyDescent="0.35">
      <c r="A141" s="525"/>
      <c r="S141" s="301" t="s">
        <v>86</v>
      </c>
      <c r="T141" s="301">
        <v>2.119905299221255</v>
      </c>
      <c r="U141" s="301"/>
      <c r="X141" s="301" t="s">
        <v>86</v>
      </c>
      <c r="Y141" s="301">
        <v>2.119905299221255</v>
      </c>
      <c r="Z141" s="301"/>
      <c r="AA141" s="526"/>
    </row>
    <row r="142" spans="1:27" x14ac:dyDescent="0.3">
      <c r="A142" s="525"/>
      <c r="AA142" s="526"/>
    </row>
    <row r="143" spans="1:27" x14ac:dyDescent="0.3">
      <c r="A143" s="525"/>
      <c r="AA143" s="526"/>
    </row>
    <row r="144" spans="1:27" x14ac:dyDescent="0.3">
      <c r="A144" s="525"/>
      <c r="AA144" s="526"/>
    </row>
    <row r="145" spans="1:27" x14ac:dyDescent="0.3">
      <c r="A145" s="525"/>
      <c r="S145" t="s">
        <v>75</v>
      </c>
      <c r="X145" t="s">
        <v>75</v>
      </c>
      <c r="AA145" s="526"/>
    </row>
    <row r="146" spans="1:27" ht="15" thickBot="1" x14ac:dyDescent="0.35">
      <c r="A146" s="525"/>
      <c r="AA146" s="526"/>
    </row>
    <row r="147" spans="1:27" ht="15" thickBot="1" x14ac:dyDescent="0.35">
      <c r="A147" s="525"/>
      <c r="S147" s="300"/>
      <c r="T147" s="330" t="s">
        <v>5</v>
      </c>
      <c r="U147" s="331" t="s">
        <v>4</v>
      </c>
      <c r="X147" s="300"/>
      <c r="Y147" s="330" t="s">
        <v>5</v>
      </c>
      <c r="Z147" s="331" t="s">
        <v>4</v>
      </c>
      <c r="AA147" s="526"/>
    </row>
    <row r="148" spans="1:27" x14ac:dyDescent="0.3">
      <c r="A148" s="525"/>
      <c r="S148" t="s">
        <v>76</v>
      </c>
      <c r="T148">
        <v>0.12533857089412642</v>
      </c>
      <c r="U148">
        <v>0.12704264870931536</v>
      </c>
      <c r="X148" t="s">
        <v>76</v>
      </c>
      <c r="Y148">
        <v>0.70491049854832233</v>
      </c>
      <c r="Z148">
        <v>0.7248556382979463</v>
      </c>
      <c r="AA148" s="526"/>
    </row>
    <row r="149" spans="1:27" x14ac:dyDescent="0.3">
      <c r="A149" s="525"/>
      <c r="S149" t="s">
        <v>77</v>
      </c>
      <c r="T149">
        <v>1.9050241786867294E-5</v>
      </c>
      <c r="U149">
        <v>8.11821922933033E-6</v>
      </c>
      <c r="X149" t="s">
        <v>77</v>
      </c>
      <c r="Y149">
        <v>1.1973833597990957E-3</v>
      </c>
      <c r="Z149">
        <v>2.0118944441284187E-3</v>
      </c>
      <c r="AA149" s="526"/>
    </row>
    <row r="150" spans="1:27" x14ac:dyDescent="0.3">
      <c r="A150" s="525"/>
      <c r="S150" t="s">
        <v>78</v>
      </c>
      <c r="T150">
        <v>9</v>
      </c>
      <c r="U150">
        <v>9</v>
      </c>
      <c r="X150" t="s">
        <v>78</v>
      </c>
      <c r="Y150">
        <v>9</v>
      </c>
      <c r="Z150">
        <v>9</v>
      </c>
      <c r="AA150" s="526"/>
    </row>
    <row r="151" spans="1:27" x14ac:dyDescent="0.3">
      <c r="A151" s="525"/>
      <c r="S151" t="s">
        <v>79</v>
      </c>
      <c r="T151">
        <v>1.3584230508098812E-5</v>
      </c>
      <c r="X151" t="s">
        <v>79</v>
      </c>
      <c r="Y151">
        <v>1.6046389019637572E-3</v>
      </c>
      <c r="AA151" s="526"/>
    </row>
    <row r="152" spans="1:27" x14ac:dyDescent="0.3">
      <c r="A152" s="525"/>
      <c r="S152" t="s">
        <v>80</v>
      </c>
      <c r="T152">
        <v>0</v>
      </c>
      <c r="X152" t="s">
        <v>80</v>
      </c>
      <c r="Y152">
        <v>0</v>
      </c>
      <c r="AA152" s="526"/>
    </row>
    <row r="153" spans="1:27" x14ac:dyDescent="0.3">
      <c r="A153" s="525"/>
      <c r="S153" t="s">
        <v>81</v>
      </c>
      <c r="T153">
        <v>16</v>
      </c>
      <c r="X153" t="s">
        <v>81</v>
      </c>
      <c r="Y153">
        <v>16</v>
      </c>
      <c r="AA153" s="526"/>
    </row>
    <row r="154" spans="1:27" x14ac:dyDescent="0.3">
      <c r="A154" s="525"/>
      <c r="S154" t="s">
        <v>82</v>
      </c>
      <c r="T154">
        <v>-0.98079480813589126</v>
      </c>
      <c r="X154" t="s">
        <v>82</v>
      </c>
      <c r="Y154">
        <v>-1.0562207182572729</v>
      </c>
      <c r="AA154" s="526"/>
    </row>
    <row r="155" spans="1:27" x14ac:dyDescent="0.3">
      <c r="A155" s="525"/>
      <c r="S155" t="s">
        <v>83</v>
      </c>
      <c r="T155">
        <v>0.17064637358822488</v>
      </c>
      <c r="X155" t="s">
        <v>83</v>
      </c>
      <c r="Y155">
        <v>0.15327772689914493</v>
      </c>
      <c r="AA155" s="526"/>
    </row>
    <row r="156" spans="1:27" x14ac:dyDescent="0.3">
      <c r="A156" s="525"/>
      <c r="S156" t="s">
        <v>84</v>
      </c>
      <c r="T156">
        <v>1.7458836762762506</v>
      </c>
      <c r="X156" t="s">
        <v>84</v>
      </c>
      <c r="Y156">
        <v>1.7458836762762506</v>
      </c>
      <c r="AA156" s="526"/>
    </row>
    <row r="157" spans="1:27" x14ac:dyDescent="0.3">
      <c r="A157" s="525"/>
      <c r="S157" t="s">
        <v>85</v>
      </c>
      <c r="T157" s="517">
        <v>0.34129274717644975</v>
      </c>
      <c r="X157" t="s">
        <v>85</v>
      </c>
      <c r="Y157" s="517">
        <v>0.30655545379828986</v>
      </c>
      <c r="AA157" s="526"/>
    </row>
    <row r="158" spans="1:27" ht="15" thickBot="1" x14ac:dyDescent="0.35">
      <c r="A158" s="525"/>
      <c r="S158" s="301" t="s">
        <v>86</v>
      </c>
      <c r="T158" s="301">
        <v>2.119905299221255</v>
      </c>
      <c r="U158" s="301"/>
      <c r="X158" s="301" t="s">
        <v>86</v>
      </c>
      <c r="Y158" s="301">
        <v>2.119905299221255</v>
      </c>
      <c r="Z158" s="301"/>
      <c r="AA158" s="526"/>
    </row>
    <row r="159" spans="1:27" x14ac:dyDescent="0.3">
      <c r="A159" s="525"/>
      <c r="AA159" s="526"/>
    </row>
    <row r="160" spans="1:27" ht="15" thickBot="1" x14ac:dyDescent="0.35">
      <c r="A160" s="527"/>
      <c r="B160" s="528"/>
      <c r="C160" s="528"/>
      <c r="D160" s="528"/>
      <c r="E160" s="528"/>
      <c r="F160" s="528"/>
      <c r="G160" s="528"/>
      <c r="H160" s="528"/>
      <c r="I160" s="528"/>
      <c r="J160" s="528"/>
      <c r="K160" s="528"/>
      <c r="L160" s="528"/>
      <c r="M160" s="528"/>
      <c r="N160" s="528"/>
      <c r="O160" s="528"/>
      <c r="P160" s="528"/>
      <c r="Q160" s="528"/>
      <c r="R160" s="528"/>
      <c r="S160" s="528"/>
      <c r="T160" s="528"/>
      <c r="U160" s="528"/>
      <c r="V160" s="528"/>
      <c r="W160" s="528"/>
      <c r="X160" s="528"/>
      <c r="Y160" s="528"/>
      <c r="Z160" s="528"/>
      <c r="AA160" s="529"/>
    </row>
    <row r="161" ht="15" thickTop="1" x14ac:dyDescent="0.3"/>
  </sheetData>
  <mergeCells count="21">
    <mergeCell ref="N93:P93"/>
    <mergeCell ref="B92:P92"/>
    <mergeCell ref="S92:U92"/>
    <mergeCell ref="X92:Z92"/>
    <mergeCell ref="B93:D93"/>
    <mergeCell ref="E93:G93"/>
    <mergeCell ref="H93:J93"/>
    <mergeCell ref="K93:M93"/>
    <mergeCell ref="B56:G56"/>
    <mergeCell ref="B57:D57"/>
    <mergeCell ref="E57:G57"/>
    <mergeCell ref="B73:G73"/>
    <mergeCell ref="B74:D74"/>
    <mergeCell ref="E74:G74"/>
    <mergeCell ref="S4:U4"/>
    <mergeCell ref="X4:Z4"/>
    <mergeCell ref="B4:M4"/>
    <mergeCell ref="B5:D5"/>
    <mergeCell ref="E5:G5"/>
    <mergeCell ref="H5:J5"/>
    <mergeCell ref="K5:M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3-HP</vt:lpstr>
      <vt:lpstr>DO600</vt:lpstr>
      <vt:lpstr>t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Àvila Cabré</dc:creator>
  <cp:lastModifiedBy>Sílvia Àvila Cabré</cp:lastModifiedBy>
  <dcterms:created xsi:type="dcterms:W3CDTF">2024-10-21T17:35:42Z</dcterms:created>
  <dcterms:modified xsi:type="dcterms:W3CDTF">2024-10-22T18:40:47Z</dcterms:modified>
</cp:coreProperties>
</file>