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a/Downloads/Zisis et al., 2024/"/>
    </mc:Choice>
  </mc:AlternateContent>
  <xr:revisionPtr revIDLastSave="0" documentId="13_ncr:1_{E6ECFD06-B677-9B49-9EA0-FD7CA4AF38D8}" xr6:coauthVersionLast="47" xr6:coauthVersionMax="47" xr10:uidLastSave="{00000000-0000-0000-0000-000000000000}"/>
  <bookViews>
    <workbookView xWindow="3640" yWindow="500" windowWidth="21960" windowHeight="12580" firstSheet="2" activeTab="6" xr2:uid="{CEC152EA-841E-4483-B2B7-A66FF86578EB}"/>
  </bookViews>
  <sheets>
    <sheet name="ToC" sheetId="3" r:id="rId1"/>
    <sheet name="S1. Abdera population" sheetId="1" r:id="rId2"/>
    <sheet name="S2. Fauna dataset" sheetId="8" r:id="rId3"/>
    <sheet name="S3. Human  dataset" sheetId="2" r:id="rId4"/>
    <sheet name="S4. Calibration for carbon" sheetId="9" r:id="rId5"/>
    <sheet name="S5. Calibration for nitrogen" sheetId="10" r:id="rId6"/>
    <sheet name="S6. Calibration for sulphur" sheetId="6" r:id="rId7"/>
    <sheet name="S7. KS Chronology" sheetId="4" r:id="rId8"/>
    <sheet name="S8. KS Sex" sheetId="5" r:id="rId9"/>
    <sheet name="MixSIAR_Abdera" sheetId="7" r:id="rId10"/>
  </sheets>
  <definedNames>
    <definedName name="_xlnm._FilterDatabase" localSheetId="1" hidden="1">'S1. Abdera population'!$A$3:$V$112</definedName>
    <definedName name="_xlnm._FilterDatabase" localSheetId="3" hidden="1">'S3. Human  dataset'!$A$3:$V$74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9" l="1"/>
  <c r="E19" i="9"/>
  <c r="F9" i="9"/>
  <c r="E10" i="9"/>
  <c r="E15" i="9" s="1"/>
  <c r="E9" i="9"/>
  <c r="K11" i="10"/>
  <c r="K10" i="10"/>
  <c r="K9" i="10"/>
  <c r="K13" i="10" s="1"/>
  <c r="F11" i="10"/>
  <c r="F10" i="10"/>
  <c r="F9" i="10"/>
  <c r="K10" i="9"/>
  <c r="F11" i="9"/>
  <c r="F10" i="9"/>
  <c r="F15" i="9" s="1"/>
  <c r="T11" i="9" l="1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T10" i="9"/>
  <c r="T15" i="9" s="1"/>
  <c r="U10" i="9"/>
  <c r="U15" i="9" s="1"/>
  <c r="V10" i="9"/>
  <c r="V15" i="9" s="1"/>
  <c r="W10" i="9"/>
  <c r="W15" i="9" s="1"/>
  <c r="X10" i="9"/>
  <c r="X15" i="9" s="1"/>
  <c r="Y10" i="9"/>
  <c r="Y15" i="9" s="1"/>
  <c r="Z10" i="9"/>
  <c r="Z15" i="9" s="1"/>
  <c r="AA10" i="9"/>
  <c r="AA15" i="9" s="1"/>
  <c r="AB10" i="9"/>
  <c r="AB15" i="9" s="1"/>
  <c r="AC10" i="9"/>
  <c r="AC15" i="9" s="1"/>
  <c r="AD10" i="9"/>
  <c r="AD15" i="9" s="1"/>
  <c r="AE10" i="9"/>
  <c r="AE15" i="9" s="1"/>
  <c r="AF10" i="9"/>
  <c r="AF15" i="9" s="1"/>
  <c r="AG10" i="9"/>
  <c r="AG15" i="9" s="1"/>
  <c r="AH10" i="9"/>
  <c r="AH15" i="9" s="1"/>
  <c r="AI10" i="9"/>
  <c r="AI15" i="9" s="1"/>
  <c r="AJ10" i="9"/>
  <c r="AJ15" i="9" s="1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B24" i="10"/>
  <c r="M9" i="10"/>
  <c r="E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T10" i="10"/>
  <c r="T15" i="10" s="1"/>
  <c r="U10" i="10"/>
  <c r="U15" i="10" s="1"/>
  <c r="V10" i="10"/>
  <c r="V15" i="10" s="1"/>
  <c r="W10" i="10"/>
  <c r="W15" i="10" s="1"/>
  <c r="X10" i="10"/>
  <c r="X15" i="10" s="1"/>
  <c r="Y10" i="10"/>
  <c r="Y15" i="10" s="1"/>
  <c r="Z10" i="10"/>
  <c r="Z15" i="10" s="1"/>
  <c r="AA10" i="10"/>
  <c r="AA15" i="10" s="1"/>
  <c r="AB10" i="10"/>
  <c r="AB15" i="10" s="1"/>
  <c r="AC10" i="10"/>
  <c r="AC15" i="10" s="1"/>
  <c r="AD10" i="10"/>
  <c r="AD15" i="10" s="1"/>
  <c r="AE10" i="10"/>
  <c r="AE15" i="10" s="1"/>
  <c r="AF10" i="10"/>
  <c r="AF15" i="10" s="1"/>
  <c r="AG10" i="10"/>
  <c r="AG15" i="10" s="1"/>
  <c r="AH10" i="10"/>
  <c r="AH15" i="10" s="1"/>
  <c r="AI10" i="10"/>
  <c r="AI15" i="10" s="1"/>
  <c r="AJ10" i="10"/>
  <c r="AJ15" i="10" s="1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S11" i="10"/>
  <c r="R11" i="10"/>
  <c r="Q11" i="10"/>
  <c r="P11" i="10"/>
  <c r="O11" i="10"/>
  <c r="N11" i="10"/>
  <c r="M11" i="10"/>
  <c r="J11" i="10"/>
  <c r="I11" i="10"/>
  <c r="S10" i="10"/>
  <c r="S15" i="10" s="1"/>
  <c r="R10" i="10"/>
  <c r="R15" i="10" s="1"/>
  <c r="Q10" i="10"/>
  <c r="Q15" i="10" s="1"/>
  <c r="P10" i="10"/>
  <c r="P15" i="10" s="1"/>
  <c r="O10" i="10"/>
  <c r="O15" i="10" s="1"/>
  <c r="N10" i="10"/>
  <c r="N15" i="10" s="1"/>
  <c r="M10" i="10"/>
  <c r="M15" i="10" s="1"/>
  <c r="K15" i="10"/>
  <c r="J10" i="10"/>
  <c r="J15" i="10" s="1"/>
  <c r="I10" i="10"/>
  <c r="I15" i="10" s="1"/>
  <c r="E10" i="10"/>
  <c r="E15" i="10" s="1"/>
  <c r="S9" i="10"/>
  <c r="R9" i="10"/>
  <c r="Q9" i="10"/>
  <c r="P9" i="10"/>
  <c r="O9" i="10"/>
  <c r="N9" i="10"/>
  <c r="J9" i="10"/>
  <c r="J13" i="10" s="1"/>
  <c r="I9" i="10"/>
  <c r="I13" i="10" s="1"/>
  <c r="E9" i="10"/>
  <c r="S11" i="9"/>
  <c r="R11" i="9"/>
  <c r="Q11" i="9"/>
  <c r="P11" i="9"/>
  <c r="O11" i="9"/>
  <c r="N11" i="9"/>
  <c r="M11" i="9"/>
  <c r="K11" i="9"/>
  <c r="J11" i="9"/>
  <c r="I11" i="9"/>
  <c r="E11" i="9"/>
  <c r="S10" i="9"/>
  <c r="S15" i="9" s="1"/>
  <c r="R10" i="9"/>
  <c r="R15" i="9" s="1"/>
  <c r="Q10" i="9"/>
  <c r="Q15" i="9" s="1"/>
  <c r="P10" i="9"/>
  <c r="P15" i="9" s="1"/>
  <c r="O10" i="9"/>
  <c r="O15" i="9" s="1"/>
  <c r="N10" i="9"/>
  <c r="N15" i="9" s="1"/>
  <c r="M10" i="9"/>
  <c r="M15" i="9" s="1"/>
  <c r="K15" i="9"/>
  <c r="J10" i="9"/>
  <c r="J15" i="9" s="1"/>
  <c r="I10" i="9"/>
  <c r="I15" i="9" s="1"/>
  <c r="S9" i="9"/>
  <c r="R9" i="9"/>
  <c r="Q9" i="9"/>
  <c r="P9" i="9"/>
  <c r="O9" i="9"/>
  <c r="N9" i="9"/>
  <c r="M9" i="9"/>
  <c r="K9" i="9"/>
  <c r="K13" i="9" s="1"/>
  <c r="J9" i="9"/>
  <c r="J13" i="9" s="1"/>
  <c r="I9" i="9"/>
  <c r="I13" i="9" s="1"/>
  <c r="C19" i="10" l="1"/>
  <c r="B18" i="10" s="1"/>
  <c r="C16" i="9"/>
  <c r="B15" i="9" s="1"/>
  <c r="B23" i="9"/>
  <c r="B25" i="9" s="1"/>
  <c r="C19" i="9"/>
  <c r="B18" i="9" s="1"/>
  <c r="B23" i="10"/>
  <c r="B25" i="10" s="1"/>
  <c r="C16" i="10"/>
  <c r="B15" i="10" s="1"/>
  <c r="B21" i="9" l="1"/>
  <c r="B27" i="9" s="1"/>
  <c r="B21" i="10"/>
  <c r="B27" i="10" s="1"/>
  <c r="M5" i="8"/>
  <c r="L5" i="8"/>
  <c r="M4" i="8"/>
  <c r="L4" i="8"/>
  <c r="B24" i="6"/>
  <c r="X15" i="6"/>
  <c r="S15" i="6"/>
  <c r="R11" i="6"/>
  <c r="Q11" i="6"/>
  <c r="P11" i="6"/>
  <c r="O11" i="6"/>
  <c r="N11" i="6"/>
  <c r="M11" i="6"/>
  <c r="K11" i="6"/>
  <c r="J11" i="6"/>
  <c r="I11" i="6"/>
  <c r="E11" i="6"/>
  <c r="C16" i="6" s="1"/>
  <c r="X10" i="6"/>
  <c r="W10" i="6"/>
  <c r="W15" i="6" s="1"/>
  <c r="V10" i="6"/>
  <c r="V15" i="6" s="1"/>
  <c r="U10" i="6"/>
  <c r="U15" i="6" s="1"/>
  <c r="T10" i="6"/>
  <c r="T15" i="6" s="1"/>
  <c r="S10" i="6"/>
  <c r="R10" i="6"/>
  <c r="R15" i="6" s="1"/>
  <c r="Q10" i="6"/>
  <c r="Q15" i="6" s="1"/>
  <c r="P10" i="6"/>
  <c r="P15" i="6" s="1"/>
  <c r="O10" i="6"/>
  <c r="O15" i="6" s="1"/>
  <c r="N10" i="6"/>
  <c r="N15" i="6" s="1"/>
  <c r="M10" i="6"/>
  <c r="M15" i="6" s="1"/>
  <c r="K10" i="6"/>
  <c r="K15" i="6" s="1"/>
  <c r="J10" i="6"/>
  <c r="J15" i="6" s="1"/>
  <c r="I10" i="6"/>
  <c r="I15" i="6" s="1"/>
  <c r="E10" i="6"/>
  <c r="E15" i="6" s="1"/>
  <c r="X9" i="6"/>
  <c r="W9" i="6"/>
  <c r="V9" i="6"/>
  <c r="U9" i="6"/>
  <c r="T9" i="6"/>
  <c r="S9" i="6"/>
  <c r="R9" i="6"/>
  <c r="Q9" i="6"/>
  <c r="P9" i="6"/>
  <c r="O9" i="6"/>
  <c r="N9" i="6"/>
  <c r="M9" i="6"/>
  <c r="K9" i="6"/>
  <c r="K13" i="6" s="1"/>
  <c r="J9" i="6"/>
  <c r="J13" i="6" s="1"/>
  <c r="I9" i="6"/>
  <c r="I13" i="6" s="1"/>
  <c r="E9" i="6"/>
  <c r="B15" i="6" l="1"/>
  <c r="B21" i="6" s="1"/>
  <c r="C19" i="6"/>
  <c r="B23" i="6"/>
  <c r="B25" i="6" s="1"/>
  <c r="B18" i="6"/>
  <c r="B27" i="6" l="1"/>
  <c r="G126" i="1"/>
  <c r="G127" i="1"/>
  <c r="G128" i="1"/>
  <c r="G125" i="1"/>
  <c r="E129" i="1"/>
  <c r="F129" i="1"/>
  <c r="D129" i="1"/>
  <c r="G129" i="1" l="1"/>
</calcChain>
</file>

<file path=xl/sharedStrings.xml><?xml version="1.0" encoding="utf-8"?>
<sst xmlns="http://schemas.openxmlformats.org/spreadsheetml/2006/main" count="1204" uniqueCount="372">
  <si>
    <t>Sample_ID</t>
  </si>
  <si>
    <t>Archaeological Information</t>
  </si>
  <si>
    <t>Chronology</t>
  </si>
  <si>
    <t>Sex</t>
  </si>
  <si>
    <t>Age</t>
  </si>
  <si>
    <t>Collagen yield (%)</t>
  </si>
  <si>
    <t>δ¹⁵N ratios</t>
  </si>
  <si>
    <t>δ¹³C ratios</t>
  </si>
  <si>
    <t>Nitrogen Content (%)</t>
  </si>
  <si>
    <t>Carbon Content (%)</t>
  </si>
  <si>
    <t>C:N</t>
  </si>
  <si>
    <t>Sulphur Content</t>
  </si>
  <si>
    <t>d34SV-CDT</t>
  </si>
  <si>
    <t>C:S</t>
  </si>
  <si>
    <t>Undetetemined</t>
  </si>
  <si>
    <t>*</t>
  </si>
  <si>
    <t>Male</t>
  </si>
  <si>
    <t>Infant2</t>
  </si>
  <si>
    <t>Middle Adult</t>
  </si>
  <si>
    <t>ABD 10</t>
  </si>
  <si>
    <t>Chortolivado Agroktima Velonhs/59/97.06</t>
  </si>
  <si>
    <t>late 6th-early 5th c BC</t>
  </si>
  <si>
    <t>Archaic</t>
  </si>
  <si>
    <t>Female</t>
  </si>
  <si>
    <t>ABD 100</t>
  </si>
  <si>
    <t>Ammolofos, Koum Tepe/217</t>
  </si>
  <si>
    <t xml:space="preserve">650-570 BC </t>
  </si>
  <si>
    <t>ABD 102</t>
  </si>
  <si>
    <t>Ammolofos, Koum Tepe/242</t>
  </si>
  <si>
    <t>Adult</t>
  </si>
  <si>
    <t>ABD 103</t>
  </si>
  <si>
    <t>Ammolofos, Koum Tepe/208</t>
  </si>
  <si>
    <t>ABD 104</t>
  </si>
  <si>
    <t>Ammolofos, Koum Tepe/224</t>
  </si>
  <si>
    <t>ABD 106</t>
  </si>
  <si>
    <t>Ammolofos, Koum Tepe/209</t>
  </si>
  <si>
    <t>ABD 109</t>
  </si>
  <si>
    <t>Ammolofos, Koum Tepe/241</t>
  </si>
  <si>
    <t>ABD 111</t>
  </si>
  <si>
    <t>Ammolofos, Koum Tepe/207</t>
  </si>
  <si>
    <t>late 7th c BC-early 6th c BC</t>
  </si>
  <si>
    <t>ABD 112</t>
  </si>
  <si>
    <t>Ammolofos, Koum Tepe/245</t>
  </si>
  <si>
    <t>ABD 113</t>
  </si>
  <si>
    <t>Ammolofos, Koum Tepe/201</t>
  </si>
  <si>
    <t>late 7th c BC</t>
  </si>
  <si>
    <t>ABD 119</t>
  </si>
  <si>
    <t>Chortolivado/ Notios Dromos Anadasmou/ Agroktima Velonis/ Burial 33</t>
  </si>
  <si>
    <t>ABD 13</t>
  </si>
  <si>
    <t>Agios Athanasios/clay sarcofaghus/2002.1</t>
  </si>
  <si>
    <t>ABD 131</t>
  </si>
  <si>
    <t>Chortolivado/ Agr. Dermentzoglou/porous sarcofagus/96.3</t>
  </si>
  <si>
    <t>ABD 136</t>
  </si>
  <si>
    <t>Chortolivado/1/97.25</t>
  </si>
  <si>
    <t>Old Adult</t>
  </si>
  <si>
    <t>ABD 137</t>
  </si>
  <si>
    <t>Ammolofos, Koum Tepe/196</t>
  </si>
  <si>
    <t>ABD 139</t>
  </si>
  <si>
    <t>Ammolofos, Koum Tepe/195</t>
  </si>
  <si>
    <t>ABD 16</t>
  </si>
  <si>
    <t>Chortolivado/ Agroktima Velonhs/east of the stream/97.06</t>
  </si>
  <si>
    <t>ABD 2</t>
  </si>
  <si>
    <t>Chortolivado Agroktima Velonhs/56/97.06</t>
  </si>
  <si>
    <t>ABD 20</t>
  </si>
  <si>
    <t>Ammolofos, Koum Tepe/280</t>
  </si>
  <si>
    <t>Infant1</t>
  </si>
  <si>
    <t>ABD 21</t>
  </si>
  <si>
    <t xml:space="preserve">Chortolivado/ Dromos Anadasmou/ Agroktima Veloni/ 69.06/ Burial east </t>
  </si>
  <si>
    <t>ABD 22</t>
  </si>
  <si>
    <t>Chortolivado Agroktima Velonis/4/97.22</t>
  </si>
  <si>
    <t>ABD 26</t>
  </si>
  <si>
    <t>Chortolivado Agroktima Velonis/tomb A’/97.06</t>
  </si>
  <si>
    <t>ABD 27</t>
  </si>
  <si>
    <t>Chortolivado Agroktima Velonis/14</t>
  </si>
  <si>
    <t>ABD 28</t>
  </si>
  <si>
    <t>Chortolivado Agroktima Velonis/4/97.06</t>
  </si>
  <si>
    <t>ABD 33</t>
  </si>
  <si>
    <t xml:space="preserve">Chortolivado/ Dromos Anadasmou/ Agroktima Veloni/ 97.08/ 11/ Ind 2 </t>
  </si>
  <si>
    <t>ABD 41</t>
  </si>
  <si>
    <t>Chortolivado/ Dromos Anadasmou/ Agroktima Veloni/ 97.24/6</t>
  </si>
  <si>
    <t>ABD 5</t>
  </si>
  <si>
    <t>Chortolivado Agroktima Velonhs/59/97.08/ 10</t>
  </si>
  <si>
    <t>late 7th-early 6th c BC</t>
  </si>
  <si>
    <t>ABD 51</t>
  </si>
  <si>
    <t>Ammolofos, Koum Tepe/206</t>
  </si>
  <si>
    <t>ABD 57</t>
  </si>
  <si>
    <t>Chortolivado Agroktima Velonis/54/97.06</t>
  </si>
  <si>
    <t>Young Adult</t>
  </si>
  <si>
    <t>ABD 59</t>
  </si>
  <si>
    <t>Chortolivado Agroktima Velonis/1/97.22</t>
  </si>
  <si>
    <t>ABD 7</t>
  </si>
  <si>
    <t>Chortolivado/ Agroktima Velonis/27/97.06</t>
  </si>
  <si>
    <t>ABD 73</t>
  </si>
  <si>
    <t>Chortolivado Agroktima Velonis/46</t>
  </si>
  <si>
    <t>ABD 75</t>
  </si>
  <si>
    <t>Chortolivado Agroktima Velonhs/67/97.06</t>
  </si>
  <si>
    <t>ABD 84</t>
  </si>
  <si>
    <t>Chortolivado Agroktima Velonhs/3/97.08</t>
  </si>
  <si>
    <t>ABD 87</t>
  </si>
  <si>
    <t>Chortolivado Agroktima Velonhs/38/97.06</t>
  </si>
  <si>
    <t>ABD 9</t>
  </si>
  <si>
    <t>Chortolivado Agroktima Velonis/47/97.06</t>
  </si>
  <si>
    <t>ABD 91</t>
  </si>
  <si>
    <t>Chortolivado Agroktima Velonis/5/97.08</t>
  </si>
  <si>
    <t>ABD 93</t>
  </si>
  <si>
    <t>Ammolofos, Koum Tepe/212</t>
  </si>
  <si>
    <t>ABD 94</t>
  </si>
  <si>
    <t>Ammolofos, Koum Tepe/243</t>
  </si>
  <si>
    <t>ABD 95</t>
  </si>
  <si>
    <t>Ammolofos, Koum Tepe/234</t>
  </si>
  <si>
    <t>ABD 98</t>
  </si>
  <si>
    <t>Chortolivado Agros Vambakidi/burial jar 3</t>
  </si>
  <si>
    <t>ABD 105</t>
  </si>
  <si>
    <t>Almiri Limni/ marble sarcofagus</t>
  </si>
  <si>
    <t>late 4th-early 3rd BC</t>
  </si>
  <si>
    <t>Classical</t>
  </si>
  <si>
    <t>ABD 121</t>
  </si>
  <si>
    <t>Lofos Tsakalion/ Agros Imamidh/97.05/2</t>
  </si>
  <si>
    <t>late 6th-early 3rd c BC</t>
  </si>
  <si>
    <t>ABD 122</t>
  </si>
  <si>
    <t>Chortolivado/Agroktima Velonhs/1/97.08</t>
  </si>
  <si>
    <t>5th c BC</t>
  </si>
  <si>
    <t>ABD 141</t>
  </si>
  <si>
    <t>Almiri Limni/AgrosVardaki/clay sarcofagus</t>
  </si>
  <si>
    <t>early 5th -early 3rd c BC</t>
  </si>
  <si>
    <t>ABD 32</t>
  </si>
  <si>
    <t>Psila Vourla/ Agros Bourazan/ 97.33/ Burial 4/ Ind 2</t>
  </si>
  <si>
    <t>4th c BC</t>
  </si>
  <si>
    <t>Chortolivado Agroktima Abderon/ Agros Stagoni/ 1</t>
  </si>
  <si>
    <t>late 4th-early 3rd c BC</t>
  </si>
  <si>
    <t>ABD 54</t>
  </si>
  <si>
    <t>Psila Vourla/ Agros Bourazan/ 97.33/ Burial 4/ Ind 1</t>
  </si>
  <si>
    <t>ABD 63</t>
  </si>
  <si>
    <t>Paliochora/2007.07/ Burial 2</t>
  </si>
  <si>
    <t>late 4th c BC</t>
  </si>
  <si>
    <t>ABD 66</t>
  </si>
  <si>
    <t>Paliochora/ Agr. Katsika/sarcofagus</t>
  </si>
  <si>
    <t>ABD 68</t>
  </si>
  <si>
    <t>Chortolivado Agroktima Abderon/ Agros Stagoni/ 2</t>
  </si>
  <si>
    <t>ABD 78</t>
  </si>
  <si>
    <t>Strogili Limni/ Agros Piskilopoulou Toumba 1</t>
  </si>
  <si>
    <t>5th-3rd c BC</t>
  </si>
  <si>
    <t>ABD 88</t>
  </si>
  <si>
    <t>Paliochora, Agros Vamvakidi/2/95.18</t>
  </si>
  <si>
    <t>ABD 92</t>
  </si>
  <si>
    <t>Elos Pelargon/ Agrotikos Dromos/ 98.03</t>
  </si>
  <si>
    <t>early 5th c BC</t>
  </si>
  <si>
    <t>ABD 99</t>
  </si>
  <si>
    <t>Paliochora/ Agros Anadasmou/ 98.19</t>
  </si>
  <si>
    <t>ABD 107</t>
  </si>
  <si>
    <t>Almiri Limni/ Agros Asimidi/ 95.17/ Cist grave</t>
  </si>
  <si>
    <t>late 4th BC</t>
  </si>
  <si>
    <t>ABD 11</t>
  </si>
  <si>
    <t>Toumpa 7/ jar 2/</t>
  </si>
  <si>
    <t>ABD 1</t>
  </si>
  <si>
    <t>Lofos Tsakalion/ Burial 1</t>
  </si>
  <si>
    <t>300 BC</t>
  </si>
  <si>
    <t>Hellenistic</t>
  </si>
  <si>
    <t>ABD 108</t>
  </si>
  <si>
    <t>Agros Chatzopoulou/41</t>
  </si>
  <si>
    <t>late 3rd-2nd c BC</t>
  </si>
  <si>
    <t>ABD 114</t>
  </si>
  <si>
    <t>Valta Zampaki, Agros Chatzopoulou/42</t>
  </si>
  <si>
    <t>ABD 115</t>
  </si>
  <si>
    <t>Valta Zampaki, Agros Chatzopoulou/33</t>
  </si>
  <si>
    <t>ABD 123</t>
  </si>
  <si>
    <t>Valta Zampaki, Agros Chatzopoulou/48</t>
  </si>
  <si>
    <t>2nd c BC</t>
  </si>
  <si>
    <t>ABD 125</t>
  </si>
  <si>
    <t>Mirodato, Mpairitsa/cist grave</t>
  </si>
  <si>
    <t>ABD 126</t>
  </si>
  <si>
    <t>Valta Zampaki, Agros Chatzopoulou/46</t>
  </si>
  <si>
    <t>ABD 127</t>
  </si>
  <si>
    <t>Valta Zampaki, Agr. Chatzopoulou/34</t>
  </si>
  <si>
    <t>ABD 128</t>
  </si>
  <si>
    <t>Valta Zampaki, Agros Chatzopoulou/35</t>
  </si>
  <si>
    <t>ABD 129</t>
  </si>
  <si>
    <t>Valta Zampaki, Agros Chatzopoulou/31</t>
  </si>
  <si>
    <t>ABD 130</t>
  </si>
  <si>
    <t>Valta Zampaki, Archaic wall/chamber tomb</t>
  </si>
  <si>
    <t>ABD 132</t>
  </si>
  <si>
    <t>Valta Zampakh, Archaic Wall/11</t>
  </si>
  <si>
    <t>ABD 133</t>
  </si>
  <si>
    <t>Lofos Tsakalion/Toumpa 7/ Burial 6</t>
  </si>
  <si>
    <t>ABD 134</t>
  </si>
  <si>
    <t>Valta Zampaki, Agros Chatzopoulou/40</t>
  </si>
  <si>
    <t>ABD 135</t>
  </si>
  <si>
    <t>Valta Zampaki, Agros Chatzopoulou/43</t>
  </si>
  <si>
    <t>ABD 138</t>
  </si>
  <si>
    <t>Valta Zampaki, Archaic wall/14</t>
  </si>
  <si>
    <t>ABD 140</t>
  </si>
  <si>
    <t>Valta Zampaki, Agros Chatzopoulou/47</t>
  </si>
  <si>
    <t>ABD 17</t>
  </si>
  <si>
    <t>Valta Zampaki, Agros Chatzopoulou/37</t>
  </si>
  <si>
    <t>ABD 25</t>
  </si>
  <si>
    <t>Valta Zampakh, Archaic wall/9</t>
  </si>
  <si>
    <t>ABD 3</t>
  </si>
  <si>
    <t>Lofos Tsakalion/Toumpa 7/Burial 3</t>
  </si>
  <si>
    <t>ABD 30</t>
  </si>
  <si>
    <t>Valta Zampakh, Archaic Wall/26/Ind.1</t>
  </si>
  <si>
    <t>ABD 34</t>
  </si>
  <si>
    <t>Valta Zampaki, Archaic wall/32</t>
  </si>
  <si>
    <t>ABD 64</t>
  </si>
  <si>
    <t>Valta Zampaki, Archaic wall/Section1/2</t>
  </si>
  <si>
    <t>ABD 69</t>
  </si>
  <si>
    <t>Valta Zampaki, Archaic wall/19</t>
  </si>
  <si>
    <t>ABD 70</t>
  </si>
  <si>
    <t>Valta Zampaki, Archaic wall/47</t>
  </si>
  <si>
    <t>ABD 71</t>
  </si>
  <si>
    <t>Valta Zampaki, Agros Chatzopoulou/49</t>
  </si>
  <si>
    <t>Juvenile</t>
  </si>
  <si>
    <t>ABD 72</t>
  </si>
  <si>
    <t>Valta Zampaki, Agros Chatzopoulou/32/</t>
  </si>
  <si>
    <t>ABD 76</t>
  </si>
  <si>
    <t>Valta Zampakh, Archaic Wall/12</t>
  </si>
  <si>
    <t>ABD 79</t>
  </si>
  <si>
    <t>Valta Zampaki, Agros Chatzopoulou/50</t>
  </si>
  <si>
    <t>ABD 80</t>
  </si>
  <si>
    <t>Valta Zampakh, Archaic Wall/26/Ind.3</t>
  </si>
  <si>
    <t>ABD 81</t>
  </si>
  <si>
    <t>Valta Zampaki, Archaic wall/15</t>
  </si>
  <si>
    <t>ABD 82</t>
  </si>
  <si>
    <t>Valta Zampaki, Archaic wall/13</t>
  </si>
  <si>
    <t>ABD 83</t>
  </si>
  <si>
    <t>Valta Zampaki, Archaic wall/25</t>
  </si>
  <si>
    <t>ABD 116</t>
  </si>
  <si>
    <t>Sector E'/6/E'</t>
  </si>
  <si>
    <t>Imperial Roman</t>
  </si>
  <si>
    <t>Roman</t>
  </si>
  <si>
    <t>ABD 117</t>
  </si>
  <si>
    <t>Region of West Gate/8/D'</t>
  </si>
  <si>
    <t>ABD 120</t>
  </si>
  <si>
    <t>Region of West Gate/9/D'</t>
  </si>
  <si>
    <t>ABD 18</t>
  </si>
  <si>
    <t>Region of West Gate/19/D'</t>
  </si>
  <si>
    <t>ABD 19</t>
  </si>
  <si>
    <t>Sector E'/9/E'</t>
  </si>
  <si>
    <t>ABD 35</t>
  </si>
  <si>
    <t>Sector E’/17/E’</t>
  </si>
  <si>
    <t>ABD 45</t>
  </si>
  <si>
    <t>Sector E'/13/E'</t>
  </si>
  <si>
    <t>ABD 46</t>
  </si>
  <si>
    <t>Sector E'/13</t>
  </si>
  <si>
    <t>ABD 49</t>
  </si>
  <si>
    <t>Region of West Gate/14</t>
  </si>
  <si>
    <t>ABD 50</t>
  </si>
  <si>
    <t>Sector E'/11</t>
  </si>
  <si>
    <t>ABD 52</t>
  </si>
  <si>
    <t>Sector E'/7/E'</t>
  </si>
  <si>
    <t>ABD 53</t>
  </si>
  <si>
    <t>ABD 55</t>
  </si>
  <si>
    <t>Region of West Gate/26/D'</t>
  </si>
  <si>
    <t>ABD 56</t>
  </si>
  <si>
    <t>Sector E'/8/E'</t>
  </si>
  <si>
    <t>ABD 60</t>
  </si>
  <si>
    <t>Sector E'/10/E'</t>
  </si>
  <si>
    <t>ABD 61</t>
  </si>
  <si>
    <t>Region of West Gate/20/D'</t>
  </si>
  <si>
    <t>ABD 67</t>
  </si>
  <si>
    <t>Region of West Gate/12/D'</t>
  </si>
  <si>
    <t>ABD 90</t>
  </si>
  <si>
    <t>Sector E'/3/E'</t>
  </si>
  <si>
    <t>ABD 96</t>
  </si>
  <si>
    <t>Region of West Gate/6/D'</t>
  </si>
  <si>
    <t>ABD 36</t>
  </si>
  <si>
    <t>donkey</t>
  </si>
  <si>
    <t>ABD 37</t>
  </si>
  <si>
    <t>horse</t>
  </si>
  <si>
    <t>ABD 65</t>
  </si>
  <si>
    <t>ABD 47</t>
  </si>
  <si>
    <t>animal</t>
  </si>
  <si>
    <t>Chronological period</t>
  </si>
  <si>
    <t>Males</t>
  </si>
  <si>
    <t>Females</t>
  </si>
  <si>
    <t>Undet.</t>
  </si>
  <si>
    <t>Total</t>
  </si>
  <si>
    <t xml:space="preserve">Classical </t>
  </si>
  <si>
    <t>Mean</t>
  </si>
  <si>
    <t>Chronological periods</t>
  </si>
  <si>
    <r>
      <t>δ</t>
    </r>
    <r>
      <rPr>
        <b/>
        <vertAlign val="superscript"/>
        <sz val="11"/>
        <color theme="1"/>
        <rFont val="Times New Roman"/>
        <family val="1"/>
        <charset val="161"/>
      </rPr>
      <t>15</t>
    </r>
    <r>
      <rPr>
        <b/>
        <sz val="11"/>
        <color theme="1"/>
        <rFont val="Times New Roman"/>
        <family val="1"/>
        <charset val="161"/>
      </rPr>
      <t>N</t>
    </r>
  </si>
  <si>
    <r>
      <t>δ</t>
    </r>
    <r>
      <rPr>
        <b/>
        <vertAlign val="superscript"/>
        <sz val="11"/>
        <color theme="1"/>
        <rFont val="Times New Roman"/>
        <family val="1"/>
        <charset val="161"/>
      </rPr>
      <t>13</t>
    </r>
    <r>
      <rPr>
        <b/>
        <sz val="11"/>
        <color theme="1"/>
        <rFont val="Times New Roman"/>
        <family val="1"/>
        <charset val="161"/>
      </rPr>
      <t>C</t>
    </r>
  </si>
  <si>
    <t>D</t>
  </si>
  <si>
    <t>p-value</t>
  </si>
  <si>
    <t>Archaic-Classical</t>
  </si>
  <si>
    <t>Archaic-Hellenistic</t>
  </si>
  <si>
    <t>Archaic-Roman</t>
  </si>
  <si>
    <t>Classical-Hellenistic</t>
  </si>
  <si>
    <t>Classical-Roman</t>
  </si>
  <si>
    <t>Hellenistic-Roman</t>
  </si>
  <si>
    <t>Female-Male</t>
  </si>
  <si>
    <t>Female -Undetermined</t>
  </si>
  <si>
    <t>Male - Undetermined</t>
  </si>
  <si>
    <t>Appendix G, Standard uncertainty calculator</t>
  </si>
  <si>
    <t>Calibration Standards</t>
  </si>
  <si>
    <t>Check Standards</t>
  </si>
  <si>
    <t>Sample Replicates</t>
  </si>
  <si>
    <t>Name:</t>
  </si>
  <si>
    <t>IA-R061</t>
  </si>
  <si>
    <t>IAEA-SO-5</t>
  </si>
  <si>
    <t>IA-R068</t>
  </si>
  <si>
    <t>IA-R069</t>
  </si>
  <si>
    <t>ADB29</t>
  </si>
  <si>
    <t>ADB61</t>
  </si>
  <si>
    <t>ADB90</t>
  </si>
  <si>
    <t>ADB140</t>
  </si>
  <si>
    <t>ADB114</t>
  </si>
  <si>
    <t>ADB13</t>
  </si>
  <si>
    <t>ADB100</t>
  </si>
  <si>
    <t>ADB88</t>
  </si>
  <si>
    <t>ADB15</t>
  </si>
  <si>
    <t>ADB60a</t>
  </si>
  <si>
    <t>ADB56</t>
  </si>
  <si>
    <t>ADB75</t>
  </si>
  <si>
    <t>Analytical Session:</t>
  </si>
  <si>
    <t>Known delta:</t>
  </si>
  <si>
    <t>Standard deviation:</t>
  </si>
  <si>
    <t>Measured mean:</t>
  </si>
  <si>
    <t>Measured StDev:</t>
  </si>
  <si>
    <t>Number measured:</t>
  </si>
  <si>
    <r>
      <t>Δ</t>
    </r>
    <r>
      <rPr>
        <i/>
        <vertAlign val="subscript"/>
        <sz val="16"/>
        <color theme="1"/>
        <rFont val="Microsoft Sans Serif"/>
        <family val="2"/>
      </rPr>
      <t>Measured−Known</t>
    </r>
  </si>
  <si>
    <r>
      <t>s</t>
    </r>
    <r>
      <rPr>
        <i/>
        <vertAlign val="subscript"/>
        <sz val="16"/>
        <color theme="1"/>
        <rFont val="Microsoft Sans Serif"/>
        <family val="2"/>
      </rPr>
      <t>srm</t>
    </r>
  </si>
  <si>
    <r>
      <t>df</t>
    </r>
    <r>
      <rPr>
        <i/>
        <vertAlign val="subscript"/>
        <sz val="16"/>
        <color theme="1"/>
        <rFont val="Microsoft Sans Serif"/>
        <family val="2"/>
      </rPr>
      <t>srm</t>
    </r>
  </si>
  <si>
    <r>
      <t>s</t>
    </r>
    <r>
      <rPr>
        <i/>
        <vertAlign val="subscript"/>
        <sz val="16"/>
        <color theme="1"/>
        <rFont val="Microsoft Sans Serif"/>
        <family val="2"/>
      </rPr>
      <t>rep</t>
    </r>
  </si>
  <si>
    <r>
      <t>df</t>
    </r>
    <r>
      <rPr>
        <i/>
        <vertAlign val="subscript"/>
        <sz val="16"/>
        <color theme="1"/>
        <rFont val="Microsoft Sans Serif"/>
        <family val="2"/>
      </rPr>
      <t>rep</t>
    </r>
  </si>
  <si>
    <r>
      <t>u(R</t>
    </r>
    <r>
      <rPr>
        <i/>
        <vertAlign val="subscript"/>
        <sz val="16"/>
        <color theme="1"/>
        <rFont val="Microsoft Sans Serif"/>
        <family val="2"/>
      </rPr>
      <t>w</t>
    </r>
    <r>
      <rPr>
        <i/>
        <sz val="16"/>
        <color theme="1"/>
        <rFont val="Microsoft Sans Serif"/>
        <family val="2"/>
      </rPr>
      <t>)</t>
    </r>
  </si>
  <si>
    <r>
      <t>RMS</t>
    </r>
    <r>
      <rPr>
        <i/>
        <vertAlign val="subscript"/>
        <sz val="16"/>
        <color theme="1"/>
        <rFont val="Microsoft Sans Serif"/>
        <family val="2"/>
      </rPr>
      <t>bias</t>
    </r>
  </si>
  <si>
    <t>u(Cref)</t>
  </si>
  <si>
    <t>u(bias)</t>
  </si>
  <si>
    <r>
      <t>Standard Uncertainty (u</t>
    </r>
    <r>
      <rPr>
        <b/>
        <i/>
        <vertAlign val="subscript"/>
        <sz val="14"/>
        <color theme="1"/>
        <rFont val="Microsoft Sans Serif"/>
        <family val="2"/>
      </rPr>
      <t>c</t>
    </r>
    <r>
      <rPr>
        <b/>
        <i/>
        <sz val="14"/>
        <color theme="1"/>
        <rFont val="Microsoft Sans Serif"/>
        <family val="2"/>
      </rPr>
      <t>)</t>
    </r>
  </si>
  <si>
    <t>SD</t>
  </si>
  <si>
    <t>All population</t>
  </si>
  <si>
    <t>Chronology SD</t>
  </si>
  <si>
    <t>Animal protein</t>
  </si>
  <si>
    <t>C3 Plants</t>
  </si>
  <si>
    <t>C4 Plants</t>
  </si>
  <si>
    <t>Fish</t>
  </si>
  <si>
    <t>Zisis Anastasios¹, Georgiadou Angeliki¹, Ganiatsou Elissavet¹, Panagiota Xanthopoulou¹, Kallintzi Konstantina², Papageorgopoulou Christina¹</t>
  </si>
  <si>
    <t>(1) Laboratory of Physical Anthropology, Department of History and Ethnology, Democritus University of Thrace</t>
  </si>
  <si>
    <t>Table of Contents</t>
  </si>
  <si>
    <t xml:space="preserve">Chronology </t>
  </si>
  <si>
    <t>Chronology label</t>
  </si>
  <si>
    <t>Species</t>
  </si>
  <si>
    <t>ABD 31</t>
  </si>
  <si>
    <t>δ34S ratios</t>
  </si>
  <si>
    <t>Sunadult</t>
  </si>
  <si>
    <t>Subadult</t>
  </si>
  <si>
    <t>Insufficient sulphur content to permit isotope analysis.*</t>
  </si>
  <si>
    <r>
      <t xml:space="preserve">Appendix G. </t>
    </r>
    <r>
      <rPr>
        <sz val="12"/>
        <color theme="1"/>
        <rFont val="Microsoft Sans Serif"/>
        <family val="2"/>
      </rPr>
      <t>Standard uncertainty calculator</t>
    </r>
  </si>
  <si>
    <t>Analytical Session</t>
  </si>
  <si>
    <t>ABD 15</t>
  </si>
  <si>
    <t>ABD 48</t>
  </si>
  <si>
    <t>ABD 58</t>
  </si>
  <si>
    <t>ABD 60a</t>
  </si>
  <si>
    <t>IAEA-CH-6</t>
  </si>
  <si>
    <t>IAEA-CH-7</t>
  </si>
  <si>
    <t>USGS 40</t>
  </si>
  <si>
    <t>USGS 41a</t>
  </si>
  <si>
    <t>USGS 43</t>
  </si>
  <si>
    <t>IAEA-N-1</t>
  </si>
  <si>
    <t>IAEA-N-2</t>
  </si>
  <si>
    <t>Table S1. Summary of the dataset including archaeological information (archaeological sector, grave number and sector number), and anthropological information (sample ID, sex and age-at-death estimation), stable isotope results and collagen quality indicators (C%, N%, C:N). Chronological assignment was based on https://www.culture.gov.gr/anaskafes/pdfs/TIMELINE.pdf: Archaic era: 610-490/80 BC, Classical era: 490/80-323 BC, Hellenistic period: 323-31 BC, Roman period: 31 BC- 324 AD. Age assignment: Infant 1: 0-3 years, Infant2: 4-12 years, Juvenile: 13-20, Young adult: 20-35 years, Middle Adult: 35-50 years, Old adult: 50+ years.Samples with asterisk indicate those yielding insufficient amount of collagen for measurement.</t>
  </si>
  <si>
    <t xml:space="preserve">(2) Ephorate of Antiquities of Xanthi, Archaeological Museum at Abdera, Ministry of Culture and Sports </t>
  </si>
  <si>
    <t>Table S2. Faunal dataset included in this study</t>
  </si>
  <si>
    <t>Table S3. Isotope measurements and collagen quality indicators (C%, N%, S%, C:N, S:N, C:N) for 71 Abdera individuals</t>
  </si>
  <si>
    <t xml:space="preserve">Table S4. Detailed calculations for analytical uncertenties (Ubias, Rw and Uc) for carbon </t>
  </si>
  <si>
    <t xml:space="preserve">Table S5. Detailed calculations for analytical uncertenties (Ubias, Rw and Uc) for nitrogen </t>
  </si>
  <si>
    <t xml:space="preserve">Table S6. Detailed calculations for analytical uncertenties (Ubias, Rw and Uc) for sulphur </t>
  </si>
  <si>
    <t>Table S7. The results from the Kolmogorov-Smirnoff tests of δ15N and δ13C values of the Abdera population (n=71) among chronological periods. (Archaic: 655-490/80, Classical: 490/80-323 BC, Hellenistic: 323-31 BC, Roman: 31 BC-324 AD).</t>
  </si>
  <si>
    <t xml:space="preserve">Table S8. The results from the Kolmogorov-Smirnoff tests of δ15N and δ13C values of the female, male and undetermined individuals from Abdera (n=45). </t>
  </si>
  <si>
    <t xml:space="preserve">Table S9. MixSIAR model estimates of C3 and C4 plants, fish and animal protein of the population of ancient Abdera (654 BC-400 AD) obtained from MixSIAR combining carbon and nitrogen stable isotope ratios of bone collagen. </t>
  </si>
  <si>
    <t>Table S8. The results from the Kolmogorov-Smirnoff tests of δ15N and δ13C values of the Abdera population (n=71) among sexes.</t>
  </si>
  <si>
    <t>Variations in dietary patterns in the ancient Greek colony of Abdera: insights from isotopic evidence and bayesian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</si>
</sst>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0"/>
    <numFmt numFmtId="167" formatCode="0.000000"/>
    <numFmt numFmtId="168" formatCode="0.0000000"/>
    <numFmt numFmtId="169" formatCode="0.000000000"/>
  </numFmts>
  <fonts count="2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000000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1"/>
      <color theme="1"/>
      <name val="Arial"/>
      <family val="2"/>
      <charset val="161"/>
    </font>
    <font>
      <b/>
      <sz val="11"/>
      <color theme="1"/>
      <name val="Times New Roman"/>
      <family val="1"/>
      <charset val="161"/>
    </font>
    <font>
      <b/>
      <vertAlign val="superscript"/>
      <sz val="11"/>
      <color theme="1"/>
      <name val="Times New Roman"/>
      <family val="1"/>
      <charset val="161"/>
    </font>
    <font>
      <b/>
      <sz val="12"/>
      <color theme="1"/>
      <name val="Microsoft Sans Serif"/>
      <family val="2"/>
    </font>
    <font>
      <sz val="12"/>
      <color theme="1"/>
      <name val="Microsoft Sans Serif"/>
      <family val="2"/>
    </font>
    <font>
      <sz val="14"/>
      <color theme="1"/>
      <name val="Microsoft Sans Serif"/>
      <family val="2"/>
    </font>
    <font>
      <i/>
      <sz val="16"/>
      <color theme="1"/>
      <name val="Microsoft Sans Serif"/>
      <family val="2"/>
    </font>
    <font>
      <i/>
      <vertAlign val="subscript"/>
      <sz val="16"/>
      <color theme="1"/>
      <name val="Microsoft Sans Serif"/>
      <family val="2"/>
    </font>
    <font>
      <sz val="16"/>
      <color theme="1"/>
      <name val="Microsoft Sans Serif"/>
      <family val="2"/>
    </font>
    <font>
      <b/>
      <sz val="14"/>
      <color theme="1"/>
      <name val="Microsoft Sans Serif"/>
      <family val="2"/>
    </font>
    <font>
      <b/>
      <i/>
      <sz val="14"/>
      <color theme="1"/>
      <name val="Microsoft Sans Serif"/>
      <family val="2"/>
    </font>
    <font>
      <b/>
      <i/>
      <vertAlign val="subscript"/>
      <sz val="14"/>
      <color theme="1"/>
      <name val="Microsoft Sans Serif"/>
      <family val="2"/>
    </font>
    <font>
      <b/>
      <sz val="11"/>
      <name val="Times New Roman"/>
      <family val="1"/>
      <charset val="161"/>
    </font>
    <font>
      <sz val="11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i/>
      <sz val="10"/>
      <color rgb="FF000000"/>
      <name val="Times New Roman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sz val="10"/>
      <color theme="1"/>
      <name val="Times New Roman"/>
      <family val="1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rgb="FF00000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F1DD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6" fillId="0" borderId="0" xfId="0" applyFont="1" applyAlignment="1">
      <alignment horizontal="justify" vertical="center"/>
    </xf>
    <xf numFmtId="0" fontId="6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9" fillId="4" borderId="0" xfId="0" applyNumberFormat="1" applyFont="1" applyFill="1" applyAlignment="1">
      <alignment horizontal="left"/>
    </xf>
    <xf numFmtId="2" fontId="8" fillId="4" borderId="8" xfId="0" applyNumberFormat="1" applyFont="1" applyFill="1" applyBorder="1" applyAlignment="1">
      <alignment horizontal="left"/>
    </xf>
    <xf numFmtId="2" fontId="8" fillId="4" borderId="9" xfId="0" applyNumberFormat="1" applyFont="1" applyFill="1" applyBorder="1" applyAlignment="1">
      <alignment horizontal="left"/>
    </xf>
    <xf numFmtId="2" fontId="8" fillId="4" borderId="1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2" fontId="8" fillId="5" borderId="11" xfId="0" applyNumberFormat="1" applyFont="1" applyFill="1" applyBorder="1" applyAlignment="1">
      <alignment horizontal="left"/>
    </xf>
    <xf numFmtId="2" fontId="8" fillId="5" borderId="12" xfId="0" applyNumberFormat="1" applyFont="1" applyFill="1" applyBorder="1" applyAlignment="1">
      <alignment horizontal="left"/>
    </xf>
    <xf numFmtId="2" fontId="8" fillId="5" borderId="13" xfId="0" applyNumberFormat="1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1" fontId="8" fillId="5" borderId="11" xfId="0" applyNumberFormat="1" applyFont="1" applyFill="1" applyBorder="1" applyAlignment="1">
      <alignment horizontal="left"/>
    </xf>
    <xf numFmtId="1" fontId="8" fillId="5" borderId="12" xfId="0" applyNumberFormat="1" applyFont="1" applyFill="1" applyBorder="1" applyAlignment="1">
      <alignment horizontal="left"/>
    </xf>
    <xf numFmtId="1" fontId="8" fillId="5" borderId="13" xfId="0" applyNumberFormat="1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2" fontId="9" fillId="5" borderId="11" xfId="0" applyNumberFormat="1" applyFont="1" applyFill="1" applyBorder="1" applyAlignment="1">
      <alignment horizontal="left"/>
    </xf>
    <xf numFmtId="2" fontId="9" fillId="5" borderId="12" xfId="0" applyNumberFormat="1" applyFont="1" applyFill="1" applyBorder="1" applyAlignment="1">
      <alignment horizontal="left"/>
    </xf>
    <xf numFmtId="2" fontId="9" fillId="5" borderId="11" xfId="0" applyNumberFormat="1" applyFont="1" applyFill="1" applyBorder="1" applyAlignment="1" applyProtection="1">
      <alignment horizontal="left"/>
      <protection locked="0"/>
    </xf>
    <xf numFmtId="2" fontId="9" fillId="5" borderId="12" xfId="0" applyNumberFormat="1" applyFont="1" applyFill="1" applyBorder="1" applyAlignment="1" applyProtection="1">
      <alignment horizontal="left"/>
      <protection locked="0"/>
    </xf>
    <xf numFmtId="2" fontId="9" fillId="5" borderId="13" xfId="0" applyNumberFormat="1" applyFont="1" applyFill="1" applyBorder="1" applyAlignment="1" applyProtection="1">
      <alignment horizontal="left"/>
      <protection locked="0"/>
    </xf>
    <xf numFmtId="2" fontId="9" fillId="0" borderId="11" xfId="0" applyNumberFormat="1" applyFont="1" applyBorder="1" applyAlignment="1">
      <alignment horizontal="left"/>
    </xf>
    <xf numFmtId="2" fontId="9" fillId="0" borderId="12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2" fontId="9" fillId="0" borderId="11" xfId="0" applyNumberFormat="1" applyFont="1" applyBorder="1" applyAlignment="1" applyProtection="1">
      <alignment horizontal="left"/>
      <protection locked="0"/>
    </xf>
    <xf numFmtId="2" fontId="9" fillId="0" borderId="12" xfId="0" applyNumberFormat="1" applyFont="1" applyBorder="1" applyAlignment="1" applyProtection="1">
      <alignment horizontal="left"/>
      <protection locked="0"/>
    </xf>
    <xf numFmtId="2" fontId="9" fillId="0" borderId="13" xfId="0" applyNumberFormat="1" applyFont="1" applyBorder="1" applyAlignment="1" applyProtection="1">
      <alignment horizontal="left"/>
      <protection locked="0"/>
    </xf>
    <xf numFmtId="2" fontId="9" fillId="6" borderId="11" xfId="0" applyNumberFormat="1" applyFont="1" applyFill="1" applyBorder="1" applyAlignment="1">
      <alignment horizontal="left"/>
    </xf>
    <xf numFmtId="2" fontId="9" fillId="6" borderId="12" xfId="0" applyNumberFormat="1" applyFont="1" applyFill="1" applyBorder="1" applyAlignment="1">
      <alignment horizontal="left"/>
    </xf>
    <xf numFmtId="2" fontId="9" fillId="6" borderId="1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1" fontId="9" fillId="4" borderId="0" xfId="0" applyNumberFormat="1" applyFont="1" applyFill="1" applyAlignment="1">
      <alignment horizontal="left"/>
    </xf>
    <xf numFmtId="1" fontId="9" fillId="6" borderId="11" xfId="0" applyNumberFormat="1" applyFont="1" applyFill="1" applyBorder="1" applyAlignment="1">
      <alignment horizontal="left"/>
    </xf>
    <xf numFmtId="1" fontId="9" fillId="6" borderId="12" xfId="0" applyNumberFormat="1" applyFont="1" applyFill="1" applyBorder="1" applyAlignment="1">
      <alignment horizontal="left"/>
    </xf>
    <xf numFmtId="1" fontId="9" fillId="0" borderId="12" xfId="0" applyNumberFormat="1" applyFont="1" applyBorder="1" applyAlignment="1">
      <alignment horizontal="left"/>
    </xf>
    <xf numFmtId="1" fontId="9" fillId="0" borderId="14" xfId="0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/>
    </xf>
    <xf numFmtId="2" fontId="9" fillId="0" borderId="13" xfId="0" applyNumberFormat="1" applyFont="1" applyBorder="1" applyAlignment="1">
      <alignment horizontal="left"/>
    </xf>
    <xf numFmtId="1" fontId="11" fillId="0" borderId="0" xfId="0" applyNumberFormat="1" applyFont="1" applyAlignment="1">
      <alignment horizontal="left"/>
    </xf>
    <xf numFmtId="1" fontId="9" fillId="0" borderId="15" xfId="0" applyNumberFormat="1" applyFont="1" applyBorder="1" applyAlignment="1">
      <alignment horizontal="left"/>
    </xf>
    <xf numFmtId="1" fontId="9" fillId="0" borderId="16" xfId="0" applyNumberFormat="1" applyFont="1" applyBorder="1" applyAlignment="1">
      <alignment horizontal="left"/>
    </xf>
    <xf numFmtId="2" fontId="9" fillId="6" borderId="15" xfId="0" applyNumberFormat="1" applyFont="1" applyFill="1" applyBorder="1" applyAlignment="1">
      <alignment horizontal="left"/>
    </xf>
    <xf numFmtId="2" fontId="9" fillId="6" borderId="16" xfId="0" applyNumberFormat="1" applyFont="1" applyFill="1" applyBorder="1" applyAlignment="1">
      <alignment horizontal="left"/>
    </xf>
    <xf numFmtId="2" fontId="9" fillId="6" borderId="17" xfId="0" applyNumberFormat="1" applyFont="1" applyFill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65" fontId="14" fillId="6" borderId="0" xfId="0" applyNumberFormat="1" applyFont="1" applyFill="1" applyAlignment="1">
      <alignment horizontal="left"/>
    </xf>
    <xf numFmtId="165" fontId="9" fillId="6" borderId="0" xfId="0" applyNumberFormat="1" applyFont="1" applyFill="1" applyAlignment="1">
      <alignment horizontal="left"/>
    </xf>
    <xf numFmtId="1" fontId="14" fillId="6" borderId="0" xfId="0" applyNumberFormat="1" applyFont="1" applyFill="1" applyAlignment="1">
      <alignment horizontal="left"/>
    </xf>
    <xf numFmtId="165" fontId="9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left"/>
    </xf>
    <xf numFmtId="2" fontId="14" fillId="6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left"/>
    </xf>
    <xf numFmtId="165" fontId="9" fillId="4" borderId="0" xfId="0" applyNumberFormat="1" applyFont="1" applyFill="1" applyAlignment="1">
      <alignment horizontal="left"/>
    </xf>
    <xf numFmtId="0" fontId="15" fillId="3" borderId="19" xfId="0" applyFont="1" applyFill="1" applyBorder="1" applyAlignment="1">
      <alignment horizontal="left"/>
    </xf>
    <xf numFmtId="2" fontId="14" fillId="3" borderId="20" xfId="0" applyNumberFormat="1" applyFont="1" applyFill="1" applyBorder="1" applyAlignment="1">
      <alignment horizontal="left"/>
    </xf>
    <xf numFmtId="0" fontId="5" fillId="0" borderId="2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10" fontId="2" fillId="0" borderId="20" xfId="0" applyNumberFormat="1" applyFont="1" applyBorder="1" applyAlignment="1">
      <alignment horizontal="right" vertical="center"/>
    </xf>
    <xf numFmtId="9" fontId="2" fillId="0" borderId="20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2" fillId="7" borderId="24" xfId="0" applyFont="1" applyFill="1" applyBorder="1" applyAlignment="1">
      <alignment horizontal="right" vertical="center"/>
    </xf>
    <xf numFmtId="0" fontId="4" fillId="7" borderId="24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9" fontId="3" fillId="0" borderId="0" xfId="1" applyFont="1" applyFill="1" applyAlignment="1">
      <alignment horizontal="left"/>
    </xf>
    <xf numFmtId="2" fontId="8" fillId="4" borderId="9" xfId="0" applyNumberFormat="1" applyFont="1" applyFill="1" applyBorder="1"/>
    <xf numFmtId="2" fontId="8" fillId="4" borderId="10" xfId="0" applyNumberFormat="1" applyFont="1" applyFill="1" applyBorder="1"/>
    <xf numFmtId="0" fontId="8" fillId="5" borderId="26" xfId="0" applyFont="1" applyFill="1" applyBorder="1" applyAlignment="1">
      <alignment horizontal="left"/>
    </xf>
    <xf numFmtId="2" fontId="9" fillId="5" borderId="26" xfId="0" applyNumberFormat="1" applyFont="1" applyFill="1" applyBorder="1" applyAlignment="1">
      <alignment horizontal="left"/>
    </xf>
    <xf numFmtId="0" fontId="9" fillId="5" borderId="12" xfId="0" applyFont="1" applyFill="1" applyBorder="1" applyAlignment="1" applyProtection="1">
      <alignment horizontal="left"/>
      <protection locked="0"/>
    </xf>
    <xf numFmtId="2" fontId="9" fillId="0" borderId="26" xfId="0" applyNumberFormat="1" applyFont="1" applyBorder="1" applyAlignment="1">
      <alignment horizontal="left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2" fontId="9" fillId="6" borderId="26" xfId="0" applyNumberFormat="1" applyFont="1" applyFill="1" applyBorder="1" applyAlignment="1">
      <alignment horizontal="left"/>
    </xf>
    <xf numFmtId="1" fontId="9" fillId="6" borderId="26" xfId="0" applyNumberFormat="1" applyFont="1" applyFill="1" applyBorder="1" applyAlignment="1">
      <alignment horizontal="left"/>
    </xf>
    <xf numFmtId="1" fontId="9" fillId="6" borderId="13" xfId="0" applyNumberFormat="1" applyFont="1" applyFill="1" applyBorder="1" applyAlignment="1">
      <alignment horizontal="left"/>
    </xf>
    <xf numFmtId="1" fontId="9" fillId="0" borderId="26" xfId="0" applyNumberFormat="1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165" fontId="9" fillId="6" borderId="16" xfId="0" applyNumberFormat="1" applyFont="1" applyFill="1" applyBorder="1" applyAlignment="1">
      <alignment horizontal="left"/>
    </xf>
    <xf numFmtId="165" fontId="9" fillId="6" borderId="17" xfId="0" applyNumberFormat="1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7" fontId="9" fillId="0" borderId="0" xfId="0" applyNumberFormat="1" applyFont="1" applyAlignment="1">
      <alignment horizontal="left"/>
    </xf>
    <xf numFmtId="169" fontId="9" fillId="0" borderId="0" xfId="0" applyNumberFormat="1" applyFont="1" applyAlignment="1">
      <alignment horizontal="left"/>
    </xf>
    <xf numFmtId="166" fontId="14" fillId="6" borderId="0" xfId="0" applyNumberFormat="1" applyFont="1" applyFill="1" applyAlignment="1">
      <alignment horizontal="left"/>
    </xf>
    <xf numFmtId="168" fontId="14" fillId="6" borderId="0" xfId="0" applyNumberFormat="1" applyFont="1" applyFill="1" applyAlignment="1">
      <alignment horizontal="left"/>
    </xf>
    <xf numFmtId="0" fontId="3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6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10" fontId="25" fillId="0" borderId="0" xfId="1" applyNumberFormat="1" applyFont="1" applyFill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9" fontId="6" fillId="0" borderId="0" xfId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0" fontId="21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2" fontId="8" fillId="4" borderId="8" xfId="0" applyNumberFormat="1" applyFont="1" applyFill="1" applyBorder="1" applyAlignment="1">
      <alignment horizontal="left"/>
    </xf>
    <xf numFmtId="2" fontId="8" fillId="4" borderId="9" xfId="0" applyNumberFormat="1" applyFont="1" applyFill="1" applyBorder="1" applyAlignment="1">
      <alignment horizontal="left"/>
    </xf>
    <xf numFmtId="2" fontId="8" fillId="4" borderId="8" xfId="0" applyNumberFormat="1" applyFont="1" applyFill="1" applyBorder="1"/>
    <xf numFmtId="2" fontId="8" fillId="4" borderId="9" xfId="0" applyNumberFormat="1" applyFont="1" applyFill="1" applyBorder="1"/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</cellXfs>
  <cellStyles count="2">
    <cellStyle name="Κανονικό" xfId="0" builtinId="0"/>
    <cellStyle name="Ποσοστό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3D2-FD1D-4C74-8169-E03FCA71015C}">
  <dimension ref="A1:A15"/>
  <sheetViews>
    <sheetView showGridLines="0" workbookViewId="0">
      <selection activeCell="A6" sqref="A6"/>
    </sheetView>
  </sheetViews>
  <sheetFormatPr baseColWidth="10" defaultColWidth="8.83203125" defaultRowHeight="15" x14ac:dyDescent="0.2"/>
  <cols>
    <col min="1" max="1" width="213" customWidth="1"/>
  </cols>
  <sheetData>
    <row r="1" spans="1:1" x14ac:dyDescent="0.2">
      <c r="A1" s="147" t="s">
        <v>371</v>
      </c>
    </row>
    <row r="2" spans="1:1" x14ac:dyDescent="0.2">
      <c r="A2" s="83" t="s">
        <v>336</v>
      </c>
    </row>
    <row r="3" spans="1:1" x14ac:dyDescent="0.2">
      <c r="A3" s="84" t="s">
        <v>337</v>
      </c>
    </row>
    <row r="4" spans="1:1" x14ac:dyDescent="0.2">
      <c r="A4" s="84" t="s">
        <v>361</v>
      </c>
    </row>
    <row r="6" spans="1:1" ht="16" x14ac:dyDescent="0.2">
      <c r="A6" s="82" t="s">
        <v>338</v>
      </c>
    </row>
    <row r="7" spans="1:1" s="106" customFormat="1" ht="14" x14ac:dyDescent="0.15">
      <c r="A7" s="83" t="s">
        <v>360</v>
      </c>
    </row>
    <row r="8" spans="1:1" s="106" customFormat="1" ht="14" x14ac:dyDescent="0.15">
      <c r="A8" s="106" t="s">
        <v>362</v>
      </c>
    </row>
    <row r="9" spans="1:1" s="106" customFormat="1" ht="14" x14ac:dyDescent="0.15">
      <c r="A9" s="106" t="s">
        <v>363</v>
      </c>
    </row>
    <row r="10" spans="1:1" s="106" customFormat="1" ht="14" x14ac:dyDescent="0.15">
      <c r="A10" s="106" t="s">
        <v>364</v>
      </c>
    </row>
    <row r="11" spans="1:1" s="106" customFormat="1" ht="14" x14ac:dyDescent="0.15">
      <c r="A11" s="106" t="s">
        <v>365</v>
      </c>
    </row>
    <row r="12" spans="1:1" s="106" customFormat="1" ht="14" x14ac:dyDescent="0.15">
      <c r="A12" s="106" t="s">
        <v>366</v>
      </c>
    </row>
    <row r="13" spans="1:1" s="106" customFormat="1" ht="14" x14ac:dyDescent="0.15">
      <c r="A13" s="106" t="s">
        <v>367</v>
      </c>
    </row>
    <row r="14" spans="1:1" s="106" customFormat="1" x14ac:dyDescent="0.15">
      <c r="A14" s="101" t="s">
        <v>370</v>
      </c>
    </row>
    <row r="15" spans="1:1" x14ac:dyDescent="0.2">
      <c r="A15" s="131" t="s">
        <v>369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D742-4D41-4519-89B8-2D787A766686}">
  <dimension ref="A1:K25"/>
  <sheetViews>
    <sheetView showGridLines="0" workbookViewId="0">
      <selection sqref="A1:XFD1"/>
    </sheetView>
  </sheetViews>
  <sheetFormatPr baseColWidth="10" defaultColWidth="8.83203125" defaultRowHeight="15" x14ac:dyDescent="0.2"/>
  <sheetData>
    <row r="1" spans="1:11" s="130" customFormat="1" x14ac:dyDescent="0.2">
      <c r="A1" s="81" t="s">
        <v>369</v>
      </c>
    </row>
    <row r="2" spans="1:11" x14ac:dyDescent="0.2">
      <c r="A2" s="81"/>
    </row>
    <row r="3" spans="1:11" ht="16" thickBot="1" x14ac:dyDescent="0.25">
      <c r="A3" s="81"/>
    </row>
    <row r="4" spans="1:11" ht="16" thickBot="1" x14ac:dyDescent="0.25">
      <c r="A4" s="72"/>
      <c r="B4" s="73"/>
      <c r="C4" s="74" t="s">
        <v>277</v>
      </c>
      <c r="D4" s="74" t="s">
        <v>329</v>
      </c>
      <c r="E4" s="75">
        <v>2.5000000000000001E-2</v>
      </c>
      <c r="F4" s="76">
        <v>0.05</v>
      </c>
      <c r="G4" s="76">
        <v>0.25</v>
      </c>
      <c r="H4" s="76">
        <v>0.5</v>
      </c>
      <c r="I4" s="76">
        <v>0.75</v>
      </c>
      <c r="J4" s="76">
        <v>0.95</v>
      </c>
      <c r="K4" s="75">
        <v>0.97499999999999998</v>
      </c>
    </row>
    <row r="5" spans="1:11" ht="16" thickBot="1" x14ac:dyDescent="0.25">
      <c r="A5" s="144" t="s">
        <v>330</v>
      </c>
      <c r="B5" s="77" t="s">
        <v>331</v>
      </c>
      <c r="C5" s="78">
        <v>11.11</v>
      </c>
      <c r="D5" s="78">
        <v>4.4800000000000004</v>
      </c>
      <c r="E5" s="78">
        <v>2.76</v>
      </c>
      <c r="F5" s="78">
        <v>3.65</v>
      </c>
      <c r="G5" s="78">
        <v>7.66</v>
      </c>
      <c r="H5" s="78">
        <v>11.32</v>
      </c>
      <c r="I5" s="78">
        <v>14.49</v>
      </c>
      <c r="J5" s="78">
        <v>18.39</v>
      </c>
      <c r="K5" s="78">
        <v>19.170000000000002</v>
      </c>
    </row>
    <row r="6" spans="1:11" ht="16" thickBot="1" x14ac:dyDescent="0.25">
      <c r="A6" s="145"/>
      <c r="B6" s="77" t="s">
        <v>332</v>
      </c>
      <c r="C6" s="78">
        <v>0.2</v>
      </c>
      <c r="D6" s="78">
        <v>0.18</v>
      </c>
      <c r="E6" s="78">
        <v>0</v>
      </c>
      <c r="F6" s="78">
        <v>0</v>
      </c>
      <c r="G6" s="78">
        <v>0.05</v>
      </c>
      <c r="H6" s="78">
        <v>0.15</v>
      </c>
      <c r="I6" s="78">
        <v>0.28999999999999998</v>
      </c>
      <c r="J6" s="78">
        <v>0.56999999999999995</v>
      </c>
      <c r="K6" s="78">
        <v>0.66</v>
      </c>
    </row>
    <row r="7" spans="1:11" ht="16" thickBot="1" x14ac:dyDescent="0.25">
      <c r="A7" s="145"/>
      <c r="B7" s="77" t="s">
        <v>333</v>
      </c>
      <c r="C7" s="78">
        <v>0.31</v>
      </c>
      <c r="D7" s="78">
        <v>0.19</v>
      </c>
      <c r="E7" s="78">
        <v>0.04</v>
      </c>
      <c r="F7" s="78">
        <v>0.06</v>
      </c>
      <c r="G7" s="78">
        <v>0.15</v>
      </c>
      <c r="H7" s="78">
        <v>0.28000000000000003</v>
      </c>
      <c r="I7" s="78">
        <v>0.45</v>
      </c>
      <c r="J7" s="78">
        <v>0.67</v>
      </c>
      <c r="K7" s="78">
        <v>0.72</v>
      </c>
    </row>
    <row r="8" spans="1:11" ht="16" thickBot="1" x14ac:dyDescent="0.25">
      <c r="A8" s="145"/>
      <c r="B8" s="77" t="s">
        <v>334</v>
      </c>
      <c r="C8" s="78">
        <v>0.17</v>
      </c>
      <c r="D8" s="78">
        <v>0.17</v>
      </c>
      <c r="E8" s="78">
        <v>0</v>
      </c>
      <c r="F8" s="78">
        <v>0</v>
      </c>
      <c r="G8" s="78">
        <v>0.03</v>
      </c>
      <c r="H8" s="78">
        <v>0.12</v>
      </c>
      <c r="I8" s="78">
        <v>0.25</v>
      </c>
      <c r="J8" s="78">
        <v>0.51</v>
      </c>
      <c r="K8" s="78">
        <v>0.6</v>
      </c>
    </row>
    <row r="9" spans="1:11" ht="16" thickBot="1" x14ac:dyDescent="0.25">
      <c r="A9" s="146"/>
      <c r="B9" s="77" t="s">
        <v>335</v>
      </c>
      <c r="C9" s="78">
        <v>0.33</v>
      </c>
      <c r="D9" s="78">
        <v>0.21</v>
      </c>
      <c r="E9" s="78">
        <v>0.02</v>
      </c>
      <c r="F9" s="78">
        <v>0.03</v>
      </c>
      <c r="G9" s="78">
        <v>0.16</v>
      </c>
      <c r="H9" s="78">
        <v>0.3</v>
      </c>
      <c r="I9" s="78">
        <v>0.46</v>
      </c>
      <c r="J9" s="78">
        <v>0.72</v>
      </c>
      <c r="K9" s="78">
        <v>0.79</v>
      </c>
    </row>
    <row r="10" spans="1:11" ht="16" thickBot="1" x14ac:dyDescent="0.25">
      <c r="A10" s="144" t="s">
        <v>22</v>
      </c>
      <c r="B10" s="77" t="s">
        <v>332</v>
      </c>
      <c r="C10" s="78">
        <v>0.05</v>
      </c>
      <c r="D10" s="78">
        <v>0.18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0.34</v>
      </c>
      <c r="K10" s="78">
        <v>0.87</v>
      </c>
    </row>
    <row r="11" spans="1:11" ht="16" thickBot="1" x14ac:dyDescent="0.25">
      <c r="A11" s="145"/>
      <c r="B11" s="79" t="s">
        <v>333</v>
      </c>
      <c r="C11" s="80">
        <v>0.38</v>
      </c>
      <c r="D11" s="80">
        <v>0.44</v>
      </c>
      <c r="E11" s="80">
        <v>0</v>
      </c>
      <c r="F11" s="80">
        <v>0</v>
      </c>
      <c r="G11" s="80">
        <v>0</v>
      </c>
      <c r="H11" s="80">
        <v>0.04</v>
      </c>
      <c r="I11" s="80">
        <v>0.97</v>
      </c>
      <c r="J11" s="80">
        <v>1</v>
      </c>
      <c r="K11" s="80">
        <v>1</v>
      </c>
    </row>
    <row r="12" spans="1:11" ht="16" thickBot="1" x14ac:dyDescent="0.25">
      <c r="A12" s="145"/>
      <c r="B12" s="77" t="s">
        <v>334</v>
      </c>
      <c r="C12" s="78">
        <v>0.04</v>
      </c>
      <c r="D12" s="78">
        <v>0.18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0.28000000000000003</v>
      </c>
      <c r="K12" s="78">
        <v>0.91</v>
      </c>
    </row>
    <row r="13" spans="1:11" ht="16" thickBot="1" x14ac:dyDescent="0.25">
      <c r="A13" s="146"/>
      <c r="B13" s="77" t="s">
        <v>335</v>
      </c>
      <c r="C13" s="78">
        <v>0.53</v>
      </c>
      <c r="D13" s="78">
        <v>0.45</v>
      </c>
      <c r="E13" s="78">
        <v>0</v>
      </c>
      <c r="F13" s="78">
        <v>0</v>
      </c>
      <c r="G13" s="78">
        <v>0</v>
      </c>
      <c r="H13" s="78">
        <v>0.66</v>
      </c>
      <c r="I13" s="78">
        <v>1</v>
      </c>
      <c r="J13" s="78">
        <v>1</v>
      </c>
      <c r="K13" s="78">
        <v>1</v>
      </c>
    </row>
    <row r="14" spans="1:11" ht="16" thickBot="1" x14ac:dyDescent="0.25">
      <c r="A14" s="144" t="s">
        <v>115</v>
      </c>
      <c r="B14" s="77" t="s">
        <v>332</v>
      </c>
      <c r="C14" s="78">
        <v>0.01</v>
      </c>
      <c r="D14" s="78">
        <v>7.0000000000000007E-2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0.05</v>
      </c>
      <c r="K14" s="78">
        <v>0.12</v>
      </c>
    </row>
    <row r="15" spans="1:11" ht="16" thickBot="1" x14ac:dyDescent="0.25">
      <c r="A15" s="145"/>
      <c r="B15" s="77" t="s">
        <v>333</v>
      </c>
      <c r="C15" s="78">
        <v>0.37</v>
      </c>
      <c r="D15" s="78">
        <v>0.39</v>
      </c>
      <c r="E15" s="78">
        <v>0</v>
      </c>
      <c r="F15" s="78">
        <v>0</v>
      </c>
      <c r="G15" s="78">
        <v>0.01</v>
      </c>
      <c r="H15" s="78">
        <v>0.2</v>
      </c>
      <c r="I15" s="78">
        <v>0.74</v>
      </c>
      <c r="J15" s="78">
        <v>1</v>
      </c>
      <c r="K15" s="78">
        <v>1</v>
      </c>
    </row>
    <row r="16" spans="1:11" ht="16" thickBot="1" x14ac:dyDescent="0.25">
      <c r="A16" s="145"/>
      <c r="B16" s="77" t="s">
        <v>334</v>
      </c>
      <c r="C16" s="78">
        <v>0.03</v>
      </c>
      <c r="D16" s="78">
        <v>0.13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0.12</v>
      </c>
      <c r="K16" s="78">
        <v>0.44</v>
      </c>
    </row>
    <row r="17" spans="1:11" ht="16" thickBot="1" x14ac:dyDescent="0.25">
      <c r="A17" s="146"/>
      <c r="B17" s="79" t="s">
        <v>335</v>
      </c>
      <c r="C17" s="80">
        <v>0.59</v>
      </c>
      <c r="D17" s="80">
        <v>0.39</v>
      </c>
      <c r="E17" s="80">
        <v>0</v>
      </c>
      <c r="F17" s="80">
        <v>0</v>
      </c>
      <c r="G17" s="80">
        <v>0.18</v>
      </c>
      <c r="H17" s="80">
        <v>0.73</v>
      </c>
      <c r="I17" s="80">
        <v>0.97</v>
      </c>
      <c r="J17" s="80">
        <v>1</v>
      </c>
      <c r="K17" s="80">
        <v>1</v>
      </c>
    </row>
    <row r="18" spans="1:11" ht="16" thickBot="1" x14ac:dyDescent="0.25">
      <c r="A18" s="144" t="s">
        <v>157</v>
      </c>
      <c r="B18" s="77" t="s">
        <v>332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0.01</v>
      </c>
    </row>
    <row r="19" spans="1:11" ht="16" thickBot="1" x14ac:dyDescent="0.25">
      <c r="A19" s="145"/>
      <c r="B19" s="79" t="s">
        <v>333</v>
      </c>
      <c r="C19" s="80">
        <v>0.55000000000000004</v>
      </c>
      <c r="D19" s="80">
        <v>0.37</v>
      </c>
      <c r="E19" s="80">
        <v>0</v>
      </c>
      <c r="F19" s="80">
        <v>0.01</v>
      </c>
      <c r="G19" s="80">
        <v>0.18</v>
      </c>
      <c r="H19" s="80">
        <v>0.61</v>
      </c>
      <c r="I19" s="80">
        <v>0.93</v>
      </c>
      <c r="J19" s="80">
        <v>1</v>
      </c>
      <c r="K19" s="80">
        <v>1</v>
      </c>
    </row>
    <row r="20" spans="1:11" ht="16" thickBot="1" x14ac:dyDescent="0.25">
      <c r="A20" s="145"/>
      <c r="B20" s="77" t="s">
        <v>334</v>
      </c>
      <c r="C20" s="78">
        <v>0</v>
      </c>
      <c r="D20" s="78">
        <v>0.01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0.01</v>
      </c>
    </row>
    <row r="21" spans="1:11" ht="16" thickBot="1" x14ac:dyDescent="0.25">
      <c r="A21" s="146"/>
      <c r="B21" s="77" t="s">
        <v>335</v>
      </c>
      <c r="C21" s="78">
        <v>0.45</v>
      </c>
      <c r="D21" s="78">
        <v>0.37</v>
      </c>
      <c r="E21" s="78">
        <v>0</v>
      </c>
      <c r="F21" s="78">
        <v>0</v>
      </c>
      <c r="G21" s="78">
        <v>7.0000000000000007E-2</v>
      </c>
      <c r="H21" s="78">
        <v>0.39</v>
      </c>
      <c r="I21" s="78">
        <v>0.82</v>
      </c>
      <c r="J21" s="78">
        <v>0.99</v>
      </c>
      <c r="K21" s="78">
        <v>1</v>
      </c>
    </row>
    <row r="22" spans="1:11" ht="16" thickBot="1" x14ac:dyDescent="0.25">
      <c r="A22" s="144" t="s">
        <v>228</v>
      </c>
      <c r="B22" s="77" t="s">
        <v>332</v>
      </c>
      <c r="C22" s="78">
        <v>0.01</v>
      </c>
      <c r="D22" s="78">
        <v>0.08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0.01</v>
      </c>
    </row>
    <row r="23" spans="1:11" ht="16" thickBot="1" x14ac:dyDescent="0.25">
      <c r="A23" s="145"/>
      <c r="B23" s="79" t="s">
        <v>333</v>
      </c>
      <c r="C23" s="80">
        <v>0.59</v>
      </c>
      <c r="D23" s="80">
        <v>0.45</v>
      </c>
      <c r="E23" s="80">
        <v>0</v>
      </c>
      <c r="F23" s="80">
        <v>0</v>
      </c>
      <c r="G23" s="80">
        <v>0.01</v>
      </c>
      <c r="H23" s="80">
        <v>0.86</v>
      </c>
      <c r="I23" s="80">
        <v>1</v>
      </c>
      <c r="J23" s="80">
        <v>1</v>
      </c>
      <c r="K23" s="80">
        <v>1</v>
      </c>
    </row>
    <row r="24" spans="1:11" ht="16" thickBot="1" x14ac:dyDescent="0.25">
      <c r="A24" s="145"/>
      <c r="B24" s="77" t="s">
        <v>334</v>
      </c>
      <c r="C24" s="78">
        <v>0.04</v>
      </c>
      <c r="D24" s="78">
        <v>0.17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0.28999999999999998</v>
      </c>
      <c r="K24" s="78">
        <v>0.75</v>
      </c>
    </row>
    <row r="25" spans="1:11" ht="16" thickBot="1" x14ac:dyDescent="0.25">
      <c r="A25" s="146"/>
      <c r="B25" s="77" t="s">
        <v>335</v>
      </c>
      <c r="C25" s="78">
        <v>0.36</v>
      </c>
      <c r="D25" s="78">
        <v>0.43</v>
      </c>
      <c r="E25" s="78">
        <v>0</v>
      </c>
      <c r="F25" s="78">
        <v>0</v>
      </c>
      <c r="G25" s="78">
        <v>0</v>
      </c>
      <c r="H25" s="78">
        <v>7.0000000000000007E-2</v>
      </c>
      <c r="I25" s="78">
        <v>0.91</v>
      </c>
      <c r="J25" s="78">
        <v>1</v>
      </c>
      <c r="K25" s="78">
        <v>1</v>
      </c>
    </row>
  </sheetData>
  <mergeCells count="5">
    <mergeCell ref="A5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5D28-8377-4D4C-A321-4F867D594DA5}">
  <dimension ref="A1:H129"/>
  <sheetViews>
    <sheetView showGridLines="0" workbookViewId="0">
      <selection activeCell="D54" sqref="D54"/>
    </sheetView>
  </sheetViews>
  <sheetFormatPr baseColWidth="10" defaultColWidth="8.83203125" defaultRowHeight="13" x14ac:dyDescent="0.15"/>
  <cols>
    <col min="1" max="1" width="14.5" style="109" customWidth="1"/>
    <col min="2" max="2" width="33.83203125" style="109" customWidth="1"/>
    <col min="3" max="3" width="25.1640625" style="109" customWidth="1"/>
    <col min="4" max="4" width="29.6640625" style="109" customWidth="1"/>
    <col min="5" max="5" width="40.83203125" style="109" customWidth="1"/>
    <col min="6" max="6" width="20.1640625" style="109" customWidth="1"/>
    <col min="7" max="7" width="19.5" style="109" customWidth="1"/>
    <col min="8" max="8" width="20.33203125" style="109" customWidth="1"/>
    <col min="9" max="16384" width="8.83203125" style="109"/>
  </cols>
  <sheetData>
    <row r="1" spans="1:8" s="120" customFormat="1" x14ac:dyDescent="0.15">
      <c r="A1" s="119" t="s">
        <v>360</v>
      </c>
    </row>
    <row r="2" spans="1:8" s="120" customFormat="1" x14ac:dyDescent="0.15">
      <c r="A2" s="119"/>
    </row>
    <row r="3" spans="1:8" x14ac:dyDescent="0.15">
      <c r="A3" s="108" t="s">
        <v>0</v>
      </c>
      <c r="B3" s="108" t="s">
        <v>339</v>
      </c>
      <c r="C3" s="108" t="s">
        <v>340</v>
      </c>
      <c r="D3" s="108" t="s">
        <v>3</v>
      </c>
      <c r="E3" s="108" t="s">
        <v>4</v>
      </c>
      <c r="F3" s="108" t="s">
        <v>1</v>
      </c>
      <c r="H3" s="108"/>
    </row>
    <row r="4" spans="1:8" x14ac:dyDescent="0.15">
      <c r="A4" s="110" t="s">
        <v>19</v>
      </c>
      <c r="B4" s="110" t="s">
        <v>21</v>
      </c>
      <c r="C4" s="110" t="s">
        <v>22</v>
      </c>
      <c r="D4" s="110" t="s">
        <v>23</v>
      </c>
      <c r="E4" s="110" t="s">
        <v>18</v>
      </c>
      <c r="F4" s="110" t="s">
        <v>20</v>
      </c>
      <c r="H4" s="110"/>
    </row>
    <row r="5" spans="1:8" x14ac:dyDescent="0.15">
      <c r="A5" s="110" t="s">
        <v>46</v>
      </c>
      <c r="B5" s="110" t="s">
        <v>21</v>
      </c>
      <c r="C5" s="110" t="s">
        <v>22</v>
      </c>
      <c r="D5" s="110" t="s">
        <v>23</v>
      </c>
      <c r="E5" s="110" t="s">
        <v>18</v>
      </c>
      <c r="F5" s="110" t="s">
        <v>47</v>
      </c>
      <c r="H5" s="110"/>
    </row>
    <row r="6" spans="1:8" x14ac:dyDescent="0.15">
      <c r="A6" s="110" t="s">
        <v>30</v>
      </c>
      <c r="B6" s="110" t="s">
        <v>26</v>
      </c>
      <c r="C6" s="110" t="s">
        <v>22</v>
      </c>
      <c r="D6" s="110" t="s">
        <v>23</v>
      </c>
      <c r="E6" s="110" t="s">
        <v>17</v>
      </c>
      <c r="F6" s="110" t="s">
        <v>31</v>
      </c>
      <c r="H6" s="110"/>
    </row>
    <row r="7" spans="1:8" x14ac:dyDescent="0.15">
      <c r="A7" s="111" t="s">
        <v>83</v>
      </c>
      <c r="B7" s="110" t="s">
        <v>26</v>
      </c>
      <c r="C7" s="110" t="s">
        <v>22</v>
      </c>
      <c r="D7" s="111" t="s">
        <v>23</v>
      </c>
      <c r="E7" s="111" t="s">
        <v>18</v>
      </c>
      <c r="F7" s="110" t="s">
        <v>84</v>
      </c>
      <c r="H7" s="110"/>
    </row>
    <row r="8" spans="1:8" x14ac:dyDescent="0.15">
      <c r="A8" s="110" t="s">
        <v>38</v>
      </c>
      <c r="B8" s="110" t="s">
        <v>40</v>
      </c>
      <c r="C8" s="110" t="s">
        <v>22</v>
      </c>
      <c r="D8" s="110" t="s">
        <v>23</v>
      </c>
      <c r="E8" s="110" t="s">
        <v>17</v>
      </c>
      <c r="F8" s="110" t="s">
        <v>39</v>
      </c>
      <c r="H8" s="110"/>
    </row>
    <row r="9" spans="1:8" x14ac:dyDescent="0.15">
      <c r="A9" s="110" t="s">
        <v>43</v>
      </c>
      <c r="B9" s="110" t="s">
        <v>45</v>
      </c>
      <c r="C9" s="110" t="s">
        <v>22</v>
      </c>
      <c r="D9" s="110" t="s">
        <v>23</v>
      </c>
      <c r="E9" s="110" t="s">
        <v>17</v>
      </c>
      <c r="F9" s="110" t="s">
        <v>44</v>
      </c>
      <c r="H9" s="110"/>
    </row>
    <row r="10" spans="1:8" x14ac:dyDescent="0.15">
      <c r="A10" s="110" t="s">
        <v>90</v>
      </c>
      <c r="B10" s="110" t="s">
        <v>21</v>
      </c>
      <c r="C10" s="110" t="s">
        <v>22</v>
      </c>
      <c r="D10" s="110" t="s">
        <v>23</v>
      </c>
      <c r="E10" s="110" t="s">
        <v>87</v>
      </c>
      <c r="F10" s="110" t="s">
        <v>91</v>
      </c>
      <c r="H10" s="110"/>
    </row>
    <row r="11" spans="1:8" x14ac:dyDescent="0.15">
      <c r="A11" s="110" t="s">
        <v>92</v>
      </c>
      <c r="B11" s="110" t="s">
        <v>21</v>
      </c>
      <c r="C11" s="110" t="s">
        <v>22</v>
      </c>
      <c r="D11" s="110" t="s">
        <v>23</v>
      </c>
      <c r="E11" s="110" t="s">
        <v>54</v>
      </c>
      <c r="F11" s="110" t="s">
        <v>93</v>
      </c>
      <c r="H11" s="110"/>
    </row>
    <row r="12" spans="1:8" x14ac:dyDescent="0.15">
      <c r="A12" s="110" t="s">
        <v>94</v>
      </c>
      <c r="B12" s="110" t="s">
        <v>21</v>
      </c>
      <c r="C12" s="110" t="s">
        <v>22</v>
      </c>
      <c r="D12" s="110" t="s">
        <v>23</v>
      </c>
      <c r="E12" s="110" t="s">
        <v>18</v>
      </c>
      <c r="F12" s="110" t="s">
        <v>95</v>
      </c>
      <c r="H12" s="110"/>
    </row>
    <row r="13" spans="1:8" x14ac:dyDescent="0.15">
      <c r="A13" s="110" t="s">
        <v>102</v>
      </c>
      <c r="B13" s="110" t="s">
        <v>21</v>
      </c>
      <c r="C13" s="110" t="s">
        <v>22</v>
      </c>
      <c r="D13" s="110" t="s">
        <v>23</v>
      </c>
      <c r="E13" s="110" t="s">
        <v>87</v>
      </c>
      <c r="F13" s="110" t="s">
        <v>103</v>
      </c>
      <c r="H13" s="110"/>
    </row>
    <row r="14" spans="1:8" x14ac:dyDescent="0.15">
      <c r="A14" s="110" t="s">
        <v>104</v>
      </c>
      <c r="B14" s="110" t="s">
        <v>26</v>
      </c>
      <c r="C14" s="110" t="s">
        <v>22</v>
      </c>
      <c r="D14" s="110" t="s">
        <v>23</v>
      </c>
      <c r="E14" s="110" t="s">
        <v>17</v>
      </c>
      <c r="F14" s="110" t="s">
        <v>105</v>
      </c>
      <c r="H14" s="110"/>
    </row>
    <row r="15" spans="1:8" x14ac:dyDescent="0.15">
      <c r="A15" s="110" t="s">
        <v>48</v>
      </c>
      <c r="B15" s="110" t="s">
        <v>21</v>
      </c>
      <c r="C15" s="110" t="s">
        <v>22</v>
      </c>
      <c r="D15" s="110" t="s">
        <v>16</v>
      </c>
      <c r="E15" s="110" t="s">
        <v>29</v>
      </c>
      <c r="F15" s="110" t="s">
        <v>49</v>
      </c>
      <c r="H15" s="110"/>
    </row>
    <row r="16" spans="1:8" x14ac:dyDescent="0.15">
      <c r="A16" s="110" t="s">
        <v>52</v>
      </c>
      <c r="B16" s="110" t="s">
        <v>21</v>
      </c>
      <c r="C16" s="110" t="s">
        <v>22</v>
      </c>
      <c r="D16" s="110" t="s">
        <v>16</v>
      </c>
      <c r="E16" s="110" t="s">
        <v>54</v>
      </c>
      <c r="F16" s="110" t="s">
        <v>53</v>
      </c>
      <c r="H16" s="110"/>
    </row>
    <row r="17" spans="1:8" x14ac:dyDescent="0.15">
      <c r="A17" s="110" t="s">
        <v>61</v>
      </c>
      <c r="B17" s="110" t="s">
        <v>21</v>
      </c>
      <c r="C17" s="110" t="s">
        <v>22</v>
      </c>
      <c r="D17" s="110" t="s">
        <v>16</v>
      </c>
      <c r="E17" s="110" t="s">
        <v>18</v>
      </c>
      <c r="F17" s="110" t="s">
        <v>62</v>
      </c>
      <c r="H17" s="110"/>
    </row>
    <row r="18" spans="1:8" x14ac:dyDescent="0.15">
      <c r="A18" s="110" t="s">
        <v>74</v>
      </c>
      <c r="B18" s="110" t="s">
        <v>21</v>
      </c>
      <c r="C18" s="110" t="s">
        <v>22</v>
      </c>
      <c r="D18" s="110" t="s">
        <v>16</v>
      </c>
      <c r="E18" s="110" t="s">
        <v>17</v>
      </c>
      <c r="F18" s="110" t="s">
        <v>75</v>
      </c>
      <c r="H18" s="110"/>
    </row>
    <row r="19" spans="1:8" x14ac:dyDescent="0.15">
      <c r="A19" s="110" t="s">
        <v>80</v>
      </c>
      <c r="B19" s="110" t="s">
        <v>82</v>
      </c>
      <c r="C19" s="110" t="s">
        <v>22</v>
      </c>
      <c r="D19" s="110" t="s">
        <v>16</v>
      </c>
      <c r="E19" s="110" t="s">
        <v>18</v>
      </c>
      <c r="F19" s="110" t="s">
        <v>81</v>
      </c>
      <c r="H19" s="110"/>
    </row>
    <row r="20" spans="1:8" x14ac:dyDescent="0.15">
      <c r="A20" s="110" t="s">
        <v>88</v>
      </c>
      <c r="B20" s="110" t="s">
        <v>21</v>
      </c>
      <c r="C20" s="110" t="s">
        <v>22</v>
      </c>
      <c r="D20" s="110" t="s">
        <v>16</v>
      </c>
      <c r="E20" s="110" t="s">
        <v>18</v>
      </c>
      <c r="F20" s="110" t="s">
        <v>89</v>
      </c>
      <c r="H20" s="110"/>
    </row>
    <row r="21" spans="1:8" x14ac:dyDescent="0.15">
      <c r="A21" s="110" t="s">
        <v>98</v>
      </c>
      <c r="B21" s="110" t="s">
        <v>21</v>
      </c>
      <c r="C21" s="110" t="s">
        <v>22</v>
      </c>
      <c r="D21" s="110" t="s">
        <v>16</v>
      </c>
      <c r="E21" s="110" t="s">
        <v>18</v>
      </c>
      <c r="F21" s="110" t="s">
        <v>99</v>
      </c>
      <c r="H21" s="110"/>
    </row>
    <row r="22" spans="1:8" x14ac:dyDescent="0.15">
      <c r="A22" s="110" t="s">
        <v>100</v>
      </c>
      <c r="B22" s="110" t="s">
        <v>21</v>
      </c>
      <c r="C22" s="110" t="s">
        <v>22</v>
      </c>
      <c r="D22" s="110" t="s">
        <v>16</v>
      </c>
      <c r="E22" s="110" t="s">
        <v>87</v>
      </c>
      <c r="F22" s="110" t="s">
        <v>101</v>
      </c>
      <c r="H22" s="110"/>
    </row>
    <row r="23" spans="1:8" x14ac:dyDescent="0.15">
      <c r="A23" s="110" t="s">
        <v>96</v>
      </c>
      <c r="B23" s="110" t="s">
        <v>21</v>
      </c>
      <c r="C23" s="110" t="s">
        <v>22</v>
      </c>
      <c r="D23" s="110" t="s">
        <v>16</v>
      </c>
      <c r="E23" s="110" t="s">
        <v>17</v>
      </c>
      <c r="F23" s="110" t="s">
        <v>97</v>
      </c>
      <c r="H23" s="110"/>
    </row>
    <row r="24" spans="1:8" x14ac:dyDescent="0.15">
      <c r="A24" s="110" t="s">
        <v>110</v>
      </c>
      <c r="B24" s="110" t="s">
        <v>21</v>
      </c>
      <c r="C24" s="110" t="s">
        <v>22</v>
      </c>
      <c r="D24" s="110" t="s">
        <v>16</v>
      </c>
      <c r="E24" s="110" t="s">
        <v>17</v>
      </c>
      <c r="F24" s="110" t="s">
        <v>111</v>
      </c>
      <c r="H24" s="110"/>
    </row>
    <row r="25" spans="1:8" x14ac:dyDescent="0.15">
      <c r="A25" s="110" t="s">
        <v>24</v>
      </c>
      <c r="B25" s="110" t="s">
        <v>26</v>
      </c>
      <c r="C25" s="110" t="s">
        <v>22</v>
      </c>
      <c r="D25" s="110" t="s">
        <v>14</v>
      </c>
      <c r="E25" s="110" t="s">
        <v>345</v>
      </c>
      <c r="F25" s="110" t="s">
        <v>25</v>
      </c>
      <c r="H25" s="110"/>
    </row>
    <row r="26" spans="1:8" x14ac:dyDescent="0.15">
      <c r="A26" s="110" t="s">
        <v>32</v>
      </c>
      <c r="B26" s="110" t="s">
        <v>26</v>
      </c>
      <c r="C26" s="110" t="s">
        <v>22</v>
      </c>
      <c r="D26" s="110" t="s">
        <v>14</v>
      </c>
      <c r="E26" s="110" t="s">
        <v>17</v>
      </c>
      <c r="F26" s="110" t="s">
        <v>33</v>
      </c>
      <c r="H26" s="110"/>
    </row>
    <row r="27" spans="1:8" x14ac:dyDescent="0.15">
      <c r="A27" s="110" t="s">
        <v>36</v>
      </c>
      <c r="B27" s="110" t="s">
        <v>26</v>
      </c>
      <c r="C27" s="110" t="s">
        <v>22</v>
      </c>
      <c r="D27" s="110" t="s">
        <v>14</v>
      </c>
      <c r="E27" s="110" t="s">
        <v>345</v>
      </c>
      <c r="F27" s="110" t="s">
        <v>37</v>
      </c>
      <c r="H27" s="110"/>
    </row>
    <row r="28" spans="1:8" x14ac:dyDescent="0.15">
      <c r="A28" s="110" t="s">
        <v>41</v>
      </c>
      <c r="B28" s="110" t="s">
        <v>26</v>
      </c>
      <c r="C28" s="110" t="s">
        <v>22</v>
      </c>
      <c r="D28" s="110" t="s">
        <v>14</v>
      </c>
      <c r="E28" s="110" t="s">
        <v>17</v>
      </c>
      <c r="F28" s="110" t="s">
        <v>42</v>
      </c>
      <c r="H28" s="110"/>
    </row>
    <row r="29" spans="1:8" x14ac:dyDescent="0.15">
      <c r="A29" s="110" t="s">
        <v>59</v>
      </c>
      <c r="B29" s="110" t="s">
        <v>21</v>
      </c>
      <c r="C29" s="110" t="s">
        <v>22</v>
      </c>
      <c r="D29" s="110" t="s">
        <v>14</v>
      </c>
      <c r="E29" s="110" t="s">
        <v>345</v>
      </c>
      <c r="F29" s="110" t="s">
        <v>60</v>
      </c>
      <c r="H29" s="110"/>
    </row>
    <row r="30" spans="1:8" x14ac:dyDescent="0.15">
      <c r="A30" s="110" t="s">
        <v>63</v>
      </c>
      <c r="B30" s="110" t="s">
        <v>45</v>
      </c>
      <c r="C30" s="110" t="s">
        <v>22</v>
      </c>
      <c r="D30" s="110" t="s">
        <v>14</v>
      </c>
      <c r="E30" s="110" t="s">
        <v>65</v>
      </c>
      <c r="F30" s="110" t="s">
        <v>64</v>
      </c>
      <c r="H30" s="110"/>
    </row>
    <row r="31" spans="1:8" x14ac:dyDescent="0.15">
      <c r="A31" s="110" t="s">
        <v>66</v>
      </c>
      <c r="B31" s="110" t="s">
        <v>21</v>
      </c>
      <c r="C31" s="110" t="s">
        <v>22</v>
      </c>
      <c r="D31" s="110" t="s">
        <v>14</v>
      </c>
      <c r="E31" s="110" t="s">
        <v>345</v>
      </c>
      <c r="F31" s="110" t="s">
        <v>67</v>
      </c>
      <c r="H31" s="110"/>
    </row>
    <row r="32" spans="1:8" x14ac:dyDescent="0.15">
      <c r="A32" s="110" t="s">
        <v>68</v>
      </c>
      <c r="B32" s="110" t="s">
        <v>21</v>
      </c>
      <c r="C32" s="110" t="s">
        <v>22</v>
      </c>
      <c r="D32" s="110" t="s">
        <v>14</v>
      </c>
      <c r="E32" s="110" t="s">
        <v>65</v>
      </c>
      <c r="F32" s="110" t="s">
        <v>69</v>
      </c>
      <c r="H32" s="110"/>
    </row>
    <row r="33" spans="1:8" x14ac:dyDescent="0.15">
      <c r="A33" s="110" t="s">
        <v>70</v>
      </c>
      <c r="B33" s="110" t="s">
        <v>21</v>
      </c>
      <c r="C33" s="110" t="s">
        <v>22</v>
      </c>
      <c r="D33" s="110" t="s">
        <v>14</v>
      </c>
      <c r="E33" s="110" t="s">
        <v>17</v>
      </c>
      <c r="F33" s="110" t="s">
        <v>71</v>
      </c>
      <c r="H33" s="110"/>
    </row>
    <row r="34" spans="1:8" x14ac:dyDescent="0.15">
      <c r="A34" s="110" t="s">
        <v>72</v>
      </c>
      <c r="B34" s="110" t="s">
        <v>21</v>
      </c>
      <c r="C34" s="110" t="s">
        <v>22</v>
      </c>
      <c r="D34" s="110" t="s">
        <v>14</v>
      </c>
      <c r="E34" s="110" t="s">
        <v>345</v>
      </c>
      <c r="F34" s="110" t="s">
        <v>73</v>
      </c>
      <c r="H34" s="110"/>
    </row>
    <row r="35" spans="1:8" x14ac:dyDescent="0.15">
      <c r="A35" s="110" t="s">
        <v>76</v>
      </c>
      <c r="B35" s="110" t="s">
        <v>21</v>
      </c>
      <c r="C35" s="110" t="s">
        <v>22</v>
      </c>
      <c r="D35" s="110" t="s">
        <v>14</v>
      </c>
      <c r="E35" s="110" t="s">
        <v>345</v>
      </c>
      <c r="F35" s="110" t="s">
        <v>77</v>
      </c>
      <c r="H35" s="110"/>
    </row>
    <row r="36" spans="1:8" x14ac:dyDescent="0.15">
      <c r="A36" s="110" t="s">
        <v>78</v>
      </c>
      <c r="B36" s="110" t="s">
        <v>21</v>
      </c>
      <c r="C36" s="110" t="s">
        <v>22</v>
      </c>
      <c r="D36" s="110" t="s">
        <v>14</v>
      </c>
      <c r="E36" s="110" t="s">
        <v>17</v>
      </c>
      <c r="F36" s="110" t="s">
        <v>79</v>
      </c>
      <c r="H36" s="110"/>
    </row>
    <row r="37" spans="1:8" x14ac:dyDescent="0.15">
      <c r="A37" s="110" t="s">
        <v>27</v>
      </c>
      <c r="B37" s="110" t="s">
        <v>26</v>
      </c>
      <c r="C37" s="110" t="s">
        <v>22</v>
      </c>
      <c r="D37" s="110" t="s">
        <v>14</v>
      </c>
      <c r="E37" s="110" t="s">
        <v>29</v>
      </c>
      <c r="F37" s="110" t="s">
        <v>28</v>
      </c>
      <c r="H37" s="110"/>
    </row>
    <row r="38" spans="1:8" x14ac:dyDescent="0.15">
      <c r="A38" s="110" t="s">
        <v>34</v>
      </c>
      <c r="B38" s="110" t="s">
        <v>26</v>
      </c>
      <c r="C38" s="110" t="s">
        <v>22</v>
      </c>
      <c r="D38" s="110" t="s">
        <v>14</v>
      </c>
      <c r="E38" s="110" t="s">
        <v>29</v>
      </c>
      <c r="F38" s="110" t="s">
        <v>35</v>
      </c>
      <c r="H38" s="110"/>
    </row>
    <row r="39" spans="1:8" x14ac:dyDescent="0.15">
      <c r="A39" s="110" t="s">
        <v>50</v>
      </c>
      <c r="B39" s="110" t="s">
        <v>21</v>
      </c>
      <c r="C39" s="110" t="s">
        <v>22</v>
      </c>
      <c r="D39" s="110" t="s">
        <v>14</v>
      </c>
      <c r="E39" s="110" t="s">
        <v>18</v>
      </c>
      <c r="F39" s="110" t="s">
        <v>51</v>
      </c>
      <c r="H39" s="110"/>
    </row>
    <row r="40" spans="1:8" x14ac:dyDescent="0.15">
      <c r="A40" s="110" t="s">
        <v>55</v>
      </c>
      <c r="B40" s="110" t="s">
        <v>26</v>
      </c>
      <c r="C40" s="110" t="s">
        <v>22</v>
      </c>
      <c r="D40" s="110" t="s">
        <v>14</v>
      </c>
      <c r="E40" s="110" t="s">
        <v>29</v>
      </c>
      <c r="F40" s="110" t="s">
        <v>56</v>
      </c>
      <c r="H40" s="110"/>
    </row>
    <row r="41" spans="1:8" x14ac:dyDescent="0.15">
      <c r="A41" s="110" t="s">
        <v>57</v>
      </c>
      <c r="B41" s="110" t="s">
        <v>26</v>
      </c>
      <c r="C41" s="110" t="s">
        <v>22</v>
      </c>
      <c r="D41" s="110" t="s">
        <v>14</v>
      </c>
      <c r="E41" s="110" t="s">
        <v>29</v>
      </c>
      <c r="F41" s="110" t="s">
        <v>58</v>
      </c>
      <c r="H41" s="110"/>
    </row>
    <row r="42" spans="1:8" x14ac:dyDescent="0.15">
      <c r="A42" s="110" t="s">
        <v>85</v>
      </c>
      <c r="B42" s="110" t="s">
        <v>21</v>
      </c>
      <c r="C42" s="110" t="s">
        <v>22</v>
      </c>
      <c r="D42" s="110" t="s">
        <v>14</v>
      </c>
      <c r="E42" s="110" t="s">
        <v>87</v>
      </c>
      <c r="F42" s="110" t="s">
        <v>86</v>
      </c>
      <c r="H42" s="110"/>
    </row>
    <row r="43" spans="1:8" x14ac:dyDescent="0.15">
      <c r="A43" s="110" t="s">
        <v>106</v>
      </c>
      <c r="B43" s="110" t="s">
        <v>26</v>
      </c>
      <c r="C43" s="110" t="s">
        <v>22</v>
      </c>
      <c r="D43" s="110" t="s">
        <v>14</v>
      </c>
      <c r="E43" s="110" t="s">
        <v>17</v>
      </c>
      <c r="F43" s="110" t="s">
        <v>107</v>
      </c>
      <c r="H43" s="110"/>
    </row>
    <row r="44" spans="1:8" x14ac:dyDescent="0.15">
      <c r="A44" s="110" t="s">
        <v>108</v>
      </c>
      <c r="B44" s="110" t="s">
        <v>26</v>
      </c>
      <c r="C44" s="110" t="s">
        <v>22</v>
      </c>
      <c r="D44" s="110" t="s">
        <v>14</v>
      </c>
      <c r="E44" s="110" t="s">
        <v>65</v>
      </c>
      <c r="F44" s="110" t="s">
        <v>109</v>
      </c>
      <c r="H44" s="110"/>
    </row>
    <row r="45" spans="1:8" x14ac:dyDescent="0.15">
      <c r="A45" s="110" t="s">
        <v>112</v>
      </c>
      <c r="B45" s="110" t="s">
        <v>114</v>
      </c>
      <c r="C45" s="110" t="s">
        <v>115</v>
      </c>
      <c r="D45" s="110" t="s">
        <v>23</v>
      </c>
      <c r="E45" s="110" t="s">
        <v>18</v>
      </c>
      <c r="F45" s="110" t="s">
        <v>113</v>
      </c>
      <c r="H45" s="110"/>
    </row>
    <row r="46" spans="1:8" x14ac:dyDescent="0.15">
      <c r="A46" s="110" t="s">
        <v>149</v>
      </c>
      <c r="B46" s="110" t="s">
        <v>151</v>
      </c>
      <c r="C46" s="110" t="s">
        <v>115</v>
      </c>
      <c r="D46" s="110" t="s">
        <v>23</v>
      </c>
      <c r="E46" s="110" t="s">
        <v>87</v>
      </c>
      <c r="F46" s="110" t="s">
        <v>150</v>
      </c>
      <c r="H46" s="110"/>
    </row>
    <row r="47" spans="1:8" x14ac:dyDescent="0.15">
      <c r="A47" s="110" t="s">
        <v>152</v>
      </c>
      <c r="B47" s="110" t="s">
        <v>134</v>
      </c>
      <c r="C47" s="110" t="s">
        <v>115</v>
      </c>
      <c r="D47" s="110" t="s">
        <v>23</v>
      </c>
      <c r="E47" s="110" t="s">
        <v>18</v>
      </c>
      <c r="F47" s="110" t="s">
        <v>153</v>
      </c>
      <c r="H47" s="110"/>
    </row>
    <row r="48" spans="1:8" x14ac:dyDescent="0.15">
      <c r="A48" s="110" t="s">
        <v>119</v>
      </c>
      <c r="B48" s="110" t="s">
        <v>121</v>
      </c>
      <c r="C48" s="110" t="s">
        <v>115</v>
      </c>
      <c r="D48" s="110" t="s">
        <v>16</v>
      </c>
      <c r="E48" s="110" t="s">
        <v>87</v>
      </c>
      <c r="F48" s="110" t="s">
        <v>120</v>
      </c>
      <c r="H48" s="110"/>
    </row>
    <row r="49" spans="1:8" x14ac:dyDescent="0.15">
      <c r="A49" s="110" t="s">
        <v>342</v>
      </c>
      <c r="B49" s="110" t="s">
        <v>129</v>
      </c>
      <c r="C49" s="110" t="s">
        <v>115</v>
      </c>
      <c r="D49" s="110" t="s">
        <v>16</v>
      </c>
      <c r="E49" s="110" t="s">
        <v>18</v>
      </c>
      <c r="F49" s="110" t="s">
        <v>128</v>
      </c>
      <c r="H49" s="110"/>
    </row>
    <row r="50" spans="1:8" x14ac:dyDescent="0.15">
      <c r="A50" s="110" t="s">
        <v>139</v>
      </c>
      <c r="B50" s="110" t="s">
        <v>141</v>
      </c>
      <c r="C50" s="110" t="s">
        <v>115</v>
      </c>
      <c r="D50" s="110" t="s">
        <v>16</v>
      </c>
      <c r="E50" s="110" t="s">
        <v>87</v>
      </c>
      <c r="F50" s="109" t="s">
        <v>140</v>
      </c>
      <c r="H50" s="110"/>
    </row>
    <row r="51" spans="1:8" x14ac:dyDescent="0.15">
      <c r="A51" s="110" t="s">
        <v>142</v>
      </c>
      <c r="B51" s="110" t="s">
        <v>129</v>
      </c>
      <c r="C51" s="110" t="s">
        <v>115</v>
      </c>
      <c r="D51" s="110" t="s">
        <v>16</v>
      </c>
      <c r="E51" s="110" t="s">
        <v>29</v>
      </c>
      <c r="F51" s="110" t="s">
        <v>143</v>
      </c>
      <c r="H51" s="110"/>
    </row>
    <row r="52" spans="1:8" x14ac:dyDescent="0.15">
      <c r="A52" s="110" t="s">
        <v>116</v>
      </c>
      <c r="B52" s="110" t="s">
        <v>118</v>
      </c>
      <c r="C52" s="110" t="s">
        <v>115</v>
      </c>
      <c r="D52" s="110" t="s">
        <v>14</v>
      </c>
      <c r="E52" s="110" t="s">
        <v>345</v>
      </c>
      <c r="F52" s="110" t="s">
        <v>117</v>
      </c>
      <c r="H52" s="110"/>
    </row>
    <row r="53" spans="1:8" x14ac:dyDescent="0.15">
      <c r="A53" s="110" t="s">
        <v>122</v>
      </c>
      <c r="B53" s="110" t="s">
        <v>124</v>
      </c>
      <c r="C53" s="110" t="s">
        <v>115</v>
      </c>
      <c r="D53" s="110" t="s">
        <v>14</v>
      </c>
      <c r="E53" s="110" t="s">
        <v>345</v>
      </c>
      <c r="F53" s="110" t="s">
        <v>123</v>
      </c>
      <c r="H53" s="110"/>
    </row>
    <row r="54" spans="1:8" x14ac:dyDescent="0.15">
      <c r="A54" s="110" t="s">
        <v>125</v>
      </c>
      <c r="B54" s="109" t="s">
        <v>127</v>
      </c>
      <c r="C54" s="110" t="s">
        <v>115</v>
      </c>
      <c r="D54" s="110" t="s">
        <v>14</v>
      </c>
      <c r="E54" s="110" t="s">
        <v>345</v>
      </c>
      <c r="F54" s="109" t="s">
        <v>126</v>
      </c>
    </row>
    <row r="55" spans="1:8" x14ac:dyDescent="0.15">
      <c r="A55" s="110" t="s">
        <v>130</v>
      </c>
      <c r="B55" s="109" t="s">
        <v>127</v>
      </c>
      <c r="C55" s="110" t="s">
        <v>115</v>
      </c>
      <c r="D55" s="110" t="s">
        <v>14</v>
      </c>
      <c r="E55" s="110" t="s">
        <v>345</v>
      </c>
      <c r="F55" s="109" t="s">
        <v>131</v>
      </c>
    </row>
    <row r="56" spans="1:8" x14ac:dyDescent="0.15">
      <c r="A56" s="110" t="s">
        <v>132</v>
      </c>
      <c r="B56" s="110" t="s">
        <v>134</v>
      </c>
      <c r="C56" s="110" t="s">
        <v>115</v>
      </c>
      <c r="D56" s="110" t="s">
        <v>14</v>
      </c>
      <c r="E56" s="110" t="s">
        <v>87</v>
      </c>
      <c r="F56" s="110" t="s">
        <v>133</v>
      </c>
    </row>
    <row r="57" spans="1:8" x14ac:dyDescent="0.15">
      <c r="A57" s="110" t="s">
        <v>135</v>
      </c>
      <c r="B57" s="110" t="s">
        <v>134</v>
      </c>
      <c r="C57" s="110" t="s">
        <v>115</v>
      </c>
      <c r="D57" s="110" t="s">
        <v>14</v>
      </c>
      <c r="E57" s="110" t="s">
        <v>345</v>
      </c>
      <c r="F57" s="110" t="s">
        <v>136</v>
      </c>
      <c r="H57" s="110"/>
    </row>
    <row r="58" spans="1:8" x14ac:dyDescent="0.15">
      <c r="A58" s="110" t="s">
        <v>137</v>
      </c>
      <c r="B58" s="110" t="s">
        <v>129</v>
      </c>
      <c r="C58" s="110" t="s">
        <v>115</v>
      </c>
      <c r="D58" s="110" t="s">
        <v>14</v>
      </c>
      <c r="E58" s="110" t="s">
        <v>345</v>
      </c>
      <c r="F58" s="110" t="s">
        <v>138</v>
      </c>
      <c r="H58" s="110"/>
    </row>
    <row r="59" spans="1:8" x14ac:dyDescent="0.15">
      <c r="A59" s="110" t="s">
        <v>144</v>
      </c>
      <c r="B59" s="109" t="s">
        <v>146</v>
      </c>
      <c r="C59" s="110" t="s">
        <v>115</v>
      </c>
      <c r="D59" s="110" t="s">
        <v>14</v>
      </c>
      <c r="E59" s="110" t="s">
        <v>345</v>
      </c>
      <c r="F59" s="109" t="s">
        <v>145</v>
      </c>
    </row>
    <row r="60" spans="1:8" x14ac:dyDescent="0.15">
      <c r="A60" s="110" t="s">
        <v>147</v>
      </c>
      <c r="B60" s="110" t="s">
        <v>134</v>
      </c>
      <c r="C60" s="110" t="s">
        <v>115</v>
      </c>
      <c r="D60" s="110" t="s">
        <v>14</v>
      </c>
      <c r="E60" s="110" t="s">
        <v>29</v>
      </c>
      <c r="F60" s="109" t="s">
        <v>148</v>
      </c>
    </row>
    <row r="61" spans="1:8" x14ac:dyDescent="0.15">
      <c r="A61" s="110" t="s">
        <v>158</v>
      </c>
      <c r="B61" s="110" t="s">
        <v>160</v>
      </c>
      <c r="C61" s="110" t="s">
        <v>157</v>
      </c>
      <c r="D61" s="110" t="s">
        <v>23</v>
      </c>
      <c r="E61" s="110" t="s">
        <v>18</v>
      </c>
      <c r="F61" s="110" t="s">
        <v>159</v>
      </c>
      <c r="H61" s="110"/>
    </row>
    <row r="62" spans="1:8" x14ac:dyDescent="0.15">
      <c r="A62" s="110" t="s">
        <v>165</v>
      </c>
      <c r="B62" s="110" t="s">
        <v>167</v>
      </c>
      <c r="C62" s="110" t="s">
        <v>157</v>
      </c>
      <c r="D62" s="110" t="s">
        <v>23</v>
      </c>
      <c r="E62" s="110" t="s">
        <v>18</v>
      </c>
      <c r="F62" s="110" t="s">
        <v>166</v>
      </c>
      <c r="H62" s="110"/>
    </row>
    <row r="63" spans="1:8" x14ac:dyDescent="0.15">
      <c r="A63" s="110" t="s">
        <v>188</v>
      </c>
      <c r="B63" s="110" t="s">
        <v>160</v>
      </c>
      <c r="C63" s="110" t="s">
        <v>157</v>
      </c>
      <c r="D63" s="110" t="s">
        <v>23</v>
      </c>
      <c r="E63" s="110" t="s">
        <v>18</v>
      </c>
      <c r="F63" s="110" t="s">
        <v>189</v>
      </c>
      <c r="H63" s="110"/>
    </row>
    <row r="64" spans="1:8" x14ac:dyDescent="0.15">
      <c r="A64" s="110" t="s">
        <v>192</v>
      </c>
      <c r="B64" s="110" t="s">
        <v>160</v>
      </c>
      <c r="C64" s="110" t="s">
        <v>157</v>
      </c>
      <c r="D64" s="110" t="s">
        <v>23</v>
      </c>
      <c r="E64" s="110" t="s">
        <v>87</v>
      </c>
      <c r="F64" s="110" t="s">
        <v>193</v>
      </c>
      <c r="H64" s="112"/>
    </row>
    <row r="65" spans="1:8" x14ac:dyDescent="0.15">
      <c r="A65" s="110" t="s">
        <v>198</v>
      </c>
      <c r="B65" s="110" t="s">
        <v>160</v>
      </c>
      <c r="C65" s="110" t="s">
        <v>157</v>
      </c>
      <c r="D65" s="110" t="s">
        <v>23</v>
      </c>
      <c r="E65" s="110" t="s">
        <v>18</v>
      </c>
      <c r="F65" s="110" t="s">
        <v>199</v>
      </c>
      <c r="H65" s="110"/>
    </row>
    <row r="66" spans="1:8" x14ac:dyDescent="0.15">
      <c r="A66" s="110" t="s">
        <v>208</v>
      </c>
      <c r="B66" s="110" t="s">
        <v>167</v>
      </c>
      <c r="C66" s="110" t="s">
        <v>157</v>
      </c>
      <c r="D66" s="110" t="s">
        <v>23</v>
      </c>
      <c r="E66" s="110" t="s">
        <v>210</v>
      </c>
      <c r="F66" s="110" t="s">
        <v>209</v>
      </c>
      <c r="H66" s="110"/>
    </row>
    <row r="67" spans="1:8" x14ac:dyDescent="0.15">
      <c r="A67" s="110" t="s">
        <v>219</v>
      </c>
      <c r="B67" s="110" t="s">
        <v>160</v>
      </c>
      <c r="C67" s="110" t="s">
        <v>157</v>
      </c>
      <c r="D67" s="110" t="s">
        <v>23</v>
      </c>
      <c r="E67" s="110" t="s">
        <v>18</v>
      </c>
      <c r="F67" s="110" t="s">
        <v>220</v>
      </c>
      <c r="H67" s="110"/>
    </row>
    <row r="68" spans="1:8" x14ac:dyDescent="0.15">
      <c r="A68" s="110" t="s">
        <v>223</v>
      </c>
      <c r="B68" s="110" t="s">
        <v>160</v>
      </c>
      <c r="C68" s="110" t="s">
        <v>157</v>
      </c>
      <c r="D68" s="110" t="s">
        <v>23</v>
      </c>
      <c r="E68" s="110" t="s">
        <v>87</v>
      </c>
      <c r="F68" s="110" t="s">
        <v>224</v>
      </c>
      <c r="H68" s="110"/>
    </row>
    <row r="69" spans="1:8" x14ac:dyDescent="0.15">
      <c r="A69" s="110" t="s">
        <v>172</v>
      </c>
      <c r="B69" s="110" t="s">
        <v>160</v>
      </c>
      <c r="C69" s="110" t="s">
        <v>157</v>
      </c>
      <c r="D69" s="110" t="s">
        <v>16</v>
      </c>
      <c r="E69" s="110" t="s">
        <v>18</v>
      </c>
      <c r="F69" s="110" t="s">
        <v>173</v>
      </c>
      <c r="H69" s="110"/>
    </row>
    <row r="70" spans="1:8" x14ac:dyDescent="0.15">
      <c r="A70" s="110" t="s">
        <v>174</v>
      </c>
      <c r="B70" s="110" t="s">
        <v>160</v>
      </c>
      <c r="C70" s="110" t="s">
        <v>157</v>
      </c>
      <c r="D70" s="110" t="s">
        <v>16</v>
      </c>
      <c r="E70" s="110" t="s">
        <v>18</v>
      </c>
      <c r="F70" s="110" t="s">
        <v>175</v>
      </c>
      <c r="H70" s="110"/>
    </row>
    <row r="71" spans="1:8" x14ac:dyDescent="0.15">
      <c r="A71" s="110" t="s">
        <v>176</v>
      </c>
      <c r="B71" s="110" t="s">
        <v>167</v>
      </c>
      <c r="C71" s="110" t="s">
        <v>157</v>
      </c>
      <c r="D71" s="110" t="s">
        <v>16</v>
      </c>
      <c r="E71" s="110" t="s">
        <v>18</v>
      </c>
      <c r="F71" s="110" t="s">
        <v>177</v>
      </c>
      <c r="H71" s="110"/>
    </row>
    <row r="72" spans="1:8" x14ac:dyDescent="0.15">
      <c r="A72" s="110" t="s">
        <v>180</v>
      </c>
      <c r="B72" s="110" t="s">
        <v>160</v>
      </c>
      <c r="C72" s="110" t="s">
        <v>157</v>
      </c>
      <c r="D72" s="110" t="s">
        <v>16</v>
      </c>
      <c r="E72" s="110" t="s">
        <v>87</v>
      </c>
      <c r="F72" s="110" t="s">
        <v>181</v>
      </c>
      <c r="H72" s="110"/>
    </row>
    <row r="73" spans="1:8" x14ac:dyDescent="0.15">
      <c r="A73" s="110" t="s">
        <v>182</v>
      </c>
      <c r="B73" s="110" t="s">
        <v>156</v>
      </c>
      <c r="C73" s="110" t="s">
        <v>157</v>
      </c>
      <c r="D73" s="110" t="s">
        <v>16</v>
      </c>
      <c r="E73" s="110" t="s">
        <v>29</v>
      </c>
      <c r="F73" s="110" t="s">
        <v>183</v>
      </c>
      <c r="H73" s="110"/>
    </row>
    <row r="74" spans="1:8" x14ac:dyDescent="0.15">
      <c r="A74" s="110" t="s">
        <v>184</v>
      </c>
      <c r="B74" s="110" t="s">
        <v>160</v>
      </c>
      <c r="C74" s="110" t="s">
        <v>157</v>
      </c>
      <c r="D74" s="110" t="s">
        <v>16</v>
      </c>
      <c r="E74" s="110" t="s">
        <v>54</v>
      </c>
      <c r="F74" s="110" t="s">
        <v>185</v>
      </c>
      <c r="H74" s="110"/>
    </row>
    <row r="75" spans="1:8" x14ac:dyDescent="0.15">
      <c r="A75" s="110" t="s">
        <v>190</v>
      </c>
      <c r="B75" s="110" t="s">
        <v>167</v>
      </c>
      <c r="C75" s="110" t="s">
        <v>157</v>
      </c>
      <c r="D75" s="110" t="s">
        <v>16</v>
      </c>
      <c r="E75" s="110" t="s">
        <v>18</v>
      </c>
      <c r="F75" s="110" t="s">
        <v>191</v>
      </c>
      <c r="H75" s="110"/>
    </row>
    <row r="76" spans="1:8" x14ac:dyDescent="0.15">
      <c r="A76" s="110" t="s">
        <v>211</v>
      </c>
      <c r="B76" s="110" t="s">
        <v>160</v>
      </c>
      <c r="C76" s="110" t="s">
        <v>157</v>
      </c>
      <c r="D76" s="110" t="s">
        <v>16</v>
      </c>
      <c r="E76" s="110" t="s">
        <v>17</v>
      </c>
      <c r="F76" s="110" t="s">
        <v>212</v>
      </c>
      <c r="H76" s="110"/>
    </row>
    <row r="77" spans="1:8" x14ac:dyDescent="0.15">
      <c r="A77" s="110" t="s">
        <v>213</v>
      </c>
      <c r="B77" s="110" t="s">
        <v>160</v>
      </c>
      <c r="C77" s="110" t="s">
        <v>157</v>
      </c>
      <c r="D77" s="110" t="s">
        <v>16</v>
      </c>
      <c r="E77" s="110" t="s">
        <v>87</v>
      </c>
      <c r="F77" s="110" t="s">
        <v>214</v>
      </c>
      <c r="H77" s="110"/>
    </row>
    <row r="78" spans="1:8" x14ac:dyDescent="0.15">
      <c r="A78" s="110" t="s">
        <v>215</v>
      </c>
      <c r="B78" s="110" t="s">
        <v>167</v>
      </c>
      <c r="C78" s="110" t="s">
        <v>157</v>
      </c>
      <c r="D78" s="110" t="s">
        <v>16</v>
      </c>
      <c r="E78" s="110" t="s">
        <v>29</v>
      </c>
      <c r="F78" s="110" t="s">
        <v>216</v>
      </c>
      <c r="H78" s="110"/>
    </row>
    <row r="79" spans="1:8" x14ac:dyDescent="0.15">
      <c r="A79" s="110" t="s">
        <v>154</v>
      </c>
      <c r="B79" s="110" t="s">
        <v>156</v>
      </c>
      <c r="C79" s="110" t="s">
        <v>157</v>
      </c>
      <c r="D79" s="110" t="s">
        <v>14</v>
      </c>
      <c r="E79" s="110" t="s">
        <v>345</v>
      </c>
      <c r="F79" s="110" t="s">
        <v>155</v>
      </c>
      <c r="H79" s="110"/>
    </row>
    <row r="80" spans="1:8" x14ac:dyDescent="0.15">
      <c r="A80" s="110" t="s">
        <v>161</v>
      </c>
      <c r="B80" s="110" t="s">
        <v>160</v>
      </c>
      <c r="C80" s="110" t="s">
        <v>157</v>
      </c>
      <c r="D80" s="110" t="s">
        <v>14</v>
      </c>
      <c r="E80" s="110" t="s">
        <v>17</v>
      </c>
      <c r="F80" s="110" t="s">
        <v>162</v>
      </c>
      <c r="H80" s="110"/>
    </row>
    <row r="81" spans="1:8" x14ac:dyDescent="0.15">
      <c r="A81" s="110" t="s">
        <v>163</v>
      </c>
      <c r="B81" s="110" t="s">
        <v>160</v>
      </c>
      <c r="C81" s="110" t="s">
        <v>157</v>
      </c>
      <c r="D81" s="110" t="s">
        <v>14</v>
      </c>
      <c r="E81" s="110" t="s">
        <v>65</v>
      </c>
      <c r="F81" s="110" t="s">
        <v>164</v>
      </c>
      <c r="H81" s="110"/>
    </row>
    <row r="82" spans="1:8" x14ac:dyDescent="0.15">
      <c r="A82" s="110" t="s">
        <v>168</v>
      </c>
      <c r="B82" s="110" t="s">
        <v>156</v>
      </c>
      <c r="C82" s="110" t="s">
        <v>157</v>
      </c>
      <c r="D82" s="110" t="s">
        <v>14</v>
      </c>
      <c r="E82" s="110" t="s">
        <v>345</v>
      </c>
      <c r="F82" s="110" t="s">
        <v>169</v>
      </c>
      <c r="H82" s="110"/>
    </row>
    <row r="83" spans="1:8" x14ac:dyDescent="0.15">
      <c r="A83" s="110" t="s">
        <v>170</v>
      </c>
      <c r="B83" s="110" t="s">
        <v>167</v>
      </c>
      <c r="C83" s="110" t="s">
        <v>157</v>
      </c>
      <c r="D83" s="110" t="s">
        <v>14</v>
      </c>
      <c r="E83" s="110" t="s">
        <v>345</v>
      </c>
      <c r="F83" s="110" t="s">
        <v>171</v>
      </c>
      <c r="H83" s="110"/>
    </row>
    <row r="84" spans="1:8" x14ac:dyDescent="0.15">
      <c r="A84" s="110" t="s">
        <v>178</v>
      </c>
      <c r="B84" s="110" t="s">
        <v>160</v>
      </c>
      <c r="C84" s="110" t="s">
        <v>157</v>
      </c>
      <c r="D84" s="110" t="s">
        <v>14</v>
      </c>
      <c r="E84" s="110" t="s">
        <v>345</v>
      </c>
      <c r="F84" s="110" t="s">
        <v>179</v>
      </c>
      <c r="H84" s="110"/>
    </row>
    <row r="85" spans="1:8" x14ac:dyDescent="0.15">
      <c r="A85" s="110" t="s">
        <v>186</v>
      </c>
      <c r="B85" s="110" t="s">
        <v>160</v>
      </c>
      <c r="C85" s="110" t="s">
        <v>157</v>
      </c>
      <c r="D85" s="110" t="s">
        <v>14</v>
      </c>
      <c r="E85" s="110" t="s">
        <v>345</v>
      </c>
      <c r="F85" s="110" t="s">
        <v>187</v>
      </c>
      <c r="H85" s="110"/>
    </row>
    <row r="86" spans="1:8" x14ac:dyDescent="0.15">
      <c r="A86" s="110" t="s">
        <v>194</v>
      </c>
      <c r="B86" s="110" t="s">
        <v>160</v>
      </c>
      <c r="C86" s="110" t="s">
        <v>157</v>
      </c>
      <c r="D86" s="110" t="s">
        <v>14</v>
      </c>
      <c r="E86" s="110" t="s">
        <v>65</v>
      </c>
      <c r="F86" s="110" t="s">
        <v>195</v>
      </c>
      <c r="H86" s="110"/>
    </row>
    <row r="87" spans="1:8" x14ac:dyDescent="0.15">
      <c r="A87" s="110" t="s">
        <v>196</v>
      </c>
      <c r="B87" s="110" t="s">
        <v>156</v>
      </c>
      <c r="C87" s="110" t="s">
        <v>157</v>
      </c>
      <c r="D87" s="110" t="s">
        <v>14</v>
      </c>
      <c r="E87" s="110" t="s">
        <v>29</v>
      </c>
      <c r="F87" s="110" t="s">
        <v>197</v>
      </c>
      <c r="H87" s="110"/>
    </row>
    <row r="88" spans="1:8" x14ac:dyDescent="0.15">
      <c r="A88" s="110" t="s">
        <v>200</v>
      </c>
      <c r="B88" s="110" t="s">
        <v>160</v>
      </c>
      <c r="C88" s="110" t="s">
        <v>157</v>
      </c>
      <c r="D88" s="110" t="s">
        <v>14</v>
      </c>
      <c r="E88" s="110" t="s">
        <v>345</v>
      </c>
      <c r="F88" s="110" t="s">
        <v>201</v>
      </c>
      <c r="H88" s="110"/>
    </row>
    <row r="89" spans="1:8" x14ac:dyDescent="0.15">
      <c r="A89" s="110" t="s">
        <v>202</v>
      </c>
      <c r="B89" s="110" t="s">
        <v>160</v>
      </c>
      <c r="C89" s="110" t="s">
        <v>157</v>
      </c>
      <c r="D89" s="110" t="s">
        <v>14</v>
      </c>
      <c r="E89" s="110" t="s">
        <v>17</v>
      </c>
      <c r="F89" s="110" t="s">
        <v>203</v>
      </c>
      <c r="H89" s="110"/>
    </row>
    <row r="90" spans="1:8" x14ac:dyDescent="0.15">
      <c r="A90" s="110" t="s">
        <v>204</v>
      </c>
      <c r="B90" s="110" t="s">
        <v>160</v>
      </c>
      <c r="C90" s="110" t="s">
        <v>157</v>
      </c>
      <c r="D90" s="110" t="s">
        <v>14</v>
      </c>
      <c r="E90" s="110" t="s">
        <v>345</v>
      </c>
      <c r="F90" s="110" t="s">
        <v>205</v>
      </c>
      <c r="H90" s="110"/>
    </row>
    <row r="91" spans="1:8" x14ac:dyDescent="0.15">
      <c r="A91" s="110" t="s">
        <v>206</v>
      </c>
      <c r="B91" s="110" t="s">
        <v>167</v>
      </c>
      <c r="C91" s="110" t="s">
        <v>157</v>
      </c>
      <c r="D91" s="110" t="s">
        <v>14</v>
      </c>
      <c r="E91" s="110" t="s">
        <v>345</v>
      </c>
      <c r="F91" s="110" t="s">
        <v>207</v>
      </c>
      <c r="H91" s="110"/>
    </row>
    <row r="92" spans="1:8" x14ac:dyDescent="0.15">
      <c r="A92" s="110" t="s">
        <v>217</v>
      </c>
      <c r="B92" s="110" t="s">
        <v>160</v>
      </c>
      <c r="C92" s="110" t="s">
        <v>157</v>
      </c>
      <c r="D92" s="110" t="s">
        <v>14</v>
      </c>
      <c r="E92" s="110" t="s">
        <v>345</v>
      </c>
      <c r="F92" s="110" t="s">
        <v>218</v>
      </c>
      <c r="H92" s="110"/>
    </row>
    <row r="93" spans="1:8" x14ac:dyDescent="0.15">
      <c r="A93" s="110" t="s">
        <v>221</v>
      </c>
      <c r="B93" s="110" t="s">
        <v>160</v>
      </c>
      <c r="C93" s="110" t="s">
        <v>157</v>
      </c>
      <c r="D93" s="110" t="s">
        <v>14</v>
      </c>
      <c r="E93" s="110" t="s">
        <v>345</v>
      </c>
      <c r="F93" s="110" t="s">
        <v>222</v>
      </c>
      <c r="H93" s="110"/>
    </row>
    <row r="94" spans="1:8" x14ac:dyDescent="0.15">
      <c r="A94" s="110" t="s">
        <v>233</v>
      </c>
      <c r="B94" s="110" t="s">
        <v>227</v>
      </c>
      <c r="C94" s="110" t="s">
        <v>228</v>
      </c>
      <c r="D94" s="110" t="s">
        <v>23</v>
      </c>
      <c r="E94" s="110" t="s">
        <v>17</v>
      </c>
      <c r="F94" s="110" t="s">
        <v>234</v>
      </c>
      <c r="H94" s="110"/>
    </row>
    <row r="95" spans="1:8" x14ac:dyDescent="0.15">
      <c r="A95" s="110" t="s">
        <v>235</v>
      </c>
      <c r="B95" s="110" t="s">
        <v>227</v>
      </c>
      <c r="C95" s="110" t="s">
        <v>228</v>
      </c>
      <c r="D95" s="110" t="s">
        <v>23</v>
      </c>
      <c r="E95" s="110" t="s">
        <v>17</v>
      </c>
      <c r="F95" s="110" t="s">
        <v>236</v>
      </c>
      <c r="H95" s="110"/>
    </row>
    <row r="96" spans="1:8" x14ac:dyDescent="0.15">
      <c r="A96" s="110" t="s">
        <v>237</v>
      </c>
      <c r="B96" s="110" t="s">
        <v>227</v>
      </c>
      <c r="C96" s="110" t="s">
        <v>228</v>
      </c>
      <c r="D96" s="110" t="s">
        <v>23</v>
      </c>
      <c r="E96" s="110" t="s">
        <v>18</v>
      </c>
      <c r="F96" s="110" t="s">
        <v>238</v>
      </c>
      <c r="H96" s="110"/>
    </row>
    <row r="97" spans="1:8" x14ac:dyDescent="0.15">
      <c r="A97" s="110" t="s">
        <v>250</v>
      </c>
      <c r="B97" s="110" t="s">
        <v>227</v>
      </c>
      <c r="C97" s="110" t="s">
        <v>228</v>
      </c>
      <c r="D97" s="110" t="s">
        <v>23</v>
      </c>
      <c r="E97" s="110" t="s">
        <v>17</v>
      </c>
      <c r="F97" s="110" t="s">
        <v>251</v>
      </c>
      <c r="H97" s="110"/>
    </row>
    <row r="98" spans="1:8" x14ac:dyDescent="0.15">
      <c r="A98" s="110" t="s">
        <v>256</v>
      </c>
      <c r="B98" s="110" t="s">
        <v>227</v>
      </c>
      <c r="C98" s="110" t="s">
        <v>228</v>
      </c>
      <c r="D98" s="110" t="s">
        <v>23</v>
      </c>
      <c r="E98" s="110" t="s">
        <v>210</v>
      </c>
      <c r="F98" s="110" t="s">
        <v>257</v>
      </c>
      <c r="H98" s="110"/>
    </row>
    <row r="99" spans="1:8" x14ac:dyDescent="0.15">
      <c r="A99" s="110" t="s">
        <v>258</v>
      </c>
      <c r="B99" s="110" t="s">
        <v>227</v>
      </c>
      <c r="C99" s="110" t="s">
        <v>228</v>
      </c>
      <c r="D99" s="110" t="s">
        <v>23</v>
      </c>
      <c r="E99" s="110" t="s">
        <v>87</v>
      </c>
      <c r="F99" s="110" t="s">
        <v>259</v>
      </c>
      <c r="H99" s="110"/>
    </row>
    <row r="100" spans="1:8" x14ac:dyDescent="0.15">
      <c r="A100" s="110" t="s">
        <v>260</v>
      </c>
      <c r="B100" s="110" t="s">
        <v>227</v>
      </c>
      <c r="C100" s="110" t="s">
        <v>228</v>
      </c>
      <c r="D100" s="110" t="s">
        <v>23</v>
      </c>
      <c r="E100" s="110" t="s">
        <v>87</v>
      </c>
      <c r="F100" s="110" t="s">
        <v>261</v>
      </c>
      <c r="H100" s="110"/>
    </row>
    <row r="101" spans="1:8" x14ac:dyDescent="0.15">
      <c r="A101" s="110" t="s">
        <v>225</v>
      </c>
      <c r="B101" s="110" t="s">
        <v>227</v>
      </c>
      <c r="C101" s="110" t="s">
        <v>228</v>
      </c>
      <c r="D101" s="110" t="s">
        <v>16</v>
      </c>
      <c r="E101" s="110" t="s">
        <v>18</v>
      </c>
      <c r="F101" s="110" t="s">
        <v>226</v>
      </c>
      <c r="H101" s="110"/>
    </row>
    <row r="102" spans="1:8" x14ac:dyDescent="0.15">
      <c r="A102" s="110" t="s">
        <v>229</v>
      </c>
      <c r="B102" s="110" t="s">
        <v>227</v>
      </c>
      <c r="C102" s="110" t="s">
        <v>228</v>
      </c>
      <c r="D102" s="110" t="s">
        <v>16</v>
      </c>
      <c r="E102" s="110" t="s">
        <v>29</v>
      </c>
      <c r="F102" s="110" t="s">
        <v>230</v>
      </c>
      <c r="H102" s="110"/>
    </row>
    <row r="103" spans="1:8" x14ac:dyDescent="0.15">
      <c r="A103" s="110" t="s">
        <v>231</v>
      </c>
      <c r="B103" s="110" t="s">
        <v>227</v>
      </c>
      <c r="C103" s="110" t="s">
        <v>228</v>
      </c>
      <c r="D103" s="110" t="s">
        <v>16</v>
      </c>
      <c r="E103" s="110" t="s">
        <v>18</v>
      </c>
      <c r="F103" s="110" t="s">
        <v>232</v>
      </c>
      <c r="H103" s="110"/>
    </row>
    <row r="104" spans="1:8" x14ac:dyDescent="0.15">
      <c r="A104" s="110" t="s">
        <v>262</v>
      </c>
      <c r="B104" s="110" t="s">
        <v>227</v>
      </c>
      <c r="C104" s="110" t="s">
        <v>228</v>
      </c>
      <c r="D104" s="110" t="s">
        <v>16</v>
      </c>
      <c r="E104" s="110" t="s">
        <v>17</v>
      </c>
      <c r="F104" s="110" t="s">
        <v>263</v>
      </c>
      <c r="H104" s="110"/>
    </row>
    <row r="105" spans="1:8" x14ac:dyDescent="0.15">
      <c r="A105" s="110" t="s">
        <v>239</v>
      </c>
      <c r="B105" s="110" t="s">
        <v>227</v>
      </c>
      <c r="C105" s="110" t="s">
        <v>228</v>
      </c>
      <c r="D105" s="110" t="s">
        <v>14</v>
      </c>
      <c r="E105" s="110" t="s">
        <v>65</v>
      </c>
      <c r="F105" s="110" t="s">
        <v>240</v>
      </c>
      <c r="H105" s="110"/>
    </row>
    <row r="106" spans="1:8" x14ac:dyDescent="0.15">
      <c r="A106" s="110" t="s">
        <v>241</v>
      </c>
      <c r="B106" s="110" t="s">
        <v>227</v>
      </c>
      <c r="C106" s="110" t="s">
        <v>228</v>
      </c>
      <c r="D106" s="110" t="s">
        <v>14</v>
      </c>
      <c r="E106" s="110" t="s">
        <v>17</v>
      </c>
      <c r="F106" s="110" t="s">
        <v>242</v>
      </c>
      <c r="H106" s="110"/>
    </row>
    <row r="107" spans="1:8" x14ac:dyDescent="0.15">
      <c r="A107" s="110" t="s">
        <v>243</v>
      </c>
      <c r="B107" s="110" t="s">
        <v>227</v>
      </c>
      <c r="C107" s="110" t="s">
        <v>228</v>
      </c>
      <c r="D107" s="110" t="s">
        <v>14</v>
      </c>
      <c r="E107" s="110" t="s">
        <v>65</v>
      </c>
      <c r="F107" s="110" t="s">
        <v>244</v>
      </c>
      <c r="H107" s="110"/>
    </row>
    <row r="108" spans="1:8" x14ac:dyDescent="0.15">
      <c r="A108" s="110" t="s">
        <v>245</v>
      </c>
      <c r="B108" s="110" t="s">
        <v>227</v>
      </c>
      <c r="C108" s="110" t="s">
        <v>228</v>
      </c>
      <c r="D108" s="110" t="s">
        <v>14</v>
      </c>
      <c r="E108" s="110" t="s">
        <v>345</v>
      </c>
      <c r="F108" s="110" t="s">
        <v>246</v>
      </c>
      <c r="H108" s="110"/>
    </row>
    <row r="109" spans="1:8" x14ac:dyDescent="0.15">
      <c r="A109" s="110" t="s">
        <v>247</v>
      </c>
      <c r="B109" s="110" t="s">
        <v>227</v>
      </c>
      <c r="C109" s="110" t="s">
        <v>228</v>
      </c>
      <c r="D109" s="110" t="s">
        <v>14</v>
      </c>
      <c r="E109" s="110" t="s">
        <v>65</v>
      </c>
      <c r="F109" s="110" t="s">
        <v>248</v>
      </c>
      <c r="H109" s="110"/>
    </row>
    <row r="110" spans="1:8" x14ac:dyDescent="0.15">
      <c r="A110" s="110" t="s">
        <v>249</v>
      </c>
      <c r="B110" s="110" t="s">
        <v>227</v>
      </c>
      <c r="C110" s="110" t="s">
        <v>228</v>
      </c>
      <c r="D110" s="110" t="s">
        <v>14</v>
      </c>
      <c r="E110" s="110" t="s">
        <v>18</v>
      </c>
      <c r="F110" s="110" t="s">
        <v>248</v>
      </c>
      <c r="H110" s="110"/>
    </row>
    <row r="111" spans="1:8" x14ac:dyDescent="0.15">
      <c r="A111" s="110" t="s">
        <v>252</v>
      </c>
      <c r="B111" s="110" t="s">
        <v>227</v>
      </c>
      <c r="C111" s="110" t="s">
        <v>228</v>
      </c>
      <c r="D111" s="110" t="s">
        <v>14</v>
      </c>
      <c r="E111" s="110" t="s">
        <v>65</v>
      </c>
      <c r="F111" s="110" t="s">
        <v>253</v>
      </c>
      <c r="H111" s="110"/>
    </row>
    <row r="112" spans="1:8" x14ac:dyDescent="0.15">
      <c r="A112" s="110" t="s">
        <v>254</v>
      </c>
      <c r="B112" s="110" t="s">
        <v>227</v>
      </c>
      <c r="C112" s="110" t="s">
        <v>228</v>
      </c>
      <c r="D112" s="110" t="s">
        <v>14</v>
      </c>
      <c r="E112" s="110" t="s">
        <v>17</v>
      </c>
      <c r="F112" s="110" t="s">
        <v>255</v>
      </c>
      <c r="H112" s="110"/>
    </row>
    <row r="123" spans="3:7" ht="14" thickBot="1" x14ac:dyDescent="0.2"/>
    <row r="124" spans="3:7" ht="15" thickBot="1" x14ac:dyDescent="0.2">
      <c r="C124" s="113" t="s">
        <v>271</v>
      </c>
      <c r="D124" s="114" t="s">
        <v>272</v>
      </c>
      <c r="E124" s="114" t="s">
        <v>273</v>
      </c>
      <c r="F124" s="114" t="s">
        <v>274</v>
      </c>
      <c r="G124" s="114" t="s">
        <v>275</v>
      </c>
    </row>
    <row r="125" spans="3:7" ht="15" thickBot="1" x14ac:dyDescent="0.2">
      <c r="C125" s="115" t="s">
        <v>22</v>
      </c>
      <c r="D125" s="116">
        <v>10</v>
      </c>
      <c r="E125" s="116">
        <v>11</v>
      </c>
      <c r="F125" s="116">
        <v>20</v>
      </c>
      <c r="G125" s="116">
        <f>SUM(D125:F125)</f>
        <v>41</v>
      </c>
    </row>
    <row r="126" spans="3:7" ht="15" thickBot="1" x14ac:dyDescent="0.2">
      <c r="C126" s="117" t="s">
        <v>276</v>
      </c>
      <c r="D126" s="116">
        <v>3</v>
      </c>
      <c r="E126" s="116">
        <v>4</v>
      </c>
      <c r="F126" s="116">
        <v>9</v>
      </c>
      <c r="G126" s="116">
        <f t="shared" ref="G126:G128" si="0">SUM(D126:F126)</f>
        <v>16</v>
      </c>
    </row>
    <row r="127" spans="3:7" ht="15" thickBot="1" x14ac:dyDescent="0.2">
      <c r="C127" s="117" t="s">
        <v>157</v>
      </c>
      <c r="D127" s="116">
        <v>10</v>
      </c>
      <c r="E127" s="116">
        <v>8</v>
      </c>
      <c r="F127" s="116">
        <v>15</v>
      </c>
      <c r="G127" s="116">
        <f t="shared" si="0"/>
        <v>33</v>
      </c>
    </row>
    <row r="128" spans="3:7" ht="15" thickBot="1" x14ac:dyDescent="0.2">
      <c r="C128" s="117" t="s">
        <v>228</v>
      </c>
      <c r="D128" s="116">
        <v>4</v>
      </c>
      <c r="E128" s="116">
        <v>7</v>
      </c>
      <c r="F128" s="116">
        <v>8</v>
      </c>
      <c r="G128" s="116">
        <f t="shared" si="0"/>
        <v>19</v>
      </c>
    </row>
    <row r="129" spans="3:7" ht="15" thickBot="1" x14ac:dyDescent="0.2">
      <c r="C129" s="118" t="s">
        <v>275</v>
      </c>
      <c r="D129" s="116">
        <f>SUM(D125:D128)</f>
        <v>27</v>
      </c>
      <c r="E129" s="116">
        <f t="shared" ref="E129:G129" si="1">SUM(E125:E128)</f>
        <v>30</v>
      </c>
      <c r="F129" s="116">
        <f t="shared" si="1"/>
        <v>52</v>
      </c>
      <c r="G129" s="116">
        <f t="shared" si="1"/>
        <v>109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D23B-07D2-4251-A0A8-A314525F2910}">
  <dimension ref="A1:M7"/>
  <sheetViews>
    <sheetView showGridLines="0" workbookViewId="0">
      <selection activeCell="E13" sqref="E13"/>
    </sheetView>
  </sheetViews>
  <sheetFormatPr baseColWidth="10" defaultColWidth="8.83203125" defaultRowHeight="13" x14ac:dyDescent="0.15"/>
  <cols>
    <col min="1" max="1" width="16.1640625" style="107" customWidth="1"/>
    <col min="2" max="2" width="27.1640625" style="107" customWidth="1"/>
    <col min="3" max="16384" width="8.83203125" style="107"/>
  </cols>
  <sheetData>
    <row r="1" spans="1:13" s="120" customFormat="1" x14ac:dyDescent="0.15">
      <c r="A1" s="120" t="s">
        <v>362</v>
      </c>
    </row>
    <row r="3" spans="1:13" s="109" customFormat="1" x14ac:dyDescent="0.15">
      <c r="A3" s="108" t="s">
        <v>0</v>
      </c>
      <c r="B3" s="108" t="s">
        <v>341</v>
      </c>
      <c r="C3" s="108" t="s">
        <v>5</v>
      </c>
      <c r="D3" s="132" t="s">
        <v>6</v>
      </c>
      <c r="E3" s="132" t="s">
        <v>7</v>
      </c>
      <c r="F3" s="132" t="s">
        <v>8</v>
      </c>
      <c r="G3" s="132" t="s">
        <v>9</v>
      </c>
      <c r="H3" s="132" t="s">
        <v>10</v>
      </c>
      <c r="I3" s="133" t="s">
        <v>11</v>
      </c>
      <c r="J3" s="133" t="s">
        <v>11</v>
      </c>
      <c r="K3" s="133" t="s">
        <v>12</v>
      </c>
      <c r="L3" s="133" t="s">
        <v>13</v>
      </c>
      <c r="M3" s="133" t="s">
        <v>10</v>
      </c>
    </row>
    <row r="4" spans="1:13" s="109" customFormat="1" x14ac:dyDescent="0.15">
      <c r="A4" s="110" t="s">
        <v>264</v>
      </c>
      <c r="B4" s="110" t="s">
        <v>265</v>
      </c>
      <c r="C4" s="121">
        <v>3.1800000000000002E-2</v>
      </c>
      <c r="D4" s="133">
        <v>6.5</v>
      </c>
      <c r="E4" s="133">
        <v>-19.2</v>
      </c>
      <c r="F4" s="134">
        <v>12.6</v>
      </c>
      <c r="G4" s="134">
        <v>38.22</v>
      </c>
      <c r="H4" s="134">
        <v>2.9</v>
      </c>
      <c r="I4" s="135">
        <v>14.672133781911732</v>
      </c>
      <c r="J4" s="136">
        <v>0.21640315312554176</v>
      </c>
      <c r="K4" s="136">
        <v>7.7869901791355094</v>
      </c>
      <c r="L4" s="135">
        <f>G4/J4*32064/12011</f>
        <v>471.48255808737343</v>
      </c>
      <c r="M4" s="136">
        <f>F4/J4*32064/14007</f>
        <v>133.28446464022562</v>
      </c>
    </row>
    <row r="5" spans="1:13" s="109" customFormat="1" x14ac:dyDescent="0.15">
      <c r="A5" s="110" t="s">
        <v>266</v>
      </c>
      <c r="B5" s="110" t="s">
        <v>267</v>
      </c>
      <c r="C5" s="121">
        <v>0.1203</v>
      </c>
      <c r="D5" s="133">
        <v>6.8</v>
      </c>
      <c r="E5" s="133">
        <v>-20</v>
      </c>
      <c r="F5" s="134">
        <v>14.52</v>
      </c>
      <c r="G5" s="134">
        <v>39.549999999999997</v>
      </c>
      <c r="H5" s="134">
        <v>3.11</v>
      </c>
      <c r="I5" s="135">
        <v>8.8580883322346722</v>
      </c>
      <c r="J5" s="136">
        <v>0.2324957567515662</v>
      </c>
      <c r="K5" s="136">
        <v>8.3191130930455248</v>
      </c>
      <c r="L5" s="135">
        <f>G5/J5*32064/12011</f>
        <v>454.11933129042023</v>
      </c>
      <c r="M5" s="136">
        <f>F5/J5*32064/14007</f>
        <v>142.96316574173906</v>
      </c>
    </row>
    <row r="6" spans="1:13" s="109" customFormat="1" x14ac:dyDescent="0.15">
      <c r="A6" s="110" t="s">
        <v>268</v>
      </c>
      <c r="B6" s="110" t="s">
        <v>267</v>
      </c>
      <c r="C6" s="121">
        <v>0</v>
      </c>
      <c r="D6" s="133" t="s">
        <v>15</v>
      </c>
      <c r="E6" s="133"/>
      <c r="F6" s="133"/>
      <c r="G6" s="133"/>
      <c r="H6" s="133"/>
      <c r="I6" s="133"/>
      <c r="J6" s="133"/>
      <c r="K6" s="133"/>
      <c r="L6" s="135"/>
      <c r="M6" s="136"/>
    </row>
    <row r="7" spans="1:13" s="109" customFormat="1" x14ac:dyDescent="0.15">
      <c r="A7" s="110" t="s">
        <v>269</v>
      </c>
      <c r="B7" s="110" t="s">
        <v>270</v>
      </c>
      <c r="C7" s="121">
        <v>0</v>
      </c>
      <c r="D7" s="133" t="s">
        <v>15</v>
      </c>
      <c r="E7" s="133"/>
      <c r="F7" s="133"/>
      <c r="G7" s="133"/>
      <c r="H7" s="133"/>
      <c r="I7" s="135"/>
      <c r="J7" s="136"/>
      <c r="K7" s="136"/>
      <c r="L7" s="133"/>
      <c r="M7" s="133"/>
    </row>
  </sheetData>
  <conditionalFormatting sqref="L3:L7">
    <cfRule type="cellIs" dxfId="1" priority="2" operator="between">
      <formula>300</formula>
      <formula>900</formula>
    </cfRule>
  </conditionalFormatting>
  <conditionalFormatting sqref="M3:M7">
    <cfRule type="cellIs" dxfId="0" priority="1" operator="between">
      <formula>100</formula>
      <formula>300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AFD8-FE93-4E5F-950A-AC7C388FC785}">
  <dimension ref="A1:V81"/>
  <sheetViews>
    <sheetView showGridLines="0" zoomScale="70" zoomScaleNormal="70" workbookViewId="0">
      <selection sqref="A1:XFD1048576"/>
    </sheetView>
  </sheetViews>
  <sheetFormatPr baseColWidth="10" defaultColWidth="27.83203125" defaultRowHeight="14" x14ac:dyDescent="0.15"/>
  <cols>
    <col min="1" max="4" width="27.83203125" style="123"/>
    <col min="5" max="5" width="12.5" style="85" customWidth="1"/>
    <col min="6" max="6" width="27.83203125" style="123"/>
    <col min="7" max="7" width="24.1640625" style="123" customWidth="1"/>
    <col min="8" max="18" width="27.83203125" style="123"/>
    <col min="19" max="22" width="27.83203125" style="124"/>
    <col min="23" max="16384" width="27.83203125" style="123"/>
  </cols>
  <sheetData>
    <row r="1" spans="1:22" s="122" customFormat="1" x14ac:dyDescent="0.15">
      <c r="A1" s="122" t="s">
        <v>363</v>
      </c>
    </row>
    <row r="3" spans="1:22" s="125" customFormat="1" x14ac:dyDescent="0.15">
      <c r="A3" s="125" t="s">
        <v>0</v>
      </c>
      <c r="B3" s="125" t="s">
        <v>2</v>
      </c>
      <c r="C3" s="125" t="s">
        <v>3</v>
      </c>
      <c r="D3" s="125" t="s">
        <v>4</v>
      </c>
      <c r="E3" s="126" t="s">
        <v>5</v>
      </c>
      <c r="F3" s="125" t="s">
        <v>6</v>
      </c>
      <c r="G3" s="125" t="s">
        <v>7</v>
      </c>
      <c r="H3" s="125" t="s">
        <v>343</v>
      </c>
      <c r="I3" s="125" t="s">
        <v>8</v>
      </c>
      <c r="J3" s="125" t="s">
        <v>9</v>
      </c>
      <c r="K3" s="125" t="s">
        <v>10</v>
      </c>
      <c r="L3" s="125" t="s">
        <v>11</v>
      </c>
      <c r="M3" s="125" t="s">
        <v>13</v>
      </c>
      <c r="N3" s="125" t="s">
        <v>10</v>
      </c>
    </row>
    <row r="4" spans="1:22" x14ac:dyDescent="0.15">
      <c r="A4" s="123" t="s">
        <v>27</v>
      </c>
      <c r="B4" s="123" t="s">
        <v>22</v>
      </c>
      <c r="C4" s="123" t="s">
        <v>14</v>
      </c>
      <c r="D4" s="123" t="s">
        <v>29</v>
      </c>
      <c r="E4" s="85">
        <v>5.3699999999999998E-2</v>
      </c>
      <c r="F4" s="127">
        <v>8.51</v>
      </c>
      <c r="G4" s="127">
        <v>-20.399999999999999</v>
      </c>
      <c r="H4" s="127">
        <v>18.375745839493145</v>
      </c>
      <c r="I4" s="127">
        <v>8.2899999999999991</v>
      </c>
      <c r="J4" s="127">
        <v>23.18</v>
      </c>
      <c r="K4" s="127">
        <v>3.26</v>
      </c>
      <c r="L4" s="123">
        <v>0.17</v>
      </c>
      <c r="M4" s="128">
        <v>364.00139088188769</v>
      </c>
      <c r="N4" s="128">
        <v>111.62929459639928</v>
      </c>
      <c r="S4" s="123"/>
      <c r="T4" s="123"/>
      <c r="U4" s="123"/>
      <c r="V4" s="123"/>
    </row>
    <row r="5" spans="1:22" x14ac:dyDescent="0.15">
      <c r="A5" s="123" t="s">
        <v>96</v>
      </c>
      <c r="B5" s="123" t="s">
        <v>22</v>
      </c>
      <c r="C5" s="123" t="s">
        <v>16</v>
      </c>
      <c r="D5" s="123" t="s">
        <v>17</v>
      </c>
      <c r="E5" s="85">
        <v>2.3199999999999998E-2</v>
      </c>
      <c r="F5" s="127">
        <v>8.7100000000000009</v>
      </c>
      <c r="G5" s="127">
        <v>-20.260000000000002</v>
      </c>
      <c r="H5" s="127">
        <v>8.1940445525822199</v>
      </c>
      <c r="I5" s="127">
        <v>7.86</v>
      </c>
      <c r="J5" s="127">
        <v>21.67</v>
      </c>
      <c r="K5" s="127">
        <v>3.22</v>
      </c>
      <c r="L5" s="127">
        <v>0.15</v>
      </c>
      <c r="M5" s="127">
        <v>385.66141037382408</v>
      </c>
      <c r="N5" s="127">
        <v>119.95099593060613</v>
      </c>
      <c r="S5" s="123"/>
      <c r="T5" s="123"/>
      <c r="U5" s="123"/>
      <c r="V5" s="123"/>
    </row>
    <row r="6" spans="1:22" x14ac:dyDescent="0.15">
      <c r="A6" s="123" t="s">
        <v>104</v>
      </c>
      <c r="B6" s="123" t="s">
        <v>22</v>
      </c>
      <c r="C6" s="123" t="s">
        <v>23</v>
      </c>
      <c r="D6" s="123" t="s">
        <v>17</v>
      </c>
      <c r="E6" s="85">
        <v>0.10680000000000001</v>
      </c>
      <c r="F6" s="127">
        <v>9.1</v>
      </c>
      <c r="G6" s="127">
        <v>-20.079999999999998</v>
      </c>
      <c r="H6" s="127">
        <v>11.518187469459923</v>
      </c>
      <c r="I6" s="127">
        <v>15.19</v>
      </c>
      <c r="J6" s="127">
        <v>42.15</v>
      </c>
      <c r="K6" s="127">
        <v>3.24</v>
      </c>
      <c r="L6" s="127">
        <v>0.333594910727321</v>
      </c>
      <c r="M6" s="127">
        <v>337.30027506750855</v>
      </c>
      <c r="N6" s="127">
        <v>104.23436585768545</v>
      </c>
      <c r="S6" s="123"/>
      <c r="T6" s="123"/>
      <c r="U6" s="123"/>
      <c r="V6" s="123"/>
    </row>
    <row r="7" spans="1:22" x14ac:dyDescent="0.15">
      <c r="A7" s="123" t="s">
        <v>41</v>
      </c>
      <c r="B7" s="123" t="s">
        <v>22</v>
      </c>
      <c r="C7" s="123" t="s">
        <v>14</v>
      </c>
      <c r="D7" s="123" t="s">
        <v>17</v>
      </c>
      <c r="E7" s="85">
        <v>4.3999999999999997E-2</v>
      </c>
      <c r="F7" s="127">
        <v>9.57</v>
      </c>
      <c r="G7" s="127">
        <v>-20</v>
      </c>
      <c r="H7" s="127"/>
      <c r="I7" s="127">
        <v>9.44</v>
      </c>
      <c r="J7" s="127">
        <v>25.8</v>
      </c>
      <c r="K7" s="127">
        <v>3.19</v>
      </c>
      <c r="L7" s="127"/>
      <c r="M7" s="127"/>
      <c r="N7" s="127"/>
      <c r="S7" s="123"/>
      <c r="T7" s="123"/>
      <c r="U7" s="123"/>
      <c r="V7" s="123"/>
    </row>
    <row r="8" spans="1:22" x14ac:dyDescent="0.15">
      <c r="A8" s="123" t="s">
        <v>98</v>
      </c>
      <c r="B8" s="123" t="s">
        <v>22</v>
      </c>
      <c r="C8" s="123" t="s">
        <v>16</v>
      </c>
      <c r="D8" s="123" t="s">
        <v>18</v>
      </c>
      <c r="E8" s="85">
        <v>4.87E-2</v>
      </c>
      <c r="F8" s="127">
        <v>8.2799999999999994</v>
      </c>
      <c r="G8" s="127">
        <v>-19.920000000000002</v>
      </c>
      <c r="H8" s="127">
        <v>8.7365843694741674</v>
      </c>
      <c r="I8" s="127">
        <v>13.56</v>
      </c>
      <c r="J8" s="127">
        <v>35.950000000000003</v>
      </c>
      <c r="K8" s="127">
        <v>3.09</v>
      </c>
      <c r="L8" s="127">
        <v>0.20231436314363141</v>
      </c>
      <c r="M8" s="127">
        <v>474.36289553179427</v>
      </c>
      <c r="N8" s="127">
        <v>153.42832523819763</v>
      </c>
      <c r="S8" s="123"/>
      <c r="T8" s="123"/>
      <c r="U8" s="123"/>
      <c r="V8" s="123"/>
    </row>
    <row r="9" spans="1:22" x14ac:dyDescent="0.15">
      <c r="A9" s="123" t="s">
        <v>55</v>
      </c>
      <c r="B9" s="123" t="s">
        <v>22</v>
      </c>
      <c r="C9" s="123" t="s">
        <v>14</v>
      </c>
      <c r="D9" s="123" t="s">
        <v>29</v>
      </c>
      <c r="E9" s="85">
        <v>5.0599999999999999E-2</v>
      </c>
      <c r="F9" s="127">
        <v>9.07</v>
      </c>
      <c r="G9" s="127">
        <v>-19.829999999999998</v>
      </c>
      <c r="H9" s="127">
        <v>8.4600000000000009</v>
      </c>
      <c r="I9" s="127">
        <v>15.85</v>
      </c>
      <c r="J9" s="127">
        <v>42.69</v>
      </c>
      <c r="K9" s="127">
        <v>3.14</v>
      </c>
      <c r="L9" s="127">
        <v>0.41682198244067414</v>
      </c>
      <c r="M9" s="127">
        <v>253.36358820281458</v>
      </c>
      <c r="N9" s="127">
        <v>77.051239136305753</v>
      </c>
      <c r="S9" s="123"/>
      <c r="T9" s="123"/>
      <c r="U9" s="123"/>
      <c r="V9" s="123"/>
    </row>
    <row r="10" spans="1:22" x14ac:dyDescent="0.15">
      <c r="A10" s="123" t="s">
        <v>256</v>
      </c>
      <c r="B10" s="123" t="s">
        <v>228</v>
      </c>
      <c r="C10" s="123" t="s">
        <v>23</v>
      </c>
      <c r="D10" s="123" t="s">
        <v>210</v>
      </c>
      <c r="E10" s="85">
        <v>6.9199999999999998E-2</v>
      </c>
      <c r="F10" s="127">
        <v>9.48</v>
      </c>
      <c r="G10" s="127">
        <v>-19.739999999999998</v>
      </c>
      <c r="H10" s="127"/>
      <c r="I10" s="127">
        <v>6.6</v>
      </c>
      <c r="J10" s="127">
        <v>18.100000000000001</v>
      </c>
      <c r="K10" s="127">
        <v>3.2</v>
      </c>
      <c r="L10" s="127"/>
      <c r="M10" s="127"/>
      <c r="N10" s="127"/>
      <c r="S10" s="123"/>
      <c r="T10" s="123"/>
      <c r="U10" s="123"/>
      <c r="V10" s="123"/>
    </row>
    <row r="11" spans="1:22" x14ac:dyDescent="0.15">
      <c r="A11" s="123" t="s">
        <v>215</v>
      </c>
      <c r="B11" s="123" t="s">
        <v>157</v>
      </c>
      <c r="C11" s="123" t="s">
        <v>16</v>
      </c>
      <c r="D11" s="123" t="s">
        <v>29</v>
      </c>
      <c r="E11" s="85">
        <v>4.4699999999999997E-2</v>
      </c>
      <c r="F11" s="127">
        <v>14.82</v>
      </c>
      <c r="G11" s="127">
        <v>-19.739999999999998</v>
      </c>
      <c r="H11" s="127">
        <v>9.3476662016867245</v>
      </c>
      <c r="I11" s="127">
        <v>14.13</v>
      </c>
      <c r="J11" s="127">
        <v>37.67</v>
      </c>
      <c r="K11" s="127">
        <v>3.11</v>
      </c>
      <c r="L11" s="127">
        <v>0.2</v>
      </c>
      <c r="M11" s="127">
        <v>502.8102905669802</v>
      </c>
      <c r="N11" s="127">
        <v>161.72782180338402</v>
      </c>
      <c r="S11" s="123"/>
      <c r="T11" s="123"/>
      <c r="U11" s="123"/>
      <c r="V11" s="123"/>
    </row>
    <row r="12" spans="1:22" x14ac:dyDescent="0.15">
      <c r="A12" s="123" t="s">
        <v>258</v>
      </c>
      <c r="B12" s="123" t="s">
        <v>228</v>
      </c>
      <c r="C12" s="123" t="s">
        <v>23</v>
      </c>
      <c r="D12" s="123" t="s">
        <v>87</v>
      </c>
      <c r="E12" s="85">
        <v>4.5100000000000001E-2</v>
      </c>
      <c r="F12" s="127">
        <v>8.83</v>
      </c>
      <c r="G12" s="127">
        <v>-19.71</v>
      </c>
      <c r="H12" s="127">
        <v>8.3854443347559791</v>
      </c>
      <c r="I12" s="127">
        <v>13.37</v>
      </c>
      <c r="J12" s="127">
        <v>34.92</v>
      </c>
      <c r="K12" s="127">
        <v>3.05</v>
      </c>
      <c r="L12" s="127">
        <v>0.22690379294147364</v>
      </c>
      <c r="M12" s="127">
        <v>410.83838398153677</v>
      </c>
      <c r="N12" s="127">
        <v>134.88455479168024</v>
      </c>
      <c r="S12" s="123"/>
      <c r="T12" s="123"/>
      <c r="U12" s="123"/>
      <c r="V12" s="123"/>
    </row>
    <row r="13" spans="1:22" x14ac:dyDescent="0.15">
      <c r="A13" s="123" t="s">
        <v>38</v>
      </c>
      <c r="B13" s="123" t="s">
        <v>22</v>
      </c>
      <c r="C13" s="123" t="s">
        <v>23</v>
      </c>
      <c r="D13" s="123" t="s">
        <v>17</v>
      </c>
      <c r="E13" s="85">
        <v>0.1348</v>
      </c>
      <c r="F13" s="127">
        <v>9.2799999999999994</v>
      </c>
      <c r="G13" s="127">
        <v>-19.690000000000001</v>
      </c>
      <c r="H13" s="127"/>
      <c r="I13" s="127">
        <v>17</v>
      </c>
      <c r="J13" s="127">
        <v>47</v>
      </c>
      <c r="K13" s="127">
        <v>3.12</v>
      </c>
      <c r="L13" s="127"/>
      <c r="M13" s="127"/>
      <c r="N13" s="127"/>
      <c r="S13" s="123"/>
      <c r="T13" s="123"/>
      <c r="U13" s="123"/>
      <c r="V13" s="123"/>
    </row>
    <row r="14" spans="1:22" x14ac:dyDescent="0.15">
      <c r="A14" s="123" t="s">
        <v>122</v>
      </c>
      <c r="B14" s="123" t="s">
        <v>115</v>
      </c>
      <c r="C14" s="123" t="s">
        <v>14</v>
      </c>
      <c r="D14" s="123" t="s">
        <v>344</v>
      </c>
      <c r="E14" s="85">
        <v>4.1500000000000002E-2</v>
      </c>
      <c r="F14" s="127">
        <v>11.07</v>
      </c>
      <c r="G14" s="127">
        <v>-19.43</v>
      </c>
      <c r="H14" s="127"/>
      <c r="I14" s="127">
        <v>15</v>
      </c>
      <c r="J14" s="127">
        <v>41.2</v>
      </c>
      <c r="K14" s="127">
        <v>3.2</v>
      </c>
      <c r="L14" s="127"/>
      <c r="M14" s="127"/>
      <c r="N14" s="127"/>
      <c r="S14" s="123"/>
      <c r="T14" s="123"/>
      <c r="U14" s="123"/>
      <c r="V14" s="123"/>
    </row>
    <row r="15" spans="1:22" x14ac:dyDescent="0.15">
      <c r="A15" s="123" t="s">
        <v>139</v>
      </c>
      <c r="B15" s="123" t="s">
        <v>115</v>
      </c>
      <c r="C15" s="123" t="s">
        <v>16</v>
      </c>
      <c r="D15" s="123" t="s">
        <v>87</v>
      </c>
      <c r="E15" s="85">
        <v>0.02</v>
      </c>
      <c r="F15" s="127">
        <v>7.48</v>
      </c>
      <c r="G15" s="127">
        <v>-19.43</v>
      </c>
      <c r="H15" s="127">
        <v>12.789439768069069</v>
      </c>
      <c r="I15" s="127">
        <v>10.99</v>
      </c>
      <c r="J15" s="127">
        <v>29.3</v>
      </c>
      <c r="K15" s="127">
        <v>3.11</v>
      </c>
      <c r="L15" s="123">
        <v>0.2</v>
      </c>
      <c r="M15" s="128">
        <v>391.08950129048372</v>
      </c>
      <c r="N15" s="128">
        <v>125.78830584707644</v>
      </c>
      <c r="S15" s="123"/>
      <c r="T15" s="123"/>
      <c r="U15" s="123"/>
      <c r="V15" s="123"/>
    </row>
    <row r="16" spans="1:22" x14ac:dyDescent="0.15">
      <c r="A16" s="123" t="s">
        <v>163</v>
      </c>
      <c r="B16" s="123" t="s">
        <v>157</v>
      </c>
      <c r="C16" s="123" t="s">
        <v>14</v>
      </c>
      <c r="D16" s="123" t="s">
        <v>65</v>
      </c>
      <c r="E16" s="85">
        <v>5.6800000000000003E-2</v>
      </c>
      <c r="F16" s="127">
        <v>9.2100000000000009</v>
      </c>
      <c r="G16" s="127">
        <v>-19.399999999999999</v>
      </c>
      <c r="H16" s="127">
        <v>5.4545201617694277</v>
      </c>
      <c r="I16" s="127">
        <v>13.55</v>
      </c>
      <c r="J16" s="127">
        <v>36.590000000000003</v>
      </c>
      <c r="K16" s="127">
        <v>3.15</v>
      </c>
      <c r="L16" s="127">
        <v>0.21925650066820904</v>
      </c>
      <c r="M16" s="127">
        <v>445.50077499681493</v>
      </c>
      <c r="N16" s="127">
        <v>141.46838247802148</v>
      </c>
      <c r="S16" s="123"/>
      <c r="T16" s="123"/>
      <c r="U16" s="123"/>
      <c r="V16" s="123"/>
    </row>
    <row r="17" spans="1:22" x14ac:dyDescent="0.15">
      <c r="A17" s="123" t="s">
        <v>213</v>
      </c>
      <c r="B17" s="123" t="s">
        <v>157</v>
      </c>
      <c r="C17" s="123" t="s">
        <v>16</v>
      </c>
      <c r="D17" s="123" t="s">
        <v>87</v>
      </c>
      <c r="E17" s="85">
        <v>4.7E-2</v>
      </c>
      <c r="F17" s="127">
        <v>9.41</v>
      </c>
      <c r="G17" s="127">
        <v>-19.36</v>
      </c>
      <c r="H17" s="127">
        <v>9.0894959788064842</v>
      </c>
      <c r="I17" s="127">
        <v>11.31</v>
      </c>
      <c r="J17" s="127">
        <v>31.4</v>
      </c>
      <c r="K17" s="127">
        <v>3.24</v>
      </c>
      <c r="L17" s="127">
        <v>0.18409230030316559</v>
      </c>
      <c r="M17" s="127">
        <v>455.33659599398192</v>
      </c>
      <c r="N17" s="127">
        <v>140.63698640718505</v>
      </c>
      <c r="S17" s="123"/>
      <c r="T17" s="123"/>
      <c r="U17" s="123"/>
      <c r="V17" s="123"/>
    </row>
    <row r="18" spans="1:22" x14ac:dyDescent="0.15">
      <c r="A18" s="123" t="s">
        <v>85</v>
      </c>
      <c r="B18" s="123" t="s">
        <v>22</v>
      </c>
      <c r="C18" s="123" t="s">
        <v>14</v>
      </c>
      <c r="D18" s="123" t="s">
        <v>87</v>
      </c>
      <c r="E18" s="85">
        <v>3.7100000000000001E-2</v>
      </c>
      <c r="F18" s="127">
        <v>9.15</v>
      </c>
      <c r="G18" s="127">
        <v>-19.350000000000001</v>
      </c>
      <c r="H18" s="127"/>
      <c r="I18" s="127">
        <v>12.8</v>
      </c>
      <c r="J18" s="127">
        <v>39.9</v>
      </c>
      <c r="K18" s="127">
        <v>3.2</v>
      </c>
      <c r="L18" s="127"/>
      <c r="M18" s="127"/>
      <c r="N18" s="127"/>
      <c r="S18" s="123"/>
      <c r="T18" s="123"/>
      <c r="U18" s="123"/>
      <c r="V18" s="123"/>
    </row>
    <row r="19" spans="1:22" x14ac:dyDescent="0.15">
      <c r="A19" s="123" t="s">
        <v>180</v>
      </c>
      <c r="B19" s="123" t="s">
        <v>157</v>
      </c>
      <c r="C19" s="123" t="s">
        <v>16</v>
      </c>
      <c r="D19" s="123" t="s">
        <v>87</v>
      </c>
      <c r="E19" s="85">
        <v>3.61E-2</v>
      </c>
      <c r="F19" s="127">
        <v>8.35</v>
      </c>
      <c r="G19" s="127">
        <v>-19.329999999999998</v>
      </c>
      <c r="H19" s="127"/>
      <c r="I19" s="127">
        <v>11.64</v>
      </c>
      <c r="J19" s="127">
        <v>32.92</v>
      </c>
      <c r="K19" s="127">
        <v>3.3</v>
      </c>
      <c r="L19" s="127"/>
      <c r="M19" s="127"/>
      <c r="N19" s="127"/>
      <c r="S19" s="123"/>
      <c r="T19" s="123"/>
      <c r="U19" s="123"/>
      <c r="V19" s="123"/>
    </row>
    <row r="20" spans="1:22" x14ac:dyDescent="0.15">
      <c r="A20" s="123" t="s">
        <v>24</v>
      </c>
      <c r="B20" s="123" t="s">
        <v>22</v>
      </c>
      <c r="C20" s="123" t="s">
        <v>14</v>
      </c>
      <c r="D20" s="123" t="s">
        <v>344</v>
      </c>
      <c r="E20" s="85">
        <v>6.8199999999999997E-2</v>
      </c>
      <c r="F20" s="127">
        <v>10.85</v>
      </c>
      <c r="G20" s="127">
        <v>-19.27</v>
      </c>
      <c r="H20" s="127">
        <v>8.32</v>
      </c>
      <c r="I20" s="127">
        <v>7.69</v>
      </c>
      <c r="J20" s="127">
        <v>21.84</v>
      </c>
      <c r="K20" s="127">
        <v>3.31</v>
      </c>
      <c r="L20" s="127">
        <v>0.73468938924816274</v>
      </c>
      <c r="M20" s="127">
        <v>84.226391935843054</v>
      </c>
      <c r="N20" s="127">
        <v>25.829936241229486</v>
      </c>
      <c r="S20" s="123"/>
      <c r="T20" s="123"/>
      <c r="U20" s="123"/>
      <c r="V20" s="123"/>
    </row>
    <row r="21" spans="1:22" x14ac:dyDescent="0.15">
      <c r="A21" s="123" t="s">
        <v>186</v>
      </c>
      <c r="B21" s="123" t="s">
        <v>157</v>
      </c>
      <c r="C21" s="123" t="s">
        <v>14</v>
      </c>
      <c r="D21" s="123" t="s">
        <v>344</v>
      </c>
      <c r="E21" s="85">
        <v>3.3700000000000001E-2</v>
      </c>
      <c r="F21" s="127">
        <v>8.42</v>
      </c>
      <c r="G21" s="127">
        <v>-19.239999999999998</v>
      </c>
      <c r="H21" s="127">
        <v>8.5799922737310936</v>
      </c>
      <c r="I21" s="127">
        <v>13.95</v>
      </c>
      <c r="J21" s="127">
        <v>37.979999999999997</v>
      </c>
      <c r="K21" s="127">
        <v>3.18</v>
      </c>
      <c r="L21" s="127">
        <v>0.16</v>
      </c>
      <c r="M21" s="127">
        <v>633.68512197152597</v>
      </c>
      <c r="N21" s="127">
        <v>199.58449346755194</v>
      </c>
      <c r="S21" s="123"/>
      <c r="T21" s="123"/>
      <c r="U21" s="123"/>
      <c r="V21" s="123"/>
    </row>
    <row r="22" spans="1:22" x14ac:dyDescent="0.15">
      <c r="A22" s="123" t="s">
        <v>152</v>
      </c>
      <c r="B22" s="123" t="s">
        <v>115</v>
      </c>
      <c r="C22" s="123" t="s">
        <v>23</v>
      </c>
      <c r="D22" s="123" t="s">
        <v>18</v>
      </c>
      <c r="E22" s="85">
        <v>5.4600000000000003E-2</v>
      </c>
      <c r="F22" s="127">
        <v>11.52</v>
      </c>
      <c r="G22" s="127">
        <v>-19.21</v>
      </c>
      <c r="H22" s="127">
        <v>9.1001863490266057</v>
      </c>
      <c r="I22" s="127">
        <v>15.76</v>
      </c>
      <c r="J22" s="127">
        <v>42.72</v>
      </c>
      <c r="K22" s="127">
        <v>3.16</v>
      </c>
      <c r="L22" s="127">
        <v>0.18967588551754466</v>
      </c>
      <c r="M22" s="127">
        <v>601.25355417150354</v>
      </c>
      <c r="N22" s="127">
        <v>190.2026940667339</v>
      </c>
      <c r="S22" s="123"/>
      <c r="T22" s="123"/>
      <c r="U22" s="123"/>
      <c r="V22" s="123"/>
    </row>
    <row r="23" spans="1:22" x14ac:dyDescent="0.15">
      <c r="A23" s="123" t="s">
        <v>52</v>
      </c>
      <c r="B23" s="123" t="s">
        <v>22</v>
      </c>
      <c r="C23" s="123" t="s">
        <v>16</v>
      </c>
      <c r="D23" s="123" t="s">
        <v>54</v>
      </c>
      <c r="E23" s="85">
        <v>7.5700000000000003E-2</v>
      </c>
      <c r="F23" s="127">
        <v>9.9700000000000006</v>
      </c>
      <c r="G23" s="127">
        <v>-19.21</v>
      </c>
      <c r="H23" s="127">
        <v>8.2802618353986492</v>
      </c>
      <c r="I23" s="127">
        <v>13.23</v>
      </c>
      <c r="J23" s="127">
        <v>36.24</v>
      </c>
      <c r="K23" s="127">
        <v>3.2</v>
      </c>
      <c r="L23" s="127">
        <v>0.25979179245452738</v>
      </c>
      <c r="M23" s="127">
        <v>372.39281710283075</v>
      </c>
      <c r="N23" s="127">
        <v>116.57542005156043</v>
      </c>
      <c r="S23" s="123"/>
      <c r="T23" s="123"/>
      <c r="U23" s="123"/>
      <c r="V23" s="123"/>
    </row>
    <row r="24" spans="1:22" x14ac:dyDescent="0.15">
      <c r="A24" s="123" t="s">
        <v>63</v>
      </c>
      <c r="B24" s="123" t="s">
        <v>22</v>
      </c>
      <c r="C24" s="123" t="s">
        <v>14</v>
      </c>
      <c r="D24" s="123" t="s">
        <v>65</v>
      </c>
      <c r="E24" s="85">
        <v>4.7100000000000003E-2</v>
      </c>
      <c r="F24" s="127">
        <v>9.89</v>
      </c>
      <c r="G24" s="127">
        <v>-19.09</v>
      </c>
      <c r="H24" s="127"/>
      <c r="I24" s="127">
        <v>7.21</v>
      </c>
      <c r="J24" s="127">
        <v>19.579999999999998</v>
      </c>
      <c r="K24" s="127">
        <v>3.17</v>
      </c>
      <c r="L24" s="127"/>
      <c r="M24" s="127"/>
      <c r="N24" s="127"/>
      <c r="S24" s="123"/>
      <c r="T24" s="123"/>
      <c r="U24" s="123"/>
      <c r="V24" s="123"/>
    </row>
    <row r="25" spans="1:22" x14ac:dyDescent="0.15">
      <c r="A25" s="123" t="s">
        <v>262</v>
      </c>
      <c r="B25" s="123" t="s">
        <v>228</v>
      </c>
      <c r="C25" s="123" t="s">
        <v>16</v>
      </c>
      <c r="D25" s="123" t="s">
        <v>17</v>
      </c>
      <c r="E25" s="85">
        <v>4.24E-2</v>
      </c>
      <c r="F25" s="127">
        <v>9.6199999999999992</v>
      </c>
      <c r="G25" s="127">
        <v>-19.09</v>
      </c>
      <c r="H25" s="127">
        <v>5.6550707120776966</v>
      </c>
      <c r="I25" s="127">
        <v>14.03</v>
      </c>
      <c r="J25" s="127">
        <v>39.56</v>
      </c>
      <c r="K25" s="127">
        <v>3.29</v>
      </c>
      <c r="L25" s="123">
        <v>0.3</v>
      </c>
      <c r="M25" s="127">
        <v>352.02504370993256</v>
      </c>
      <c r="N25" s="127">
        <v>107.05550082101806</v>
      </c>
      <c r="S25" s="123"/>
      <c r="T25" s="123"/>
      <c r="U25" s="123"/>
      <c r="V25" s="123"/>
    </row>
    <row r="26" spans="1:22" x14ac:dyDescent="0.15">
      <c r="A26" s="123" t="s">
        <v>34</v>
      </c>
      <c r="B26" s="123" t="s">
        <v>22</v>
      </c>
      <c r="C26" s="123" t="s">
        <v>14</v>
      </c>
      <c r="D26" s="123" t="s">
        <v>29</v>
      </c>
      <c r="E26" s="85">
        <v>3.5700000000000003E-2</v>
      </c>
      <c r="F26" s="127">
        <v>8.76</v>
      </c>
      <c r="G26" s="127">
        <v>-19.079999999999998</v>
      </c>
      <c r="H26" s="127">
        <v>9.5114731052175756</v>
      </c>
      <c r="I26" s="127">
        <v>6.71</v>
      </c>
      <c r="J26" s="127">
        <v>19.43</v>
      </c>
      <c r="K26" s="127">
        <v>3.38</v>
      </c>
      <c r="L26" s="127">
        <v>0.15</v>
      </c>
      <c r="M26" s="127">
        <v>345.79608692032303</v>
      </c>
      <c r="N26" s="127">
        <v>102.40091382879989</v>
      </c>
      <c r="S26" s="123"/>
      <c r="T26" s="123"/>
      <c r="U26" s="123"/>
      <c r="V26" s="123"/>
    </row>
    <row r="27" spans="1:22" x14ac:dyDescent="0.15">
      <c r="A27" s="123" t="s">
        <v>233</v>
      </c>
      <c r="B27" s="123" t="s">
        <v>228</v>
      </c>
      <c r="C27" s="123" t="s">
        <v>23</v>
      </c>
      <c r="D27" s="123" t="s">
        <v>17</v>
      </c>
      <c r="E27" s="85">
        <v>5.57E-2</v>
      </c>
      <c r="F27" s="127">
        <v>10.82</v>
      </c>
      <c r="G27" s="127">
        <v>-19.07</v>
      </c>
      <c r="H27" s="127"/>
      <c r="I27" s="127">
        <v>10.26</v>
      </c>
      <c r="J27" s="127">
        <v>27.89</v>
      </c>
      <c r="K27" s="127">
        <v>3.17</v>
      </c>
      <c r="L27" s="127"/>
      <c r="M27" s="127"/>
      <c r="N27" s="127"/>
      <c r="S27" s="123"/>
      <c r="T27" s="123"/>
      <c r="U27" s="123"/>
      <c r="V27" s="123"/>
    </row>
    <row r="28" spans="1:22" x14ac:dyDescent="0.15">
      <c r="A28" s="123" t="s">
        <v>94</v>
      </c>
      <c r="B28" s="123" t="s">
        <v>22</v>
      </c>
      <c r="C28" s="123" t="s">
        <v>23</v>
      </c>
      <c r="D28" s="123" t="s">
        <v>18</v>
      </c>
      <c r="E28" s="85">
        <v>7.7600000000000002E-2</v>
      </c>
      <c r="F28" s="127">
        <v>8.84</v>
      </c>
      <c r="G28" s="127">
        <v>-19.059999999999999</v>
      </c>
      <c r="H28" s="127">
        <v>-2.4025325398811361</v>
      </c>
      <c r="I28" s="127">
        <v>12.72</v>
      </c>
      <c r="J28" s="127">
        <v>35.19</v>
      </c>
      <c r="K28" s="127">
        <v>3.23</v>
      </c>
      <c r="L28" s="127">
        <v>0.20900968492113614</v>
      </c>
      <c r="M28" s="127">
        <v>449.46035363125515</v>
      </c>
      <c r="N28" s="127">
        <v>139.31352204577058</v>
      </c>
      <c r="S28" s="123"/>
      <c r="T28" s="123"/>
      <c r="U28" s="123"/>
      <c r="V28" s="123"/>
    </row>
    <row r="29" spans="1:22" x14ac:dyDescent="0.15">
      <c r="A29" s="123" t="s">
        <v>231</v>
      </c>
      <c r="B29" s="123" t="s">
        <v>228</v>
      </c>
      <c r="C29" s="123" t="s">
        <v>16</v>
      </c>
      <c r="D29" s="123" t="s">
        <v>18</v>
      </c>
      <c r="E29" s="85">
        <v>2.6800000000000001E-2</v>
      </c>
      <c r="F29" s="127">
        <v>9.3699999999999992</v>
      </c>
      <c r="G29" s="127">
        <v>-19.04</v>
      </c>
      <c r="H29" s="127">
        <v>7.4335086766444558</v>
      </c>
      <c r="I29" s="127">
        <v>6.64</v>
      </c>
      <c r="J29" s="127">
        <v>18.55</v>
      </c>
      <c r="K29" s="127">
        <v>3.26</v>
      </c>
      <c r="L29" s="127">
        <v>0.15</v>
      </c>
      <c r="M29" s="127">
        <v>330.13470984930478</v>
      </c>
      <c r="N29" s="127">
        <v>101.33264796173341</v>
      </c>
      <c r="S29" s="123"/>
      <c r="T29" s="123"/>
      <c r="U29" s="123"/>
      <c r="V29" s="123"/>
    </row>
    <row r="30" spans="1:22" x14ac:dyDescent="0.15">
      <c r="A30" s="123" t="s">
        <v>43</v>
      </c>
      <c r="B30" s="123" t="s">
        <v>22</v>
      </c>
      <c r="C30" s="123" t="s">
        <v>23</v>
      </c>
      <c r="D30" s="123" t="s">
        <v>17</v>
      </c>
      <c r="E30" s="85">
        <v>3.7600000000000001E-2</v>
      </c>
      <c r="F30" s="127">
        <v>10.56</v>
      </c>
      <c r="G30" s="127">
        <v>-18.989999999999998</v>
      </c>
      <c r="H30" s="127"/>
      <c r="I30" s="127">
        <v>9.35</v>
      </c>
      <c r="J30" s="127">
        <v>25.98</v>
      </c>
      <c r="K30" s="127">
        <v>3.24</v>
      </c>
      <c r="L30" s="127"/>
      <c r="M30" s="127"/>
      <c r="N30" s="127"/>
      <c r="S30" s="123"/>
      <c r="T30" s="123"/>
      <c r="U30" s="123"/>
      <c r="V30" s="123"/>
    </row>
    <row r="31" spans="1:22" x14ac:dyDescent="0.15">
      <c r="A31" s="123" t="s">
        <v>217</v>
      </c>
      <c r="B31" s="123" t="s">
        <v>157</v>
      </c>
      <c r="C31" s="123" t="s">
        <v>14</v>
      </c>
      <c r="D31" s="123" t="s">
        <v>344</v>
      </c>
      <c r="E31" s="85">
        <v>3.27E-2</v>
      </c>
      <c r="F31" s="127">
        <v>10.82</v>
      </c>
      <c r="G31" s="127">
        <v>-18.97</v>
      </c>
      <c r="H31" s="127">
        <v>8.5174041055312912</v>
      </c>
      <c r="I31" s="127">
        <v>14.61</v>
      </c>
      <c r="J31" s="127">
        <v>41.23</v>
      </c>
      <c r="K31" s="127">
        <v>3.29</v>
      </c>
      <c r="L31" s="127">
        <v>0.21216978041280649</v>
      </c>
      <c r="M31" s="127">
        <v>518.76222079436513</v>
      </c>
      <c r="N31" s="127">
        <v>157.6301396202075</v>
      </c>
      <c r="S31" s="123"/>
      <c r="T31" s="123"/>
      <c r="U31" s="123"/>
      <c r="V31" s="123"/>
    </row>
    <row r="32" spans="1:22" x14ac:dyDescent="0.15">
      <c r="A32" s="123" t="s">
        <v>36</v>
      </c>
      <c r="B32" s="123" t="s">
        <v>22</v>
      </c>
      <c r="C32" s="123" t="s">
        <v>14</v>
      </c>
      <c r="D32" s="123" t="s">
        <v>344</v>
      </c>
      <c r="E32" s="85">
        <v>9.4600000000000004E-2</v>
      </c>
      <c r="F32" s="127">
        <v>11.04</v>
      </c>
      <c r="G32" s="127">
        <v>-18.89</v>
      </c>
      <c r="H32" s="127">
        <v>9.24</v>
      </c>
      <c r="I32" s="127">
        <v>14.25</v>
      </c>
      <c r="J32" s="127">
        <v>37.979999999999997</v>
      </c>
      <c r="K32" s="127">
        <v>3.11</v>
      </c>
      <c r="L32" s="127">
        <v>0.43998240181773624</v>
      </c>
      <c r="M32" s="127">
        <v>177.77506540022637</v>
      </c>
      <c r="N32" s="127">
        <v>57.17878957312687</v>
      </c>
      <c r="S32" s="123"/>
      <c r="T32" s="123"/>
      <c r="U32" s="123"/>
      <c r="V32" s="123"/>
    </row>
    <row r="33" spans="1:22" x14ac:dyDescent="0.15">
      <c r="A33" s="123" t="s">
        <v>165</v>
      </c>
      <c r="B33" s="123" t="s">
        <v>157</v>
      </c>
      <c r="C33" s="123" t="s">
        <v>23</v>
      </c>
      <c r="D33" s="123" t="s">
        <v>18</v>
      </c>
      <c r="E33" s="85">
        <v>9.5500000000000002E-2</v>
      </c>
      <c r="F33" s="127">
        <v>9.67</v>
      </c>
      <c r="G33" s="127">
        <v>-18.7</v>
      </c>
      <c r="H33" s="127">
        <v>8.4892892736157304</v>
      </c>
      <c r="I33" s="127">
        <v>15.15</v>
      </c>
      <c r="J33" s="127">
        <v>40.49</v>
      </c>
      <c r="K33" s="127">
        <v>3.12</v>
      </c>
      <c r="L33" s="127">
        <v>0.23125761390796018</v>
      </c>
      <c r="M33" s="127">
        <v>467.40168028432441</v>
      </c>
      <c r="N33" s="127">
        <v>149.96474166280925</v>
      </c>
      <c r="S33" s="123"/>
      <c r="T33" s="123"/>
      <c r="U33" s="123"/>
      <c r="V33" s="123"/>
    </row>
    <row r="34" spans="1:22" x14ac:dyDescent="0.15">
      <c r="A34" s="123" t="s">
        <v>110</v>
      </c>
      <c r="B34" s="123" t="s">
        <v>22</v>
      </c>
      <c r="C34" s="123" t="s">
        <v>16</v>
      </c>
      <c r="D34" s="123" t="s">
        <v>17</v>
      </c>
      <c r="E34" s="85">
        <v>1.84E-2</v>
      </c>
      <c r="F34" s="127">
        <v>9.5</v>
      </c>
      <c r="G34" s="127">
        <v>-18.7</v>
      </c>
      <c r="H34" s="127"/>
      <c r="I34" s="127">
        <v>14.13</v>
      </c>
      <c r="J34" s="127">
        <v>37.67</v>
      </c>
      <c r="K34" s="127">
        <v>3.11</v>
      </c>
      <c r="L34" s="127"/>
      <c r="M34" s="127"/>
      <c r="N34" s="127"/>
      <c r="S34" s="123"/>
      <c r="T34" s="123"/>
      <c r="U34" s="123"/>
      <c r="V34" s="123"/>
    </row>
    <row r="35" spans="1:22" x14ac:dyDescent="0.15">
      <c r="A35" s="123" t="s">
        <v>161</v>
      </c>
      <c r="B35" s="123" t="s">
        <v>157</v>
      </c>
      <c r="C35" s="123" t="s">
        <v>14</v>
      </c>
      <c r="D35" s="123" t="s">
        <v>17</v>
      </c>
      <c r="E35" s="85">
        <v>9.0999999999999998E-2</v>
      </c>
      <c r="F35" s="127">
        <v>10.050000000000001</v>
      </c>
      <c r="G35" s="127">
        <v>-18.670000000000002</v>
      </c>
      <c r="H35" s="127">
        <v>7.7709553036942793</v>
      </c>
      <c r="I35" s="127">
        <v>14.49</v>
      </c>
      <c r="J35" s="127">
        <v>40.299999999999997</v>
      </c>
      <c r="K35" s="127">
        <v>3.25</v>
      </c>
      <c r="L35" s="127">
        <v>0.26871205746788518</v>
      </c>
      <c r="M35" s="127">
        <v>400.36529540217447</v>
      </c>
      <c r="N35" s="127">
        <v>123.43940009606017</v>
      </c>
      <c r="S35" s="123"/>
      <c r="T35" s="123"/>
      <c r="U35" s="123"/>
      <c r="V35" s="123"/>
    </row>
    <row r="36" spans="1:22" x14ac:dyDescent="0.15">
      <c r="A36" s="123" t="s">
        <v>229</v>
      </c>
      <c r="B36" s="123" t="s">
        <v>228</v>
      </c>
      <c r="C36" s="123" t="s">
        <v>16</v>
      </c>
      <c r="D36" s="123" t="s">
        <v>29</v>
      </c>
      <c r="E36" s="85">
        <v>1.4E-2</v>
      </c>
      <c r="F36" s="127">
        <v>8.52</v>
      </c>
      <c r="G36" s="127">
        <v>-18.63</v>
      </c>
      <c r="H36" s="127"/>
      <c r="I36" s="127">
        <v>10.42</v>
      </c>
      <c r="J36" s="127">
        <v>29.26</v>
      </c>
      <c r="K36" s="127">
        <v>3.28</v>
      </c>
      <c r="L36" s="127"/>
      <c r="M36" s="127"/>
      <c r="N36" s="127"/>
      <c r="S36" s="123"/>
      <c r="T36" s="123"/>
      <c r="U36" s="123"/>
      <c r="V36" s="123"/>
    </row>
    <row r="37" spans="1:22" x14ac:dyDescent="0.15">
      <c r="A37" s="123" t="s">
        <v>108</v>
      </c>
      <c r="B37" s="123" t="s">
        <v>22</v>
      </c>
      <c r="C37" s="123" t="s">
        <v>14</v>
      </c>
      <c r="D37" s="123" t="s">
        <v>65</v>
      </c>
      <c r="E37" s="85">
        <v>5.4600000000000003E-2</v>
      </c>
      <c r="F37" s="127">
        <v>10.48</v>
      </c>
      <c r="G37" s="127">
        <v>-18.63</v>
      </c>
      <c r="H37" s="127">
        <v>2.1738342402050259</v>
      </c>
      <c r="I37" s="127">
        <v>10.9</v>
      </c>
      <c r="J37" s="127">
        <v>29.01</v>
      </c>
      <c r="K37" s="127">
        <v>3.11</v>
      </c>
      <c r="L37" s="127">
        <v>0.21330919406906376</v>
      </c>
      <c r="M37" s="127">
        <v>363.05856506668476</v>
      </c>
      <c r="N37" s="127">
        <v>116.97404125207269</v>
      </c>
      <c r="S37" s="123"/>
      <c r="T37" s="123"/>
      <c r="U37" s="123"/>
      <c r="V37" s="123"/>
    </row>
    <row r="38" spans="1:22" x14ac:dyDescent="0.15">
      <c r="A38" s="123" t="s">
        <v>342</v>
      </c>
      <c r="B38" s="123" t="s">
        <v>115</v>
      </c>
      <c r="C38" s="123" t="s">
        <v>16</v>
      </c>
      <c r="D38" s="123" t="s">
        <v>18</v>
      </c>
      <c r="E38" s="85">
        <v>0</v>
      </c>
      <c r="F38" s="127">
        <v>10.07</v>
      </c>
      <c r="G38" s="127">
        <v>-18.59</v>
      </c>
      <c r="H38" s="127" t="s">
        <v>346</v>
      </c>
      <c r="I38" s="127">
        <v>15.8</v>
      </c>
      <c r="J38" s="127">
        <v>41.85</v>
      </c>
      <c r="K38" s="127">
        <v>3.22</v>
      </c>
      <c r="L38" s="127"/>
      <c r="M38" s="127"/>
      <c r="N38" s="127"/>
      <c r="S38" s="123"/>
      <c r="T38" s="123"/>
      <c r="U38" s="123"/>
      <c r="V38" s="123"/>
    </row>
    <row r="39" spans="1:22" x14ac:dyDescent="0.15">
      <c r="A39" s="123" t="s">
        <v>260</v>
      </c>
      <c r="B39" s="123" t="s">
        <v>228</v>
      </c>
      <c r="C39" s="123" t="s">
        <v>23</v>
      </c>
      <c r="D39" s="123" t="s">
        <v>87</v>
      </c>
      <c r="E39" s="85">
        <v>7.5499999999999998E-2</v>
      </c>
      <c r="F39" s="127">
        <v>10.86</v>
      </c>
      <c r="G39" s="127">
        <v>-18.59</v>
      </c>
      <c r="H39" s="127">
        <v>10.204639531094987</v>
      </c>
      <c r="I39" s="127">
        <v>14</v>
      </c>
      <c r="J39" s="127">
        <v>37.159999999999997</v>
      </c>
      <c r="K39" s="127">
        <v>3.1</v>
      </c>
      <c r="L39" s="127">
        <v>0.19813116903773406</v>
      </c>
      <c r="M39" s="127">
        <v>500.68137492535891</v>
      </c>
      <c r="N39" s="127">
        <v>161.75130933533464</v>
      </c>
      <c r="S39" s="123"/>
      <c r="T39" s="123"/>
      <c r="U39" s="123"/>
      <c r="V39" s="123"/>
    </row>
    <row r="40" spans="1:22" x14ac:dyDescent="0.15">
      <c r="A40" s="123" t="s">
        <v>83</v>
      </c>
      <c r="B40" s="123" t="s">
        <v>22</v>
      </c>
      <c r="C40" s="123" t="s">
        <v>23</v>
      </c>
      <c r="D40" s="123" t="s">
        <v>18</v>
      </c>
      <c r="E40" s="85">
        <v>1.14E-2</v>
      </c>
      <c r="F40" s="127">
        <v>9.08</v>
      </c>
      <c r="G40" s="127">
        <v>-18.57</v>
      </c>
      <c r="H40" s="127">
        <v>7.7370690934891959</v>
      </c>
      <c r="I40" s="127">
        <v>7.86</v>
      </c>
      <c r="J40" s="127">
        <v>21.85</v>
      </c>
      <c r="K40" s="127">
        <v>3.24</v>
      </c>
      <c r="L40" s="127">
        <v>0.15</v>
      </c>
      <c r="M40" s="127">
        <v>388.86487386562328</v>
      </c>
      <c r="N40" s="127">
        <v>119.95099593060613</v>
      </c>
      <c r="S40" s="123"/>
      <c r="T40" s="123"/>
      <c r="U40" s="123"/>
      <c r="V40" s="123"/>
    </row>
    <row r="41" spans="1:22" x14ac:dyDescent="0.15">
      <c r="A41" s="123" t="s">
        <v>174</v>
      </c>
      <c r="B41" s="123" t="s">
        <v>157</v>
      </c>
      <c r="C41" s="123" t="s">
        <v>16</v>
      </c>
      <c r="D41" s="123" t="s">
        <v>18</v>
      </c>
      <c r="E41" s="85">
        <v>4.7100000000000003E-2</v>
      </c>
      <c r="F41" s="127">
        <v>9.64</v>
      </c>
      <c r="G41" s="127">
        <v>-18.559999999999999</v>
      </c>
      <c r="H41" s="127">
        <v>8.3060036981713967</v>
      </c>
      <c r="I41" s="127">
        <v>14.23</v>
      </c>
      <c r="J41" s="127">
        <v>40.299999999999997</v>
      </c>
      <c r="K41" s="127">
        <v>3.3</v>
      </c>
      <c r="L41" s="127">
        <v>0.21974544754821079</v>
      </c>
      <c r="M41" s="127">
        <v>489.58002755735305</v>
      </c>
      <c r="N41" s="127">
        <v>148.2373302313876</v>
      </c>
      <c r="S41" s="123"/>
      <c r="T41" s="123"/>
      <c r="U41" s="123"/>
      <c r="V41" s="123"/>
    </row>
    <row r="42" spans="1:22" x14ac:dyDescent="0.15">
      <c r="A42" s="123" t="s">
        <v>192</v>
      </c>
      <c r="B42" s="123" t="s">
        <v>157</v>
      </c>
      <c r="C42" s="123" t="s">
        <v>23</v>
      </c>
      <c r="D42" s="123" t="s">
        <v>87</v>
      </c>
      <c r="E42" s="85">
        <v>4.8599999999999997E-2</v>
      </c>
      <c r="F42" s="127">
        <v>10.85</v>
      </c>
      <c r="G42" s="127">
        <v>-18.54</v>
      </c>
      <c r="H42" s="127">
        <v>7.063018693351129</v>
      </c>
      <c r="I42" s="127">
        <v>14.85</v>
      </c>
      <c r="J42" s="127">
        <v>40.99</v>
      </c>
      <c r="K42" s="127">
        <v>3.22</v>
      </c>
      <c r="L42" s="127">
        <v>0.28131722104282653</v>
      </c>
      <c r="M42" s="127">
        <v>388.973605556064</v>
      </c>
      <c r="N42" s="127">
        <v>120.8377711756783</v>
      </c>
      <c r="S42" s="123"/>
      <c r="T42" s="123"/>
      <c r="U42" s="123"/>
      <c r="V42" s="123"/>
    </row>
    <row r="43" spans="1:22" x14ac:dyDescent="0.15">
      <c r="A43" s="123" t="s">
        <v>249</v>
      </c>
      <c r="B43" s="123" t="s">
        <v>228</v>
      </c>
      <c r="C43" s="123" t="s">
        <v>14</v>
      </c>
      <c r="D43" s="123" t="s">
        <v>18</v>
      </c>
      <c r="E43" s="85">
        <v>6.59E-2</v>
      </c>
      <c r="F43" s="127">
        <v>11.65</v>
      </c>
      <c r="G43" s="127">
        <v>-18.510000000000002</v>
      </c>
      <c r="H43" s="127">
        <v>7.7698826326802255</v>
      </c>
      <c r="I43" s="127">
        <v>13.96</v>
      </c>
      <c r="J43" s="127">
        <v>37.92</v>
      </c>
      <c r="K43" s="127">
        <v>3.17</v>
      </c>
      <c r="L43" s="127">
        <v>0.24329552467977364</v>
      </c>
      <c r="M43" s="127">
        <v>416.07607239834249</v>
      </c>
      <c r="N43" s="127">
        <v>131.34812244617564</v>
      </c>
      <c r="S43" s="123"/>
      <c r="T43" s="123"/>
      <c r="U43" s="123"/>
      <c r="V43" s="123"/>
    </row>
    <row r="44" spans="1:22" x14ac:dyDescent="0.15">
      <c r="A44" s="123" t="s">
        <v>190</v>
      </c>
      <c r="B44" s="123" t="s">
        <v>157</v>
      </c>
      <c r="C44" s="123" t="s">
        <v>16</v>
      </c>
      <c r="D44" s="123" t="s">
        <v>18</v>
      </c>
      <c r="E44" s="85">
        <v>8.2699999999999996E-2</v>
      </c>
      <c r="F44" s="127">
        <v>10.85</v>
      </c>
      <c r="G44" s="127">
        <v>-18.399999999999999</v>
      </c>
      <c r="H44" s="127"/>
      <c r="I44" s="127">
        <v>15.82</v>
      </c>
      <c r="J44" s="127">
        <v>43</v>
      </c>
      <c r="K44" s="127">
        <v>3.17</v>
      </c>
      <c r="L44" s="127"/>
      <c r="M44" s="127"/>
      <c r="N44" s="127"/>
      <c r="S44" s="123"/>
      <c r="T44" s="123"/>
      <c r="U44" s="123"/>
      <c r="V44" s="123"/>
    </row>
    <row r="45" spans="1:22" x14ac:dyDescent="0.15">
      <c r="A45" s="123" t="s">
        <v>144</v>
      </c>
      <c r="B45" s="123" t="s">
        <v>115</v>
      </c>
      <c r="C45" s="123" t="s">
        <v>14</v>
      </c>
      <c r="D45" s="123" t="s">
        <v>344</v>
      </c>
      <c r="E45" s="85">
        <v>0.13730000000000001</v>
      </c>
      <c r="F45" s="127">
        <v>9.24</v>
      </c>
      <c r="G45" s="127">
        <v>-18.37</v>
      </c>
      <c r="H45" s="127">
        <v>4.9857599840606017</v>
      </c>
      <c r="I45" s="127">
        <v>14.88</v>
      </c>
      <c r="J45" s="127">
        <v>41.69</v>
      </c>
      <c r="K45" s="127">
        <v>3.27</v>
      </c>
      <c r="L45" s="127">
        <v>0.24636443265243801</v>
      </c>
      <c r="M45" s="127">
        <v>451.74402657356126</v>
      </c>
      <c r="N45" s="127">
        <v>138.26029939360694</v>
      </c>
      <c r="S45" s="123"/>
      <c r="T45" s="123"/>
      <c r="U45" s="123"/>
      <c r="V45" s="123"/>
    </row>
    <row r="46" spans="1:22" x14ac:dyDescent="0.15">
      <c r="A46" s="123" t="s">
        <v>119</v>
      </c>
      <c r="B46" s="123" t="s">
        <v>115</v>
      </c>
      <c r="C46" s="123" t="s">
        <v>16</v>
      </c>
      <c r="D46" s="123" t="s">
        <v>87</v>
      </c>
      <c r="E46" s="85">
        <v>9.1899999999999996E-2</v>
      </c>
      <c r="F46" s="127">
        <v>11.45</v>
      </c>
      <c r="G46" s="127">
        <v>-18.350000000000001</v>
      </c>
      <c r="H46" s="127">
        <v>10.031372625925806</v>
      </c>
      <c r="I46" s="127">
        <v>16.010000000000002</v>
      </c>
      <c r="J46" s="127">
        <v>43.07</v>
      </c>
      <c r="K46" s="127">
        <v>3.14</v>
      </c>
      <c r="L46" s="127">
        <v>0.19096232746737396</v>
      </c>
      <c r="M46" s="127">
        <v>602.09594924494411</v>
      </c>
      <c r="N46" s="127">
        <v>191.91821861890739</v>
      </c>
      <c r="S46" s="123"/>
      <c r="T46" s="123"/>
      <c r="U46" s="123"/>
      <c r="V46" s="123"/>
    </row>
    <row r="47" spans="1:22" x14ac:dyDescent="0.15">
      <c r="A47" s="123" t="s">
        <v>116</v>
      </c>
      <c r="B47" s="123" t="s">
        <v>115</v>
      </c>
      <c r="C47" s="123" t="s">
        <v>14</v>
      </c>
      <c r="D47" s="123" t="s">
        <v>344</v>
      </c>
      <c r="E47" s="85">
        <v>8.3000000000000004E-2</v>
      </c>
      <c r="F47" s="127">
        <v>10.02</v>
      </c>
      <c r="G47" s="127">
        <v>-18.329999999999998</v>
      </c>
      <c r="H47" s="127"/>
      <c r="I47" s="127">
        <v>14.41</v>
      </c>
      <c r="J47" s="127">
        <v>38.46</v>
      </c>
      <c r="K47" s="127">
        <v>3.11</v>
      </c>
      <c r="L47" s="127"/>
      <c r="M47" s="127"/>
      <c r="N47" s="127"/>
      <c r="S47" s="123"/>
      <c r="T47" s="123"/>
      <c r="U47" s="123"/>
      <c r="V47" s="123"/>
    </row>
    <row r="48" spans="1:22" x14ac:dyDescent="0.15">
      <c r="A48" s="123" t="s">
        <v>254</v>
      </c>
      <c r="B48" s="123" t="s">
        <v>228</v>
      </c>
      <c r="C48" s="123" t="s">
        <v>14</v>
      </c>
      <c r="D48" s="123" t="s">
        <v>17</v>
      </c>
      <c r="E48" s="85">
        <v>0.13159999999999999</v>
      </c>
      <c r="F48" s="127">
        <v>10.33</v>
      </c>
      <c r="G48" s="127">
        <v>-18.28</v>
      </c>
      <c r="H48" s="127">
        <v>16.422989413079137</v>
      </c>
      <c r="I48" s="127">
        <v>14.56</v>
      </c>
      <c r="J48" s="127">
        <v>39.9</v>
      </c>
      <c r="K48" s="127">
        <v>3.2</v>
      </c>
      <c r="L48" s="127">
        <v>0.32398926567068309</v>
      </c>
      <c r="M48" s="128">
        <v>328.76138930661222</v>
      </c>
      <c r="N48" s="128">
        <v>102.87345472226767</v>
      </c>
      <c r="S48" s="123"/>
      <c r="T48" s="123"/>
      <c r="U48" s="123"/>
      <c r="V48" s="123"/>
    </row>
    <row r="49" spans="1:22" x14ac:dyDescent="0.15">
      <c r="A49" s="123" t="s">
        <v>90</v>
      </c>
      <c r="B49" s="123" t="s">
        <v>22</v>
      </c>
      <c r="C49" s="123" t="s">
        <v>23</v>
      </c>
      <c r="D49" s="123" t="s">
        <v>87</v>
      </c>
      <c r="E49" s="85">
        <v>4.2000000000000003E-2</v>
      </c>
      <c r="F49" s="127">
        <v>8.82</v>
      </c>
      <c r="G49" s="127">
        <v>-18.190000000000001</v>
      </c>
      <c r="H49" s="127"/>
      <c r="I49" s="127">
        <v>16.579999999999998</v>
      </c>
      <c r="J49" s="127">
        <v>40.25</v>
      </c>
      <c r="K49" s="127">
        <v>3.13</v>
      </c>
      <c r="L49" s="127"/>
      <c r="M49" s="127"/>
      <c r="N49" s="127"/>
      <c r="S49" s="123"/>
      <c r="T49" s="123"/>
      <c r="U49" s="123"/>
      <c r="V49" s="123"/>
    </row>
    <row r="50" spans="1:22" x14ac:dyDescent="0.15">
      <c r="A50" s="123" t="s">
        <v>30</v>
      </c>
      <c r="B50" s="123" t="s">
        <v>22</v>
      </c>
      <c r="C50" s="123" t="s">
        <v>23</v>
      </c>
      <c r="D50" s="123" t="s">
        <v>17</v>
      </c>
      <c r="E50" s="85">
        <v>9.5000000000000001E-2</v>
      </c>
      <c r="F50" s="127">
        <v>10.92</v>
      </c>
      <c r="G50" s="127">
        <v>-18.170000000000002</v>
      </c>
      <c r="H50" s="129">
        <v>8.693168327424182</v>
      </c>
      <c r="I50" s="127">
        <v>6.15</v>
      </c>
      <c r="J50" s="127">
        <v>17.71</v>
      </c>
      <c r="K50" s="127">
        <v>3.36</v>
      </c>
      <c r="L50" s="127">
        <v>0.25</v>
      </c>
      <c r="M50" s="127">
        <v>315.18521355424201</v>
      </c>
      <c r="N50" s="127">
        <v>93.854786892268166</v>
      </c>
      <c r="S50" s="123"/>
      <c r="T50" s="123"/>
      <c r="U50" s="123"/>
      <c r="V50" s="123"/>
    </row>
    <row r="51" spans="1:22" x14ac:dyDescent="0.15">
      <c r="A51" s="123" t="s">
        <v>184</v>
      </c>
      <c r="B51" s="123" t="s">
        <v>157</v>
      </c>
      <c r="C51" s="123" t="s">
        <v>16</v>
      </c>
      <c r="D51" s="123" t="s">
        <v>54</v>
      </c>
      <c r="E51" s="85">
        <v>0.14230000000000001</v>
      </c>
      <c r="F51" s="127">
        <v>10.210000000000001</v>
      </c>
      <c r="G51" s="127">
        <v>-18.149999999999999</v>
      </c>
      <c r="H51" s="127">
        <v>8.5697790432802901</v>
      </c>
      <c r="I51" s="127">
        <v>16.48</v>
      </c>
      <c r="J51" s="127">
        <v>44.52</v>
      </c>
      <c r="K51" s="127">
        <v>3.15</v>
      </c>
      <c r="L51" s="127">
        <v>0.23889127109586494</v>
      </c>
      <c r="M51" s="127">
        <v>497.50036910330175</v>
      </c>
      <c r="N51" s="127">
        <v>157.91722265676941</v>
      </c>
      <c r="S51" s="123"/>
      <c r="T51" s="123"/>
      <c r="U51" s="123"/>
      <c r="V51" s="123"/>
    </row>
    <row r="52" spans="1:22" x14ac:dyDescent="0.15">
      <c r="A52" s="123" t="s">
        <v>208</v>
      </c>
      <c r="B52" s="123" t="s">
        <v>157</v>
      </c>
      <c r="C52" s="123" t="s">
        <v>23</v>
      </c>
      <c r="D52" s="123" t="s">
        <v>210</v>
      </c>
      <c r="E52" s="85">
        <v>7.0800000000000002E-2</v>
      </c>
      <c r="F52" s="127">
        <v>9.82</v>
      </c>
      <c r="G52" s="127">
        <v>-18.11</v>
      </c>
      <c r="H52" s="127" t="s">
        <v>346</v>
      </c>
      <c r="I52" s="127">
        <v>14.92</v>
      </c>
      <c r="J52" s="127">
        <v>38.93</v>
      </c>
      <c r="K52" s="127">
        <v>3.04</v>
      </c>
      <c r="L52" s="127"/>
      <c r="M52" s="127"/>
      <c r="N52" s="127"/>
      <c r="S52" s="123"/>
      <c r="T52" s="123"/>
      <c r="U52" s="123"/>
      <c r="V52" s="123"/>
    </row>
    <row r="53" spans="1:22" x14ac:dyDescent="0.15">
      <c r="A53" s="123" t="s">
        <v>235</v>
      </c>
      <c r="B53" s="123" t="s">
        <v>228</v>
      </c>
      <c r="C53" s="123" t="s">
        <v>23</v>
      </c>
      <c r="D53" s="123" t="s">
        <v>17</v>
      </c>
      <c r="E53" s="85">
        <v>7.9600000000000004E-2</v>
      </c>
      <c r="F53" s="127">
        <v>10.5</v>
      </c>
      <c r="G53" s="127">
        <v>-18.04</v>
      </c>
      <c r="H53" s="127">
        <v>7.7746805241518864</v>
      </c>
      <c r="I53" s="127">
        <v>14.42</v>
      </c>
      <c r="J53" s="127">
        <v>39.68</v>
      </c>
      <c r="K53" s="127">
        <v>3.21</v>
      </c>
      <c r="L53" s="127">
        <v>0.21747034682948799</v>
      </c>
      <c r="M53" s="127">
        <v>487.09104945335173</v>
      </c>
      <c r="N53" s="127">
        <v>151.78812087992631</v>
      </c>
      <c r="S53" s="123"/>
      <c r="T53" s="123"/>
      <c r="U53" s="123"/>
      <c r="V53" s="123"/>
    </row>
    <row r="54" spans="1:22" x14ac:dyDescent="0.15">
      <c r="A54" s="123" t="s">
        <v>142</v>
      </c>
      <c r="B54" s="123" t="s">
        <v>115</v>
      </c>
      <c r="C54" s="123" t="s">
        <v>16</v>
      </c>
      <c r="D54" s="123" t="s">
        <v>29</v>
      </c>
      <c r="E54" s="85">
        <v>5.1499999999999997E-2</v>
      </c>
      <c r="F54" s="127">
        <v>10.86</v>
      </c>
      <c r="G54" s="127">
        <v>-18.03</v>
      </c>
      <c r="H54" s="127"/>
      <c r="I54" s="127">
        <v>10.71</v>
      </c>
      <c r="J54" s="127">
        <v>29.59</v>
      </c>
      <c r="K54" s="127">
        <v>3.23</v>
      </c>
      <c r="L54" s="127"/>
      <c r="M54" s="127"/>
      <c r="N54" s="127"/>
      <c r="S54" s="123"/>
      <c r="T54" s="123"/>
      <c r="U54" s="123"/>
      <c r="V54" s="123"/>
    </row>
    <row r="55" spans="1:22" x14ac:dyDescent="0.15">
      <c r="A55" s="123" t="s">
        <v>50</v>
      </c>
      <c r="B55" s="123" t="s">
        <v>22</v>
      </c>
      <c r="C55" s="123" t="s">
        <v>14</v>
      </c>
      <c r="D55" s="123" t="s">
        <v>18</v>
      </c>
      <c r="E55" s="85">
        <v>3.1199999999999999E-2</v>
      </c>
      <c r="F55" s="127">
        <v>8.4600000000000009</v>
      </c>
      <c r="G55" s="127">
        <v>-17.95</v>
      </c>
      <c r="H55" s="127"/>
      <c r="I55" s="127">
        <v>2.93</v>
      </c>
      <c r="J55" s="127">
        <v>8.65</v>
      </c>
      <c r="K55" s="127">
        <v>3.44</v>
      </c>
      <c r="L55" s="127"/>
      <c r="M55" s="127"/>
      <c r="N55" s="127"/>
      <c r="S55" s="123"/>
      <c r="T55" s="123"/>
      <c r="U55" s="123"/>
      <c r="V55" s="123"/>
    </row>
    <row r="56" spans="1:22" x14ac:dyDescent="0.15">
      <c r="A56" s="123" t="s">
        <v>132</v>
      </c>
      <c r="B56" s="123" t="s">
        <v>115</v>
      </c>
      <c r="C56" s="123" t="s">
        <v>14</v>
      </c>
      <c r="D56" s="123" t="s">
        <v>87</v>
      </c>
      <c r="E56" s="85">
        <v>0.105</v>
      </c>
      <c r="F56" s="127">
        <v>10.98</v>
      </c>
      <c r="G56" s="127">
        <v>-17.899999999999999</v>
      </c>
      <c r="H56" s="127">
        <v>7.5352517673423032</v>
      </c>
      <c r="I56" s="127">
        <v>15.35</v>
      </c>
      <c r="J56" s="127">
        <v>42.32</v>
      </c>
      <c r="K56" s="127">
        <v>3.22</v>
      </c>
      <c r="L56" s="127">
        <v>0.20891693760425201</v>
      </c>
      <c r="M56" s="127">
        <v>540.76744776972339</v>
      </c>
      <c r="N56" s="127">
        <v>168.19276100327326</v>
      </c>
      <c r="S56" s="123"/>
      <c r="T56" s="123"/>
      <c r="U56" s="123"/>
      <c r="V56" s="123"/>
    </row>
    <row r="57" spans="1:22" x14ac:dyDescent="0.15">
      <c r="A57" s="123" t="s">
        <v>211</v>
      </c>
      <c r="B57" s="123" t="s">
        <v>157</v>
      </c>
      <c r="C57" s="123" t="s">
        <v>16</v>
      </c>
      <c r="D57" s="123" t="s">
        <v>17</v>
      </c>
      <c r="E57" s="85">
        <v>5.3499999999999999E-2</v>
      </c>
      <c r="F57" s="127">
        <v>10.28</v>
      </c>
      <c r="G57" s="127">
        <v>-17.89</v>
      </c>
      <c r="H57" s="127">
        <v>8.2212798854965108</v>
      </c>
      <c r="I57" s="127">
        <v>12.27</v>
      </c>
      <c r="J57" s="127">
        <v>32.49</v>
      </c>
      <c r="K57" s="127">
        <v>3.09</v>
      </c>
      <c r="L57" s="127">
        <v>0.23</v>
      </c>
      <c r="M57" s="127">
        <v>377.10336539331701</v>
      </c>
      <c r="N57" s="127">
        <v>122.1207036233436</v>
      </c>
      <c r="S57" s="123"/>
      <c r="T57" s="123"/>
      <c r="U57" s="123"/>
      <c r="V57" s="123"/>
    </row>
    <row r="58" spans="1:22" x14ac:dyDescent="0.15">
      <c r="A58" s="123" t="s">
        <v>48</v>
      </c>
      <c r="B58" s="123" t="s">
        <v>22</v>
      </c>
      <c r="C58" s="123" t="s">
        <v>16</v>
      </c>
      <c r="D58" s="123" t="s">
        <v>29</v>
      </c>
      <c r="E58" s="85">
        <v>0.11459999999999999</v>
      </c>
      <c r="F58" s="127">
        <v>11.43</v>
      </c>
      <c r="G58" s="127">
        <v>-17.88</v>
      </c>
      <c r="H58" s="127">
        <v>9.026071911790039</v>
      </c>
      <c r="I58" s="127">
        <v>14.65</v>
      </c>
      <c r="J58" s="127">
        <v>40.06</v>
      </c>
      <c r="K58" s="127">
        <v>3.19</v>
      </c>
      <c r="L58" s="127">
        <v>0.19524898347455616</v>
      </c>
      <c r="M58" s="127">
        <v>547.72264451677552</v>
      </c>
      <c r="N58" s="127">
        <v>171.75975597219042</v>
      </c>
      <c r="S58" s="123"/>
      <c r="T58" s="123"/>
      <c r="U58" s="123"/>
      <c r="V58" s="123"/>
    </row>
    <row r="59" spans="1:22" x14ac:dyDescent="0.15">
      <c r="A59" s="123" t="s">
        <v>194</v>
      </c>
      <c r="B59" s="123" t="s">
        <v>157</v>
      </c>
      <c r="C59" s="123" t="s">
        <v>14</v>
      </c>
      <c r="D59" s="123" t="s">
        <v>65</v>
      </c>
      <c r="E59" s="85">
        <v>3.3099999999999997E-2</v>
      </c>
      <c r="F59" s="127">
        <v>9.8800000000000008</v>
      </c>
      <c r="G59" s="127">
        <v>-17.87</v>
      </c>
      <c r="H59" s="127">
        <v>7.9187329528689494</v>
      </c>
      <c r="I59" s="127">
        <v>11.05</v>
      </c>
      <c r="J59" s="127">
        <v>30.08</v>
      </c>
      <c r="K59" s="127">
        <v>3.18</v>
      </c>
      <c r="L59" s="127">
        <v>0.22238528287271472</v>
      </c>
      <c r="M59" s="127">
        <v>361.08572694411214</v>
      </c>
      <c r="N59" s="127">
        <v>113.74408104387049</v>
      </c>
      <c r="S59" s="123"/>
      <c r="T59" s="123"/>
      <c r="U59" s="123"/>
      <c r="V59" s="123"/>
    </row>
    <row r="60" spans="1:22" x14ac:dyDescent="0.15">
      <c r="A60" s="123" t="s">
        <v>250</v>
      </c>
      <c r="B60" s="123" t="s">
        <v>228</v>
      </c>
      <c r="C60" s="123" t="s">
        <v>23</v>
      </c>
      <c r="D60" s="123" t="s">
        <v>17</v>
      </c>
      <c r="E60" s="85">
        <v>6.5799999999999997E-2</v>
      </c>
      <c r="F60" s="127">
        <v>13.29</v>
      </c>
      <c r="G60" s="127">
        <v>-17.760000000000002</v>
      </c>
      <c r="H60" s="127">
        <v>3.9274730657337655</v>
      </c>
      <c r="I60" s="127">
        <v>9.8800000000000008</v>
      </c>
      <c r="J60" s="127">
        <v>28.05</v>
      </c>
      <c r="K60" s="127">
        <v>3.31</v>
      </c>
      <c r="L60" s="127">
        <v>0.21</v>
      </c>
      <c r="M60" s="127">
        <v>356.5759958133616</v>
      </c>
      <c r="N60" s="127">
        <v>107.69864047568053</v>
      </c>
      <c r="S60" s="123"/>
      <c r="T60" s="123"/>
      <c r="U60" s="123"/>
      <c r="V60" s="123"/>
    </row>
    <row r="61" spans="1:22" x14ac:dyDescent="0.15">
      <c r="A61" s="123" t="s">
        <v>19</v>
      </c>
      <c r="B61" s="123" t="s">
        <v>22</v>
      </c>
      <c r="C61" s="123" t="s">
        <v>23</v>
      </c>
      <c r="D61" s="123" t="s">
        <v>18</v>
      </c>
      <c r="E61" s="85">
        <v>3.4700000000000002E-2</v>
      </c>
      <c r="F61" s="127">
        <v>11.04</v>
      </c>
      <c r="G61" s="127">
        <v>-17.75</v>
      </c>
      <c r="H61" s="127">
        <v>12.510522113712645</v>
      </c>
      <c r="I61" s="127">
        <v>13.35</v>
      </c>
      <c r="J61" s="127">
        <v>37.159999999999997</v>
      </c>
      <c r="K61" s="127">
        <v>3.25</v>
      </c>
      <c r="L61" s="127">
        <v>0.20326310675928758</v>
      </c>
      <c r="M61" s="127">
        <v>488.04029275641619</v>
      </c>
      <c r="N61" s="127">
        <v>150.34717689703731</v>
      </c>
      <c r="S61" s="123"/>
      <c r="T61" s="123"/>
      <c r="U61" s="123"/>
      <c r="V61" s="123"/>
    </row>
    <row r="62" spans="1:22" x14ac:dyDescent="0.15">
      <c r="A62" s="123" t="s">
        <v>243</v>
      </c>
      <c r="B62" s="123" t="s">
        <v>228</v>
      </c>
      <c r="C62" s="123" t="s">
        <v>14</v>
      </c>
      <c r="D62" s="123" t="s">
        <v>65</v>
      </c>
      <c r="E62" s="85">
        <v>7.0499999999999993E-2</v>
      </c>
      <c r="F62" s="127">
        <v>11.69</v>
      </c>
      <c r="G62" s="127">
        <v>-17.72</v>
      </c>
      <c r="H62" s="127">
        <v>11.068996142681128</v>
      </c>
      <c r="I62" s="127">
        <v>11.46</v>
      </c>
      <c r="J62" s="127">
        <v>32.08</v>
      </c>
      <c r="K62" s="127">
        <v>3.27</v>
      </c>
      <c r="L62" s="127">
        <v>0.25</v>
      </c>
      <c r="M62" s="127">
        <v>342.5570293897261</v>
      </c>
      <c r="N62" s="127">
        <v>104.93423002784323</v>
      </c>
      <c r="S62" s="123"/>
      <c r="T62" s="123"/>
      <c r="U62" s="123"/>
      <c r="V62" s="123"/>
    </row>
    <row r="63" spans="1:22" x14ac:dyDescent="0.15">
      <c r="A63" s="123" t="s">
        <v>198</v>
      </c>
      <c r="B63" s="123" t="s">
        <v>157</v>
      </c>
      <c r="C63" s="123" t="s">
        <v>23</v>
      </c>
      <c r="D63" s="123" t="s">
        <v>18</v>
      </c>
      <c r="E63" s="85">
        <v>1.5100000000000001E-2</v>
      </c>
      <c r="F63" s="127">
        <v>10.79</v>
      </c>
      <c r="G63" s="127">
        <v>-17.71</v>
      </c>
      <c r="H63" s="127">
        <v>7.7869901791355094</v>
      </c>
      <c r="I63" s="127">
        <v>14.26</v>
      </c>
      <c r="J63" s="127">
        <v>39.97</v>
      </c>
      <c r="K63" s="127">
        <v>3.27</v>
      </c>
      <c r="L63" s="127">
        <v>0.21640315312554176</v>
      </c>
      <c r="M63" s="127">
        <v>493.07058730382829</v>
      </c>
      <c r="N63" s="127">
        <v>150.84416394996964</v>
      </c>
      <c r="S63" s="123"/>
      <c r="T63" s="123"/>
      <c r="U63" s="123"/>
      <c r="V63" s="123"/>
    </row>
    <row r="64" spans="1:22" x14ac:dyDescent="0.15">
      <c r="A64" s="123" t="s">
        <v>59</v>
      </c>
      <c r="B64" s="123" t="s">
        <v>22</v>
      </c>
      <c r="C64" s="123" t="s">
        <v>14</v>
      </c>
      <c r="D64" s="123" t="s">
        <v>344</v>
      </c>
      <c r="E64" s="85">
        <v>0.10829999999999999</v>
      </c>
      <c r="F64" s="127">
        <v>11.08</v>
      </c>
      <c r="G64" s="127">
        <v>-17.670000000000002</v>
      </c>
      <c r="H64" s="127">
        <v>6.3014424134424338</v>
      </c>
      <c r="I64" s="127">
        <v>13.71</v>
      </c>
      <c r="J64" s="127">
        <v>36.11</v>
      </c>
      <c r="K64" s="127">
        <v>3.08</v>
      </c>
      <c r="L64" s="127">
        <v>0.25572346460848333</v>
      </c>
      <c r="M64" s="127">
        <v>376.96014998718755</v>
      </c>
      <c r="N64" s="127">
        <v>122.72681010468311</v>
      </c>
      <c r="S64" s="123"/>
      <c r="T64" s="123"/>
      <c r="U64" s="123"/>
      <c r="V64" s="123"/>
    </row>
    <row r="65" spans="1:22" x14ac:dyDescent="0.15">
      <c r="A65" s="123" t="s">
        <v>241</v>
      </c>
      <c r="B65" s="123" t="s">
        <v>228</v>
      </c>
      <c r="C65" s="123" t="s">
        <v>14</v>
      </c>
      <c r="D65" s="123" t="s">
        <v>17</v>
      </c>
      <c r="E65" s="85">
        <v>4.3099999999999999E-2</v>
      </c>
      <c r="F65" s="127">
        <v>10.24</v>
      </c>
      <c r="G65" s="127">
        <v>-17.260000000000002</v>
      </c>
      <c r="H65" s="127">
        <v>8.3854443347559791</v>
      </c>
      <c r="I65" s="127">
        <v>13.82</v>
      </c>
      <c r="J65" s="127">
        <v>39.409999999999997</v>
      </c>
      <c r="K65" s="127">
        <v>3.33</v>
      </c>
      <c r="L65" s="127">
        <v>0.22690379294147364</v>
      </c>
      <c r="M65" s="127">
        <v>463.66382338809751</v>
      </c>
      <c r="N65" s="127">
        <v>139.42442387591782</v>
      </c>
      <c r="S65" s="123"/>
      <c r="T65" s="123"/>
      <c r="U65" s="123"/>
      <c r="V65" s="123"/>
    </row>
    <row r="66" spans="1:22" x14ac:dyDescent="0.15">
      <c r="A66" s="123" t="s">
        <v>176</v>
      </c>
      <c r="B66" s="123" t="s">
        <v>157</v>
      </c>
      <c r="C66" s="123" t="s">
        <v>16</v>
      </c>
      <c r="D66" s="123" t="s">
        <v>18</v>
      </c>
      <c r="E66" s="85">
        <v>0.10150000000000001</v>
      </c>
      <c r="F66" s="127">
        <v>9.7100000000000009</v>
      </c>
      <c r="G66" s="127">
        <v>-17.100000000000001</v>
      </c>
      <c r="H66" s="127">
        <v>7.84</v>
      </c>
      <c r="I66" s="127">
        <v>17</v>
      </c>
      <c r="J66" s="127">
        <v>45.68</v>
      </c>
      <c r="K66" s="127">
        <v>3.12</v>
      </c>
      <c r="L66" s="127">
        <v>0.44813078293169306</v>
      </c>
      <c r="M66" s="127">
        <v>222.13967841355216</v>
      </c>
      <c r="N66" s="127">
        <v>70.748553877561989</v>
      </c>
      <c r="S66" s="123"/>
      <c r="T66" s="123"/>
      <c r="U66" s="123"/>
      <c r="V66" s="123"/>
    </row>
    <row r="67" spans="1:22" x14ac:dyDescent="0.15">
      <c r="A67" s="123" t="s">
        <v>239</v>
      </c>
      <c r="B67" s="123" t="s">
        <v>228</v>
      </c>
      <c r="C67" s="123" t="s">
        <v>14</v>
      </c>
      <c r="D67" s="123" t="s">
        <v>65</v>
      </c>
      <c r="E67" s="85">
        <v>5.8000000000000003E-2</v>
      </c>
      <c r="F67" s="127">
        <v>13.19</v>
      </c>
      <c r="G67" s="127">
        <v>-17.010000000000002</v>
      </c>
      <c r="H67" s="127">
        <v>5.2317939086143976</v>
      </c>
      <c r="I67" s="127">
        <v>14.06</v>
      </c>
      <c r="J67" s="127">
        <v>39.520000000000003</v>
      </c>
      <c r="K67" s="127">
        <v>3.28</v>
      </c>
      <c r="L67" s="127">
        <v>0.24418179524703593</v>
      </c>
      <c r="M67" s="127">
        <v>432.05813475919695</v>
      </c>
      <c r="N67" s="127">
        <v>131.80886170508867</v>
      </c>
      <c r="S67" s="123"/>
      <c r="T67" s="123"/>
      <c r="U67" s="123"/>
      <c r="V67" s="123"/>
    </row>
    <row r="68" spans="1:22" x14ac:dyDescent="0.15">
      <c r="A68" s="123" t="s">
        <v>225</v>
      </c>
      <c r="B68" s="123" t="s">
        <v>228</v>
      </c>
      <c r="C68" s="123" t="s">
        <v>16</v>
      </c>
      <c r="D68" s="123" t="s">
        <v>18</v>
      </c>
      <c r="E68" s="85">
        <v>3.0800000000000001E-2</v>
      </c>
      <c r="F68" s="127">
        <v>11.69</v>
      </c>
      <c r="G68" s="127">
        <v>-16.920000000000002</v>
      </c>
      <c r="H68" s="127"/>
      <c r="I68" s="127">
        <v>14.2</v>
      </c>
      <c r="J68" s="127">
        <v>38.950000000000003</v>
      </c>
      <c r="K68" s="127">
        <v>3.2</v>
      </c>
      <c r="L68" s="127"/>
      <c r="M68" s="127"/>
      <c r="N68" s="127"/>
      <c r="S68" s="123"/>
      <c r="T68" s="123"/>
      <c r="U68" s="123"/>
      <c r="V68" s="123"/>
    </row>
    <row r="69" spans="1:22" x14ac:dyDescent="0.15">
      <c r="A69" s="123" t="s">
        <v>247</v>
      </c>
      <c r="B69" s="123" t="s">
        <v>228</v>
      </c>
      <c r="C69" s="123" t="s">
        <v>14</v>
      </c>
      <c r="D69" s="123" t="s">
        <v>65</v>
      </c>
      <c r="E69" s="85">
        <v>6.5699999999999995E-2</v>
      </c>
      <c r="F69" s="127">
        <v>13.23</v>
      </c>
      <c r="G69" s="127">
        <v>-16.82</v>
      </c>
      <c r="H69" s="127">
        <v>6.1851020230254843</v>
      </c>
      <c r="I69" s="127">
        <v>13.92</v>
      </c>
      <c r="J69" s="127">
        <v>39.5</v>
      </c>
      <c r="K69" s="127">
        <v>3.31</v>
      </c>
      <c r="L69" s="127">
        <v>0.21176141831076523</v>
      </c>
      <c r="M69" s="127">
        <v>497.95350248194495</v>
      </c>
      <c r="N69" s="127">
        <v>150.47521392085895</v>
      </c>
      <c r="S69" s="123"/>
      <c r="T69" s="123"/>
      <c r="U69" s="123"/>
      <c r="V69" s="123"/>
    </row>
    <row r="70" spans="1:22" x14ac:dyDescent="0.15">
      <c r="A70" s="123" t="s">
        <v>61</v>
      </c>
      <c r="B70" s="123" t="s">
        <v>22</v>
      </c>
      <c r="C70" s="123" t="s">
        <v>16</v>
      </c>
      <c r="D70" s="123" t="s">
        <v>18</v>
      </c>
      <c r="E70" s="85">
        <v>0.1021</v>
      </c>
      <c r="F70" s="127">
        <v>8.9700000000000006</v>
      </c>
      <c r="G70" s="127">
        <v>-16.46</v>
      </c>
      <c r="H70" s="127">
        <v>9.3770356459691175</v>
      </c>
      <c r="I70" s="127">
        <v>16.62</v>
      </c>
      <c r="J70" s="127">
        <v>44.75</v>
      </c>
      <c r="K70" s="127">
        <v>3.14</v>
      </c>
      <c r="L70" s="127">
        <v>0.21772981090269439</v>
      </c>
      <c r="M70" s="127">
        <v>548.67311104403711</v>
      </c>
      <c r="N70" s="127">
        <v>174.73732995399163</v>
      </c>
      <c r="S70" s="123"/>
      <c r="T70" s="123"/>
      <c r="U70" s="123"/>
      <c r="V70" s="123"/>
    </row>
    <row r="71" spans="1:22" x14ac:dyDescent="0.15">
      <c r="A71" s="123" t="s">
        <v>252</v>
      </c>
      <c r="B71" s="123" t="s">
        <v>228</v>
      </c>
      <c r="C71" s="123" t="s">
        <v>14</v>
      </c>
      <c r="D71" s="123" t="s">
        <v>65</v>
      </c>
      <c r="E71" s="85">
        <v>4.8800000000000003E-2</v>
      </c>
      <c r="F71" s="127">
        <v>12.82</v>
      </c>
      <c r="G71" s="127">
        <v>-16.32</v>
      </c>
      <c r="H71" s="127">
        <v>4.8528130882253153</v>
      </c>
      <c r="I71" s="127">
        <v>15.19</v>
      </c>
      <c r="J71" s="127">
        <v>42.01</v>
      </c>
      <c r="K71" s="127">
        <v>3.23</v>
      </c>
      <c r="L71" s="127">
        <v>0.20679042796261574</v>
      </c>
      <c r="M71" s="127">
        <v>542.32644541141065</v>
      </c>
      <c r="N71" s="127">
        <v>168.15117757432998</v>
      </c>
      <c r="S71" s="123"/>
      <c r="T71" s="123"/>
      <c r="U71" s="123"/>
      <c r="V71" s="123"/>
    </row>
    <row r="72" spans="1:22" x14ac:dyDescent="0.15">
      <c r="A72" s="123" t="s">
        <v>223</v>
      </c>
      <c r="B72" s="123" t="s">
        <v>157</v>
      </c>
      <c r="C72" s="123" t="s">
        <v>23</v>
      </c>
      <c r="D72" s="123" t="s">
        <v>87</v>
      </c>
      <c r="E72" s="85">
        <v>5.1499999999999997E-2</v>
      </c>
      <c r="F72" s="127">
        <v>9.69</v>
      </c>
      <c r="G72" s="127">
        <v>-16.309999999999999</v>
      </c>
      <c r="H72" s="127"/>
      <c r="I72" s="127">
        <v>14.47</v>
      </c>
      <c r="J72" s="127">
        <v>38.65</v>
      </c>
      <c r="K72" s="127">
        <v>3.12</v>
      </c>
      <c r="L72" s="127"/>
      <c r="M72" s="127"/>
      <c r="N72" s="127"/>
      <c r="S72" s="123"/>
      <c r="T72" s="123"/>
      <c r="U72" s="123"/>
      <c r="V72" s="123"/>
    </row>
    <row r="73" spans="1:22" x14ac:dyDescent="0.15">
      <c r="A73" s="123" t="s">
        <v>106</v>
      </c>
      <c r="B73" s="123" t="s">
        <v>22</v>
      </c>
      <c r="C73" s="123" t="s">
        <v>14</v>
      </c>
      <c r="D73" s="123" t="s">
        <v>17</v>
      </c>
      <c r="E73" s="85">
        <v>3.78E-2</v>
      </c>
      <c r="F73" s="127">
        <v>8.8800000000000008</v>
      </c>
      <c r="G73" s="127">
        <v>-15.8</v>
      </c>
      <c r="H73" s="127">
        <v>7.8570384589413012</v>
      </c>
      <c r="I73" s="127">
        <v>7</v>
      </c>
      <c r="J73" s="127">
        <v>18</v>
      </c>
      <c r="K73" s="127">
        <v>3.35</v>
      </c>
      <c r="L73" s="127">
        <v>0.15</v>
      </c>
      <c r="M73" s="127">
        <v>320.34634917991843</v>
      </c>
      <c r="N73" s="127">
        <v>106.82658670664669</v>
      </c>
      <c r="S73" s="123"/>
      <c r="T73" s="123"/>
      <c r="U73" s="123"/>
      <c r="V73" s="123"/>
    </row>
    <row r="74" spans="1:22" x14ac:dyDescent="0.15">
      <c r="A74" s="123" t="s">
        <v>46</v>
      </c>
      <c r="B74" s="123" t="s">
        <v>22</v>
      </c>
      <c r="C74" s="123" t="s">
        <v>23</v>
      </c>
      <c r="D74" s="123" t="s">
        <v>18</v>
      </c>
      <c r="E74" s="85">
        <v>4.8099999999999997E-2</v>
      </c>
      <c r="F74" s="127">
        <v>9.7200000000000006</v>
      </c>
      <c r="G74" s="127">
        <v>-15.06</v>
      </c>
      <c r="H74" s="127">
        <v>7.8249923492738889</v>
      </c>
      <c r="I74" s="127">
        <v>13.85</v>
      </c>
      <c r="J74" s="127">
        <v>37.29</v>
      </c>
      <c r="K74" s="127">
        <v>3.14</v>
      </c>
      <c r="L74" s="123">
        <v>0.3</v>
      </c>
      <c r="M74" s="127">
        <v>331.82542669219879</v>
      </c>
      <c r="N74" s="127">
        <v>105.68201613478975</v>
      </c>
      <c r="S74" s="123"/>
      <c r="T74" s="123"/>
      <c r="U74" s="123"/>
      <c r="V74" s="123"/>
    </row>
    <row r="75" spans="1:22" x14ac:dyDescent="0.15">
      <c r="S75" s="123"/>
      <c r="T75" s="123"/>
      <c r="U75" s="123"/>
      <c r="V75" s="123"/>
    </row>
    <row r="76" spans="1:22" x14ac:dyDescent="0.15">
      <c r="D76" s="85"/>
      <c r="F76" s="127"/>
      <c r="G76" s="127"/>
      <c r="H76" s="127"/>
      <c r="I76" s="127"/>
      <c r="J76" s="127"/>
      <c r="K76" s="127"/>
      <c r="L76" s="127"/>
      <c r="M76" s="127"/>
      <c r="N76" s="127"/>
      <c r="S76" s="123"/>
      <c r="T76" s="123"/>
      <c r="U76" s="123"/>
      <c r="V76" s="123"/>
    </row>
    <row r="77" spans="1:22" x14ac:dyDescent="0.15">
      <c r="D77" s="85"/>
      <c r="S77" s="123"/>
      <c r="T77" s="123"/>
      <c r="U77" s="123"/>
      <c r="V77" s="123"/>
    </row>
    <row r="78" spans="1:22" x14ac:dyDescent="0.15">
      <c r="D78" s="85"/>
      <c r="F78" s="127"/>
      <c r="G78" s="127"/>
      <c r="H78" s="127"/>
      <c r="I78" s="127"/>
      <c r="J78" s="127"/>
      <c r="K78" s="127"/>
      <c r="L78" s="127"/>
      <c r="M78" s="127"/>
      <c r="N78" s="127"/>
      <c r="S78" s="123"/>
      <c r="T78" s="123"/>
      <c r="U78" s="123"/>
      <c r="V78" s="123"/>
    </row>
    <row r="79" spans="1:22" x14ac:dyDescent="0.15">
      <c r="D79" s="85"/>
      <c r="F79" s="127"/>
      <c r="G79" s="127"/>
      <c r="H79" s="127"/>
      <c r="I79" s="127"/>
      <c r="J79" s="127"/>
      <c r="K79" s="127"/>
      <c r="L79" s="127"/>
      <c r="M79" s="127"/>
      <c r="N79" s="127"/>
      <c r="S79" s="123"/>
      <c r="T79" s="123"/>
      <c r="U79" s="123"/>
      <c r="V79" s="123"/>
    </row>
    <row r="80" spans="1:22" x14ac:dyDescent="0.15">
      <c r="D80" s="85"/>
      <c r="S80" s="123"/>
      <c r="T80" s="123"/>
      <c r="U80" s="123"/>
      <c r="V80" s="123"/>
    </row>
    <row r="81" spans="4:22" x14ac:dyDescent="0.15">
      <c r="D81" s="85"/>
      <c r="S81" s="123"/>
      <c r="T81" s="123"/>
      <c r="U81" s="123"/>
      <c r="V81" s="12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22C7-25A1-482E-B3F2-0365DA312F9D}">
  <dimension ref="A1:DX229"/>
  <sheetViews>
    <sheetView showGridLines="0" zoomScale="70" zoomScaleNormal="70" workbookViewId="0">
      <selection sqref="A1:XFD1"/>
    </sheetView>
  </sheetViews>
  <sheetFormatPr baseColWidth="10" defaultColWidth="11.83203125" defaultRowHeight="16" x14ac:dyDescent="0.2"/>
  <cols>
    <col min="1" max="1" width="34.6640625" style="9" bestFit="1" customWidth="1" collapsed="1"/>
    <col min="2" max="2" width="16.1640625" style="9" customWidth="1" collapsed="1"/>
    <col min="3" max="3" width="9.6640625" style="10" customWidth="1" collapsed="1"/>
    <col min="4" max="4" width="1.83203125" style="11" customWidth="1" collapsed="1"/>
    <col min="5" max="6" width="14.1640625" style="10" customWidth="1" collapsed="1"/>
    <col min="7" max="7" width="10.83203125" style="10" customWidth="1" collapsed="1"/>
    <col min="8" max="8" width="1.83203125" style="11" customWidth="1" collapsed="1"/>
    <col min="9" max="9" width="14" style="10" customWidth="1" collapsed="1"/>
    <col min="10" max="10" width="17.1640625" style="10" customWidth="1" collapsed="1"/>
    <col min="11" max="11" width="53.6640625" style="10" customWidth="1" collapsed="1"/>
    <col min="12" max="12" width="1.83203125" style="11" customWidth="1" collapsed="1"/>
    <col min="13" max="77" width="11.83203125" style="10" collapsed="1"/>
    <col min="78" max="93" width="11.83203125" style="9" collapsed="1"/>
    <col min="94" max="108" width="11.83203125" style="9"/>
    <col min="109" max="109" width="11.83203125" style="9" collapsed="1"/>
    <col min="110" max="128" width="11.83203125" style="9"/>
    <col min="129" max="16384" width="11.83203125" style="9" collapsed="1"/>
  </cols>
  <sheetData>
    <row r="1" spans="1:93" s="122" customFormat="1" ht="14" x14ac:dyDescent="0.15">
      <c r="A1" s="122" t="s">
        <v>364</v>
      </c>
    </row>
    <row r="2" spans="1:93" s="106" customFormat="1" ht="15" thickBot="1" x14ac:dyDescent="0.2"/>
    <row r="3" spans="1:93" x14ac:dyDescent="0.2">
      <c r="A3" s="8" t="s">
        <v>347</v>
      </c>
      <c r="E3" s="137" t="s">
        <v>293</v>
      </c>
      <c r="F3" s="138"/>
      <c r="G3" s="138"/>
      <c r="I3" s="137" t="s">
        <v>294</v>
      </c>
      <c r="J3" s="138"/>
      <c r="K3" s="138"/>
      <c r="M3" s="139" t="s">
        <v>295</v>
      </c>
      <c r="N3" s="140"/>
      <c r="O3" s="140"/>
      <c r="P3" s="140"/>
      <c r="Q3" s="140"/>
      <c r="R3" s="140"/>
      <c r="S3" s="140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7"/>
    </row>
    <row r="4" spans="1:93" ht="18" x14ac:dyDescent="0.2">
      <c r="A4" s="15" t="s">
        <v>296</v>
      </c>
      <c r="C4" s="9"/>
      <c r="D4" s="16"/>
      <c r="E4" s="17" t="s">
        <v>355</v>
      </c>
      <c r="F4" s="18" t="s">
        <v>356</v>
      </c>
      <c r="G4" s="88"/>
      <c r="H4" s="19"/>
      <c r="I4" s="17" t="s">
        <v>353</v>
      </c>
      <c r="J4" s="18" t="s">
        <v>354</v>
      </c>
      <c r="K4" s="22" t="s">
        <v>357</v>
      </c>
      <c r="L4" s="16"/>
      <c r="M4" s="23" t="s">
        <v>19</v>
      </c>
      <c r="N4" s="23" t="s">
        <v>48</v>
      </c>
      <c r="O4" s="23" t="s">
        <v>349</v>
      </c>
      <c r="P4" s="23" t="s">
        <v>235</v>
      </c>
      <c r="Q4" s="23" t="s">
        <v>200</v>
      </c>
      <c r="R4" s="23" t="s">
        <v>239</v>
      </c>
      <c r="S4" s="23" t="s">
        <v>241</v>
      </c>
      <c r="T4" s="23" t="s">
        <v>350</v>
      </c>
      <c r="U4" s="23" t="s">
        <v>247</v>
      </c>
      <c r="V4" s="23" t="s">
        <v>252</v>
      </c>
      <c r="W4" s="23" t="s">
        <v>351</v>
      </c>
      <c r="X4" s="23" t="s">
        <v>352</v>
      </c>
      <c r="Y4" s="23" t="s">
        <v>132</v>
      </c>
      <c r="Z4" s="23" t="s">
        <v>217</v>
      </c>
      <c r="AA4" s="23" t="s">
        <v>104</v>
      </c>
      <c r="AB4" s="23" t="s">
        <v>106</v>
      </c>
      <c r="AC4" s="23" t="s">
        <v>24</v>
      </c>
      <c r="AD4" s="23" t="s">
        <v>32</v>
      </c>
      <c r="AE4" s="23" t="s">
        <v>34</v>
      </c>
      <c r="AF4" s="23" t="s">
        <v>43</v>
      </c>
      <c r="AG4" s="23" t="s">
        <v>161</v>
      </c>
      <c r="AH4" s="23" t="s">
        <v>229</v>
      </c>
      <c r="AI4" s="23" t="s">
        <v>231</v>
      </c>
      <c r="AJ4" s="23" t="s">
        <v>174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4"/>
    </row>
    <row r="5" spans="1:93" ht="18" x14ac:dyDescent="0.2">
      <c r="A5" s="15" t="s">
        <v>348</v>
      </c>
      <c r="C5" s="9"/>
      <c r="D5" s="16"/>
      <c r="E5" s="17">
        <v>1</v>
      </c>
      <c r="F5" s="18">
        <v>1</v>
      </c>
      <c r="G5" s="88"/>
      <c r="H5" s="19"/>
      <c r="I5" s="25">
        <v>1</v>
      </c>
      <c r="J5" s="26">
        <v>1</v>
      </c>
      <c r="K5" s="27">
        <v>1</v>
      </c>
      <c r="L5" s="16"/>
      <c r="M5" s="28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3">
        <v>1</v>
      </c>
      <c r="V5" s="23">
        <v>1</v>
      </c>
      <c r="W5" s="23">
        <v>1</v>
      </c>
      <c r="X5" s="23">
        <v>1</v>
      </c>
      <c r="Y5" s="23">
        <v>1</v>
      </c>
      <c r="Z5" s="23">
        <v>1</v>
      </c>
      <c r="AA5" s="23">
        <v>1</v>
      </c>
      <c r="AB5" s="23">
        <v>1</v>
      </c>
      <c r="AC5" s="23">
        <v>1</v>
      </c>
      <c r="AD5" s="23">
        <v>1</v>
      </c>
      <c r="AE5" s="23">
        <v>1</v>
      </c>
      <c r="AF5" s="23">
        <v>1</v>
      </c>
      <c r="AG5" s="23">
        <v>1</v>
      </c>
      <c r="AH5" s="23">
        <v>1</v>
      </c>
      <c r="AI5" s="23">
        <v>1</v>
      </c>
      <c r="AJ5" s="23">
        <v>1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/>
    </row>
    <row r="6" spans="1:93" ht="18" x14ac:dyDescent="0.2">
      <c r="A6" s="15" t="s">
        <v>314</v>
      </c>
      <c r="E6" s="29">
        <v>-26.39</v>
      </c>
      <c r="F6" s="30">
        <v>36.549999999999997</v>
      </c>
      <c r="G6" s="89"/>
      <c r="I6" s="29">
        <v>-10.45</v>
      </c>
      <c r="J6" s="30">
        <v>-32.15</v>
      </c>
      <c r="K6" s="90">
        <v>-21.28</v>
      </c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7"/>
    </row>
    <row r="7" spans="1:93" ht="18" x14ac:dyDescent="0.2">
      <c r="A7" s="15" t="s">
        <v>315</v>
      </c>
      <c r="E7" s="29">
        <v>0.04</v>
      </c>
      <c r="F7" s="30">
        <v>0.08</v>
      </c>
      <c r="G7" s="89"/>
      <c r="I7" s="29">
        <v>0.03</v>
      </c>
      <c r="J7" s="30">
        <v>0.05</v>
      </c>
      <c r="K7" s="33">
        <v>0.1</v>
      </c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7"/>
    </row>
    <row r="8" spans="1:93" ht="9" customHeight="1" x14ac:dyDescent="0.2">
      <c r="A8" s="15"/>
      <c r="E8" s="34"/>
      <c r="F8" s="35"/>
      <c r="G8" s="91"/>
      <c r="I8" s="92"/>
      <c r="J8" s="93"/>
      <c r="K8" s="40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7"/>
    </row>
    <row r="9" spans="1:93" ht="18" x14ac:dyDescent="0.2">
      <c r="A9" s="15" t="s">
        <v>316</v>
      </c>
      <c r="E9" s="41">
        <f>AVERAGE(E30:E229)</f>
        <v>-26.389920843276098</v>
      </c>
      <c r="F9" s="41">
        <f>AVERAGE(F30:F229)</f>
        <v>36.549920843276084</v>
      </c>
      <c r="G9" s="94"/>
      <c r="I9" s="41">
        <f t="shared" ref="I9:J9" si="0">AVERAGE(I30:I229)</f>
        <v>-10.450095058998446</v>
      </c>
      <c r="J9" s="42">
        <f t="shared" si="0"/>
        <v>-32.140369241825603</v>
      </c>
      <c r="K9" s="43">
        <f>AVERAGE(K30:K229)</f>
        <v>-21.258498447355294</v>
      </c>
      <c r="M9" s="41">
        <f t="shared" ref="M9:AJ9" si="1">AVERAGE(M30:M229)</f>
        <v>-17.74611779250338</v>
      </c>
      <c r="N9" s="42">
        <f t="shared" si="1"/>
        <v>-17.878342626691001</v>
      </c>
      <c r="O9" s="42">
        <f t="shared" si="1"/>
        <v>-18.561047693171403</v>
      </c>
      <c r="P9" s="42">
        <f t="shared" si="1"/>
        <v>-18.04457971497057</v>
      </c>
      <c r="Q9" s="42">
        <f t="shared" si="1"/>
        <v>-19.345718795625732</v>
      </c>
      <c r="R9" s="42">
        <f t="shared" si="1"/>
        <v>-17.01284580197877</v>
      </c>
      <c r="S9" s="42">
        <f t="shared" si="1"/>
        <v>-17.258667192216745</v>
      </c>
      <c r="T9" s="42">
        <f t="shared" si="1"/>
        <v>-17.71937932419748</v>
      </c>
      <c r="U9" s="42">
        <f t="shared" si="1"/>
        <v>-16.818068240770856</v>
      </c>
      <c r="V9" s="42">
        <f t="shared" si="1"/>
        <v>-16.322993676872926</v>
      </c>
      <c r="W9" s="42">
        <f t="shared" si="1"/>
        <v>-16.949398455786085</v>
      </c>
      <c r="X9" s="42">
        <f t="shared" si="1"/>
        <v>-18.277554884567206</v>
      </c>
      <c r="Y9" s="42">
        <f t="shared" si="1"/>
        <v>-17.902418964300256</v>
      </c>
      <c r="Z9" s="42">
        <f t="shared" si="1"/>
        <v>-18.96722852578932</v>
      </c>
      <c r="AA9" s="42">
        <f t="shared" si="1"/>
        <v>-20.084642081944779</v>
      </c>
      <c r="AB9" s="42">
        <f t="shared" si="1"/>
        <v>-15.79618284772598</v>
      </c>
      <c r="AC9" s="42">
        <f t="shared" si="1"/>
        <v>-19.271898515089077</v>
      </c>
      <c r="AD9" s="42">
        <f t="shared" si="1"/>
        <v>-18.168897863236605</v>
      </c>
      <c r="AE9" s="42">
        <f t="shared" si="1"/>
        <v>-19.075070957336507</v>
      </c>
      <c r="AF9" s="42">
        <f t="shared" si="1"/>
        <v>-18.98524191321437</v>
      </c>
      <c r="AG9" s="42">
        <f t="shared" si="1"/>
        <v>-18.674788788835119</v>
      </c>
      <c r="AH9" s="42">
        <f t="shared" si="1"/>
        <v>-18.632489379191934</v>
      </c>
      <c r="AI9" s="42">
        <f t="shared" si="1"/>
        <v>-19.042662188389247</v>
      </c>
      <c r="AJ9" s="42">
        <f t="shared" si="1"/>
        <v>-18.559993267982367</v>
      </c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7"/>
    </row>
    <row r="10" spans="1:93" ht="18" x14ac:dyDescent="0.2">
      <c r="A10" s="15" t="s">
        <v>317</v>
      </c>
      <c r="E10" s="41">
        <f>STDEV(E30:E229)</f>
        <v>5.2279548063478204E-2</v>
      </c>
      <c r="F10" s="41">
        <f>STDEV(F30:F229)</f>
        <v>4.9402228746515425E-2</v>
      </c>
      <c r="G10" s="94"/>
      <c r="I10" s="41">
        <f t="shared" ref="I10:J10" si="2">STDEV(I30:I229)</f>
        <v>5.0711643077619953E-2</v>
      </c>
      <c r="J10" s="42">
        <f t="shared" si="2"/>
        <v>5.7409527038051709E-2</v>
      </c>
      <c r="K10" s="43">
        <f>STDEV(K30:K229)</f>
        <v>6.297431412496636E-2</v>
      </c>
      <c r="M10" s="41">
        <f t="shared" ref="M10:AJ10" si="3">STDEV(M30:M229)</f>
        <v>3.5218338010299277E-2</v>
      </c>
      <c r="N10" s="42">
        <f t="shared" si="3"/>
        <v>7.0982543123392361E-2</v>
      </c>
      <c r="O10" s="42">
        <f t="shared" si="3"/>
        <v>2.259434502937907E-2</v>
      </c>
      <c r="P10" s="42">
        <f t="shared" si="3"/>
        <v>6.7323427696400984E-2</v>
      </c>
      <c r="Q10" s="42">
        <f t="shared" si="3"/>
        <v>6.4637450556279674E-2</v>
      </c>
      <c r="R10" s="42">
        <f t="shared" si="3"/>
        <v>5.4473689355337029E-2</v>
      </c>
      <c r="S10" s="42">
        <f t="shared" si="3"/>
        <v>0.13570390971343826</v>
      </c>
      <c r="T10" s="42">
        <f t="shared" si="3"/>
        <v>7.3958008838769018E-2</v>
      </c>
      <c r="U10" s="42">
        <f t="shared" si="3"/>
        <v>0.11361344268985718</v>
      </c>
      <c r="V10" s="42">
        <f t="shared" si="3"/>
        <v>4.7795554381863781E-2</v>
      </c>
      <c r="W10" s="42">
        <f t="shared" si="3"/>
        <v>4.3844379718663617E-2</v>
      </c>
      <c r="X10" s="42">
        <f t="shared" si="3"/>
        <v>1.7662189917938775E-2</v>
      </c>
      <c r="Y10" s="42">
        <f t="shared" si="3"/>
        <v>3.2038068580394707E-2</v>
      </c>
      <c r="Z10" s="42">
        <f t="shared" si="3"/>
        <v>6.5695709989714857E-2</v>
      </c>
      <c r="AA10" s="42">
        <f t="shared" si="3"/>
        <v>3.4298575651462215E-2</v>
      </c>
      <c r="AB10" s="42">
        <f t="shared" si="3"/>
        <v>3.9802957211529488E-2</v>
      </c>
      <c r="AC10" s="42">
        <f t="shared" si="3"/>
        <v>7.0110614459220955E-2</v>
      </c>
      <c r="AD10" s="42">
        <f t="shared" si="3"/>
        <v>2.8559321465568388E-2</v>
      </c>
      <c r="AE10" s="42">
        <f t="shared" si="3"/>
        <v>8.9015969989752364E-2</v>
      </c>
      <c r="AF10" s="42">
        <f t="shared" si="3"/>
        <v>3.4422071068529903E-2</v>
      </c>
      <c r="AG10" s="42">
        <f t="shared" si="3"/>
        <v>8.9161085649472227E-2</v>
      </c>
      <c r="AH10" s="42">
        <f t="shared" si="3"/>
        <v>0.12259392842796046</v>
      </c>
      <c r="AI10" s="42">
        <f t="shared" si="3"/>
        <v>0.14600816804245653</v>
      </c>
      <c r="AJ10" s="42">
        <f t="shared" si="3"/>
        <v>0.10059899723833254</v>
      </c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7"/>
    </row>
    <row r="11" spans="1:93" s="45" customFormat="1" ht="18" x14ac:dyDescent="0.2">
      <c r="A11" s="44" t="s">
        <v>318</v>
      </c>
      <c r="D11" s="46"/>
      <c r="E11" s="47">
        <f>COUNT(E30:E229)</f>
        <v>27</v>
      </c>
      <c r="F11" s="47">
        <f>COUNT(F30:F229)</f>
        <v>27</v>
      </c>
      <c r="G11" s="95"/>
      <c r="H11" s="46"/>
      <c r="I11" s="47">
        <f t="shared" ref="I11:J11" si="4">COUNT(I30:I229)</f>
        <v>9</v>
      </c>
      <c r="J11" s="48">
        <f t="shared" si="4"/>
        <v>9</v>
      </c>
      <c r="K11" s="96">
        <f>COUNT(K30:K229)</f>
        <v>9</v>
      </c>
      <c r="L11" s="46"/>
      <c r="M11" s="47">
        <f t="shared" ref="M11:AJ11" si="5">COUNT(M30:M229)</f>
        <v>3</v>
      </c>
      <c r="N11" s="48">
        <f t="shared" si="5"/>
        <v>3</v>
      </c>
      <c r="O11" s="48">
        <f t="shared" si="5"/>
        <v>3</v>
      </c>
      <c r="P11" s="48">
        <f t="shared" si="5"/>
        <v>3</v>
      </c>
      <c r="Q11" s="48">
        <f t="shared" si="5"/>
        <v>3</v>
      </c>
      <c r="R11" s="48">
        <f t="shared" si="5"/>
        <v>3</v>
      </c>
      <c r="S11" s="48">
        <f t="shared" si="5"/>
        <v>3</v>
      </c>
      <c r="T11" s="48">
        <f t="shared" si="5"/>
        <v>3</v>
      </c>
      <c r="U11" s="48">
        <f t="shared" si="5"/>
        <v>3</v>
      </c>
      <c r="V11" s="48">
        <f t="shared" si="5"/>
        <v>3</v>
      </c>
      <c r="W11" s="48">
        <f t="shared" si="5"/>
        <v>3</v>
      </c>
      <c r="X11" s="48">
        <f t="shared" si="5"/>
        <v>3</v>
      </c>
      <c r="Y11" s="48">
        <f t="shared" si="5"/>
        <v>3</v>
      </c>
      <c r="Z11" s="48">
        <f t="shared" si="5"/>
        <v>3</v>
      </c>
      <c r="AA11" s="48">
        <f t="shared" si="5"/>
        <v>3</v>
      </c>
      <c r="AB11" s="48">
        <f t="shared" si="5"/>
        <v>3</v>
      </c>
      <c r="AC11" s="48">
        <f t="shared" si="5"/>
        <v>3</v>
      </c>
      <c r="AD11" s="48">
        <f t="shared" si="5"/>
        <v>3</v>
      </c>
      <c r="AE11" s="48">
        <f t="shared" si="5"/>
        <v>3</v>
      </c>
      <c r="AF11" s="48">
        <f t="shared" si="5"/>
        <v>3</v>
      </c>
      <c r="AG11" s="48">
        <f t="shared" si="5"/>
        <v>3</v>
      </c>
      <c r="AH11" s="48">
        <f t="shared" si="5"/>
        <v>3</v>
      </c>
      <c r="AI11" s="48">
        <f t="shared" si="5"/>
        <v>3</v>
      </c>
      <c r="AJ11" s="48">
        <f t="shared" si="5"/>
        <v>3</v>
      </c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50"/>
    </row>
    <row r="12" spans="1:93" s="45" customFormat="1" ht="9" customHeight="1" x14ac:dyDescent="0.2">
      <c r="D12" s="46"/>
      <c r="E12" s="51"/>
      <c r="F12" s="49"/>
      <c r="G12" s="97"/>
      <c r="H12" s="46"/>
      <c r="I12" s="51"/>
      <c r="J12" s="49"/>
      <c r="K12" s="98"/>
      <c r="L12" s="46"/>
      <c r="M12" s="5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50"/>
    </row>
    <row r="13" spans="1:93" s="45" customFormat="1" ht="25" thickBot="1" x14ac:dyDescent="0.35">
      <c r="A13" s="53" t="s">
        <v>319</v>
      </c>
      <c r="D13" s="46"/>
      <c r="E13" s="54"/>
      <c r="F13" s="55"/>
      <c r="G13" s="55"/>
      <c r="H13" s="46"/>
      <c r="I13" s="56">
        <f>I9-I6</f>
        <v>-9.5058998446972964E-5</v>
      </c>
      <c r="J13" s="99">
        <f t="shared" ref="J13" si="6">J9-J6</f>
        <v>9.6307581743957371E-3</v>
      </c>
      <c r="K13" s="100">
        <f>K9-K6</f>
        <v>2.1501552644707544E-2</v>
      </c>
      <c r="L13" s="46"/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9"/>
    </row>
    <row r="14" spans="1:93" s="45" customFormat="1" ht="10.25" customHeight="1" x14ac:dyDescent="0.2">
      <c r="A14" s="60"/>
      <c r="D14" s="46"/>
      <c r="H14" s="46"/>
      <c r="L14" s="46"/>
    </row>
    <row r="15" spans="1:93" s="45" customFormat="1" ht="24" x14ac:dyDescent="0.3">
      <c r="A15" s="61" t="s">
        <v>320</v>
      </c>
      <c r="B15" s="62">
        <f>SQRT(SUM(E15:K15)/C16)</f>
        <v>5.2962663778730885E-2</v>
      </c>
      <c r="D15" s="46"/>
      <c r="E15" s="63">
        <f>(COUNT(E30:E229)-1)*(E10^2)</f>
        <v>7.106192978875972E-2</v>
      </c>
      <c r="F15" s="63">
        <f>(COUNT(F30:F229)-1)*(F10^2)</f>
        <v>6.3455085333198921E-2</v>
      </c>
      <c r="G15" s="63"/>
      <c r="H15" s="46"/>
      <c r="I15" s="63">
        <f>(COUNT(I30:I229)-1)*(I10^2)</f>
        <v>2.0573365949055358E-2</v>
      </c>
      <c r="J15" s="63">
        <f t="shared" ref="J15" si="7">(COUNT(J30:J229)-1)*(J10^2)</f>
        <v>2.6366830357862324E-2</v>
      </c>
      <c r="K15" s="63">
        <f>(COUNT(K30:K229)-1)*(K10^2)</f>
        <v>3.1726113916079504E-2</v>
      </c>
      <c r="L15" s="46"/>
      <c r="M15" s="63">
        <f>(COUNT(M30:M229)-1)*(M10^2)</f>
        <v>2.4806626644153819E-3</v>
      </c>
      <c r="N15" s="63">
        <f t="shared" ref="N15:AJ15" si="8">(COUNT(N30:N229)-1)*(N10^2)</f>
        <v>1.0077042856528513E-2</v>
      </c>
      <c r="O15" s="63">
        <f t="shared" si="8"/>
        <v>1.0210088546132533E-3</v>
      </c>
      <c r="P15" s="63">
        <f t="shared" si="8"/>
        <v>9.0648878335850627E-3</v>
      </c>
      <c r="Q15" s="63">
        <f t="shared" si="8"/>
        <v>8.3560000288309989E-3</v>
      </c>
      <c r="R15" s="63">
        <f t="shared" si="8"/>
        <v>5.9347656639635177E-3</v>
      </c>
      <c r="S15" s="63">
        <f t="shared" si="8"/>
        <v>3.6831102223026005E-2</v>
      </c>
      <c r="T15" s="63">
        <f t="shared" si="8"/>
        <v>1.0939574142790872E-2</v>
      </c>
      <c r="U15" s="63">
        <f t="shared" si="8"/>
        <v>2.5816028719682926E-2</v>
      </c>
      <c r="V15" s="63">
        <f t="shared" si="8"/>
        <v>4.5688300373393958E-3</v>
      </c>
      <c r="W15" s="63">
        <f t="shared" si="8"/>
        <v>3.844659265828723E-3</v>
      </c>
      <c r="X15" s="63">
        <f t="shared" si="8"/>
        <v>6.2390590539467623E-4</v>
      </c>
      <c r="Y15" s="63">
        <f t="shared" si="8"/>
        <v>2.052875676724149E-3</v>
      </c>
      <c r="Z15" s="63">
        <f t="shared" si="8"/>
        <v>8.6318526221054407E-3</v>
      </c>
      <c r="AA15" s="63">
        <f t="shared" si="8"/>
        <v>2.3527845834381534E-3</v>
      </c>
      <c r="AB15" s="63">
        <f t="shared" si="8"/>
        <v>3.1685508055656945E-3</v>
      </c>
      <c r="AC15" s="63">
        <f t="shared" si="8"/>
        <v>9.830996519699044E-3</v>
      </c>
      <c r="AD15" s="63">
        <f t="shared" si="8"/>
        <v>1.6312696851473506E-3</v>
      </c>
      <c r="AE15" s="63">
        <f t="shared" si="8"/>
        <v>1.5847685826432988E-2</v>
      </c>
      <c r="AF15" s="63">
        <f t="shared" si="8"/>
        <v>2.3697579532938468E-3</v>
      </c>
      <c r="AG15" s="63">
        <f t="shared" si="8"/>
        <v>1.5899398388385045E-2</v>
      </c>
      <c r="AH15" s="63">
        <f t="shared" si="8"/>
        <v>3.0058542574799785E-2</v>
      </c>
      <c r="AI15" s="63">
        <f t="shared" si="8"/>
        <v>4.2636770270228448E-2</v>
      </c>
      <c r="AJ15" s="63">
        <f t="shared" si="8"/>
        <v>2.0240316490716077E-2</v>
      </c>
    </row>
    <row r="16" spans="1:93" s="45" customFormat="1" ht="24" x14ac:dyDescent="0.3">
      <c r="A16" s="53" t="s">
        <v>321</v>
      </c>
      <c r="B16" s="44"/>
      <c r="C16" s="64">
        <f>SUM(E11:K11)-COUNT(E11:K11)</f>
        <v>76</v>
      </c>
      <c r="D16" s="46"/>
      <c r="F16" s="65"/>
      <c r="G16" s="65"/>
      <c r="H16" s="46"/>
      <c r="I16" s="65"/>
      <c r="J16" s="65"/>
      <c r="K16" s="65"/>
      <c r="L16" s="46"/>
    </row>
    <row r="17" spans="1:93" s="45" customFormat="1" ht="9" customHeight="1" x14ac:dyDescent="0.2">
      <c r="A17" s="53"/>
      <c r="B17" s="44"/>
      <c r="C17" s="66"/>
      <c r="D17" s="46"/>
      <c r="F17" s="65"/>
      <c r="G17" s="65"/>
      <c r="H17" s="46"/>
      <c r="I17" s="65"/>
      <c r="J17" s="65"/>
      <c r="K17" s="65"/>
      <c r="L17" s="46"/>
    </row>
    <row r="18" spans="1:93" s="45" customFormat="1" ht="24" x14ac:dyDescent="0.3">
      <c r="A18" s="61" t="s">
        <v>322</v>
      </c>
      <c r="B18" s="62">
        <f>SQRT(SUM(M15:AJ15)/C19)</f>
        <v>7.5592006520825233E-2</v>
      </c>
      <c r="C18" s="66"/>
      <c r="D18" s="46"/>
      <c r="E18" s="103"/>
      <c r="F18" s="65"/>
      <c r="G18" s="65"/>
      <c r="H18" s="46"/>
      <c r="I18" s="65"/>
      <c r="J18" s="65"/>
      <c r="K18" s="65"/>
      <c r="L18" s="46"/>
    </row>
    <row r="19" spans="1:93" s="45" customFormat="1" ht="24" x14ac:dyDescent="0.3">
      <c r="A19" s="53" t="s">
        <v>323</v>
      </c>
      <c r="B19" s="44"/>
      <c r="C19" s="64">
        <f>SUM(M11:AJ11)-COUNT(M11:AJ11)</f>
        <v>48</v>
      </c>
      <c r="D19" s="46"/>
      <c r="E19" s="102">
        <f>SUMSQ(I7:K7)</f>
        <v>1.3400000000000002E-2</v>
      </c>
      <c r="F19" s="65"/>
      <c r="G19" s="65"/>
      <c r="H19" s="46"/>
      <c r="I19" s="65"/>
      <c r="J19" s="65"/>
      <c r="K19" s="65"/>
      <c r="L19" s="46"/>
    </row>
    <row r="20" spans="1:93" s="45" customFormat="1" ht="8" customHeight="1" x14ac:dyDescent="0.2">
      <c r="A20" s="53"/>
      <c r="B20" s="44"/>
      <c r="D20" s="46"/>
      <c r="F20" s="65"/>
      <c r="G20" s="65"/>
      <c r="H20" s="46"/>
      <c r="I20" s="65"/>
      <c r="J20" s="65"/>
      <c r="K20" s="65"/>
      <c r="L20" s="46"/>
    </row>
    <row r="21" spans="1:93" s="45" customFormat="1" ht="24" x14ac:dyDescent="0.3">
      <c r="A21" s="61" t="s">
        <v>324</v>
      </c>
      <c r="B21" s="67">
        <f>SQRT((B15^2)+(B18^2)/2)</f>
        <v>7.5247056284356628E-2</v>
      </c>
      <c r="D21" s="46"/>
      <c r="F21" s="65"/>
      <c r="G21" s="65"/>
      <c r="H21" s="46"/>
      <c r="I21" s="65"/>
      <c r="J21" s="65"/>
      <c r="K21" s="65"/>
      <c r="L21" s="46"/>
    </row>
    <row r="22" spans="1:93" s="45" customFormat="1" ht="35.5" customHeight="1" x14ac:dyDescent="0.2">
      <c r="A22" s="53"/>
      <c r="B22" s="68"/>
      <c r="D22" s="46"/>
      <c r="F22" s="65"/>
      <c r="G22" s="65"/>
      <c r="H22" s="46"/>
      <c r="I22" s="65"/>
      <c r="J22" s="65"/>
      <c r="K22" s="65"/>
      <c r="L22" s="46"/>
    </row>
    <row r="23" spans="1:93" s="45" customFormat="1" ht="24" x14ac:dyDescent="0.3">
      <c r="A23" s="53" t="s">
        <v>325</v>
      </c>
      <c r="B23" s="105">
        <f>SQRT(SUMSQ(I13:K13)/COUNT(I13:K13))</f>
        <v>1.3602417742935826E-2</v>
      </c>
      <c r="D23" s="46"/>
      <c r="F23" s="65"/>
      <c r="G23" s="65"/>
      <c r="H23" s="46"/>
      <c r="I23" s="65"/>
      <c r="J23" s="65"/>
      <c r="K23" s="65"/>
      <c r="L23" s="46"/>
    </row>
    <row r="24" spans="1:93" s="45" customFormat="1" ht="20" x14ac:dyDescent="0.2">
      <c r="A24" s="53" t="s">
        <v>326</v>
      </c>
      <c r="B24" s="104">
        <f>SQRT(SUMSQ(I7:K7)/COUNT(I7:K7))</f>
        <v>6.6833125519211403E-2</v>
      </c>
      <c r="D24" s="46"/>
      <c r="F24" s="65"/>
      <c r="G24" s="65"/>
      <c r="H24" s="46"/>
      <c r="I24" s="65"/>
      <c r="J24" s="65"/>
      <c r="K24" s="65"/>
      <c r="L24" s="46"/>
    </row>
    <row r="25" spans="1:93" s="45" customFormat="1" ht="20" x14ac:dyDescent="0.2">
      <c r="A25" s="61" t="s">
        <v>327</v>
      </c>
      <c r="B25" s="104">
        <f>SQRT(SUMSQ(B23:B24))</f>
        <v>6.8203316892362364E-2</v>
      </c>
      <c r="C25" s="65"/>
      <c r="D25" s="69"/>
      <c r="F25" s="65"/>
      <c r="G25" s="65"/>
      <c r="H25" s="46"/>
      <c r="I25" s="65"/>
      <c r="J25" s="65"/>
      <c r="K25" s="65"/>
      <c r="L25" s="46"/>
    </row>
    <row r="26" spans="1:93" s="45" customFormat="1" ht="8" customHeight="1" thickBot="1" x14ac:dyDescent="0.25">
      <c r="A26" s="53"/>
      <c r="B26" s="68"/>
      <c r="C26" s="65"/>
      <c r="D26" s="69"/>
      <c r="F26" s="65"/>
      <c r="G26" s="65"/>
      <c r="H26" s="46"/>
      <c r="I26" s="65"/>
      <c r="J26" s="65"/>
      <c r="K26" s="65"/>
      <c r="L26" s="46"/>
    </row>
    <row r="27" spans="1:93" s="45" customFormat="1" ht="21" thickBot="1" x14ac:dyDescent="0.3">
      <c r="A27" s="70" t="s">
        <v>328</v>
      </c>
      <c r="B27" s="71">
        <f>SQRT(SUMSQ(B25,B21))</f>
        <v>0.1015569392734004</v>
      </c>
      <c r="C27" s="65"/>
      <c r="D27" s="69"/>
      <c r="F27" s="65"/>
      <c r="G27" s="65"/>
      <c r="H27" s="46"/>
      <c r="I27" s="65"/>
      <c r="J27" s="65"/>
      <c r="K27" s="65"/>
      <c r="L27" s="46"/>
    </row>
    <row r="30" spans="1:93" x14ac:dyDescent="0.2">
      <c r="A30" s="9">
        <v>1</v>
      </c>
      <c r="E30" s="30">
        <v>-26.391779638915228</v>
      </c>
      <c r="F30" s="30">
        <v>36.44922116369397</v>
      </c>
      <c r="G30" s="30"/>
      <c r="I30" s="30">
        <v>-10.524639335220826</v>
      </c>
      <c r="J30" s="30">
        <v>-32.1630769334677</v>
      </c>
      <c r="K30" s="30">
        <v>-21.215131415445921</v>
      </c>
      <c r="M30" s="30">
        <v>-17.710899454493081</v>
      </c>
      <c r="N30" s="30">
        <v>-17.807360083567609</v>
      </c>
      <c r="O30" s="30">
        <v>-18.538453348142024</v>
      </c>
      <c r="P30" s="30">
        <v>-17.977256287274169</v>
      </c>
      <c r="Q30" s="30">
        <v>-19.281081345069452</v>
      </c>
      <c r="R30" s="30">
        <v>-16.958372112623433</v>
      </c>
      <c r="S30" s="30">
        <v>-17.122963282503306</v>
      </c>
      <c r="T30" s="30">
        <v>-17.645421315358711</v>
      </c>
      <c r="U30" s="30">
        <v>-16.704454798080999</v>
      </c>
      <c r="V30" s="30">
        <v>-16.275198122491062</v>
      </c>
      <c r="W30" s="30">
        <v>-16.905554076067421</v>
      </c>
      <c r="X30" s="30">
        <v>-18.259892694649267</v>
      </c>
      <c r="Y30" s="30">
        <v>-17.870380895719862</v>
      </c>
      <c r="Z30" s="30">
        <v>-18.901532815799605</v>
      </c>
      <c r="AA30" s="30">
        <v>-20.050343506293316</v>
      </c>
      <c r="AB30" s="30">
        <v>-15.756379890514451</v>
      </c>
      <c r="AC30" s="30">
        <v>-19.201787900629856</v>
      </c>
      <c r="AD30" s="30">
        <v>-18.140338541771037</v>
      </c>
      <c r="AE30" s="30">
        <v>-18.986054987346755</v>
      </c>
      <c r="AF30" s="30">
        <v>-18.95081984214584</v>
      </c>
      <c r="AG30" s="30">
        <v>-18.585627703185647</v>
      </c>
      <c r="AH30" s="30">
        <v>-18.509895450763974</v>
      </c>
      <c r="AI30" s="30">
        <v>-18.896654020346791</v>
      </c>
      <c r="AJ30" s="30">
        <v>-18.459394270744035</v>
      </c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</row>
    <row r="31" spans="1:93" x14ac:dyDescent="0.2">
      <c r="A31" s="9">
        <v>2</v>
      </c>
      <c r="E31" s="30">
        <v>-26.319644460272229</v>
      </c>
      <c r="F31" s="30">
        <v>36.546198866347595</v>
      </c>
      <c r="G31" s="30"/>
      <c r="I31" s="30">
        <v>-10.458094850920702</v>
      </c>
      <c r="J31" s="30">
        <v>-32.204972585657991</v>
      </c>
      <c r="K31" s="30">
        <v>-21.267320987126631</v>
      </c>
      <c r="M31" s="30">
        <v>-17.781336130513679</v>
      </c>
      <c r="N31" s="30">
        <v>-17.949325169814394</v>
      </c>
      <c r="O31" s="30">
        <v>-18.583642038200782</v>
      </c>
      <c r="P31" s="30">
        <v>-18.111903142666971</v>
      </c>
      <c r="Q31" s="30">
        <v>-19.410356246182012</v>
      </c>
      <c r="R31" s="30">
        <v>-17.067319491334107</v>
      </c>
      <c r="S31" s="30">
        <v>-17.394371101930183</v>
      </c>
      <c r="T31" s="30">
        <v>-17.793337333036249</v>
      </c>
      <c r="U31" s="30">
        <v>-16.931681683460713</v>
      </c>
      <c r="V31" s="30">
        <v>-16.37078923125479</v>
      </c>
      <c r="W31" s="30">
        <v>-16.993242835504748</v>
      </c>
      <c r="X31" s="30">
        <v>-18.295217074485144</v>
      </c>
      <c r="Y31" s="30">
        <v>-17.934457032880651</v>
      </c>
      <c r="Z31" s="30">
        <v>-19.032924235779035</v>
      </c>
      <c r="AA31" s="30">
        <v>-20.118940657596241</v>
      </c>
      <c r="AB31" s="30">
        <v>-15.83598580493751</v>
      </c>
      <c r="AC31" s="30">
        <v>-19.342009129548298</v>
      </c>
      <c r="AD31" s="30">
        <v>-18.197457184702174</v>
      </c>
      <c r="AE31" s="30">
        <v>-19.16408692732626</v>
      </c>
      <c r="AF31" s="30">
        <v>-19.0196639842829</v>
      </c>
      <c r="AG31" s="30">
        <v>-18.763949874484592</v>
      </c>
      <c r="AH31" s="30">
        <v>-18.755083307619895</v>
      </c>
      <c r="AI31" s="30">
        <v>-19.188670356431704</v>
      </c>
      <c r="AJ31" s="30">
        <v>-18.6605922652207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</row>
    <row r="32" spans="1:93" x14ac:dyDescent="0.2">
      <c r="A32" s="9">
        <v>3</v>
      </c>
      <c r="E32" s="30">
        <v>-26.458089792717558</v>
      </c>
      <c r="F32" s="30">
        <v>36.65409386186343</v>
      </c>
      <c r="G32" s="30"/>
      <c r="I32" s="30">
        <v>-10.423601883550361</v>
      </c>
      <c r="J32" s="30">
        <v>-32.13820770721771</v>
      </c>
      <c r="K32" s="30">
        <v>-21.323500077112644</v>
      </c>
      <c r="M32" s="30">
        <v>-17.74611779250338</v>
      </c>
      <c r="N32" s="30">
        <v>-17.878342626691001</v>
      </c>
      <c r="O32" s="30">
        <v>-18.561047693171403</v>
      </c>
      <c r="P32" s="30">
        <v>-18.04457971497057</v>
      </c>
      <c r="Q32" s="30">
        <v>-19.345718795625732</v>
      </c>
      <c r="R32" s="30">
        <v>-17.01284580197877</v>
      </c>
      <c r="S32" s="30">
        <v>-17.258667192216745</v>
      </c>
      <c r="T32" s="30">
        <v>-17.71937932419748</v>
      </c>
      <c r="U32" s="30">
        <v>-16.818068240770856</v>
      </c>
      <c r="V32" s="30">
        <v>-16.322993676872926</v>
      </c>
      <c r="W32" s="30">
        <v>-16.949398455786085</v>
      </c>
      <c r="X32" s="30">
        <v>-18.277554884567206</v>
      </c>
      <c r="Y32" s="30">
        <v>-17.902418964300256</v>
      </c>
      <c r="Z32" s="30">
        <v>-18.96722852578932</v>
      </c>
      <c r="AA32" s="30">
        <v>-20.084642081944779</v>
      </c>
      <c r="AB32" s="30">
        <v>-15.79618284772598</v>
      </c>
      <c r="AC32" s="30">
        <v>-19.271898515089077</v>
      </c>
      <c r="AD32" s="30">
        <v>-18.168897863236605</v>
      </c>
      <c r="AE32" s="30">
        <v>-19.075070957336507</v>
      </c>
      <c r="AF32" s="30">
        <v>-18.98524191321437</v>
      </c>
      <c r="AG32" s="30">
        <v>-18.674788788835119</v>
      </c>
      <c r="AH32" s="30">
        <v>-18.632489379191934</v>
      </c>
      <c r="AI32" s="30">
        <v>-19.042662188389247</v>
      </c>
      <c r="AJ32" s="30">
        <v>-18.559993267982367</v>
      </c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</row>
    <row r="33" spans="1:93" x14ac:dyDescent="0.2">
      <c r="A33" s="9">
        <v>4</v>
      </c>
      <c r="E33" s="30">
        <v>-26.370608331380062</v>
      </c>
      <c r="F33" s="30">
        <v>36.515940574819126</v>
      </c>
      <c r="G33" s="30"/>
      <c r="I33" s="30">
        <v>-10.416949561541706</v>
      </c>
      <c r="J33" s="30">
        <v>-32.100825284663408</v>
      </c>
      <c r="K33" s="30">
        <v>-21.305782695321728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</row>
    <row r="34" spans="1:93" x14ac:dyDescent="0.2">
      <c r="A34" s="9">
        <v>5</v>
      </c>
      <c r="E34" s="30">
        <v>-26.332733442875476</v>
      </c>
      <c r="F34" s="30">
        <v>36.576451655885464</v>
      </c>
      <c r="G34" s="30"/>
      <c r="I34" s="30">
        <v>-10.412815192674147</v>
      </c>
      <c r="J34" s="30">
        <v>-32.138277600197583</v>
      </c>
      <c r="K34" s="30">
        <v>-21.199687059065695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</row>
    <row r="35" spans="1:93" x14ac:dyDescent="0.2">
      <c r="A35" s="9">
        <v>6</v>
      </c>
      <c r="E35" s="30">
        <v>-26.466476797701084</v>
      </c>
      <c r="F35" s="30">
        <v>36.557426341252018</v>
      </c>
      <c r="G35" s="30"/>
      <c r="I35" s="30">
        <v>-10.504888086283195</v>
      </c>
      <c r="J35" s="30">
        <v>-32.231206671923267</v>
      </c>
      <c r="K35" s="30">
        <v>-21.358567328465117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</row>
    <row r="36" spans="1:93" x14ac:dyDescent="0.2">
      <c r="A36" s="9">
        <v>7</v>
      </c>
      <c r="E36" s="30">
        <v>-26.341596356617288</v>
      </c>
      <c r="F36" s="30">
        <v>36.538362431186002</v>
      </c>
      <c r="G36" s="30"/>
      <c r="I36" s="30">
        <v>-10.480700113946067</v>
      </c>
      <c r="J36" s="30">
        <v>-32.089520269517237</v>
      </c>
      <c r="K36" s="30">
        <v>-21.175615277815766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</row>
    <row r="37" spans="1:93" x14ac:dyDescent="0.2">
      <c r="A37" s="9">
        <v>8</v>
      </c>
      <c r="E37" s="30">
        <v>-26.424744160910489</v>
      </c>
      <c r="F37" s="30">
        <v>36.576245465863174</v>
      </c>
      <c r="G37" s="30"/>
      <c r="I37" s="30">
        <v>-10.363099773146919</v>
      </c>
      <c r="J37" s="30">
        <v>-32.044852605621642</v>
      </c>
      <c r="K37" s="30">
        <v>-21.274442158393892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</row>
    <row r="38" spans="1:93" x14ac:dyDescent="0.2">
      <c r="A38" s="9">
        <v>9</v>
      </c>
      <c r="E38" s="30">
        <v>-26.403583625236575</v>
      </c>
      <c r="F38" s="30">
        <v>36.535316245715165</v>
      </c>
      <c r="G38" s="30"/>
      <c r="I38" s="30">
        <v>-10.466066733702093</v>
      </c>
      <c r="J38" s="30">
        <v>-32.15238351816388</v>
      </c>
      <c r="K38" s="30">
        <v>-21.206439027450259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</row>
    <row r="39" spans="1:93" x14ac:dyDescent="0.2">
      <c r="A39" s="9">
        <v>10</v>
      </c>
      <c r="E39" s="30">
        <v>-26.336732307444418</v>
      </c>
      <c r="F39" s="30">
        <v>36.518109882900774</v>
      </c>
      <c r="G39" s="30"/>
      <c r="I39" s="30"/>
      <c r="J39" s="30"/>
      <c r="K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</row>
    <row r="40" spans="1:93" x14ac:dyDescent="0.2">
      <c r="A40" s="9">
        <v>11</v>
      </c>
      <c r="E40" s="30">
        <v>-26.400902412931703</v>
      </c>
      <c r="F40" s="30">
        <v>36.548748017038662</v>
      </c>
      <c r="G40" s="30"/>
      <c r="I40" s="30"/>
      <c r="J40" s="30"/>
      <c r="K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</row>
    <row r="41" spans="1:93" x14ac:dyDescent="0.2">
      <c r="A41" s="9">
        <v>12</v>
      </c>
      <c r="E41" s="30">
        <v>-26.432256419493015</v>
      </c>
      <c r="F41" s="30">
        <v>36.583033239929691</v>
      </c>
      <c r="G41" s="30"/>
      <c r="I41" s="30"/>
      <c r="J41" s="30"/>
      <c r="K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</row>
    <row r="42" spans="1:93" x14ac:dyDescent="0.2">
      <c r="A42" s="9">
        <v>13</v>
      </c>
      <c r="E42" s="30">
        <v>-26.418914002170293</v>
      </c>
      <c r="F42" s="30">
        <v>36.572042082232258</v>
      </c>
      <c r="G42" s="30"/>
      <c r="I42" s="30"/>
      <c r="J42" s="30"/>
      <c r="K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</row>
    <row r="43" spans="1:93" x14ac:dyDescent="0.2">
      <c r="A43" s="9">
        <v>14</v>
      </c>
      <c r="E43" s="30">
        <v>-26.361361704321766</v>
      </c>
      <c r="F43" s="30">
        <v>36.588251484633147</v>
      </c>
      <c r="G43" s="30"/>
      <c r="I43" s="30"/>
      <c r="J43" s="30"/>
      <c r="K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</row>
    <row r="44" spans="1:93" x14ac:dyDescent="0.2">
      <c r="A44" s="9">
        <v>15</v>
      </c>
      <c r="E44" s="30">
        <v>-26.38960903166479</v>
      </c>
      <c r="F44" s="30">
        <v>36.489591171291444</v>
      </c>
      <c r="G44" s="30"/>
      <c r="I44" s="30"/>
      <c r="J44" s="30"/>
      <c r="K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</row>
    <row r="45" spans="1:93" x14ac:dyDescent="0.2">
      <c r="A45" s="9">
        <v>16</v>
      </c>
      <c r="E45" s="30">
        <v>-26.422075935990801</v>
      </c>
      <c r="F45" s="30">
        <v>36.596253917017037</v>
      </c>
      <c r="G45" s="30"/>
      <c r="I45" s="30"/>
      <c r="J45" s="30"/>
      <c r="K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</row>
    <row r="46" spans="1:93" x14ac:dyDescent="0.2">
      <c r="A46" s="9">
        <v>17</v>
      </c>
      <c r="E46" s="30">
        <v>-26.308590520226868</v>
      </c>
      <c r="F46" s="30">
        <v>36.509703361706123</v>
      </c>
      <c r="G46" s="30"/>
      <c r="I46" s="30"/>
      <c r="J46" s="30"/>
      <c r="K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</row>
    <row r="47" spans="1:93" x14ac:dyDescent="0.2">
      <c r="A47" s="9">
        <v>18</v>
      </c>
      <c r="E47" s="30">
        <v>-26.439113177077065</v>
      </c>
      <c r="F47" s="30">
        <v>36.543822354571574</v>
      </c>
      <c r="G47" s="30"/>
      <c r="I47" s="30"/>
      <c r="J47" s="30"/>
      <c r="K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</row>
    <row r="48" spans="1:93" x14ac:dyDescent="0.2">
      <c r="A48" s="9">
        <v>19</v>
      </c>
      <c r="E48" s="30">
        <v>-26.324210489309177</v>
      </c>
      <c r="F48" s="30">
        <v>36.504873050691224</v>
      </c>
      <c r="G48" s="30"/>
      <c r="I48" s="30"/>
      <c r="J48" s="30"/>
      <c r="K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</row>
    <row r="49" spans="1:93" x14ac:dyDescent="0.2">
      <c r="A49" s="9">
        <v>20</v>
      </c>
      <c r="E49" s="30">
        <v>-26.396615994018781</v>
      </c>
      <c r="F49" s="30">
        <v>36.561573443136375</v>
      </c>
      <c r="G49" s="30"/>
      <c r="I49" s="30"/>
      <c r="J49" s="30"/>
      <c r="K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</row>
    <row r="50" spans="1:93" x14ac:dyDescent="0.2">
      <c r="A50" s="9">
        <v>21</v>
      </c>
      <c r="E50" s="30">
        <v>-26.448996570258355</v>
      </c>
      <c r="F50" s="30">
        <v>36.583376559758705</v>
      </c>
      <c r="G50" s="30"/>
      <c r="I50" s="30"/>
      <c r="J50" s="30"/>
      <c r="K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</row>
    <row r="51" spans="1:93" x14ac:dyDescent="0.2">
      <c r="A51" s="9">
        <v>22</v>
      </c>
      <c r="E51" s="30">
        <v>-26.435695347741742</v>
      </c>
      <c r="F51" s="30">
        <v>36.586488507439945</v>
      </c>
      <c r="G51" s="30"/>
      <c r="I51" s="30"/>
      <c r="J51" s="30"/>
      <c r="K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</row>
    <row r="52" spans="1:93" x14ac:dyDescent="0.2">
      <c r="A52" s="9">
        <v>23</v>
      </c>
      <c r="E52" s="30">
        <v>-26.443910242210428</v>
      </c>
      <c r="F52" s="30">
        <v>36.48872639557991</v>
      </c>
      <c r="G52" s="30"/>
      <c r="I52" s="30"/>
      <c r="J52" s="30"/>
      <c r="K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</row>
    <row r="53" spans="1:93" x14ac:dyDescent="0.2">
      <c r="A53" s="9">
        <v>24</v>
      </c>
      <c r="E53" s="30">
        <v>-26.290066078831032</v>
      </c>
      <c r="F53" s="30">
        <v>36.57445676576333</v>
      </c>
      <c r="G53" s="30"/>
      <c r="I53" s="30"/>
      <c r="J53" s="30"/>
      <c r="K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</row>
    <row r="54" spans="1:93" x14ac:dyDescent="0.2">
      <c r="A54" s="9">
        <v>25</v>
      </c>
      <c r="E54" s="30">
        <v>-26.414303085973874</v>
      </c>
      <c r="F54" s="30">
        <v>36.437273276860822</v>
      </c>
      <c r="G54" s="30"/>
      <c r="I54" s="30"/>
      <c r="J54" s="30"/>
      <c r="K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</row>
    <row r="55" spans="1:93" x14ac:dyDescent="0.2">
      <c r="A55" s="9">
        <v>26</v>
      </c>
      <c r="E55" s="30">
        <v>-26.31423607247936</v>
      </c>
      <c r="F55" s="30">
        <v>36.607776637041347</v>
      </c>
      <c r="G55" s="30"/>
      <c r="I55" s="30"/>
      <c r="J55" s="30"/>
      <c r="K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</row>
    <row r="56" spans="1:93" x14ac:dyDescent="0.2">
      <c r="A56" s="9">
        <v>27</v>
      </c>
      <c r="E56" s="30">
        <v>-26.441016769685053</v>
      </c>
      <c r="F56" s="30">
        <v>36.604506014236122</v>
      </c>
      <c r="G56" s="30"/>
      <c r="I56" s="30"/>
      <c r="J56" s="30"/>
      <c r="K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</row>
    <row r="57" spans="1:93" x14ac:dyDescent="0.2">
      <c r="A57" s="9">
        <v>28</v>
      </c>
      <c r="E57" s="30"/>
      <c r="F57" s="30"/>
      <c r="G57" s="30"/>
      <c r="I57" s="30"/>
      <c r="J57" s="30"/>
      <c r="K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</row>
    <row r="58" spans="1:93" x14ac:dyDescent="0.2">
      <c r="A58" s="9">
        <v>29</v>
      </c>
      <c r="E58" s="30"/>
      <c r="F58" s="30"/>
      <c r="G58" s="30"/>
      <c r="I58" s="30"/>
      <c r="J58" s="30"/>
      <c r="K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</row>
    <row r="59" spans="1:93" x14ac:dyDescent="0.2">
      <c r="A59" s="9">
        <v>30</v>
      </c>
      <c r="E59" s="30"/>
      <c r="F59" s="30"/>
      <c r="G59" s="30"/>
      <c r="I59" s="30"/>
      <c r="J59" s="30"/>
      <c r="K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</row>
    <row r="60" spans="1:93" x14ac:dyDescent="0.2">
      <c r="A60" s="9">
        <v>31</v>
      </c>
      <c r="E60" s="30"/>
      <c r="F60" s="30"/>
      <c r="G60" s="30"/>
      <c r="I60" s="30"/>
      <c r="J60" s="30"/>
      <c r="K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</row>
    <row r="61" spans="1:93" x14ac:dyDescent="0.2">
      <c r="A61" s="9">
        <v>32</v>
      </c>
      <c r="E61" s="30"/>
      <c r="F61" s="30"/>
      <c r="G61" s="30"/>
      <c r="I61" s="30"/>
      <c r="J61" s="30"/>
      <c r="K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</row>
    <row r="62" spans="1:93" x14ac:dyDescent="0.2">
      <c r="A62" s="9">
        <v>33</v>
      </c>
      <c r="E62" s="30"/>
      <c r="F62" s="30"/>
      <c r="G62" s="30"/>
      <c r="I62" s="30"/>
      <c r="J62" s="30"/>
      <c r="K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</row>
    <row r="63" spans="1:93" x14ac:dyDescent="0.2">
      <c r="A63" s="9">
        <v>34</v>
      </c>
      <c r="E63" s="30"/>
      <c r="F63" s="30"/>
      <c r="G63" s="30"/>
      <c r="I63" s="30"/>
      <c r="J63" s="30"/>
      <c r="K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</row>
    <row r="64" spans="1:93" x14ac:dyDescent="0.2">
      <c r="A64" s="9">
        <v>35</v>
      </c>
      <c r="E64" s="30"/>
      <c r="F64" s="30"/>
      <c r="G64" s="30"/>
      <c r="I64" s="30"/>
      <c r="J64" s="30"/>
      <c r="K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</row>
    <row r="65" spans="1:93" x14ac:dyDescent="0.2">
      <c r="A65" s="9">
        <v>36</v>
      </c>
      <c r="E65" s="30"/>
      <c r="F65" s="30"/>
      <c r="G65" s="30"/>
      <c r="I65" s="30"/>
      <c r="J65" s="30"/>
      <c r="K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</row>
    <row r="66" spans="1:93" x14ac:dyDescent="0.2">
      <c r="A66" s="9">
        <v>37</v>
      </c>
      <c r="E66" s="30"/>
      <c r="F66" s="30"/>
      <c r="G66" s="30"/>
      <c r="I66" s="30"/>
      <c r="J66" s="30"/>
      <c r="K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</row>
    <row r="67" spans="1:93" x14ac:dyDescent="0.2">
      <c r="A67" s="9">
        <v>38</v>
      </c>
      <c r="E67" s="30"/>
      <c r="F67" s="30"/>
      <c r="G67" s="30"/>
      <c r="I67" s="30"/>
      <c r="J67" s="30"/>
      <c r="K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</row>
    <row r="68" spans="1:93" x14ac:dyDescent="0.2">
      <c r="A68" s="9">
        <v>39</v>
      </c>
      <c r="E68" s="30"/>
      <c r="F68" s="30"/>
      <c r="G68" s="30"/>
      <c r="I68" s="30"/>
      <c r="J68" s="30"/>
      <c r="K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</row>
    <row r="69" spans="1:93" x14ac:dyDescent="0.2">
      <c r="A69" s="9">
        <v>40</v>
      </c>
      <c r="E69" s="30"/>
      <c r="F69" s="30"/>
      <c r="G69" s="30"/>
      <c r="I69" s="30"/>
      <c r="J69" s="30"/>
      <c r="K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</row>
    <row r="70" spans="1:93" x14ac:dyDescent="0.2">
      <c r="A70" s="9">
        <v>41</v>
      </c>
      <c r="E70" s="30"/>
      <c r="F70" s="30"/>
      <c r="G70" s="30"/>
      <c r="I70" s="30"/>
      <c r="J70" s="30"/>
      <c r="K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</row>
    <row r="71" spans="1:93" x14ac:dyDescent="0.2">
      <c r="A71" s="9">
        <v>42</v>
      </c>
      <c r="E71" s="30"/>
      <c r="F71" s="30"/>
      <c r="G71" s="30"/>
      <c r="I71" s="30"/>
      <c r="J71" s="30"/>
      <c r="K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</row>
    <row r="72" spans="1:93" x14ac:dyDescent="0.2">
      <c r="A72" s="9">
        <v>43</v>
      </c>
      <c r="E72" s="30"/>
      <c r="F72" s="30"/>
      <c r="G72" s="30"/>
      <c r="I72" s="30"/>
      <c r="J72" s="30"/>
      <c r="K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</row>
    <row r="73" spans="1:93" x14ac:dyDescent="0.2">
      <c r="A73" s="9">
        <v>44</v>
      </c>
      <c r="E73" s="30"/>
      <c r="F73" s="30"/>
      <c r="G73" s="30"/>
      <c r="I73" s="30"/>
      <c r="J73" s="30"/>
      <c r="K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</row>
    <row r="74" spans="1:93" x14ac:dyDescent="0.2">
      <c r="A74" s="9">
        <v>45</v>
      </c>
      <c r="E74" s="30"/>
      <c r="F74" s="30"/>
      <c r="G74" s="30"/>
      <c r="I74" s="30"/>
      <c r="J74" s="30"/>
      <c r="K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</row>
    <row r="75" spans="1:93" x14ac:dyDescent="0.2">
      <c r="A75" s="9">
        <v>46</v>
      </c>
      <c r="E75" s="30"/>
      <c r="F75" s="30"/>
      <c r="G75" s="30"/>
      <c r="I75" s="30"/>
      <c r="J75" s="30"/>
      <c r="K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</row>
    <row r="76" spans="1:93" x14ac:dyDescent="0.2">
      <c r="A76" s="9">
        <v>47</v>
      </c>
      <c r="E76" s="30"/>
      <c r="F76" s="30"/>
      <c r="G76" s="30"/>
      <c r="I76" s="30"/>
      <c r="J76" s="30"/>
      <c r="K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</row>
    <row r="77" spans="1:93" x14ac:dyDescent="0.2">
      <c r="A77" s="9">
        <v>48</v>
      </c>
      <c r="E77" s="30"/>
      <c r="F77" s="30"/>
      <c r="G77" s="30"/>
      <c r="I77" s="30"/>
      <c r="J77" s="30"/>
      <c r="K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</row>
    <row r="78" spans="1:93" x14ac:dyDescent="0.2">
      <c r="A78" s="9">
        <v>49</v>
      </c>
      <c r="E78" s="30"/>
      <c r="F78" s="30"/>
      <c r="G78" s="30"/>
      <c r="I78" s="30"/>
      <c r="J78" s="30"/>
      <c r="K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</row>
    <row r="79" spans="1:93" x14ac:dyDescent="0.2">
      <c r="A79" s="9">
        <v>50</v>
      </c>
      <c r="E79" s="30"/>
      <c r="F79" s="30"/>
      <c r="G79" s="30"/>
      <c r="I79" s="30"/>
      <c r="J79" s="30"/>
      <c r="K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</row>
    <row r="80" spans="1:93" x14ac:dyDescent="0.2">
      <c r="A80" s="9">
        <v>51</v>
      </c>
      <c r="E80" s="30"/>
      <c r="F80" s="30"/>
      <c r="G80" s="30"/>
      <c r="I80" s="30"/>
      <c r="J80" s="30"/>
      <c r="K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</row>
    <row r="81" spans="1:93" x14ac:dyDescent="0.2">
      <c r="A81" s="9">
        <v>52</v>
      </c>
      <c r="E81" s="30"/>
      <c r="F81" s="30"/>
      <c r="G81" s="30"/>
      <c r="I81" s="30"/>
      <c r="J81" s="30"/>
      <c r="K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</row>
    <row r="82" spans="1:93" x14ac:dyDescent="0.2">
      <c r="A82" s="9">
        <v>53</v>
      </c>
      <c r="E82" s="30"/>
      <c r="F82" s="30"/>
      <c r="G82" s="30"/>
      <c r="I82" s="30"/>
      <c r="J82" s="30"/>
      <c r="K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</row>
    <row r="83" spans="1:93" x14ac:dyDescent="0.2">
      <c r="A83" s="9">
        <v>54</v>
      </c>
      <c r="E83" s="30"/>
      <c r="F83" s="30"/>
      <c r="G83" s="30"/>
      <c r="I83" s="30"/>
      <c r="J83" s="30"/>
      <c r="K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</row>
    <row r="84" spans="1:93" x14ac:dyDescent="0.2">
      <c r="A84" s="9">
        <v>55</v>
      </c>
      <c r="E84" s="30"/>
      <c r="F84" s="30"/>
      <c r="G84" s="30"/>
      <c r="I84" s="30"/>
      <c r="J84" s="30"/>
      <c r="K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</row>
    <row r="85" spans="1:93" x14ac:dyDescent="0.2">
      <c r="A85" s="9">
        <v>56</v>
      </c>
      <c r="E85" s="30"/>
      <c r="F85" s="30"/>
      <c r="G85" s="30"/>
      <c r="I85" s="30"/>
      <c r="J85" s="30"/>
      <c r="K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</row>
    <row r="86" spans="1:93" x14ac:dyDescent="0.2">
      <c r="A86" s="9">
        <v>57</v>
      </c>
      <c r="E86" s="30"/>
      <c r="F86" s="30"/>
      <c r="G86" s="30"/>
      <c r="I86" s="30"/>
      <c r="J86" s="30"/>
      <c r="K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</row>
    <row r="87" spans="1:93" x14ac:dyDescent="0.2">
      <c r="A87" s="9">
        <v>58</v>
      </c>
      <c r="E87" s="30"/>
      <c r="F87" s="30"/>
      <c r="G87" s="30"/>
      <c r="I87" s="30"/>
      <c r="J87" s="30"/>
      <c r="K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</row>
    <row r="88" spans="1:93" x14ac:dyDescent="0.2">
      <c r="A88" s="9">
        <v>59</v>
      </c>
      <c r="E88" s="30"/>
      <c r="F88" s="30"/>
      <c r="G88" s="30"/>
      <c r="I88" s="30"/>
      <c r="J88" s="30"/>
      <c r="K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</row>
    <row r="89" spans="1:93" x14ac:dyDescent="0.2">
      <c r="A89" s="9">
        <v>60</v>
      </c>
      <c r="E89" s="30"/>
      <c r="F89" s="30"/>
      <c r="G89" s="30"/>
      <c r="I89" s="30"/>
      <c r="J89" s="30"/>
      <c r="K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</row>
    <row r="90" spans="1:93" x14ac:dyDescent="0.2">
      <c r="A90" s="9">
        <v>61</v>
      </c>
      <c r="E90" s="30"/>
      <c r="F90" s="30"/>
      <c r="G90" s="30"/>
      <c r="I90" s="30"/>
      <c r="J90" s="30"/>
      <c r="K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</row>
    <row r="91" spans="1:93" x14ac:dyDescent="0.2">
      <c r="A91" s="9">
        <v>62</v>
      </c>
      <c r="E91" s="30"/>
      <c r="F91" s="30"/>
      <c r="G91" s="30"/>
      <c r="I91" s="30"/>
      <c r="J91" s="30"/>
      <c r="K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</row>
    <row r="92" spans="1:93" x14ac:dyDescent="0.2">
      <c r="A92" s="9">
        <v>63</v>
      </c>
      <c r="E92" s="30"/>
      <c r="F92" s="30"/>
      <c r="G92" s="30"/>
      <c r="I92" s="30"/>
      <c r="J92" s="30"/>
      <c r="K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</row>
    <row r="93" spans="1:93" x14ac:dyDescent="0.2">
      <c r="A93" s="9">
        <v>64</v>
      </c>
      <c r="E93" s="30"/>
      <c r="F93" s="30"/>
      <c r="G93" s="30"/>
      <c r="I93" s="30"/>
      <c r="J93" s="30"/>
      <c r="K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</row>
    <row r="94" spans="1:93" x14ac:dyDescent="0.2">
      <c r="A94" s="9">
        <v>65</v>
      </c>
      <c r="E94" s="30"/>
      <c r="F94" s="30"/>
      <c r="G94" s="30"/>
      <c r="I94" s="30"/>
      <c r="J94" s="30"/>
      <c r="K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</row>
    <row r="95" spans="1:93" x14ac:dyDescent="0.2">
      <c r="A95" s="9">
        <v>66</v>
      </c>
      <c r="E95" s="30"/>
      <c r="F95" s="30"/>
      <c r="G95" s="30"/>
      <c r="I95" s="30"/>
      <c r="J95" s="30"/>
      <c r="K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</row>
    <row r="96" spans="1:93" x14ac:dyDescent="0.2">
      <c r="A96" s="9">
        <v>67</v>
      </c>
      <c r="E96" s="30"/>
      <c r="F96" s="30"/>
      <c r="G96" s="30"/>
      <c r="I96" s="30"/>
      <c r="J96" s="30"/>
      <c r="K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</row>
    <row r="97" spans="1:93" x14ac:dyDescent="0.2">
      <c r="A97" s="9">
        <v>68</v>
      </c>
      <c r="E97" s="30"/>
      <c r="F97" s="30"/>
      <c r="G97" s="30"/>
      <c r="I97" s="30"/>
      <c r="J97" s="30"/>
      <c r="K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</row>
    <row r="98" spans="1:93" x14ac:dyDescent="0.2">
      <c r="A98" s="9">
        <v>69</v>
      </c>
      <c r="E98" s="30"/>
      <c r="F98" s="30"/>
      <c r="G98" s="30"/>
      <c r="I98" s="30"/>
      <c r="J98" s="30"/>
      <c r="K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</row>
    <row r="99" spans="1:93" x14ac:dyDescent="0.2">
      <c r="A99" s="9">
        <v>70</v>
      </c>
      <c r="E99" s="30"/>
      <c r="F99" s="30"/>
      <c r="G99" s="30"/>
      <c r="I99" s="30"/>
      <c r="J99" s="30"/>
      <c r="K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</row>
    <row r="100" spans="1:93" x14ac:dyDescent="0.2">
      <c r="A100" s="9">
        <v>71</v>
      </c>
      <c r="E100" s="30"/>
      <c r="F100" s="30"/>
      <c r="G100" s="30"/>
      <c r="I100" s="30"/>
      <c r="J100" s="30"/>
      <c r="K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</row>
    <row r="101" spans="1:93" x14ac:dyDescent="0.2">
      <c r="A101" s="9">
        <v>72</v>
      </c>
      <c r="E101" s="30"/>
      <c r="F101" s="30"/>
      <c r="G101" s="30"/>
      <c r="I101" s="30"/>
      <c r="J101" s="30"/>
      <c r="K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</row>
    <row r="102" spans="1:93" x14ac:dyDescent="0.2">
      <c r="A102" s="9">
        <v>73</v>
      </c>
      <c r="E102" s="30"/>
      <c r="F102" s="30"/>
      <c r="G102" s="30"/>
      <c r="I102" s="30"/>
      <c r="J102" s="30"/>
      <c r="K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</row>
    <row r="103" spans="1:93" x14ac:dyDescent="0.2">
      <c r="A103" s="9">
        <v>74</v>
      </c>
      <c r="E103" s="30"/>
      <c r="F103" s="30"/>
      <c r="G103" s="30"/>
      <c r="I103" s="30"/>
      <c r="J103" s="30"/>
      <c r="K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</row>
    <row r="104" spans="1:93" x14ac:dyDescent="0.2">
      <c r="A104" s="9">
        <v>75</v>
      </c>
      <c r="E104" s="30"/>
      <c r="F104" s="30"/>
      <c r="G104" s="30"/>
      <c r="I104" s="30"/>
      <c r="J104" s="30"/>
      <c r="K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</row>
    <row r="105" spans="1:93" x14ac:dyDescent="0.2">
      <c r="A105" s="9">
        <v>76</v>
      </c>
      <c r="E105" s="30"/>
      <c r="F105" s="30"/>
      <c r="G105" s="30"/>
      <c r="I105" s="30"/>
      <c r="J105" s="30"/>
      <c r="K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</row>
    <row r="106" spans="1:93" x14ac:dyDescent="0.2">
      <c r="A106" s="9">
        <v>77</v>
      </c>
      <c r="E106" s="30"/>
      <c r="F106" s="30"/>
      <c r="G106" s="30"/>
      <c r="I106" s="30"/>
      <c r="J106" s="30"/>
      <c r="K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</row>
    <row r="107" spans="1:93" x14ac:dyDescent="0.2">
      <c r="A107" s="9">
        <v>78</v>
      </c>
      <c r="E107" s="30"/>
      <c r="F107" s="30"/>
      <c r="G107" s="30"/>
      <c r="I107" s="30"/>
      <c r="J107" s="30"/>
      <c r="K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</row>
    <row r="108" spans="1:93" x14ac:dyDescent="0.2">
      <c r="A108" s="9">
        <v>79</v>
      </c>
      <c r="E108" s="30"/>
      <c r="F108" s="30"/>
      <c r="G108" s="30"/>
      <c r="I108" s="30"/>
      <c r="J108" s="30"/>
      <c r="K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</row>
    <row r="109" spans="1:93" x14ac:dyDescent="0.2">
      <c r="A109" s="9">
        <v>80</v>
      </c>
      <c r="E109" s="30"/>
      <c r="F109" s="30"/>
      <c r="G109" s="30"/>
      <c r="I109" s="30"/>
      <c r="J109" s="30"/>
      <c r="K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</row>
    <row r="110" spans="1:93" x14ac:dyDescent="0.2">
      <c r="A110" s="9">
        <v>81</v>
      </c>
      <c r="E110" s="30"/>
      <c r="F110" s="30"/>
      <c r="G110" s="30"/>
      <c r="I110" s="30"/>
      <c r="J110" s="30"/>
      <c r="K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</row>
    <row r="111" spans="1:93" x14ac:dyDescent="0.2">
      <c r="A111" s="9">
        <v>82</v>
      </c>
      <c r="E111" s="30"/>
      <c r="F111" s="30"/>
      <c r="G111" s="30"/>
      <c r="I111" s="30"/>
      <c r="J111" s="30"/>
      <c r="K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</row>
    <row r="112" spans="1:93" x14ac:dyDescent="0.2">
      <c r="A112" s="9">
        <v>83</v>
      </c>
      <c r="E112" s="30"/>
      <c r="F112" s="30"/>
      <c r="G112" s="30"/>
      <c r="I112" s="30"/>
      <c r="J112" s="30"/>
      <c r="K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</row>
    <row r="113" spans="1:93" x14ac:dyDescent="0.2">
      <c r="A113" s="9">
        <v>84</v>
      </c>
      <c r="E113" s="30"/>
      <c r="F113" s="30"/>
      <c r="G113" s="30"/>
      <c r="I113" s="30"/>
      <c r="J113" s="30"/>
      <c r="K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</row>
    <row r="114" spans="1:93" x14ac:dyDescent="0.2">
      <c r="A114" s="9">
        <v>85</v>
      </c>
      <c r="E114" s="30"/>
      <c r="F114" s="30"/>
      <c r="G114" s="30"/>
      <c r="I114" s="30"/>
      <c r="J114" s="30"/>
      <c r="K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</row>
    <row r="115" spans="1:93" x14ac:dyDescent="0.2">
      <c r="A115" s="9">
        <v>86</v>
      </c>
      <c r="E115" s="30"/>
      <c r="F115" s="30"/>
      <c r="G115" s="30"/>
      <c r="I115" s="30"/>
      <c r="J115" s="30"/>
      <c r="K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</row>
    <row r="116" spans="1:93" x14ac:dyDescent="0.2">
      <c r="A116" s="9">
        <v>87</v>
      </c>
      <c r="E116" s="30"/>
      <c r="F116" s="30"/>
      <c r="G116" s="30"/>
      <c r="I116" s="30"/>
      <c r="J116" s="30"/>
      <c r="K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</row>
    <row r="117" spans="1:93" x14ac:dyDescent="0.2">
      <c r="A117" s="9">
        <v>88</v>
      </c>
      <c r="E117" s="30"/>
      <c r="F117" s="30"/>
      <c r="G117" s="30"/>
      <c r="I117" s="30"/>
      <c r="J117" s="30"/>
      <c r="K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</row>
    <row r="118" spans="1:93" x14ac:dyDescent="0.2">
      <c r="A118" s="9">
        <v>89</v>
      </c>
      <c r="E118" s="30"/>
      <c r="F118" s="30"/>
      <c r="G118" s="30"/>
      <c r="I118" s="30"/>
      <c r="J118" s="30"/>
      <c r="K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</row>
    <row r="119" spans="1:93" x14ac:dyDescent="0.2">
      <c r="A119" s="9">
        <v>90</v>
      </c>
      <c r="E119" s="30"/>
      <c r="F119" s="30"/>
      <c r="G119" s="30"/>
      <c r="I119" s="30"/>
      <c r="J119" s="30"/>
      <c r="K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</row>
    <row r="120" spans="1:93" x14ac:dyDescent="0.2">
      <c r="A120" s="9">
        <v>91</v>
      </c>
      <c r="E120" s="30"/>
      <c r="F120" s="30"/>
      <c r="G120" s="30"/>
      <c r="I120" s="30"/>
      <c r="J120" s="30"/>
      <c r="K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</row>
    <row r="121" spans="1:93" x14ac:dyDescent="0.2">
      <c r="A121" s="9">
        <v>92</v>
      </c>
      <c r="E121" s="30"/>
      <c r="F121" s="30"/>
      <c r="G121" s="30"/>
      <c r="I121" s="30"/>
      <c r="J121" s="30"/>
      <c r="K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</row>
    <row r="122" spans="1:93" x14ac:dyDescent="0.2">
      <c r="A122" s="9">
        <v>93</v>
      </c>
      <c r="E122" s="30"/>
      <c r="F122" s="30"/>
      <c r="G122" s="30"/>
      <c r="I122" s="30"/>
      <c r="J122" s="30"/>
      <c r="K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</row>
    <row r="123" spans="1:93" x14ac:dyDescent="0.2">
      <c r="A123" s="9">
        <v>94</v>
      </c>
      <c r="E123" s="30"/>
      <c r="F123" s="30"/>
      <c r="G123" s="30"/>
      <c r="I123" s="30"/>
      <c r="J123" s="30"/>
      <c r="K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</row>
    <row r="124" spans="1:93" x14ac:dyDescent="0.2">
      <c r="A124" s="9">
        <v>95</v>
      </c>
      <c r="E124" s="30"/>
      <c r="F124" s="30"/>
      <c r="G124" s="30"/>
      <c r="I124" s="30"/>
      <c r="J124" s="30"/>
      <c r="K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</row>
    <row r="125" spans="1:93" x14ac:dyDescent="0.2">
      <c r="A125" s="9">
        <v>96</v>
      </c>
      <c r="E125" s="30"/>
      <c r="F125" s="30"/>
      <c r="G125" s="30"/>
      <c r="I125" s="30"/>
      <c r="J125" s="30"/>
      <c r="K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</row>
    <row r="126" spans="1:93" x14ac:dyDescent="0.2">
      <c r="A126" s="9">
        <v>97</v>
      </c>
      <c r="E126" s="30"/>
      <c r="F126" s="30"/>
      <c r="G126" s="30"/>
      <c r="I126" s="30"/>
      <c r="J126" s="30"/>
      <c r="K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</row>
    <row r="127" spans="1:93" x14ac:dyDescent="0.2">
      <c r="A127" s="9">
        <v>98</v>
      </c>
      <c r="E127" s="30"/>
      <c r="F127" s="30"/>
      <c r="G127" s="30"/>
      <c r="I127" s="30"/>
      <c r="J127" s="30"/>
      <c r="K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</row>
    <row r="128" spans="1:93" x14ac:dyDescent="0.2">
      <c r="A128" s="9">
        <v>99</v>
      </c>
      <c r="E128" s="30"/>
      <c r="F128" s="30"/>
      <c r="G128" s="30"/>
      <c r="I128" s="30"/>
      <c r="J128" s="30"/>
      <c r="K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</row>
    <row r="129" spans="1:93" x14ac:dyDescent="0.2">
      <c r="A129" s="9">
        <v>100</v>
      </c>
      <c r="E129" s="30"/>
      <c r="F129" s="30"/>
      <c r="G129" s="30"/>
      <c r="I129" s="30"/>
      <c r="J129" s="30"/>
      <c r="K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</row>
    <row r="130" spans="1:93" x14ac:dyDescent="0.2">
      <c r="A130" s="9">
        <v>101</v>
      </c>
      <c r="E130" s="30"/>
      <c r="F130" s="30"/>
      <c r="G130" s="30"/>
      <c r="I130" s="30"/>
      <c r="J130" s="30"/>
      <c r="K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</row>
    <row r="131" spans="1:93" x14ac:dyDescent="0.2">
      <c r="A131" s="9">
        <v>102</v>
      </c>
      <c r="E131" s="30"/>
      <c r="F131" s="30"/>
      <c r="G131" s="30"/>
      <c r="I131" s="30"/>
      <c r="J131" s="30"/>
      <c r="K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</row>
    <row r="132" spans="1:93" x14ac:dyDescent="0.2">
      <c r="A132" s="9">
        <v>103</v>
      </c>
      <c r="E132" s="30"/>
      <c r="F132" s="30"/>
      <c r="G132" s="30"/>
      <c r="I132" s="30"/>
      <c r="J132" s="30"/>
      <c r="K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</row>
    <row r="133" spans="1:93" x14ac:dyDescent="0.2">
      <c r="A133" s="9">
        <v>104</v>
      </c>
      <c r="E133" s="30"/>
      <c r="F133" s="30"/>
      <c r="G133" s="30"/>
      <c r="I133" s="30"/>
      <c r="J133" s="30"/>
      <c r="K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</row>
    <row r="134" spans="1:93" x14ac:dyDescent="0.2">
      <c r="A134" s="9">
        <v>105</v>
      </c>
      <c r="E134" s="30"/>
      <c r="F134" s="30"/>
      <c r="G134" s="30"/>
      <c r="I134" s="30"/>
      <c r="J134" s="30"/>
      <c r="K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</row>
    <row r="135" spans="1:93" x14ac:dyDescent="0.2">
      <c r="A135" s="9">
        <v>106</v>
      </c>
      <c r="E135" s="30"/>
      <c r="F135" s="30"/>
      <c r="G135" s="30"/>
      <c r="I135" s="30"/>
      <c r="J135" s="30"/>
      <c r="K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</row>
    <row r="136" spans="1:93" x14ac:dyDescent="0.2">
      <c r="A136" s="9">
        <v>107</v>
      </c>
      <c r="E136" s="30"/>
      <c r="F136" s="30"/>
      <c r="G136" s="30"/>
      <c r="I136" s="30"/>
      <c r="J136" s="30"/>
      <c r="K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</row>
    <row r="137" spans="1:93" x14ac:dyDescent="0.2">
      <c r="A137" s="9">
        <v>108</v>
      </c>
      <c r="E137" s="30"/>
      <c r="F137" s="30"/>
      <c r="G137" s="30"/>
      <c r="I137" s="30"/>
      <c r="J137" s="30"/>
      <c r="K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</row>
    <row r="138" spans="1:93" x14ac:dyDescent="0.2">
      <c r="A138" s="9">
        <v>109</v>
      </c>
      <c r="E138" s="30"/>
      <c r="F138" s="30"/>
      <c r="G138" s="30"/>
      <c r="I138" s="30"/>
      <c r="J138" s="30"/>
      <c r="K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</row>
    <row r="139" spans="1:93" x14ac:dyDescent="0.2">
      <c r="A139" s="9">
        <v>110</v>
      </c>
      <c r="E139" s="30"/>
      <c r="F139" s="30"/>
      <c r="G139" s="30"/>
      <c r="I139" s="30"/>
      <c r="J139" s="30"/>
      <c r="K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</row>
    <row r="140" spans="1:93" x14ac:dyDescent="0.2">
      <c r="A140" s="9">
        <v>111</v>
      </c>
      <c r="E140" s="30"/>
      <c r="F140" s="30"/>
      <c r="G140" s="30"/>
      <c r="I140" s="30"/>
      <c r="J140" s="30"/>
      <c r="K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</row>
    <row r="141" spans="1:93" x14ac:dyDescent="0.2">
      <c r="A141" s="9">
        <v>112</v>
      </c>
      <c r="E141" s="30"/>
      <c r="F141" s="30"/>
      <c r="G141" s="30"/>
      <c r="I141" s="30"/>
      <c r="J141" s="30"/>
      <c r="K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</row>
    <row r="142" spans="1:93" x14ac:dyDescent="0.2">
      <c r="A142" s="9">
        <v>113</v>
      </c>
      <c r="E142" s="30"/>
      <c r="F142" s="30"/>
      <c r="G142" s="30"/>
      <c r="I142" s="30"/>
      <c r="J142" s="30"/>
      <c r="K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</row>
    <row r="143" spans="1:93" x14ac:dyDescent="0.2">
      <c r="A143" s="9">
        <v>114</v>
      </c>
      <c r="E143" s="30"/>
      <c r="F143" s="30"/>
      <c r="G143" s="30"/>
      <c r="I143" s="30"/>
      <c r="J143" s="30"/>
      <c r="K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</row>
    <row r="144" spans="1:93" x14ac:dyDescent="0.2">
      <c r="A144" s="9">
        <v>115</v>
      </c>
      <c r="E144" s="30"/>
      <c r="F144" s="30"/>
      <c r="G144" s="30"/>
      <c r="I144" s="30"/>
      <c r="J144" s="30"/>
      <c r="K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</row>
    <row r="145" spans="1:93" x14ac:dyDescent="0.2">
      <c r="A145" s="9">
        <v>116</v>
      </c>
      <c r="E145" s="30"/>
      <c r="F145" s="30"/>
      <c r="G145" s="30"/>
      <c r="I145" s="30"/>
      <c r="J145" s="30"/>
      <c r="K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</row>
    <row r="146" spans="1:93" x14ac:dyDescent="0.2">
      <c r="A146" s="9">
        <v>117</v>
      </c>
      <c r="E146" s="30"/>
      <c r="F146" s="30"/>
      <c r="G146" s="30"/>
      <c r="I146" s="30"/>
      <c r="J146" s="30"/>
      <c r="K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</row>
    <row r="147" spans="1:93" x14ac:dyDescent="0.2">
      <c r="A147" s="9">
        <v>118</v>
      </c>
      <c r="E147" s="30"/>
      <c r="F147" s="30"/>
      <c r="G147" s="30"/>
      <c r="I147" s="30"/>
      <c r="J147" s="30"/>
      <c r="K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</row>
    <row r="148" spans="1:93" x14ac:dyDescent="0.2">
      <c r="A148" s="9">
        <v>119</v>
      </c>
      <c r="E148" s="30"/>
      <c r="F148" s="30"/>
      <c r="G148" s="30"/>
      <c r="I148" s="30"/>
      <c r="J148" s="30"/>
      <c r="K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</row>
    <row r="149" spans="1:93" x14ac:dyDescent="0.2">
      <c r="A149" s="9">
        <v>120</v>
      </c>
      <c r="E149" s="30"/>
      <c r="F149" s="30"/>
      <c r="G149" s="30"/>
      <c r="I149" s="30"/>
      <c r="J149" s="30"/>
      <c r="K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</row>
    <row r="150" spans="1:93" x14ac:dyDescent="0.2">
      <c r="A150" s="9">
        <v>121</v>
      </c>
      <c r="E150" s="30"/>
      <c r="F150" s="30"/>
      <c r="G150" s="30"/>
      <c r="I150" s="30"/>
      <c r="J150" s="30"/>
      <c r="K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</row>
    <row r="151" spans="1:93" x14ac:dyDescent="0.2">
      <c r="A151" s="9">
        <v>122</v>
      </c>
      <c r="E151" s="30"/>
      <c r="F151" s="30"/>
      <c r="G151" s="30"/>
      <c r="I151" s="30"/>
      <c r="J151" s="30"/>
      <c r="K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</row>
    <row r="152" spans="1:93" x14ac:dyDescent="0.2">
      <c r="A152" s="9">
        <v>123</v>
      </c>
      <c r="E152" s="30"/>
      <c r="F152" s="30"/>
      <c r="G152" s="30"/>
      <c r="I152" s="30"/>
      <c r="J152" s="30"/>
      <c r="K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</row>
    <row r="153" spans="1:93" x14ac:dyDescent="0.2">
      <c r="A153" s="9">
        <v>124</v>
      </c>
      <c r="E153" s="30"/>
      <c r="F153" s="30"/>
      <c r="G153" s="30"/>
      <c r="I153" s="30"/>
      <c r="J153" s="30"/>
      <c r="K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</row>
    <row r="154" spans="1:93" x14ac:dyDescent="0.2">
      <c r="A154" s="9">
        <v>125</v>
      </c>
      <c r="E154" s="30"/>
      <c r="F154" s="30"/>
      <c r="G154" s="30"/>
      <c r="I154" s="30"/>
      <c r="J154" s="30"/>
      <c r="K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</row>
    <row r="155" spans="1:93" x14ac:dyDescent="0.2">
      <c r="A155" s="9">
        <v>126</v>
      </c>
      <c r="E155" s="30"/>
      <c r="F155" s="30"/>
      <c r="G155" s="30"/>
      <c r="I155" s="30"/>
      <c r="J155" s="30"/>
      <c r="K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</row>
    <row r="156" spans="1:93" x14ac:dyDescent="0.2">
      <c r="A156" s="9">
        <v>127</v>
      </c>
      <c r="E156" s="30"/>
      <c r="F156" s="30"/>
      <c r="G156" s="30"/>
      <c r="I156" s="30"/>
      <c r="J156" s="30"/>
      <c r="K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</row>
    <row r="157" spans="1:93" x14ac:dyDescent="0.2">
      <c r="A157" s="9">
        <v>128</v>
      </c>
      <c r="E157" s="30"/>
      <c r="F157" s="30"/>
      <c r="G157" s="30"/>
      <c r="I157" s="30"/>
      <c r="J157" s="30"/>
      <c r="K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</row>
    <row r="158" spans="1:93" x14ac:dyDescent="0.2">
      <c r="A158" s="9">
        <v>129</v>
      </c>
      <c r="E158" s="30"/>
      <c r="F158" s="30"/>
      <c r="G158" s="30"/>
      <c r="I158" s="30"/>
      <c r="J158" s="30"/>
      <c r="K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</row>
    <row r="159" spans="1:93" x14ac:dyDescent="0.2">
      <c r="A159" s="9">
        <v>130</v>
      </c>
      <c r="E159" s="30"/>
      <c r="F159" s="30"/>
      <c r="G159" s="30"/>
      <c r="I159" s="30"/>
      <c r="J159" s="30"/>
      <c r="K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</row>
    <row r="160" spans="1:93" x14ac:dyDescent="0.2">
      <c r="A160" s="9">
        <v>131</v>
      </c>
      <c r="E160" s="30"/>
      <c r="F160" s="30"/>
      <c r="G160" s="30"/>
      <c r="I160" s="30"/>
      <c r="J160" s="30"/>
      <c r="K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</row>
    <row r="161" spans="1:93" x14ac:dyDescent="0.2">
      <c r="A161" s="9">
        <v>132</v>
      </c>
      <c r="E161" s="30"/>
      <c r="F161" s="30"/>
      <c r="G161" s="30"/>
      <c r="I161" s="30"/>
      <c r="J161" s="30"/>
      <c r="K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</row>
    <row r="162" spans="1:93" x14ac:dyDescent="0.2">
      <c r="A162" s="9">
        <v>133</v>
      </c>
      <c r="E162" s="30"/>
      <c r="F162" s="30"/>
      <c r="G162" s="30"/>
      <c r="I162" s="30"/>
      <c r="J162" s="30"/>
      <c r="K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</row>
    <row r="163" spans="1:93" x14ac:dyDescent="0.2">
      <c r="A163" s="9">
        <v>134</v>
      </c>
      <c r="E163" s="30"/>
      <c r="F163" s="30"/>
      <c r="G163" s="30"/>
      <c r="I163" s="30"/>
      <c r="J163" s="30"/>
      <c r="K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</row>
    <row r="164" spans="1:93" x14ac:dyDescent="0.2">
      <c r="A164" s="9">
        <v>135</v>
      </c>
      <c r="E164" s="30"/>
      <c r="F164" s="30"/>
      <c r="G164" s="30"/>
      <c r="I164" s="30"/>
      <c r="J164" s="30"/>
      <c r="K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</row>
    <row r="165" spans="1:93" x14ac:dyDescent="0.2">
      <c r="A165" s="9">
        <v>136</v>
      </c>
      <c r="E165" s="30"/>
      <c r="F165" s="30"/>
      <c r="G165" s="30"/>
      <c r="I165" s="30"/>
      <c r="J165" s="30"/>
      <c r="K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</row>
    <row r="166" spans="1:93" x14ac:dyDescent="0.2">
      <c r="A166" s="9">
        <v>137</v>
      </c>
      <c r="E166" s="30"/>
      <c r="F166" s="30"/>
      <c r="G166" s="30"/>
      <c r="I166" s="30"/>
      <c r="J166" s="30"/>
      <c r="K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</row>
    <row r="167" spans="1:93" x14ac:dyDescent="0.2">
      <c r="A167" s="9">
        <v>138</v>
      </c>
      <c r="E167" s="30"/>
      <c r="F167" s="30"/>
      <c r="G167" s="30"/>
      <c r="I167" s="30"/>
      <c r="J167" s="30"/>
      <c r="K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</row>
    <row r="168" spans="1:93" x14ac:dyDescent="0.2">
      <c r="A168" s="9">
        <v>139</v>
      </c>
      <c r="E168" s="30"/>
      <c r="F168" s="30"/>
      <c r="G168" s="30"/>
      <c r="I168" s="30"/>
      <c r="J168" s="30"/>
      <c r="K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</row>
    <row r="169" spans="1:93" x14ac:dyDescent="0.2">
      <c r="A169" s="9">
        <v>140</v>
      </c>
      <c r="E169" s="30"/>
      <c r="F169" s="30"/>
      <c r="G169" s="30"/>
      <c r="I169" s="30"/>
      <c r="J169" s="30"/>
      <c r="K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</row>
    <row r="170" spans="1:93" x14ac:dyDescent="0.2">
      <c r="A170" s="9">
        <v>141</v>
      </c>
      <c r="E170" s="30"/>
      <c r="F170" s="30"/>
      <c r="G170" s="30"/>
      <c r="I170" s="30"/>
      <c r="J170" s="30"/>
      <c r="K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</row>
    <row r="171" spans="1:93" x14ac:dyDescent="0.2">
      <c r="A171" s="9">
        <v>142</v>
      </c>
      <c r="E171" s="30"/>
      <c r="F171" s="30"/>
      <c r="G171" s="30"/>
      <c r="I171" s="30"/>
      <c r="J171" s="30"/>
      <c r="K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</row>
    <row r="172" spans="1:93" x14ac:dyDescent="0.2">
      <c r="A172" s="9">
        <v>143</v>
      </c>
      <c r="E172" s="30"/>
      <c r="F172" s="30"/>
      <c r="G172" s="30"/>
      <c r="I172" s="30"/>
      <c r="J172" s="30"/>
      <c r="K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</row>
    <row r="173" spans="1:93" x14ac:dyDescent="0.2">
      <c r="A173" s="9">
        <v>144</v>
      </c>
      <c r="E173" s="30"/>
      <c r="F173" s="30"/>
      <c r="G173" s="30"/>
      <c r="I173" s="30"/>
      <c r="J173" s="30"/>
      <c r="K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</row>
    <row r="174" spans="1:93" x14ac:dyDescent="0.2">
      <c r="A174" s="9">
        <v>145</v>
      </c>
      <c r="E174" s="30"/>
      <c r="F174" s="30"/>
      <c r="G174" s="30"/>
      <c r="I174" s="30"/>
      <c r="J174" s="30"/>
      <c r="K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</row>
    <row r="175" spans="1:93" x14ac:dyDescent="0.2">
      <c r="A175" s="9">
        <v>146</v>
      </c>
      <c r="E175" s="30"/>
      <c r="F175" s="30"/>
      <c r="G175" s="30"/>
      <c r="I175" s="30"/>
      <c r="J175" s="30"/>
      <c r="K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</row>
    <row r="176" spans="1:93" x14ac:dyDescent="0.2">
      <c r="A176" s="9">
        <v>147</v>
      </c>
      <c r="E176" s="30"/>
      <c r="F176" s="30"/>
      <c r="G176" s="30"/>
      <c r="I176" s="30"/>
      <c r="J176" s="30"/>
      <c r="K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</row>
    <row r="177" spans="1:93" x14ac:dyDescent="0.2">
      <c r="A177" s="9">
        <v>148</v>
      </c>
      <c r="E177" s="30"/>
      <c r="F177" s="30"/>
      <c r="G177" s="30"/>
      <c r="I177" s="30"/>
      <c r="J177" s="30"/>
      <c r="K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</row>
    <row r="178" spans="1:93" x14ac:dyDescent="0.2">
      <c r="A178" s="9">
        <v>149</v>
      </c>
      <c r="E178" s="30"/>
      <c r="F178" s="30"/>
      <c r="G178" s="30"/>
      <c r="I178" s="30"/>
      <c r="J178" s="30"/>
      <c r="K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</row>
    <row r="179" spans="1:93" x14ac:dyDescent="0.2">
      <c r="A179" s="9">
        <v>150</v>
      </c>
      <c r="E179" s="30"/>
      <c r="F179" s="30"/>
      <c r="G179" s="30"/>
      <c r="I179" s="30"/>
      <c r="J179" s="30"/>
      <c r="K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</row>
    <row r="180" spans="1:93" x14ac:dyDescent="0.2">
      <c r="A180" s="9">
        <v>151</v>
      </c>
      <c r="E180" s="30"/>
      <c r="F180" s="30"/>
      <c r="G180" s="30"/>
      <c r="I180" s="30"/>
      <c r="J180" s="30"/>
      <c r="K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</row>
    <row r="181" spans="1:93" x14ac:dyDescent="0.2">
      <c r="A181" s="9">
        <v>152</v>
      </c>
      <c r="E181" s="30"/>
      <c r="F181" s="30"/>
      <c r="G181" s="30"/>
      <c r="I181" s="30"/>
      <c r="J181" s="30"/>
      <c r="K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</row>
    <row r="182" spans="1:93" x14ac:dyDescent="0.2">
      <c r="A182" s="9">
        <v>153</v>
      </c>
      <c r="E182" s="30"/>
      <c r="F182" s="30"/>
      <c r="G182" s="30"/>
      <c r="I182" s="30"/>
      <c r="J182" s="30"/>
      <c r="K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</row>
    <row r="183" spans="1:93" x14ac:dyDescent="0.2">
      <c r="A183" s="9">
        <v>154</v>
      </c>
      <c r="E183" s="30"/>
      <c r="F183" s="30"/>
      <c r="G183" s="30"/>
      <c r="I183" s="30"/>
      <c r="J183" s="30"/>
      <c r="K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</row>
    <row r="184" spans="1:93" x14ac:dyDescent="0.2">
      <c r="A184" s="9">
        <v>155</v>
      </c>
      <c r="E184" s="30"/>
      <c r="F184" s="30"/>
      <c r="G184" s="30"/>
      <c r="I184" s="30"/>
      <c r="J184" s="30"/>
      <c r="K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</row>
    <row r="185" spans="1:93" x14ac:dyDescent="0.2">
      <c r="A185" s="9">
        <v>156</v>
      </c>
      <c r="E185" s="30"/>
      <c r="F185" s="30"/>
      <c r="G185" s="30"/>
      <c r="I185" s="30"/>
      <c r="J185" s="30"/>
      <c r="K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</row>
    <row r="186" spans="1:93" x14ac:dyDescent="0.2">
      <c r="A186" s="9">
        <v>157</v>
      </c>
      <c r="E186" s="30"/>
      <c r="F186" s="30"/>
      <c r="G186" s="30"/>
      <c r="I186" s="30"/>
      <c r="J186" s="30"/>
      <c r="K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</row>
    <row r="187" spans="1:93" x14ac:dyDescent="0.2">
      <c r="A187" s="9">
        <v>158</v>
      </c>
      <c r="E187" s="30"/>
      <c r="F187" s="30"/>
      <c r="G187" s="30"/>
      <c r="I187" s="30"/>
      <c r="J187" s="30"/>
      <c r="K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</row>
    <row r="188" spans="1:93" x14ac:dyDescent="0.2">
      <c r="A188" s="9">
        <v>159</v>
      </c>
      <c r="E188" s="30"/>
      <c r="F188" s="30"/>
      <c r="G188" s="30"/>
      <c r="I188" s="30"/>
      <c r="J188" s="30"/>
      <c r="K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</row>
    <row r="189" spans="1:93" x14ac:dyDescent="0.2">
      <c r="A189" s="9">
        <v>160</v>
      </c>
      <c r="E189" s="30"/>
      <c r="F189" s="30"/>
      <c r="G189" s="30"/>
      <c r="I189" s="30"/>
      <c r="J189" s="30"/>
      <c r="K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</row>
    <row r="190" spans="1:93" x14ac:dyDescent="0.2">
      <c r="A190" s="9">
        <v>161</v>
      </c>
      <c r="E190" s="30"/>
      <c r="F190" s="30"/>
      <c r="G190" s="30"/>
      <c r="I190" s="30"/>
      <c r="J190" s="30"/>
      <c r="K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</row>
    <row r="191" spans="1:93" x14ac:dyDescent="0.2">
      <c r="A191" s="9">
        <v>162</v>
      </c>
      <c r="E191" s="30"/>
      <c r="F191" s="30"/>
      <c r="G191" s="30"/>
      <c r="I191" s="30"/>
      <c r="J191" s="30"/>
      <c r="K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</row>
    <row r="192" spans="1:93" x14ac:dyDescent="0.2">
      <c r="A192" s="9">
        <v>163</v>
      </c>
      <c r="E192" s="30"/>
      <c r="F192" s="30"/>
      <c r="G192" s="30"/>
      <c r="I192" s="30"/>
      <c r="J192" s="30"/>
      <c r="K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</row>
    <row r="193" spans="1:93" x14ac:dyDescent="0.2">
      <c r="A193" s="9">
        <v>164</v>
      </c>
      <c r="E193" s="30"/>
      <c r="F193" s="30"/>
      <c r="G193" s="30"/>
      <c r="I193" s="30"/>
      <c r="J193" s="30"/>
      <c r="K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</row>
    <row r="194" spans="1:93" x14ac:dyDescent="0.2">
      <c r="A194" s="9">
        <v>165</v>
      </c>
      <c r="E194" s="30"/>
      <c r="F194" s="30"/>
      <c r="G194" s="30"/>
      <c r="I194" s="30"/>
      <c r="J194" s="30"/>
      <c r="K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</row>
    <row r="195" spans="1:93" x14ac:dyDescent="0.2">
      <c r="A195" s="9">
        <v>166</v>
      </c>
      <c r="E195" s="30"/>
      <c r="F195" s="30"/>
      <c r="G195" s="30"/>
      <c r="I195" s="30"/>
      <c r="J195" s="30"/>
      <c r="K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</row>
    <row r="196" spans="1:93" x14ac:dyDescent="0.2">
      <c r="A196" s="9">
        <v>167</v>
      </c>
      <c r="E196" s="30"/>
      <c r="F196" s="30"/>
      <c r="G196" s="30"/>
      <c r="I196" s="30"/>
      <c r="J196" s="30"/>
      <c r="K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</row>
    <row r="197" spans="1:93" x14ac:dyDescent="0.2">
      <c r="A197" s="9">
        <v>168</v>
      </c>
      <c r="E197" s="30"/>
      <c r="F197" s="30"/>
      <c r="G197" s="30"/>
      <c r="I197" s="30"/>
      <c r="J197" s="30"/>
      <c r="K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</row>
    <row r="198" spans="1:93" x14ac:dyDescent="0.2">
      <c r="A198" s="9">
        <v>169</v>
      </c>
      <c r="E198" s="30"/>
      <c r="F198" s="30"/>
      <c r="G198" s="30"/>
      <c r="I198" s="30"/>
      <c r="J198" s="30"/>
      <c r="K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</row>
    <row r="199" spans="1:93" x14ac:dyDescent="0.2">
      <c r="A199" s="9">
        <v>170</v>
      </c>
      <c r="E199" s="30"/>
      <c r="F199" s="30"/>
      <c r="G199" s="30"/>
      <c r="I199" s="30"/>
      <c r="J199" s="30"/>
      <c r="K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</row>
    <row r="200" spans="1:93" x14ac:dyDescent="0.2">
      <c r="A200" s="9">
        <v>171</v>
      </c>
      <c r="E200" s="30"/>
      <c r="F200" s="30"/>
      <c r="G200" s="30"/>
      <c r="I200" s="30"/>
      <c r="J200" s="30"/>
      <c r="K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</row>
    <row r="201" spans="1:93" x14ac:dyDescent="0.2">
      <c r="A201" s="9">
        <v>172</v>
      </c>
      <c r="E201" s="30"/>
      <c r="F201" s="30"/>
      <c r="G201" s="30"/>
      <c r="I201" s="30"/>
      <c r="J201" s="30"/>
      <c r="K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</row>
    <row r="202" spans="1:93" x14ac:dyDescent="0.2">
      <c r="A202" s="9">
        <v>173</v>
      </c>
      <c r="E202" s="30"/>
      <c r="F202" s="30"/>
      <c r="G202" s="30"/>
      <c r="I202" s="30"/>
      <c r="J202" s="30"/>
      <c r="K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</row>
    <row r="203" spans="1:93" x14ac:dyDescent="0.2">
      <c r="A203" s="9">
        <v>174</v>
      </c>
      <c r="E203" s="30"/>
      <c r="F203" s="30"/>
      <c r="G203" s="30"/>
      <c r="I203" s="30"/>
      <c r="J203" s="30"/>
      <c r="K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</row>
    <row r="204" spans="1:93" x14ac:dyDescent="0.2">
      <c r="A204" s="9">
        <v>175</v>
      </c>
      <c r="E204" s="30"/>
      <c r="F204" s="30"/>
      <c r="G204" s="30"/>
      <c r="I204" s="30"/>
      <c r="J204" s="30"/>
      <c r="K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</row>
    <row r="205" spans="1:93" x14ac:dyDescent="0.2">
      <c r="A205" s="9">
        <v>176</v>
      </c>
      <c r="E205" s="30"/>
      <c r="F205" s="30"/>
      <c r="G205" s="30"/>
      <c r="I205" s="30"/>
      <c r="J205" s="30"/>
      <c r="K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</row>
    <row r="206" spans="1:93" x14ac:dyDescent="0.2">
      <c r="A206" s="9">
        <v>177</v>
      </c>
      <c r="E206" s="30"/>
      <c r="F206" s="30"/>
      <c r="G206" s="30"/>
      <c r="I206" s="30"/>
      <c r="J206" s="30"/>
      <c r="K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</row>
    <row r="207" spans="1:93" x14ac:dyDescent="0.2">
      <c r="A207" s="9">
        <v>178</v>
      </c>
      <c r="E207" s="30"/>
      <c r="F207" s="30"/>
      <c r="G207" s="30"/>
      <c r="I207" s="30"/>
      <c r="J207" s="30"/>
      <c r="K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</row>
    <row r="208" spans="1:93" x14ac:dyDescent="0.2">
      <c r="A208" s="9">
        <v>179</v>
      </c>
      <c r="E208" s="30"/>
      <c r="F208" s="30"/>
      <c r="G208" s="30"/>
      <c r="I208" s="30"/>
      <c r="J208" s="30"/>
      <c r="K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</row>
    <row r="209" spans="1:93" x14ac:dyDescent="0.2">
      <c r="A209" s="9">
        <v>180</v>
      </c>
      <c r="E209" s="30"/>
      <c r="F209" s="30"/>
      <c r="G209" s="30"/>
      <c r="I209" s="30"/>
      <c r="J209" s="30"/>
      <c r="K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</row>
    <row r="210" spans="1:93" x14ac:dyDescent="0.2">
      <c r="A210" s="9">
        <v>181</v>
      </c>
      <c r="E210" s="30"/>
      <c r="F210" s="30"/>
      <c r="G210" s="30"/>
      <c r="I210" s="30"/>
      <c r="J210" s="30"/>
      <c r="K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</row>
    <row r="211" spans="1:93" x14ac:dyDescent="0.2">
      <c r="A211" s="9">
        <v>182</v>
      </c>
      <c r="E211" s="30"/>
      <c r="F211" s="30"/>
      <c r="G211" s="30"/>
      <c r="I211" s="30"/>
      <c r="J211" s="30"/>
      <c r="K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</row>
    <row r="212" spans="1:93" x14ac:dyDescent="0.2">
      <c r="A212" s="9">
        <v>183</v>
      </c>
      <c r="E212" s="30"/>
      <c r="F212" s="30"/>
      <c r="G212" s="30"/>
      <c r="I212" s="30"/>
      <c r="J212" s="30"/>
      <c r="K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</row>
    <row r="213" spans="1:93" x14ac:dyDescent="0.2">
      <c r="A213" s="9">
        <v>184</v>
      </c>
      <c r="E213" s="30"/>
      <c r="F213" s="30"/>
      <c r="G213" s="30"/>
      <c r="I213" s="30"/>
      <c r="J213" s="30"/>
      <c r="K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</row>
    <row r="214" spans="1:93" x14ac:dyDescent="0.2">
      <c r="A214" s="9">
        <v>185</v>
      </c>
      <c r="E214" s="30"/>
      <c r="F214" s="30"/>
      <c r="G214" s="30"/>
      <c r="I214" s="30"/>
      <c r="J214" s="30"/>
      <c r="K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</row>
    <row r="215" spans="1:93" x14ac:dyDescent="0.2">
      <c r="A215" s="9">
        <v>186</v>
      </c>
      <c r="E215" s="30"/>
      <c r="F215" s="30"/>
      <c r="G215" s="30"/>
      <c r="I215" s="30"/>
      <c r="J215" s="30"/>
      <c r="K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</row>
    <row r="216" spans="1:93" x14ac:dyDescent="0.2">
      <c r="A216" s="9">
        <v>187</v>
      </c>
      <c r="E216" s="30"/>
      <c r="F216" s="30"/>
      <c r="G216" s="30"/>
      <c r="I216" s="30"/>
      <c r="J216" s="30"/>
      <c r="K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</row>
    <row r="217" spans="1:93" x14ac:dyDescent="0.2">
      <c r="A217" s="9">
        <v>188</v>
      </c>
      <c r="E217" s="30"/>
      <c r="F217" s="30"/>
      <c r="G217" s="30"/>
      <c r="I217" s="30"/>
      <c r="J217" s="30"/>
      <c r="K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</row>
    <row r="218" spans="1:93" x14ac:dyDescent="0.2">
      <c r="A218" s="9">
        <v>189</v>
      </c>
      <c r="E218" s="30"/>
      <c r="F218" s="30"/>
      <c r="G218" s="30"/>
      <c r="I218" s="30"/>
      <c r="J218" s="30"/>
      <c r="K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</row>
    <row r="219" spans="1:93" x14ac:dyDescent="0.2">
      <c r="A219" s="9">
        <v>190</v>
      </c>
      <c r="E219" s="30"/>
      <c r="F219" s="30"/>
      <c r="G219" s="30"/>
      <c r="I219" s="30"/>
      <c r="J219" s="30"/>
      <c r="K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</row>
    <row r="220" spans="1:93" x14ac:dyDescent="0.2">
      <c r="A220" s="9">
        <v>191</v>
      </c>
      <c r="E220" s="30"/>
      <c r="F220" s="30"/>
      <c r="G220" s="30"/>
      <c r="I220" s="30"/>
      <c r="J220" s="30"/>
      <c r="K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</row>
    <row r="221" spans="1:93" x14ac:dyDescent="0.2">
      <c r="A221" s="9">
        <v>192</v>
      </c>
      <c r="E221" s="30"/>
      <c r="F221" s="30"/>
      <c r="G221" s="30"/>
      <c r="I221" s="30"/>
      <c r="J221" s="30"/>
      <c r="K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</row>
    <row r="222" spans="1:93" x14ac:dyDescent="0.2">
      <c r="A222" s="9">
        <v>193</v>
      </c>
      <c r="E222" s="30"/>
      <c r="F222" s="30"/>
      <c r="G222" s="30"/>
      <c r="I222" s="30"/>
      <c r="J222" s="30"/>
      <c r="K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</row>
    <row r="223" spans="1:93" x14ac:dyDescent="0.2">
      <c r="A223" s="9">
        <v>194</v>
      </c>
      <c r="E223" s="30"/>
      <c r="F223" s="30"/>
      <c r="G223" s="30"/>
      <c r="I223" s="30"/>
      <c r="J223" s="30"/>
      <c r="K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</row>
    <row r="224" spans="1:93" x14ac:dyDescent="0.2">
      <c r="A224" s="9">
        <v>195</v>
      </c>
      <c r="E224" s="30"/>
      <c r="F224" s="30"/>
      <c r="G224" s="30"/>
      <c r="I224" s="30"/>
      <c r="J224" s="30"/>
      <c r="K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</row>
    <row r="225" spans="1:93" x14ac:dyDescent="0.2">
      <c r="A225" s="9">
        <v>196</v>
      </c>
      <c r="E225" s="30"/>
      <c r="F225" s="30"/>
      <c r="G225" s="30"/>
      <c r="I225" s="30"/>
      <c r="J225" s="30"/>
      <c r="K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</row>
    <row r="226" spans="1:93" x14ac:dyDescent="0.2">
      <c r="A226" s="9">
        <v>197</v>
      </c>
      <c r="E226" s="30"/>
      <c r="F226" s="30"/>
      <c r="G226" s="30"/>
      <c r="I226" s="30"/>
      <c r="J226" s="30"/>
      <c r="K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</row>
    <row r="227" spans="1:93" x14ac:dyDescent="0.2">
      <c r="A227" s="9">
        <v>198</v>
      </c>
      <c r="E227" s="30"/>
      <c r="F227" s="30"/>
      <c r="G227" s="30"/>
      <c r="I227" s="30"/>
      <c r="J227" s="30"/>
      <c r="K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</row>
    <row r="228" spans="1:93" x14ac:dyDescent="0.2">
      <c r="A228" s="9">
        <v>199</v>
      </c>
      <c r="E228" s="30"/>
      <c r="F228" s="30"/>
      <c r="G228" s="30"/>
      <c r="I228" s="30"/>
      <c r="J228" s="30"/>
      <c r="K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</row>
    <row r="229" spans="1:93" x14ac:dyDescent="0.2">
      <c r="A229" s="9">
        <v>200</v>
      </c>
      <c r="E229" s="30"/>
      <c r="F229" s="30"/>
      <c r="G229" s="30"/>
      <c r="I229" s="30"/>
      <c r="J229" s="30"/>
      <c r="K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</row>
  </sheetData>
  <mergeCells count="3">
    <mergeCell ref="E3:G3"/>
    <mergeCell ref="I3:K3"/>
    <mergeCell ref="M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34E1-5F86-443E-9514-7E519CB2C1FA}">
  <dimension ref="A1:DS229"/>
  <sheetViews>
    <sheetView showGridLines="0" zoomScale="60" zoomScaleNormal="60" workbookViewId="0">
      <selection sqref="A1:XFD1"/>
    </sheetView>
  </sheetViews>
  <sheetFormatPr baseColWidth="10" defaultColWidth="11.83203125" defaultRowHeight="16" x14ac:dyDescent="0.2"/>
  <cols>
    <col min="1" max="1" width="34.6640625" style="9" bestFit="1" customWidth="1" collapsed="1"/>
    <col min="2" max="2" width="16.1640625" style="9" customWidth="1" collapsed="1"/>
    <col min="3" max="3" width="9.6640625" style="10" customWidth="1" collapsed="1"/>
    <col min="4" max="4" width="1.83203125" style="11" customWidth="1" collapsed="1"/>
    <col min="5" max="7" width="10.83203125" style="10" customWidth="1" collapsed="1"/>
    <col min="8" max="8" width="1.83203125" style="11" customWidth="1" collapsed="1"/>
    <col min="9" max="11" width="10.83203125" style="10" customWidth="1" collapsed="1"/>
    <col min="12" max="12" width="1.83203125" style="11" customWidth="1" collapsed="1"/>
    <col min="13" max="13" width="15.6640625" style="10" bestFit="1" customWidth="1" collapsed="1"/>
    <col min="14" max="16" width="15.1640625" style="10" bestFit="1" customWidth="1" collapsed="1"/>
    <col min="17" max="19" width="15.6640625" style="10" bestFit="1" customWidth="1" collapsed="1"/>
    <col min="20" max="77" width="11.83203125" style="10" collapsed="1"/>
    <col min="78" max="94" width="11.83203125" style="9" collapsed="1"/>
    <col min="95" max="103" width="11.83203125" style="9"/>
    <col min="104" max="104" width="11.83203125" style="9" collapsed="1"/>
    <col min="105" max="123" width="11.83203125" style="9"/>
    <col min="124" max="16384" width="11.83203125" style="9" collapsed="1"/>
  </cols>
  <sheetData>
    <row r="1" spans="1:94" s="106" customFormat="1" ht="14" x14ac:dyDescent="0.15">
      <c r="A1" s="106" t="s">
        <v>365</v>
      </c>
    </row>
    <row r="2" spans="1:94" ht="17" thickBot="1" x14ac:dyDescent="0.25"/>
    <row r="3" spans="1:94" x14ac:dyDescent="0.2">
      <c r="A3" s="8" t="s">
        <v>292</v>
      </c>
      <c r="E3" s="137" t="s">
        <v>293</v>
      </c>
      <c r="F3" s="138"/>
      <c r="G3" s="138"/>
      <c r="I3" s="137" t="s">
        <v>294</v>
      </c>
      <c r="J3" s="138"/>
      <c r="K3" s="138"/>
      <c r="M3" s="12" t="s">
        <v>295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4"/>
    </row>
    <row r="4" spans="1:94" ht="18" x14ac:dyDescent="0.2">
      <c r="A4" s="15" t="s">
        <v>296</v>
      </c>
      <c r="C4" s="9"/>
      <c r="D4" s="16"/>
      <c r="E4" s="17" t="s">
        <v>355</v>
      </c>
      <c r="F4" s="18" t="s">
        <v>356</v>
      </c>
      <c r="G4" s="18"/>
      <c r="H4" s="19"/>
      <c r="I4" s="20" t="s">
        <v>358</v>
      </c>
      <c r="J4" s="21" t="s">
        <v>359</v>
      </c>
      <c r="K4" s="22" t="s">
        <v>357</v>
      </c>
      <c r="L4" s="16"/>
      <c r="M4" s="23" t="s">
        <v>19</v>
      </c>
      <c r="N4" s="23" t="s">
        <v>48</v>
      </c>
      <c r="O4" s="23" t="s">
        <v>349</v>
      </c>
      <c r="P4" s="23" t="s">
        <v>235</v>
      </c>
      <c r="Q4" s="23" t="s">
        <v>200</v>
      </c>
      <c r="R4" s="23" t="s">
        <v>239</v>
      </c>
      <c r="S4" s="23" t="s">
        <v>241</v>
      </c>
      <c r="T4" s="23" t="s">
        <v>350</v>
      </c>
      <c r="U4" s="23" t="s">
        <v>247</v>
      </c>
      <c r="V4" s="23" t="s">
        <v>252</v>
      </c>
      <c r="W4" s="23" t="s">
        <v>351</v>
      </c>
      <c r="X4" s="23" t="s">
        <v>352</v>
      </c>
      <c r="Y4" s="23" t="s">
        <v>132</v>
      </c>
      <c r="Z4" s="23" t="s">
        <v>217</v>
      </c>
      <c r="AA4" s="23" t="s">
        <v>104</v>
      </c>
      <c r="AB4" s="23" t="s">
        <v>106</v>
      </c>
      <c r="AC4" s="23" t="s">
        <v>24</v>
      </c>
      <c r="AD4" s="23" t="s">
        <v>32</v>
      </c>
      <c r="AE4" s="23" t="s">
        <v>34</v>
      </c>
      <c r="AF4" s="23" t="s">
        <v>43</v>
      </c>
      <c r="AG4" s="23" t="s">
        <v>161</v>
      </c>
      <c r="AH4" s="23" t="s">
        <v>229</v>
      </c>
      <c r="AI4" s="23" t="s">
        <v>231</v>
      </c>
      <c r="AJ4" s="23" t="s">
        <v>174</v>
      </c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4"/>
    </row>
    <row r="5" spans="1:94" ht="18" x14ac:dyDescent="0.2">
      <c r="A5" s="15" t="s">
        <v>313</v>
      </c>
      <c r="C5" s="9"/>
      <c r="D5" s="16"/>
      <c r="E5" s="17">
        <v>1</v>
      </c>
      <c r="F5" s="17">
        <v>1</v>
      </c>
      <c r="G5" s="18"/>
      <c r="H5" s="19"/>
      <c r="I5" s="25">
        <v>1</v>
      </c>
      <c r="J5" s="26">
        <v>1</v>
      </c>
      <c r="K5" s="27">
        <v>1</v>
      </c>
      <c r="L5" s="16"/>
      <c r="M5" s="28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3">
        <v>1</v>
      </c>
      <c r="V5" s="23">
        <v>1</v>
      </c>
      <c r="W5" s="23">
        <v>1</v>
      </c>
      <c r="X5" s="23">
        <v>1</v>
      </c>
      <c r="Y5" s="23">
        <v>1</v>
      </c>
      <c r="Z5" s="23">
        <v>1</v>
      </c>
      <c r="AA5" s="23">
        <v>1</v>
      </c>
      <c r="AB5" s="23">
        <v>1</v>
      </c>
      <c r="AC5" s="23">
        <v>1</v>
      </c>
      <c r="AD5" s="23">
        <v>1</v>
      </c>
      <c r="AE5" s="23">
        <v>1</v>
      </c>
      <c r="AF5" s="23">
        <v>1</v>
      </c>
      <c r="AG5" s="23">
        <v>1</v>
      </c>
      <c r="AH5" s="23">
        <v>1</v>
      </c>
      <c r="AI5" s="23">
        <v>1</v>
      </c>
      <c r="AJ5" s="23">
        <v>1</v>
      </c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/>
    </row>
    <row r="6" spans="1:94" ht="18" x14ac:dyDescent="0.2">
      <c r="A6" s="15" t="s">
        <v>314</v>
      </c>
      <c r="E6" s="29">
        <v>-4.5199999999999996</v>
      </c>
      <c r="F6" s="29">
        <v>47.55</v>
      </c>
      <c r="G6" s="30"/>
      <c r="I6" s="31">
        <v>0.4</v>
      </c>
      <c r="J6" s="32">
        <v>20.3</v>
      </c>
      <c r="K6" s="33">
        <v>8.44</v>
      </c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7"/>
    </row>
    <row r="7" spans="1:94" ht="18" x14ac:dyDescent="0.2">
      <c r="A7" s="15" t="s">
        <v>315</v>
      </c>
      <c r="E7" s="29">
        <v>0.06</v>
      </c>
      <c r="F7" s="30">
        <v>0.15</v>
      </c>
      <c r="G7" s="30"/>
      <c r="I7" s="31">
        <v>0.2</v>
      </c>
      <c r="J7" s="32">
        <v>0.2</v>
      </c>
      <c r="K7" s="33">
        <v>0.1</v>
      </c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7"/>
    </row>
    <row r="8" spans="1:94" ht="8" customHeight="1" x14ac:dyDescent="0.2">
      <c r="A8" s="15"/>
      <c r="E8" s="34"/>
      <c r="F8" s="35"/>
      <c r="G8" s="35"/>
      <c r="I8" s="38"/>
      <c r="J8" s="39"/>
      <c r="K8" s="40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7"/>
    </row>
    <row r="9" spans="1:94" ht="18" x14ac:dyDescent="0.2">
      <c r="A9" s="15" t="s">
        <v>316</v>
      </c>
      <c r="E9" s="41">
        <f>AVERAGE(E30:E229)</f>
        <v>-4.5199221433155037</v>
      </c>
      <c r="F9" s="41">
        <f>AVERAGE(F30:F229)</f>
        <v>47.549922143315491</v>
      </c>
      <c r="G9" s="42"/>
      <c r="I9" s="41">
        <f t="shared" ref="I9:K9" si="0">AVERAGE(I30:I229)</f>
        <v>0.50631960056737768</v>
      </c>
      <c r="J9" s="42">
        <f t="shared" si="0"/>
        <v>20.427264354640183</v>
      </c>
      <c r="K9" s="42">
        <f t="shared" si="0"/>
        <v>8.4283053371231134</v>
      </c>
      <c r="M9" s="41">
        <f>AVERAGE(M30:M229)</f>
        <v>11.035937419112457</v>
      </c>
      <c r="N9" s="42">
        <f t="shared" ref="N9:AJ9" si="1">AVERAGE(N30:N229)</f>
        <v>11.433601926285176</v>
      </c>
      <c r="O9" s="42">
        <f t="shared" si="1"/>
        <v>10.711864097034189</v>
      </c>
      <c r="P9" s="42">
        <f t="shared" si="1"/>
        <v>10.499898493514657</v>
      </c>
      <c r="Q9" s="42">
        <f t="shared" si="1"/>
        <v>9.1534219733312767</v>
      </c>
      <c r="R9" s="42">
        <f t="shared" si="1"/>
        <v>13.191601663067658</v>
      </c>
      <c r="S9" s="42">
        <f t="shared" si="1"/>
        <v>10.243257270238667</v>
      </c>
      <c r="T9" s="42">
        <f t="shared" si="1"/>
        <v>11.693012705175761</v>
      </c>
      <c r="U9" s="42">
        <f t="shared" si="1"/>
        <v>13.233546242058388</v>
      </c>
      <c r="V9" s="42">
        <f t="shared" si="1"/>
        <v>12.817147203122635</v>
      </c>
      <c r="W9" s="42">
        <f t="shared" si="1"/>
        <v>11.358489445394556</v>
      </c>
      <c r="X9" s="42">
        <f t="shared" si="1"/>
        <v>10.326836444891924</v>
      </c>
      <c r="Y9" s="42">
        <f t="shared" si="1"/>
        <v>10.984330341553786</v>
      </c>
      <c r="Z9" s="42">
        <f t="shared" si="1"/>
        <v>10.818207135689297</v>
      </c>
      <c r="AA9" s="42">
        <f t="shared" si="1"/>
        <v>9.101770600023313</v>
      </c>
      <c r="AB9" s="42">
        <f t="shared" si="1"/>
        <v>8.8760128618028453</v>
      </c>
      <c r="AC9" s="42">
        <f t="shared" si="1"/>
        <v>10.854798654633138</v>
      </c>
      <c r="AD9" s="42">
        <f t="shared" si="1"/>
        <v>10.918932350167816</v>
      </c>
      <c r="AE9" s="42">
        <f t="shared" si="1"/>
        <v>8.7618166256054568</v>
      </c>
      <c r="AF9" s="42">
        <f t="shared" si="1"/>
        <v>10.560699683048959</v>
      </c>
      <c r="AG9" s="42">
        <f t="shared" si="1"/>
        <v>10.049777887284678</v>
      </c>
      <c r="AH9" s="42">
        <f t="shared" si="1"/>
        <v>8.5247013789326829</v>
      </c>
      <c r="AI9" s="42">
        <f t="shared" si="1"/>
        <v>9.3724884302170679</v>
      </c>
      <c r="AJ9" s="42">
        <f t="shared" si="1"/>
        <v>9.6412761449847384</v>
      </c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7"/>
    </row>
    <row r="10" spans="1:94" ht="18" x14ac:dyDescent="0.2">
      <c r="A10" s="15" t="s">
        <v>317</v>
      </c>
      <c r="E10" s="41">
        <f>STDEV(E30:E229)</f>
        <v>3.8366975108263826E-2</v>
      </c>
      <c r="F10" s="41">
        <f>STDEV(F30:F229)</f>
        <v>5.2324785490339774E-2</v>
      </c>
      <c r="G10" s="42"/>
      <c r="I10" s="41">
        <f t="shared" ref="I10:K10" si="2">STDEV(I30:I229)</f>
        <v>5.9706011507671693E-2</v>
      </c>
      <c r="J10" s="42">
        <f t="shared" si="2"/>
        <v>6.078244368107847E-2</v>
      </c>
      <c r="K10" s="42">
        <f t="shared" si="2"/>
        <v>3.3703013487176393E-2</v>
      </c>
      <c r="M10" s="41">
        <f t="shared" ref="M10:AJ10" si="3">STDEV(M30:M229)</f>
        <v>4.7244583637763071E-2</v>
      </c>
      <c r="N10" s="42">
        <f t="shared" si="3"/>
        <v>4.7244749596801583E-2</v>
      </c>
      <c r="O10" s="42">
        <f t="shared" si="3"/>
        <v>2.9029862257505812E-2</v>
      </c>
      <c r="P10" s="42">
        <f t="shared" si="3"/>
        <v>3.5935086299740959E-3</v>
      </c>
      <c r="Q10" s="42">
        <f t="shared" si="3"/>
        <v>1.7718953213158528E-2</v>
      </c>
      <c r="R10" s="42">
        <f t="shared" si="3"/>
        <v>2.7836802364307189E-2</v>
      </c>
      <c r="S10" s="42">
        <f t="shared" si="3"/>
        <v>4.0202181176383078E-2</v>
      </c>
      <c r="T10" s="42">
        <f t="shared" si="3"/>
        <v>5.0775912079679131E-2</v>
      </c>
      <c r="U10" s="42">
        <f t="shared" si="3"/>
        <v>7.2314215001153315E-2</v>
      </c>
      <c r="V10" s="42">
        <f t="shared" si="3"/>
        <v>0.11428965969302141</v>
      </c>
      <c r="W10" s="42">
        <f t="shared" si="3"/>
        <v>3.8396594415841534E-2</v>
      </c>
      <c r="X10" s="42">
        <f t="shared" si="3"/>
        <v>5.5306451669771661E-2</v>
      </c>
      <c r="Y10" s="42">
        <f t="shared" si="3"/>
        <v>5.2421526872270974E-2</v>
      </c>
      <c r="Z10" s="42">
        <f t="shared" si="3"/>
        <v>7.1108585587609241E-2</v>
      </c>
      <c r="AA10" s="42">
        <f t="shared" si="3"/>
        <v>6.7803193322264477E-2</v>
      </c>
      <c r="AB10" s="42">
        <f t="shared" si="3"/>
        <v>0.21981646537419941</v>
      </c>
      <c r="AC10" s="42">
        <f t="shared" si="3"/>
        <v>2.4636811017650473E-2</v>
      </c>
      <c r="AD10" s="42">
        <f t="shared" si="3"/>
        <v>0.27962185265748474</v>
      </c>
      <c r="AE10" s="42">
        <f t="shared" si="3"/>
        <v>9.1612660460594242E-2</v>
      </c>
      <c r="AF10" s="42">
        <f t="shared" si="3"/>
        <v>4.7037256880736678E-2</v>
      </c>
      <c r="AG10" s="42">
        <f t="shared" si="3"/>
        <v>2.583446796118416E-2</v>
      </c>
      <c r="AH10" s="42">
        <f t="shared" si="3"/>
        <v>3.8607720723325301E-2</v>
      </c>
      <c r="AI10" s="42">
        <f t="shared" si="3"/>
        <v>9.2328791294763235E-2</v>
      </c>
      <c r="AJ10" s="42">
        <f t="shared" si="3"/>
        <v>2.8452826221451843E-2</v>
      </c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7"/>
    </row>
    <row r="11" spans="1:94" s="45" customFormat="1" ht="18" x14ac:dyDescent="0.2">
      <c r="A11" s="44" t="s">
        <v>318</v>
      </c>
      <c r="D11" s="46"/>
      <c r="E11" s="47">
        <f>COUNT(E30:E229)</f>
        <v>27</v>
      </c>
      <c r="F11" s="47">
        <f>COUNT(F30:F229)</f>
        <v>27</v>
      </c>
      <c r="G11" s="48"/>
      <c r="H11" s="46"/>
      <c r="I11" s="41">
        <f t="shared" ref="I11:K11" si="4">COUNT(I30:I229)</f>
        <v>9</v>
      </c>
      <c r="J11" s="42">
        <f t="shared" si="4"/>
        <v>9</v>
      </c>
      <c r="K11" s="42">
        <f t="shared" si="4"/>
        <v>9</v>
      </c>
      <c r="L11" s="46"/>
      <c r="M11" s="47">
        <f t="shared" ref="M11:AJ11" si="5">COUNT(M30:M229)</f>
        <v>3</v>
      </c>
      <c r="N11" s="48">
        <f t="shared" si="5"/>
        <v>3</v>
      </c>
      <c r="O11" s="48">
        <f t="shared" si="5"/>
        <v>3</v>
      </c>
      <c r="P11" s="48">
        <f t="shared" si="5"/>
        <v>3</v>
      </c>
      <c r="Q11" s="48">
        <f t="shared" si="5"/>
        <v>3</v>
      </c>
      <c r="R11" s="48">
        <f t="shared" si="5"/>
        <v>3</v>
      </c>
      <c r="S11" s="48">
        <f t="shared" si="5"/>
        <v>3</v>
      </c>
      <c r="T11" s="48">
        <f t="shared" si="5"/>
        <v>3</v>
      </c>
      <c r="U11" s="48">
        <f t="shared" si="5"/>
        <v>3</v>
      </c>
      <c r="V11" s="48">
        <f t="shared" si="5"/>
        <v>3</v>
      </c>
      <c r="W11" s="48">
        <f t="shared" si="5"/>
        <v>3</v>
      </c>
      <c r="X11" s="48">
        <f t="shared" si="5"/>
        <v>3</v>
      </c>
      <c r="Y11" s="48">
        <f t="shared" si="5"/>
        <v>3</v>
      </c>
      <c r="Z11" s="48">
        <f t="shared" si="5"/>
        <v>3</v>
      </c>
      <c r="AA11" s="48">
        <f t="shared" si="5"/>
        <v>3</v>
      </c>
      <c r="AB11" s="48">
        <f t="shared" si="5"/>
        <v>3</v>
      </c>
      <c r="AC11" s="48">
        <f t="shared" si="5"/>
        <v>3</v>
      </c>
      <c r="AD11" s="48">
        <f t="shared" si="5"/>
        <v>3</v>
      </c>
      <c r="AE11" s="48">
        <f t="shared" si="5"/>
        <v>3</v>
      </c>
      <c r="AF11" s="48">
        <f t="shared" si="5"/>
        <v>3</v>
      </c>
      <c r="AG11" s="48">
        <f t="shared" si="5"/>
        <v>3</v>
      </c>
      <c r="AH11" s="48">
        <f t="shared" si="5"/>
        <v>3</v>
      </c>
      <c r="AI11" s="48">
        <f t="shared" si="5"/>
        <v>3</v>
      </c>
      <c r="AJ11" s="48">
        <f t="shared" si="5"/>
        <v>3</v>
      </c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50"/>
    </row>
    <row r="12" spans="1:94" s="45" customFormat="1" x14ac:dyDescent="0.2">
      <c r="D12" s="46"/>
      <c r="E12" s="51"/>
      <c r="F12" s="49"/>
      <c r="G12" s="49"/>
      <c r="H12" s="46"/>
      <c r="I12" s="34"/>
      <c r="J12" s="35"/>
      <c r="K12" s="52"/>
      <c r="L12" s="46"/>
      <c r="M12" s="5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50"/>
    </row>
    <row r="13" spans="1:94" s="45" customFormat="1" ht="25" thickBot="1" x14ac:dyDescent="0.35">
      <c r="A13" s="53" t="s">
        <v>319</v>
      </c>
      <c r="D13" s="46"/>
      <c r="E13" s="54"/>
      <c r="F13" s="55"/>
      <c r="G13" s="55"/>
      <c r="H13" s="46"/>
      <c r="I13" s="56">
        <f t="shared" ref="I13" si="6">I9-I6</f>
        <v>0.10631960056737766</v>
      </c>
      <c r="J13" s="57">
        <f>J9-J6</f>
        <v>0.12726435464018238</v>
      </c>
      <c r="K13" s="57">
        <f>K9-K6</f>
        <v>-1.1694662876886142E-2</v>
      </c>
      <c r="L13" s="46"/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9"/>
    </row>
    <row r="14" spans="1:94" s="45" customFormat="1" ht="10.25" customHeight="1" x14ac:dyDescent="0.2">
      <c r="A14" s="60"/>
      <c r="D14" s="46"/>
      <c r="H14" s="46"/>
      <c r="L14" s="46"/>
    </row>
    <row r="15" spans="1:94" s="45" customFormat="1" ht="24" x14ac:dyDescent="0.3">
      <c r="A15" s="61" t="s">
        <v>320</v>
      </c>
      <c r="B15" s="62">
        <f>SQRT(SUM(E15:K15)/C16)</f>
        <v>3.7246387206968337E-2</v>
      </c>
      <c r="D15" s="46"/>
      <c r="E15" s="63">
        <f>(COUNT(E30:E229)-1)*(E10^2)</f>
        <v>3.8272644252911533E-2</v>
      </c>
      <c r="F15" s="63"/>
      <c r="G15" s="63"/>
      <c r="H15" s="46"/>
      <c r="I15" s="63">
        <f>(COUNT(I30:I229)-1)*(I10^2)</f>
        <v>2.8518462481233797E-2</v>
      </c>
      <c r="J15" s="63">
        <f>(COUNT(J30:J229)-1)*(J10^2)</f>
        <v>2.9556043678747809E-2</v>
      </c>
      <c r="K15" s="63">
        <f t="shared" ref="K15" si="7">(COUNT(K30:K229)-1)*(K10^2)</f>
        <v>9.0871449449343514E-3</v>
      </c>
      <c r="L15" s="46"/>
      <c r="M15" s="63">
        <f>(COUNT(M30:M229)-1)*(M10^2)</f>
        <v>4.4641013662111801E-3</v>
      </c>
      <c r="N15" s="63">
        <f t="shared" ref="N15:AJ15" si="8">(COUNT(N30:N229)-1)*(N10^2)</f>
        <v>4.4641327289289667E-3</v>
      </c>
      <c r="O15" s="63">
        <f t="shared" si="8"/>
        <v>1.6854658053795208E-3</v>
      </c>
      <c r="P15" s="63">
        <f t="shared" si="8"/>
        <v>2.5826608547396607E-5</v>
      </c>
      <c r="Q15" s="63">
        <f t="shared" si="8"/>
        <v>6.2792260594020182E-4</v>
      </c>
      <c r="R15" s="63">
        <f t="shared" si="8"/>
        <v>1.5497751317389966E-3</v>
      </c>
      <c r="S15" s="63">
        <f t="shared" si="8"/>
        <v>3.23243074267746E-3</v>
      </c>
      <c r="T15" s="63">
        <f t="shared" si="8"/>
        <v>5.1563864950466103E-3</v>
      </c>
      <c r="U15" s="63">
        <f t="shared" si="8"/>
        <v>1.0458691382466054E-2</v>
      </c>
      <c r="V15" s="63">
        <f t="shared" si="8"/>
        <v>2.6124252625493283E-2</v>
      </c>
      <c r="W15" s="63">
        <f t="shared" si="8"/>
        <v>2.9485969254692667E-3</v>
      </c>
      <c r="X15" s="63">
        <f t="shared" si="8"/>
        <v>6.1176071926015768E-3</v>
      </c>
      <c r="Y15" s="63">
        <f t="shared" si="8"/>
        <v>5.4960329592404558E-3</v>
      </c>
      <c r="Z15" s="63">
        <f t="shared" si="8"/>
        <v>1.0112861888540697E-2</v>
      </c>
      <c r="AA15" s="63">
        <f t="shared" si="8"/>
        <v>9.1945460493927395E-3</v>
      </c>
      <c r="AB15" s="63">
        <f t="shared" si="8"/>
        <v>9.6638556899213218E-2</v>
      </c>
      <c r="AC15" s="63">
        <f t="shared" si="8"/>
        <v>1.2139449142388474E-3</v>
      </c>
      <c r="AD15" s="63">
        <f t="shared" si="8"/>
        <v>0.15637676096720821</v>
      </c>
      <c r="AE15" s="63">
        <f t="shared" si="8"/>
        <v>1.6785759113336254E-2</v>
      </c>
      <c r="AF15" s="63">
        <f t="shared" si="8"/>
        <v>4.4250070697288198E-3</v>
      </c>
      <c r="AG15" s="63">
        <f t="shared" si="8"/>
        <v>1.3348394696749016E-3</v>
      </c>
      <c r="AH15" s="63">
        <f t="shared" si="8"/>
        <v>2.9811121989005637E-3</v>
      </c>
      <c r="AI15" s="63">
        <f t="shared" si="8"/>
        <v>1.7049211403903895E-2</v>
      </c>
      <c r="AJ15" s="63">
        <f t="shared" si="8"/>
        <v>1.6191266399762751E-3</v>
      </c>
    </row>
    <row r="16" spans="1:94" s="45" customFormat="1" ht="24" x14ac:dyDescent="0.3">
      <c r="A16" s="53" t="s">
        <v>321</v>
      </c>
      <c r="B16" s="44"/>
      <c r="C16" s="64">
        <f>SUM(E11:K11)-COUNT(E11:K11)</f>
        <v>76</v>
      </c>
      <c r="D16" s="46"/>
      <c r="F16" s="65"/>
      <c r="H16" s="46"/>
      <c r="I16" s="65"/>
      <c r="J16" s="65"/>
      <c r="K16" s="65"/>
      <c r="L16" s="46"/>
    </row>
    <row r="17" spans="1:93" s="45" customFormat="1" ht="7.25" customHeight="1" x14ac:dyDescent="0.2">
      <c r="A17" s="53"/>
      <c r="B17" s="44"/>
      <c r="C17" s="66"/>
      <c r="D17" s="46"/>
      <c r="F17" s="65"/>
      <c r="H17" s="46"/>
      <c r="I17" s="65"/>
      <c r="J17" s="65"/>
      <c r="K17" s="65"/>
      <c r="L17" s="46"/>
    </row>
    <row r="18" spans="1:93" s="45" customFormat="1" ht="24" x14ac:dyDescent="0.3">
      <c r="A18" s="61" t="s">
        <v>322</v>
      </c>
      <c r="B18" s="67">
        <f>SQRT(SUM(M15:AJ15)/C19)</f>
        <v>9.0148367195401757E-2</v>
      </c>
      <c r="C18" s="66"/>
      <c r="D18" s="46"/>
      <c r="F18" s="65"/>
      <c r="H18" s="46"/>
      <c r="I18" s="65"/>
      <c r="J18" s="65"/>
      <c r="K18" s="65"/>
      <c r="L18" s="46"/>
    </row>
    <row r="19" spans="1:93" s="45" customFormat="1" ht="24" x14ac:dyDescent="0.3">
      <c r="A19" s="53" t="s">
        <v>323</v>
      </c>
      <c r="B19" s="44"/>
      <c r="C19" s="64">
        <f>SUM(M11:AJ11)-COUNT(M11:AJ11)</f>
        <v>48</v>
      </c>
      <c r="D19" s="46"/>
      <c r="F19" s="65"/>
      <c r="H19" s="46"/>
      <c r="I19" s="65"/>
      <c r="J19" s="65"/>
      <c r="K19" s="65"/>
      <c r="L19" s="46"/>
    </row>
    <row r="20" spans="1:93" s="45" customFormat="1" ht="5" customHeight="1" x14ac:dyDescent="0.2">
      <c r="A20" s="53"/>
      <c r="B20" s="44"/>
      <c r="D20" s="46"/>
      <c r="F20" s="65"/>
      <c r="H20" s="46"/>
      <c r="I20" s="65"/>
      <c r="J20" s="65"/>
      <c r="K20" s="65"/>
      <c r="L20" s="46"/>
    </row>
    <row r="21" spans="1:93" s="45" customFormat="1" ht="24" x14ac:dyDescent="0.3">
      <c r="A21" s="61" t="s">
        <v>324</v>
      </c>
      <c r="B21" s="67">
        <f>SQRT((B15^2)+(B18^2)/2)</f>
        <v>7.3828567736140646E-2</v>
      </c>
      <c r="D21" s="46"/>
      <c r="F21" s="65"/>
      <c r="H21" s="46"/>
      <c r="I21" s="65"/>
      <c r="J21" s="65"/>
      <c r="K21" s="65"/>
      <c r="L21" s="46"/>
    </row>
    <row r="22" spans="1:93" s="45" customFormat="1" ht="6" customHeight="1" x14ac:dyDescent="0.2">
      <c r="A22" s="53"/>
      <c r="B22" s="68"/>
      <c r="D22" s="46"/>
      <c r="F22" s="65"/>
      <c r="H22" s="46"/>
      <c r="I22" s="65"/>
      <c r="J22" s="65"/>
      <c r="K22" s="65"/>
      <c r="L22" s="46"/>
    </row>
    <row r="23" spans="1:93" s="45" customFormat="1" ht="24" x14ac:dyDescent="0.3">
      <c r="A23" s="53" t="s">
        <v>325</v>
      </c>
      <c r="B23" s="62">
        <f>SQRT(SUMSQ(I13:K13)/COUNT(I13:K13))</f>
        <v>9.5980620555389307E-2</v>
      </c>
      <c r="D23" s="46"/>
      <c r="F23" s="65"/>
      <c r="H23" s="46"/>
      <c r="I23" s="65"/>
      <c r="J23" s="65"/>
      <c r="K23" s="65"/>
      <c r="L23" s="46"/>
    </row>
    <row r="24" spans="1:93" s="45" customFormat="1" ht="20" x14ac:dyDescent="0.2">
      <c r="A24" s="53" t="s">
        <v>326</v>
      </c>
      <c r="B24" s="62">
        <f>SQRT(SUMSQ(I7:K7)/COUNT(I7:K7))</f>
        <v>0.17320508075688776</v>
      </c>
      <c r="D24" s="46"/>
      <c r="F24" s="65"/>
      <c r="H24" s="46"/>
      <c r="I24" s="65"/>
      <c r="J24" s="65"/>
      <c r="K24" s="65"/>
      <c r="L24" s="46"/>
    </row>
    <row r="25" spans="1:93" s="45" customFormat="1" ht="20" x14ac:dyDescent="0.2">
      <c r="A25" s="61" t="s">
        <v>327</v>
      </c>
      <c r="B25" s="67">
        <f>SQRT(SUMSQ(B23:B24))</f>
        <v>0.19802090678056605</v>
      </c>
      <c r="C25" s="65"/>
      <c r="D25" s="69"/>
      <c r="F25" s="65"/>
      <c r="H25" s="46"/>
      <c r="I25" s="65"/>
      <c r="J25" s="65"/>
      <c r="K25" s="65"/>
      <c r="L25" s="46"/>
    </row>
    <row r="26" spans="1:93" s="45" customFormat="1" ht="8" customHeight="1" thickBot="1" x14ac:dyDescent="0.25">
      <c r="A26" s="53"/>
      <c r="B26" s="68"/>
      <c r="C26" s="65"/>
      <c r="D26" s="69"/>
      <c r="F26" s="65"/>
      <c r="H26" s="46"/>
      <c r="I26" s="65"/>
      <c r="J26" s="65"/>
      <c r="K26" s="65"/>
      <c r="L26" s="46"/>
    </row>
    <row r="27" spans="1:93" s="45" customFormat="1" ht="21" thickBot="1" x14ac:dyDescent="0.3">
      <c r="A27" s="70" t="s">
        <v>328</v>
      </c>
      <c r="B27" s="71">
        <f>SQRT(SUMSQ(B25,B21))</f>
        <v>0.21133607580384267</v>
      </c>
      <c r="C27" s="65"/>
      <c r="D27" s="69"/>
      <c r="F27" s="65"/>
      <c r="H27" s="46"/>
      <c r="I27" s="65"/>
      <c r="J27" s="65"/>
      <c r="K27" s="65"/>
      <c r="L27" s="46"/>
    </row>
    <row r="30" spans="1:93" x14ac:dyDescent="0.2">
      <c r="A30" s="9">
        <v>1</v>
      </c>
      <c r="E30" s="30">
        <v>-4.5193012428010704</v>
      </c>
      <c r="F30" s="30">
        <v>47.545243630758335</v>
      </c>
      <c r="G30" s="30"/>
      <c r="I30" s="30">
        <v>0.54067556522636007</v>
      </c>
      <c r="J30" s="30">
        <v>20.464640214151792</v>
      </c>
      <c r="K30" s="30">
        <v>8.428166658079947</v>
      </c>
      <c r="M30" s="30">
        <v>11.08318200275022</v>
      </c>
      <c r="N30" s="30">
        <v>11.480846675881978</v>
      </c>
      <c r="O30" s="30">
        <v>10.740893959291695</v>
      </c>
      <c r="P30" s="30">
        <v>10.503492002144631</v>
      </c>
      <c r="Q30" s="30">
        <v>9.1711409265444352</v>
      </c>
      <c r="R30" s="30">
        <v>13.219438465431965</v>
      </c>
      <c r="S30" s="30">
        <v>10.28345945141505</v>
      </c>
      <c r="T30" s="30">
        <v>11.74378861725544</v>
      </c>
      <c r="U30" s="30">
        <v>13.305860457059541</v>
      </c>
      <c r="V30" s="30">
        <v>12.931436862815657</v>
      </c>
      <c r="W30" s="30">
        <v>11.396886039810397</v>
      </c>
      <c r="X30" s="30">
        <v>10.382142896561696</v>
      </c>
      <c r="Y30" s="30">
        <v>11.036751868426057</v>
      </c>
      <c r="Z30" s="30">
        <v>10.889315721276907</v>
      </c>
      <c r="AA30" s="30">
        <v>9.1695737933455774</v>
      </c>
      <c r="AB30" s="30">
        <v>9.0958293271770447</v>
      </c>
      <c r="AC30" s="30">
        <v>10.879435465650788</v>
      </c>
      <c r="AD30" s="30">
        <v>11.198554202825301</v>
      </c>
      <c r="AE30" s="30">
        <v>8.8534292860660511</v>
      </c>
      <c r="AF30" s="30">
        <v>10.607736939929696</v>
      </c>
      <c r="AG30" s="30">
        <v>10.075612355245863</v>
      </c>
      <c r="AH30" s="30">
        <v>8.5633090996560082</v>
      </c>
      <c r="AI30" s="30">
        <v>9.4648172215118311</v>
      </c>
      <c r="AJ30" s="30">
        <v>9.6697289712061902</v>
      </c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</row>
    <row r="31" spans="1:93" x14ac:dyDescent="0.2">
      <c r="A31" s="9">
        <v>2</v>
      </c>
      <c r="E31" s="30">
        <v>-4.543613817490237</v>
      </c>
      <c r="F31" s="30">
        <v>47.571921644444927</v>
      </c>
      <c r="G31" s="30"/>
      <c r="I31" s="30">
        <v>0.41280132473561026</v>
      </c>
      <c r="J31" s="30">
        <v>20.506272339557693</v>
      </c>
      <c r="K31" s="30">
        <v>8.3911436538616329</v>
      </c>
      <c r="M31" s="30">
        <v>10.988692835474694</v>
      </c>
      <c r="N31" s="30">
        <v>11.386357176688374</v>
      </c>
      <c r="O31" s="30">
        <v>10.682834234776683</v>
      </c>
      <c r="P31" s="30">
        <v>10.496304984884683</v>
      </c>
      <c r="Q31" s="30">
        <v>9.1357030201181182</v>
      </c>
      <c r="R31" s="30">
        <v>13.163764860703351</v>
      </c>
      <c r="S31" s="30">
        <v>10.203055089062284</v>
      </c>
      <c r="T31" s="30">
        <v>11.642236793096082</v>
      </c>
      <c r="U31" s="30">
        <v>13.161232027057235</v>
      </c>
      <c r="V31" s="30">
        <v>12.702857543429614</v>
      </c>
      <c r="W31" s="30">
        <v>11.320092850978714</v>
      </c>
      <c r="X31" s="30">
        <v>10.271529993222153</v>
      </c>
      <c r="Y31" s="30">
        <v>10.931908814681515</v>
      </c>
      <c r="Z31" s="30">
        <v>10.747098550101688</v>
      </c>
      <c r="AA31" s="30">
        <v>9.0339674067010485</v>
      </c>
      <c r="AB31" s="30">
        <v>8.6561963964286459</v>
      </c>
      <c r="AC31" s="30">
        <v>10.830161843615487</v>
      </c>
      <c r="AD31" s="30">
        <v>10.639310497510332</v>
      </c>
      <c r="AE31" s="30">
        <v>8.6702039651448626</v>
      </c>
      <c r="AF31" s="30">
        <v>10.513662426168223</v>
      </c>
      <c r="AG31" s="30">
        <v>10.023943419323494</v>
      </c>
      <c r="AH31" s="30">
        <v>8.4860936582093576</v>
      </c>
      <c r="AI31" s="30">
        <v>9.2801596389223047</v>
      </c>
      <c r="AJ31" s="30">
        <v>9.6128233187632866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</row>
    <row r="32" spans="1:93" x14ac:dyDescent="0.2">
      <c r="A32" s="9">
        <v>3</v>
      </c>
      <c r="E32" s="30">
        <v>-4.4970487589571402</v>
      </c>
      <c r="F32" s="30">
        <v>47.532798544045164</v>
      </c>
      <c r="G32" s="30"/>
      <c r="I32" s="30">
        <v>0.52891859232237848</v>
      </c>
      <c r="J32" s="30">
        <v>20.438953509309492</v>
      </c>
      <c r="K32" s="30">
        <v>8.4203804342702462</v>
      </c>
      <c r="M32" s="30">
        <v>11.035937419112457</v>
      </c>
      <c r="N32" s="30">
        <v>11.433601926285176</v>
      </c>
      <c r="O32" s="30">
        <v>10.711864097034189</v>
      </c>
      <c r="P32" s="30">
        <v>10.499898493514657</v>
      </c>
      <c r="Q32" s="30">
        <v>9.1534219733312767</v>
      </c>
      <c r="R32" s="30">
        <v>13.191601663067658</v>
      </c>
      <c r="S32" s="30">
        <v>10.243257270238667</v>
      </c>
      <c r="T32" s="30">
        <v>11.693012705175761</v>
      </c>
      <c r="U32" s="30">
        <v>13.233546242058388</v>
      </c>
      <c r="V32" s="30">
        <v>12.817147203122635</v>
      </c>
      <c r="W32" s="30">
        <v>11.358489445394556</v>
      </c>
      <c r="X32" s="30">
        <v>10.326836444891924</v>
      </c>
      <c r="Y32" s="30">
        <v>10.984330341553786</v>
      </c>
      <c r="Z32" s="30">
        <v>10.818207135689297</v>
      </c>
      <c r="AA32" s="30">
        <v>9.101770600023313</v>
      </c>
      <c r="AB32" s="30">
        <v>8.8760128618028453</v>
      </c>
      <c r="AC32" s="30">
        <v>10.854798654633138</v>
      </c>
      <c r="AD32" s="30">
        <v>10.918932350167816</v>
      </c>
      <c r="AE32" s="30">
        <v>8.7618166256054568</v>
      </c>
      <c r="AF32" s="30">
        <v>10.560699683048959</v>
      </c>
      <c r="AG32" s="30">
        <v>10.049777887284678</v>
      </c>
      <c r="AH32" s="30">
        <v>8.5247013789326829</v>
      </c>
      <c r="AI32" s="30">
        <v>9.3724884302170679</v>
      </c>
      <c r="AJ32" s="30">
        <v>9.6412761449847384</v>
      </c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</row>
    <row r="33" spans="1:93" x14ac:dyDescent="0.2">
      <c r="A33" s="9">
        <v>4</v>
      </c>
      <c r="E33" s="30">
        <v>-4.532339446674543</v>
      </c>
      <c r="F33" s="30">
        <v>47.59031277658336</v>
      </c>
      <c r="G33" s="30"/>
      <c r="I33" s="30">
        <v>0.47467910319335327</v>
      </c>
      <c r="J33" s="30">
        <v>20.451402578510283</v>
      </c>
      <c r="K33" s="30">
        <v>8.4448429790892643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</row>
    <row r="34" spans="1:93" x14ac:dyDescent="0.2">
      <c r="A34" s="9">
        <v>5</v>
      </c>
      <c r="E34" s="30">
        <v>-4.4845431007513445</v>
      </c>
      <c r="F34" s="30">
        <v>47.514033745205403</v>
      </c>
      <c r="G34" s="30"/>
      <c r="I34" s="30">
        <v>0.42191795731127579</v>
      </c>
      <c r="J34" s="30">
        <v>20.318786602490157</v>
      </c>
      <c r="K34" s="30">
        <v>8.446745798445912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</row>
    <row r="35" spans="1:93" x14ac:dyDescent="0.2">
      <c r="A35" s="9">
        <v>6</v>
      </c>
      <c r="E35" s="30">
        <v>-4.5430237718643527</v>
      </c>
      <c r="F35" s="30">
        <v>47.545559797501475</v>
      </c>
      <c r="G35" s="30"/>
      <c r="I35" s="30">
        <v>0.49454404089272935</v>
      </c>
      <c r="J35" s="30">
        <v>20.425429193109768</v>
      </c>
      <c r="K35" s="30">
        <v>8.3824853231803189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</row>
    <row r="36" spans="1:93" x14ac:dyDescent="0.2">
      <c r="A36" s="9">
        <v>7</v>
      </c>
      <c r="E36" s="30">
        <v>-4.4793387737318131</v>
      </c>
      <c r="F36" s="30">
        <v>47.607107178726991</v>
      </c>
      <c r="G36" s="30"/>
      <c r="I36" s="30">
        <v>0.55390332364805095</v>
      </c>
      <c r="J36" s="30">
        <v>20.490073160684904</v>
      </c>
      <c r="K36" s="30">
        <v>8.4491624445502858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</row>
    <row r="37" spans="1:93" x14ac:dyDescent="0.2">
      <c r="A37" s="9">
        <v>8</v>
      </c>
      <c r="E37" s="30">
        <v>-4.5704207435991409</v>
      </c>
      <c r="F37" s="30">
        <v>47.574330350600476</v>
      </c>
      <c r="G37" s="30"/>
      <c r="I37" s="30">
        <v>0.58386649440839122</v>
      </c>
      <c r="J37" s="30">
        <v>20.374839073474305</v>
      </c>
      <c r="K37" s="30">
        <v>8.4899297968205989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</row>
    <row r="38" spans="1:93" x14ac:dyDescent="0.2">
      <c r="A38" s="9">
        <v>9</v>
      </c>
      <c r="E38" s="30">
        <v>-4.5099557082258288</v>
      </c>
      <c r="F38" s="30">
        <v>47.468277696229279</v>
      </c>
      <c r="G38" s="30"/>
      <c r="I38" s="30">
        <v>0.54557000336824979</v>
      </c>
      <c r="J38" s="30">
        <v>20.374982520473289</v>
      </c>
      <c r="K38" s="30">
        <v>8.4018909458098232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</row>
    <row r="39" spans="1:93" x14ac:dyDescent="0.2">
      <c r="A39" s="9">
        <v>10</v>
      </c>
      <c r="E39" s="30">
        <v>-4.5927409311012024</v>
      </c>
      <c r="F39" s="30">
        <v>47.428598767640196</v>
      </c>
      <c r="G39" s="30"/>
      <c r="I39" s="30"/>
      <c r="J39" s="30"/>
      <c r="K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</row>
    <row r="40" spans="1:93" x14ac:dyDescent="0.2">
      <c r="A40" s="9">
        <v>11</v>
      </c>
      <c r="E40" s="30">
        <v>-4.473582217609275</v>
      </c>
      <c r="F40" s="30">
        <v>47.58486898714763</v>
      </c>
      <c r="G40" s="30"/>
      <c r="I40" s="30"/>
      <c r="J40" s="30"/>
      <c r="K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</row>
    <row r="41" spans="1:93" x14ac:dyDescent="0.2">
      <c r="A41" s="9">
        <v>12</v>
      </c>
      <c r="E41" s="30">
        <v>-4.4930717319953333</v>
      </c>
      <c r="F41" s="30">
        <v>47.635927125917974</v>
      </c>
      <c r="G41" s="30"/>
      <c r="I41" s="30"/>
      <c r="J41" s="30"/>
      <c r="K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</row>
    <row r="42" spans="1:93" x14ac:dyDescent="0.2">
      <c r="A42" s="9">
        <v>13</v>
      </c>
      <c r="E42" s="30">
        <v>-4.5127230650873402</v>
      </c>
      <c r="F42" s="30">
        <v>47.530423252829429</v>
      </c>
      <c r="G42" s="30"/>
      <c r="I42" s="30"/>
      <c r="J42" s="30"/>
      <c r="K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</row>
    <row r="43" spans="1:93" x14ac:dyDescent="0.2">
      <c r="A43" s="9">
        <v>14</v>
      </c>
      <c r="E43" s="30">
        <v>-4.4976121845079167</v>
      </c>
      <c r="F43" s="30">
        <v>47.610483795933796</v>
      </c>
      <c r="G43" s="30"/>
      <c r="I43" s="30"/>
      <c r="J43" s="30"/>
      <c r="K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</row>
    <row r="44" spans="1:93" x14ac:dyDescent="0.2">
      <c r="A44" s="9">
        <v>15</v>
      </c>
      <c r="E44" s="30">
        <v>-4.5495273926769748</v>
      </c>
      <c r="F44" s="30">
        <v>47.508955593508979</v>
      </c>
      <c r="G44" s="30"/>
      <c r="I44" s="30"/>
      <c r="J44" s="30"/>
      <c r="K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</row>
    <row r="45" spans="1:93" x14ac:dyDescent="0.2">
      <c r="A45" s="9">
        <v>16</v>
      </c>
      <c r="E45" s="30">
        <v>-4.4645530831068809</v>
      </c>
      <c r="F45" s="30">
        <v>47.521226625804069</v>
      </c>
      <c r="G45" s="30"/>
      <c r="I45" s="30"/>
      <c r="J45" s="30"/>
      <c r="K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</row>
    <row r="46" spans="1:93" x14ac:dyDescent="0.2">
      <c r="A46" s="9">
        <v>17</v>
      </c>
      <c r="E46" s="30">
        <v>-4.5609734448015411</v>
      </c>
      <c r="F46" s="30">
        <v>47.621904561556335</v>
      </c>
      <c r="G46" s="30"/>
      <c r="I46" s="30"/>
      <c r="J46" s="30"/>
      <c r="K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</row>
    <row r="47" spans="1:93" x14ac:dyDescent="0.2">
      <c r="A47" s="9">
        <v>18</v>
      </c>
      <c r="E47" s="30">
        <v>-4.5342269695478796</v>
      </c>
      <c r="F47" s="30">
        <v>47.506622310095892</v>
      </c>
      <c r="G47" s="30"/>
      <c r="I47" s="30"/>
      <c r="J47" s="30"/>
      <c r="K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</row>
    <row r="48" spans="1:93" x14ac:dyDescent="0.2">
      <c r="A48" s="9">
        <v>19</v>
      </c>
      <c r="E48" s="30">
        <v>-4.5578043055651261</v>
      </c>
      <c r="F48" s="30">
        <v>47.551563762967604</v>
      </c>
      <c r="G48" s="30"/>
      <c r="I48" s="30"/>
      <c r="J48" s="30"/>
      <c r="K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</row>
    <row r="49" spans="1:93" x14ac:dyDescent="0.2">
      <c r="A49" s="9">
        <v>20</v>
      </c>
      <c r="E49" s="30">
        <v>-4.4357258021986601</v>
      </c>
      <c r="F49" s="30">
        <v>47.524969347861941</v>
      </c>
      <c r="G49" s="30"/>
      <c r="I49" s="30"/>
      <c r="J49" s="30"/>
      <c r="K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</row>
    <row r="50" spans="1:93" x14ac:dyDescent="0.2">
      <c r="A50" s="9">
        <v>21</v>
      </c>
      <c r="E50" s="30">
        <v>-4.5662425303756491</v>
      </c>
      <c r="F50" s="30">
        <v>47.57323952730988</v>
      </c>
      <c r="G50" s="30"/>
      <c r="I50" s="30"/>
      <c r="J50" s="30"/>
      <c r="K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</row>
    <row r="51" spans="1:93" x14ac:dyDescent="0.2">
      <c r="A51" s="9">
        <v>22</v>
      </c>
      <c r="E51" s="30">
        <v>-4.4937432933579036</v>
      </c>
      <c r="F51" s="30">
        <v>47.511351436789084</v>
      </c>
      <c r="G51" s="30"/>
      <c r="I51" s="30"/>
      <c r="J51" s="30"/>
      <c r="K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</row>
    <row r="52" spans="1:93" x14ac:dyDescent="0.2">
      <c r="A52" s="9">
        <v>23</v>
      </c>
      <c r="E52" s="30">
        <v>-4.5573986441677654</v>
      </c>
      <c r="F52" s="30">
        <v>47.514611731644479</v>
      </c>
      <c r="G52" s="30"/>
      <c r="I52" s="30"/>
      <c r="J52" s="30"/>
      <c r="K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</row>
    <row r="53" spans="1:93" x14ac:dyDescent="0.2">
      <c r="A53" s="9">
        <v>24</v>
      </c>
      <c r="E53" s="30">
        <v>-4.5086580503764857</v>
      </c>
      <c r="F53" s="30">
        <v>47.623836819468579</v>
      </c>
      <c r="G53" s="30"/>
      <c r="I53" s="30"/>
      <c r="J53" s="30"/>
      <c r="K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</row>
    <row r="54" spans="1:93" x14ac:dyDescent="0.2">
      <c r="A54" s="9">
        <v>25</v>
      </c>
      <c r="E54" s="30">
        <v>-4.4715201963761899</v>
      </c>
      <c r="F54" s="30">
        <v>47.633769183472182</v>
      </c>
      <c r="G54" s="30"/>
      <c r="I54" s="30"/>
      <c r="J54" s="30"/>
      <c r="K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</row>
    <row r="55" spans="1:93" x14ac:dyDescent="0.2">
      <c r="A55" s="9">
        <v>26</v>
      </c>
      <c r="E55" s="30">
        <v>-4.5446499701359508</v>
      </c>
      <c r="F55" s="30">
        <v>47.51330553352075</v>
      </c>
      <c r="G55" s="30"/>
      <c r="I55" s="30"/>
      <c r="J55" s="30"/>
      <c r="K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</row>
    <row r="56" spans="1:93" x14ac:dyDescent="0.2">
      <c r="A56" s="9">
        <v>27</v>
      </c>
      <c r="E56" s="30">
        <v>-4.5435586924350408</v>
      </c>
      <c r="F56" s="30">
        <v>47.502654141954224</v>
      </c>
      <c r="G56" s="30"/>
      <c r="I56" s="30"/>
      <c r="J56" s="30"/>
      <c r="K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</row>
    <row r="57" spans="1:93" x14ac:dyDescent="0.2">
      <c r="A57" s="9">
        <v>28</v>
      </c>
      <c r="E57" s="30"/>
      <c r="F57" s="30"/>
      <c r="G57" s="30"/>
      <c r="I57" s="30"/>
      <c r="J57" s="30"/>
      <c r="K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</row>
    <row r="58" spans="1:93" x14ac:dyDescent="0.2">
      <c r="A58" s="9">
        <v>29</v>
      </c>
      <c r="E58" s="30"/>
      <c r="F58" s="30"/>
      <c r="G58" s="30"/>
      <c r="I58" s="30"/>
      <c r="J58" s="30"/>
      <c r="K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</row>
    <row r="59" spans="1:93" x14ac:dyDescent="0.2">
      <c r="A59" s="9">
        <v>30</v>
      </c>
      <c r="E59" s="30"/>
      <c r="F59" s="30"/>
      <c r="G59" s="30"/>
      <c r="I59" s="30"/>
      <c r="J59" s="30"/>
      <c r="K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</row>
    <row r="60" spans="1:93" x14ac:dyDescent="0.2">
      <c r="A60" s="9">
        <v>31</v>
      </c>
      <c r="E60" s="30"/>
      <c r="F60" s="30"/>
      <c r="G60" s="30"/>
      <c r="I60" s="30"/>
      <c r="J60" s="30"/>
      <c r="K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</row>
    <row r="61" spans="1:93" x14ac:dyDescent="0.2">
      <c r="A61" s="9">
        <v>32</v>
      </c>
      <c r="E61" s="30"/>
      <c r="F61" s="30"/>
      <c r="G61" s="30"/>
      <c r="I61" s="30"/>
      <c r="J61" s="30"/>
      <c r="K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</row>
    <row r="62" spans="1:93" x14ac:dyDescent="0.2">
      <c r="A62" s="9">
        <v>33</v>
      </c>
      <c r="E62" s="30"/>
      <c r="F62" s="30"/>
      <c r="G62" s="30"/>
      <c r="I62" s="30"/>
      <c r="J62" s="30"/>
      <c r="K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</row>
    <row r="63" spans="1:93" x14ac:dyDescent="0.2">
      <c r="A63" s="9">
        <v>34</v>
      </c>
      <c r="E63" s="30"/>
      <c r="F63" s="30"/>
      <c r="G63" s="30"/>
      <c r="I63" s="30"/>
      <c r="J63" s="30"/>
      <c r="K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</row>
    <row r="64" spans="1:93" x14ac:dyDescent="0.2">
      <c r="A64" s="9">
        <v>35</v>
      </c>
      <c r="E64" s="30"/>
      <c r="F64" s="30"/>
      <c r="G64" s="30"/>
      <c r="I64" s="30"/>
      <c r="J64" s="30"/>
      <c r="K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</row>
    <row r="65" spans="1:93" x14ac:dyDescent="0.2">
      <c r="A65" s="9">
        <v>36</v>
      </c>
      <c r="E65" s="30"/>
      <c r="F65" s="30"/>
      <c r="G65" s="30"/>
      <c r="I65" s="30"/>
      <c r="J65" s="30"/>
      <c r="K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</row>
    <row r="66" spans="1:93" x14ac:dyDescent="0.2">
      <c r="A66" s="9">
        <v>37</v>
      </c>
      <c r="E66" s="30"/>
      <c r="F66" s="30"/>
      <c r="G66" s="30"/>
      <c r="I66" s="30"/>
      <c r="J66" s="30"/>
      <c r="K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</row>
    <row r="67" spans="1:93" x14ac:dyDescent="0.2">
      <c r="A67" s="9">
        <v>38</v>
      </c>
      <c r="E67" s="30"/>
      <c r="F67" s="30"/>
      <c r="G67" s="30"/>
      <c r="I67" s="30"/>
      <c r="J67" s="30"/>
      <c r="K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</row>
    <row r="68" spans="1:93" x14ac:dyDescent="0.2">
      <c r="A68" s="9">
        <v>39</v>
      </c>
      <c r="E68" s="30"/>
      <c r="F68" s="30"/>
      <c r="G68" s="30"/>
      <c r="I68" s="30"/>
      <c r="J68" s="30"/>
      <c r="K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</row>
    <row r="69" spans="1:93" x14ac:dyDescent="0.2">
      <c r="A69" s="9">
        <v>40</v>
      </c>
      <c r="E69" s="30"/>
      <c r="F69" s="30"/>
      <c r="G69" s="30"/>
      <c r="I69" s="30"/>
      <c r="J69" s="30"/>
      <c r="K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</row>
    <row r="70" spans="1:93" x14ac:dyDescent="0.2">
      <c r="A70" s="9">
        <v>41</v>
      </c>
      <c r="E70" s="30"/>
      <c r="F70" s="30"/>
      <c r="G70" s="30"/>
      <c r="I70" s="30"/>
      <c r="J70" s="30"/>
      <c r="K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</row>
    <row r="71" spans="1:93" x14ac:dyDescent="0.2">
      <c r="A71" s="9">
        <v>42</v>
      </c>
      <c r="E71" s="30"/>
      <c r="F71" s="30"/>
      <c r="G71" s="30"/>
      <c r="I71" s="30"/>
      <c r="J71" s="30"/>
      <c r="K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</row>
    <row r="72" spans="1:93" x14ac:dyDescent="0.2">
      <c r="A72" s="9">
        <v>43</v>
      </c>
      <c r="E72" s="30"/>
      <c r="F72" s="30"/>
      <c r="G72" s="30"/>
      <c r="I72" s="30"/>
      <c r="J72" s="30"/>
      <c r="K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</row>
    <row r="73" spans="1:93" x14ac:dyDescent="0.2">
      <c r="A73" s="9">
        <v>44</v>
      </c>
      <c r="E73" s="30"/>
      <c r="F73" s="30"/>
      <c r="G73" s="30"/>
      <c r="I73" s="30"/>
      <c r="J73" s="30"/>
      <c r="K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</row>
    <row r="74" spans="1:93" x14ac:dyDescent="0.2">
      <c r="A74" s="9">
        <v>45</v>
      </c>
      <c r="E74" s="30"/>
      <c r="F74" s="30"/>
      <c r="G74" s="30"/>
      <c r="I74" s="30"/>
      <c r="J74" s="30"/>
      <c r="K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</row>
    <row r="75" spans="1:93" x14ac:dyDescent="0.2">
      <c r="A75" s="9">
        <v>46</v>
      </c>
      <c r="E75" s="30"/>
      <c r="F75" s="30"/>
      <c r="G75" s="30"/>
      <c r="I75" s="30"/>
      <c r="J75" s="30"/>
      <c r="K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</row>
    <row r="76" spans="1:93" x14ac:dyDescent="0.2">
      <c r="A76" s="9">
        <v>47</v>
      </c>
      <c r="E76" s="30"/>
      <c r="F76" s="30"/>
      <c r="G76" s="30"/>
      <c r="I76" s="30"/>
      <c r="J76" s="30"/>
      <c r="K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</row>
    <row r="77" spans="1:93" x14ac:dyDescent="0.2">
      <c r="A77" s="9">
        <v>48</v>
      </c>
      <c r="E77" s="30"/>
      <c r="F77" s="30"/>
      <c r="G77" s="30"/>
      <c r="I77" s="30"/>
      <c r="J77" s="30"/>
      <c r="K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</row>
    <row r="78" spans="1:93" x14ac:dyDescent="0.2">
      <c r="A78" s="9">
        <v>49</v>
      </c>
      <c r="E78" s="30"/>
      <c r="F78" s="30"/>
      <c r="G78" s="30"/>
      <c r="I78" s="30"/>
      <c r="J78" s="30"/>
      <c r="K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</row>
    <row r="79" spans="1:93" x14ac:dyDescent="0.2">
      <c r="A79" s="9">
        <v>50</v>
      </c>
      <c r="E79" s="30"/>
      <c r="F79" s="30"/>
      <c r="G79" s="30"/>
      <c r="I79" s="30"/>
      <c r="J79" s="30"/>
      <c r="K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</row>
    <row r="80" spans="1:93" x14ac:dyDescent="0.2">
      <c r="A80" s="9">
        <v>51</v>
      </c>
      <c r="E80" s="30"/>
      <c r="F80" s="30"/>
      <c r="G80" s="30"/>
      <c r="I80" s="30"/>
      <c r="J80" s="30"/>
      <c r="K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</row>
    <row r="81" spans="1:93" x14ac:dyDescent="0.2">
      <c r="A81" s="9">
        <v>52</v>
      </c>
      <c r="E81" s="30"/>
      <c r="F81" s="30"/>
      <c r="G81" s="30"/>
      <c r="I81" s="30"/>
      <c r="J81" s="30"/>
      <c r="K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</row>
    <row r="82" spans="1:93" x14ac:dyDescent="0.2">
      <c r="A82" s="9">
        <v>53</v>
      </c>
      <c r="E82" s="30"/>
      <c r="F82" s="30"/>
      <c r="G82" s="30"/>
      <c r="I82" s="30"/>
      <c r="J82" s="30"/>
      <c r="K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</row>
    <row r="83" spans="1:93" x14ac:dyDescent="0.2">
      <c r="A83" s="9">
        <v>54</v>
      </c>
      <c r="E83" s="30"/>
      <c r="F83" s="30"/>
      <c r="G83" s="30"/>
      <c r="I83" s="30"/>
      <c r="J83" s="30"/>
      <c r="K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</row>
    <row r="84" spans="1:93" x14ac:dyDescent="0.2">
      <c r="A84" s="9">
        <v>55</v>
      </c>
      <c r="E84" s="30"/>
      <c r="F84" s="30"/>
      <c r="G84" s="30"/>
      <c r="I84" s="30"/>
      <c r="J84" s="30"/>
      <c r="K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</row>
    <row r="85" spans="1:93" x14ac:dyDescent="0.2">
      <c r="A85" s="9">
        <v>56</v>
      </c>
      <c r="E85" s="30"/>
      <c r="F85" s="30"/>
      <c r="G85" s="30"/>
      <c r="I85" s="30"/>
      <c r="J85" s="30"/>
      <c r="K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</row>
    <row r="86" spans="1:93" x14ac:dyDescent="0.2">
      <c r="A86" s="9">
        <v>57</v>
      </c>
      <c r="E86" s="30"/>
      <c r="F86" s="30"/>
      <c r="G86" s="30"/>
      <c r="I86" s="30"/>
      <c r="J86" s="30"/>
      <c r="K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</row>
    <row r="87" spans="1:93" x14ac:dyDescent="0.2">
      <c r="A87" s="9">
        <v>58</v>
      </c>
      <c r="E87" s="30"/>
      <c r="F87" s="30"/>
      <c r="G87" s="30"/>
      <c r="I87" s="30"/>
      <c r="J87" s="30"/>
      <c r="K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</row>
    <row r="88" spans="1:93" x14ac:dyDescent="0.2">
      <c r="A88" s="9">
        <v>59</v>
      </c>
      <c r="E88" s="30"/>
      <c r="F88" s="30"/>
      <c r="G88" s="30"/>
      <c r="I88" s="30"/>
      <c r="J88" s="30"/>
      <c r="K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</row>
    <row r="89" spans="1:93" x14ac:dyDescent="0.2">
      <c r="A89" s="9">
        <v>60</v>
      </c>
      <c r="E89" s="30"/>
      <c r="F89" s="30"/>
      <c r="G89" s="30"/>
      <c r="I89" s="30"/>
      <c r="J89" s="30"/>
      <c r="K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</row>
    <row r="90" spans="1:93" x14ac:dyDescent="0.2">
      <c r="A90" s="9">
        <v>61</v>
      </c>
      <c r="E90" s="30"/>
      <c r="F90" s="30"/>
      <c r="G90" s="30"/>
      <c r="I90" s="30"/>
      <c r="J90" s="30"/>
      <c r="K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</row>
    <row r="91" spans="1:93" x14ac:dyDescent="0.2">
      <c r="A91" s="9">
        <v>62</v>
      </c>
      <c r="E91" s="30"/>
      <c r="F91" s="30"/>
      <c r="G91" s="30"/>
      <c r="I91" s="30"/>
      <c r="J91" s="30"/>
      <c r="K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</row>
    <row r="92" spans="1:93" x14ac:dyDescent="0.2">
      <c r="A92" s="9">
        <v>63</v>
      </c>
      <c r="E92" s="30"/>
      <c r="F92" s="30"/>
      <c r="G92" s="30"/>
      <c r="I92" s="30"/>
      <c r="J92" s="30"/>
      <c r="K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</row>
    <row r="93" spans="1:93" x14ac:dyDescent="0.2">
      <c r="A93" s="9">
        <v>64</v>
      </c>
      <c r="E93" s="30"/>
      <c r="F93" s="30"/>
      <c r="G93" s="30"/>
      <c r="I93" s="30"/>
      <c r="J93" s="30"/>
      <c r="K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</row>
    <row r="94" spans="1:93" x14ac:dyDescent="0.2">
      <c r="A94" s="9">
        <v>65</v>
      </c>
      <c r="E94" s="30"/>
      <c r="F94" s="30"/>
      <c r="G94" s="30"/>
      <c r="I94" s="30"/>
      <c r="J94" s="30"/>
      <c r="K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</row>
    <row r="95" spans="1:93" x14ac:dyDescent="0.2">
      <c r="A95" s="9">
        <v>66</v>
      </c>
      <c r="E95" s="30"/>
      <c r="F95" s="30"/>
      <c r="G95" s="30"/>
      <c r="I95" s="30"/>
      <c r="J95" s="30"/>
      <c r="K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</row>
    <row r="96" spans="1:93" x14ac:dyDescent="0.2">
      <c r="A96" s="9">
        <v>67</v>
      </c>
      <c r="E96" s="30"/>
      <c r="F96" s="30"/>
      <c r="G96" s="30"/>
      <c r="I96" s="30"/>
      <c r="J96" s="30"/>
      <c r="K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</row>
    <row r="97" spans="1:93" x14ac:dyDescent="0.2">
      <c r="A97" s="9">
        <v>68</v>
      </c>
      <c r="E97" s="30"/>
      <c r="F97" s="30"/>
      <c r="G97" s="30"/>
      <c r="I97" s="30"/>
      <c r="J97" s="30"/>
      <c r="K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</row>
    <row r="98" spans="1:93" x14ac:dyDescent="0.2">
      <c r="A98" s="9">
        <v>69</v>
      </c>
      <c r="E98" s="30"/>
      <c r="F98" s="30"/>
      <c r="G98" s="30"/>
      <c r="I98" s="30"/>
      <c r="J98" s="30"/>
      <c r="K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</row>
    <row r="99" spans="1:93" x14ac:dyDescent="0.2">
      <c r="A99" s="9">
        <v>70</v>
      </c>
      <c r="E99" s="30"/>
      <c r="F99" s="30"/>
      <c r="G99" s="30"/>
      <c r="I99" s="30"/>
      <c r="J99" s="30"/>
      <c r="K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</row>
    <row r="100" spans="1:93" x14ac:dyDescent="0.2">
      <c r="A100" s="9">
        <v>71</v>
      </c>
      <c r="E100" s="30"/>
      <c r="F100" s="30"/>
      <c r="G100" s="30"/>
      <c r="I100" s="30"/>
      <c r="J100" s="30"/>
      <c r="K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</row>
    <row r="101" spans="1:93" x14ac:dyDescent="0.2">
      <c r="A101" s="9">
        <v>72</v>
      </c>
      <c r="E101" s="30"/>
      <c r="F101" s="30"/>
      <c r="G101" s="30"/>
      <c r="I101" s="30"/>
      <c r="J101" s="30"/>
      <c r="K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</row>
    <row r="102" spans="1:93" x14ac:dyDescent="0.2">
      <c r="A102" s="9">
        <v>73</v>
      </c>
      <c r="E102" s="30"/>
      <c r="F102" s="30"/>
      <c r="G102" s="30"/>
      <c r="I102" s="30"/>
      <c r="J102" s="30"/>
      <c r="K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</row>
    <row r="103" spans="1:93" x14ac:dyDescent="0.2">
      <c r="A103" s="9">
        <v>74</v>
      </c>
      <c r="E103" s="30"/>
      <c r="F103" s="30"/>
      <c r="G103" s="30"/>
      <c r="I103" s="30"/>
      <c r="J103" s="30"/>
      <c r="K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</row>
    <row r="104" spans="1:93" x14ac:dyDescent="0.2">
      <c r="A104" s="9">
        <v>75</v>
      </c>
      <c r="E104" s="30"/>
      <c r="F104" s="30"/>
      <c r="G104" s="30"/>
      <c r="I104" s="30"/>
      <c r="J104" s="30"/>
      <c r="K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</row>
    <row r="105" spans="1:93" x14ac:dyDescent="0.2">
      <c r="A105" s="9">
        <v>76</v>
      </c>
      <c r="E105" s="30"/>
      <c r="F105" s="30"/>
      <c r="G105" s="30"/>
      <c r="I105" s="30"/>
      <c r="J105" s="30"/>
      <c r="K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</row>
    <row r="106" spans="1:93" x14ac:dyDescent="0.2">
      <c r="A106" s="9">
        <v>77</v>
      </c>
      <c r="E106" s="30"/>
      <c r="F106" s="30"/>
      <c r="G106" s="30"/>
      <c r="I106" s="30"/>
      <c r="J106" s="30"/>
      <c r="K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</row>
    <row r="107" spans="1:93" x14ac:dyDescent="0.2">
      <c r="A107" s="9">
        <v>78</v>
      </c>
      <c r="E107" s="30"/>
      <c r="F107" s="30"/>
      <c r="G107" s="30"/>
      <c r="I107" s="30"/>
      <c r="J107" s="30"/>
      <c r="K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</row>
    <row r="108" spans="1:93" x14ac:dyDescent="0.2">
      <c r="A108" s="9">
        <v>79</v>
      </c>
      <c r="E108" s="30"/>
      <c r="F108" s="30"/>
      <c r="G108" s="30"/>
      <c r="I108" s="30"/>
      <c r="J108" s="30"/>
      <c r="K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</row>
    <row r="109" spans="1:93" x14ac:dyDescent="0.2">
      <c r="A109" s="9">
        <v>80</v>
      </c>
      <c r="E109" s="30"/>
      <c r="F109" s="30"/>
      <c r="G109" s="30"/>
      <c r="I109" s="30"/>
      <c r="J109" s="30"/>
      <c r="K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</row>
    <row r="110" spans="1:93" x14ac:dyDescent="0.2">
      <c r="A110" s="9">
        <v>81</v>
      </c>
      <c r="E110" s="30"/>
      <c r="F110" s="30"/>
      <c r="G110" s="30"/>
      <c r="I110" s="30"/>
      <c r="J110" s="30"/>
      <c r="K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</row>
    <row r="111" spans="1:93" x14ac:dyDescent="0.2">
      <c r="A111" s="9">
        <v>82</v>
      </c>
      <c r="E111" s="30"/>
      <c r="F111" s="30"/>
      <c r="G111" s="30"/>
      <c r="I111" s="30"/>
      <c r="J111" s="30"/>
      <c r="K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</row>
    <row r="112" spans="1:93" x14ac:dyDescent="0.2">
      <c r="A112" s="9">
        <v>83</v>
      </c>
      <c r="E112" s="30"/>
      <c r="F112" s="30"/>
      <c r="G112" s="30"/>
      <c r="I112" s="30"/>
      <c r="J112" s="30"/>
      <c r="K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</row>
    <row r="113" spans="1:93" x14ac:dyDescent="0.2">
      <c r="A113" s="9">
        <v>84</v>
      </c>
      <c r="E113" s="30"/>
      <c r="F113" s="30"/>
      <c r="G113" s="30"/>
      <c r="I113" s="30"/>
      <c r="J113" s="30"/>
      <c r="K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</row>
    <row r="114" spans="1:93" x14ac:dyDescent="0.2">
      <c r="A114" s="9">
        <v>85</v>
      </c>
      <c r="E114" s="30"/>
      <c r="F114" s="30"/>
      <c r="G114" s="30"/>
      <c r="I114" s="30"/>
      <c r="J114" s="30"/>
      <c r="K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</row>
    <row r="115" spans="1:93" x14ac:dyDescent="0.2">
      <c r="A115" s="9">
        <v>86</v>
      </c>
      <c r="E115" s="30"/>
      <c r="F115" s="30"/>
      <c r="G115" s="30"/>
      <c r="I115" s="30"/>
      <c r="J115" s="30"/>
      <c r="K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</row>
    <row r="116" spans="1:93" x14ac:dyDescent="0.2">
      <c r="A116" s="9">
        <v>87</v>
      </c>
      <c r="E116" s="30"/>
      <c r="F116" s="30"/>
      <c r="G116" s="30"/>
      <c r="I116" s="30"/>
      <c r="J116" s="30"/>
      <c r="K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</row>
    <row r="117" spans="1:93" x14ac:dyDescent="0.2">
      <c r="A117" s="9">
        <v>88</v>
      </c>
      <c r="E117" s="30"/>
      <c r="F117" s="30"/>
      <c r="G117" s="30"/>
      <c r="I117" s="30"/>
      <c r="J117" s="30"/>
      <c r="K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</row>
    <row r="118" spans="1:93" x14ac:dyDescent="0.2">
      <c r="A118" s="9">
        <v>89</v>
      </c>
      <c r="E118" s="30"/>
      <c r="F118" s="30"/>
      <c r="G118" s="30"/>
      <c r="I118" s="30"/>
      <c r="J118" s="30"/>
      <c r="K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</row>
    <row r="119" spans="1:93" x14ac:dyDescent="0.2">
      <c r="A119" s="9">
        <v>90</v>
      </c>
      <c r="E119" s="30"/>
      <c r="F119" s="30"/>
      <c r="G119" s="30"/>
      <c r="I119" s="30"/>
      <c r="J119" s="30"/>
      <c r="K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</row>
    <row r="120" spans="1:93" x14ac:dyDescent="0.2">
      <c r="A120" s="9">
        <v>91</v>
      </c>
      <c r="E120" s="30"/>
      <c r="F120" s="30"/>
      <c r="G120" s="30"/>
      <c r="I120" s="30"/>
      <c r="J120" s="30"/>
      <c r="K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</row>
    <row r="121" spans="1:93" x14ac:dyDescent="0.2">
      <c r="A121" s="9">
        <v>92</v>
      </c>
      <c r="E121" s="30"/>
      <c r="F121" s="30"/>
      <c r="G121" s="30"/>
      <c r="I121" s="30"/>
      <c r="J121" s="30"/>
      <c r="K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</row>
    <row r="122" spans="1:93" x14ac:dyDescent="0.2">
      <c r="A122" s="9">
        <v>93</v>
      </c>
      <c r="E122" s="30"/>
      <c r="F122" s="30"/>
      <c r="G122" s="30"/>
      <c r="I122" s="30"/>
      <c r="J122" s="30"/>
      <c r="K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</row>
    <row r="123" spans="1:93" x14ac:dyDescent="0.2">
      <c r="A123" s="9">
        <v>94</v>
      </c>
      <c r="E123" s="30"/>
      <c r="F123" s="30"/>
      <c r="G123" s="30"/>
      <c r="I123" s="30"/>
      <c r="J123" s="30"/>
      <c r="K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</row>
    <row r="124" spans="1:93" x14ac:dyDescent="0.2">
      <c r="A124" s="9">
        <v>95</v>
      </c>
      <c r="E124" s="30"/>
      <c r="F124" s="30"/>
      <c r="G124" s="30"/>
      <c r="I124" s="30"/>
      <c r="J124" s="30"/>
      <c r="K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</row>
    <row r="125" spans="1:93" x14ac:dyDescent="0.2">
      <c r="A125" s="9">
        <v>96</v>
      </c>
      <c r="E125" s="30"/>
      <c r="F125" s="30"/>
      <c r="G125" s="30"/>
      <c r="I125" s="30"/>
      <c r="J125" s="30"/>
      <c r="K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</row>
    <row r="126" spans="1:93" x14ac:dyDescent="0.2">
      <c r="A126" s="9">
        <v>97</v>
      </c>
      <c r="E126" s="30"/>
      <c r="F126" s="30"/>
      <c r="G126" s="30"/>
      <c r="I126" s="30"/>
      <c r="J126" s="30"/>
      <c r="K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</row>
    <row r="127" spans="1:93" x14ac:dyDescent="0.2">
      <c r="A127" s="9">
        <v>98</v>
      </c>
      <c r="E127" s="30"/>
      <c r="F127" s="30"/>
      <c r="G127" s="30"/>
      <c r="I127" s="30"/>
      <c r="J127" s="30"/>
      <c r="K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</row>
    <row r="128" spans="1:93" x14ac:dyDescent="0.2">
      <c r="A128" s="9">
        <v>99</v>
      </c>
      <c r="E128" s="30"/>
      <c r="F128" s="30"/>
      <c r="G128" s="30"/>
      <c r="I128" s="30"/>
      <c r="J128" s="30"/>
      <c r="K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</row>
    <row r="129" spans="1:93" x14ac:dyDescent="0.2">
      <c r="A129" s="9">
        <v>100</v>
      </c>
      <c r="E129" s="30"/>
      <c r="F129" s="30"/>
      <c r="G129" s="30"/>
      <c r="I129" s="30"/>
      <c r="J129" s="30"/>
      <c r="K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</row>
    <row r="130" spans="1:93" x14ac:dyDescent="0.2">
      <c r="A130" s="9">
        <v>101</v>
      </c>
      <c r="E130" s="30"/>
      <c r="F130" s="30"/>
      <c r="G130" s="30"/>
      <c r="I130" s="30"/>
      <c r="J130" s="30"/>
      <c r="K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</row>
    <row r="131" spans="1:93" x14ac:dyDescent="0.2">
      <c r="A131" s="9">
        <v>102</v>
      </c>
      <c r="E131" s="30"/>
      <c r="F131" s="30"/>
      <c r="G131" s="30"/>
      <c r="I131" s="30"/>
      <c r="J131" s="30"/>
      <c r="K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</row>
    <row r="132" spans="1:93" x14ac:dyDescent="0.2">
      <c r="A132" s="9">
        <v>103</v>
      </c>
      <c r="E132" s="30"/>
      <c r="F132" s="30"/>
      <c r="G132" s="30"/>
      <c r="I132" s="30"/>
      <c r="J132" s="30"/>
      <c r="K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</row>
    <row r="133" spans="1:93" x14ac:dyDescent="0.2">
      <c r="A133" s="9">
        <v>104</v>
      </c>
      <c r="E133" s="30"/>
      <c r="F133" s="30"/>
      <c r="G133" s="30"/>
      <c r="I133" s="30"/>
      <c r="J133" s="30"/>
      <c r="K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</row>
    <row r="134" spans="1:93" x14ac:dyDescent="0.2">
      <c r="A134" s="9">
        <v>105</v>
      </c>
      <c r="E134" s="30"/>
      <c r="F134" s="30"/>
      <c r="G134" s="30"/>
      <c r="I134" s="30"/>
      <c r="J134" s="30"/>
      <c r="K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</row>
    <row r="135" spans="1:93" x14ac:dyDescent="0.2">
      <c r="A135" s="9">
        <v>106</v>
      </c>
      <c r="E135" s="30"/>
      <c r="F135" s="30"/>
      <c r="G135" s="30"/>
      <c r="I135" s="30"/>
      <c r="J135" s="30"/>
      <c r="K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</row>
    <row r="136" spans="1:93" x14ac:dyDescent="0.2">
      <c r="A136" s="9">
        <v>107</v>
      </c>
      <c r="E136" s="30"/>
      <c r="F136" s="30"/>
      <c r="G136" s="30"/>
      <c r="I136" s="30"/>
      <c r="J136" s="30"/>
      <c r="K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</row>
    <row r="137" spans="1:93" x14ac:dyDescent="0.2">
      <c r="A137" s="9">
        <v>108</v>
      </c>
      <c r="E137" s="30"/>
      <c r="F137" s="30"/>
      <c r="G137" s="30"/>
      <c r="I137" s="30"/>
      <c r="J137" s="30"/>
      <c r="K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</row>
    <row r="138" spans="1:93" x14ac:dyDescent="0.2">
      <c r="A138" s="9">
        <v>109</v>
      </c>
      <c r="E138" s="30"/>
      <c r="F138" s="30"/>
      <c r="G138" s="30"/>
      <c r="I138" s="30"/>
      <c r="J138" s="30"/>
      <c r="K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</row>
    <row r="139" spans="1:93" x14ac:dyDescent="0.2">
      <c r="A139" s="9">
        <v>110</v>
      </c>
      <c r="E139" s="30"/>
      <c r="F139" s="30"/>
      <c r="G139" s="30"/>
      <c r="I139" s="30"/>
      <c r="J139" s="30"/>
      <c r="K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</row>
    <row r="140" spans="1:93" x14ac:dyDescent="0.2">
      <c r="A140" s="9">
        <v>111</v>
      </c>
      <c r="E140" s="30"/>
      <c r="F140" s="30"/>
      <c r="G140" s="30"/>
      <c r="I140" s="30"/>
      <c r="J140" s="30"/>
      <c r="K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</row>
    <row r="141" spans="1:93" x14ac:dyDescent="0.2">
      <c r="A141" s="9">
        <v>112</v>
      </c>
      <c r="E141" s="30"/>
      <c r="F141" s="30"/>
      <c r="G141" s="30"/>
      <c r="I141" s="30"/>
      <c r="J141" s="30"/>
      <c r="K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</row>
    <row r="142" spans="1:93" x14ac:dyDescent="0.2">
      <c r="A142" s="9">
        <v>113</v>
      </c>
      <c r="E142" s="30"/>
      <c r="F142" s="30"/>
      <c r="G142" s="30"/>
      <c r="I142" s="30"/>
      <c r="J142" s="30"/>
      <c r="K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</row>
    <row r="143" spans="1:93" x14ac:dyDescent="0.2">
      <c r="A143" s="9">
        <v>114</v>
      </c>
      <c r="E143" s="30"/>
      <c r="F143" s="30"/>
      <c r="G143" s="30"/>
      <c r="I143" s="30"/>
      <c r="J143" s="30"/>
      <c r="K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</row>
    <row r="144" spans="1:93" x14ac:dyDescent="0.2">
      <c r="A144" s="9">
        <v>115</v>
      </c>
      <c r="E144" s="30"/>
      <c r="F144" s="30"/>
      <c r="G144" s="30"/>
      <c r="I144" s="30"/>
      <c r="J144" s="30"/>
      <c r="K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</row>
    <row r="145" spans="1:93" x14ac:dyDescent="0.2">
      <c r="A145" s="9">
        <v>116</v>
      </c>
      <c r="E145" s="30"/>
      <c r="F145" s="30"/>
      <c r="G145" s="30"/>
      <c r="I145" s="30"/>
      <c r="J145" s="30"/>
      <c r="K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</row>
    <row r="146" spans="1:93" x14ac:dyDescent="0.2">
      <c r="A146" s="9">
        <v>117</v>
      </c>
      <c r="E146" s="30"/>
      <c r="F146" s="30"/>
      <c r="G146" s="30"/>
      <c r="I146" s="30"/>
      <c r="J146" s="30"/>
      <c r="K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</row>
    <row r="147" spans="1:93" x14ac:dyDescent="0.2">
      <c r="A147" s="9">
        <v>118</v>
      </c>
      <c r="E147" s="30"/>
      <c r="F147" s="30"/>
      <c r="G147" s="30"/>
      <c r="I147" s="30"/>
      <c r="J147" s="30"/>
      <c r="K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</row>
    <row r="148" spans="1:93" x14ac:dyDescent="0.2">
      <c r="A148" s="9">
        <v>119</v>
      </c>
      <c r="E148" s="30"/>
      <c r="F148" s="30"/>
      <c r="G148" s="30"/>
      <c r="I148" s="30"/>
      <c r="J148" s="30"/>
      <c r="K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</row>
    <row r="149" spans="1:93" x14ac:dyDescent="0.2">
      <c r="A149" s="9">
        <v>120</v>
      </c>
      <c r="E149" s="30"/>
      <c r="F149" s="30"/>
      <c r="G149" s="30"/>
      <c r="I149" s="30"/>
      <c r="J149" s="30"/>
      <c r="K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</row>
    <row r="150" spans="1:93" x14ac:dyDescent="0.2">
      <c r="A150" s="9">
        <v>121</v>
      </c>
      <c r="E150" s="30"/>
      <c r="F150" s="30"/>
      <c r="G150" s="30"/>
      <c r="I150" s="30"/>
      <c r="J150" s="30"/>
      <c r="K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</row>
    <row r="151" spans="1:93" x14ac:dyDescent="0.2">
      <c r="A151" s="9">
        <v>122</v>
      </c>
      <c r="E151" s="30"/>
      <c r="F151" s="30"/>
      <c r="G151" s="30"/>
      <c r="I151" s="30"/>
      <c r="J151" s="30"/>
      <c r="K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</row>
    <row r="152" spans="1:93" x14ac:dyDescent="0.2">
      <c r="A152" s="9">
        <v>123</v>
      </c>
      <c r="E152" s="30"/>
      <c r="F152" s="30"/>
      <c r="G152" s="30"/>
      <c r="I152" s="30"/>
      <c r="J152" s="30"/>
      <c r="K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</row>
    <row r="153" spans="1:93" x14ac:dyDescent="0.2">
      <c r="A153" s="9">
        <v>124</v>
      </c>
      <c r="E153" s="30"/>
      <c r="F153" s="30"/>
      <c r="G153" s="30"/>
      <c r="I153" s="30"/>
      <c r="J153" s="30"/>
      <c r="K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</row>
    <row r="154" spans="1:93" x14ac:dyDescent="0.2">
      <c r="A154" s="9">
        <v>125</v>
      </c>
      <c r="E154" s="30"/>
      <c r="F154" s="30"/>
      <c r="G154" s="30"/>
      <c r="I154" s="30"/>
      <c r="J154" s="30"/>
      <c r="K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</row>
    <row r="155" spans="1:93" x14ac:dyDescent="0.2">
      <c r="A155" s="9">
        <v>126</v>
      </c>
      <c r="E155" s="30"/>
      <c r="F155" s="30"/>
      <c r="G155" s="30"/>
      <c r="I155" s="30"/>
      <c r="J155" s="30"/>
      <c r="K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</row>
    <row r="156" spans="1:93" x14ac:dyDescent="0.2">
      <c r="A156" s="9">
        <v>127</v>
      </c>
      <c r="E156" s="30"/>
      <c r="F156" s="30"/>
      <c r="G156" s="30"/>
      <c r="I156" s="30"/>
      <c r="J156" s="30"/>
      <c r="K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</row>
    <row r="157" spans="1:93" x14ac:dyDescent="0.2">
      <c r="A157" s="9">
        <v>128</v>
      </c>
      <c r="E157" s="30"/>
      <c r="F157" s="30"/>
      <c r="G157" s="30"/>
      <c r="I157" s="30"/>
      <c r="J157" s="30"/>
      <c r="K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</row>
    <row r="158" spans="1:93" x14ac:dyDescent="0.2">
      <c r="A158" s="9">
        <v>129</v>
      </c>
      <c r="E158" s="30"/>
      <c r="F158" s="30"/>
      <c r="G158" s="30"/>
      <c r="I158" s="30"/>
      <c r="J158" s="30"/>
      <c r="K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</row>
    <row r="159" spans="1:93" x14ac:dyDescent="0.2">
      <c r="A159" s="9">
        <v>130</v>
      </c>
      <c r="E159" s="30"/>
      <c r="F159" s="30"/>
      <c r="G159" s="30"/>
      <c r="I159" s="30"/>
      <c r="J159" s="30"/>
      <c r="K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</row>
    <row r="160" spans="1:93" x14ac:dyDescent="0.2">
      <c r="A160" s="9">
        <v>131</v>
      </c>
      <c r="E160" s="30"/>
      <c r="F160" s="30"/>
      <c r="G160" s="30"/>
      <c r="I160" s="30"/>
      <c r="J160" s="30"/>
      <c r="K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</row>
    <row r="161" spans="1:93" x14ac:dyDescent="0.2">
      <c r="A161" s="9">
        <v>132</v>
      </c>
      <c r="E161" s="30"/>
      <c r="F161" s="30"/>
      <c r="G161" s="30"/>
      <c r="I161" s="30"/>
      <c r="J161" s="30"/>
      <c r="K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</row>
    <row r="162" spans="1:93" x14ac:dyDescent="0.2">
      <c r="A162" s="9">
        <v>133</v>
      </c>
      <c r="E162" s="30"/>
      <c r="F162" s="30"/>
      <c r="G162" s="30"/>
      <c r="I162" s="30"/>
      <c r="J162" s="30"/>
      <c r="K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</row>
    <row r="163" spans="1:93" x14ac:dyDescent="0.2">
      <c r="A163" s="9">
        <v>134</v>
      </c>
      <c r="E163" s="30"/>
      <c r="F163" s="30"/>
      <c r="G163" s="30"/>
      <c r="I163" s="30"/>
      <c r="J163" s="30"/>
      <c r="K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</row>
    <row r="164" spans="1:93" x14ac:dyDescent="0.2">
      <c r="A164" s="9">
        <v>135</v>
      </c>
      <c r="E164" s="30"/>
      <c r="F164" s="30"/>
      <c r="G164" s="30"/>
      <c r="I164" s="30"/>
      <c r="J164" s="30"/>
      <c r="K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</row>
    <row r="165" spans="1:93" x14ac:dyDescent="0.2">
      <c r="A165" s="9">
        <v>136</v>
      </c>
      <c r="E165" s="30"/>
      <c r="F165" s="30"/>
      <c r="G165" s="30"/>
      <c r="I165" s="30"/>
      <c r="J165" s="30"/>
      <c r="K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</row>
    <row r="166" spans="1:93" x14ac:dyDescent="0.2">
      <c r="A166" s="9">
        <v>137</v>
      </c>
      <c r="E166" s="30"/>
      <c r="F166" s="30"/>
      <c r="G166" s="30"/>
      <c r="I166" s="30"/>
      <c r="J166" s="30"/>
      <c r="K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</row>
    <row r="167" spans="1:93" x14ac:dyDescent="0.2">
      <c r="A167" s="9">
        <v>138</v>
      </c>
      <c r="E167" s="30"/>
      <c r="F167" s="30"/>
      <c r="G167" s="30"/>
      <c r="I167" s="30"/>
      <c r="J167" s="30"/>
      <c r="K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</row>
    <row r="168" spans="1:93" x14ac:dyDescent="0.2">
      <c r="A168" s="9">
        <v>139</v>
      </c>
      <c r="E168" s="30"/>
      <c r="F168" s="30"/>
      <c r="G168" s="30"/>
      <c r="I168" s="30"/>
      <c r="J168" s="30"/>
      <c r="K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</row>
    <row r="169" spans="1:93" x14ac:dyDescent="0.2">
      <c r="A169" s="9">
        <v>140</v>
      </c>
      <c r="E169" s="30"/>
      <c r="F169" s="30"/>
      <c r="G169" s="30"/>
      <c r="I169" s="30"/>
      <c r="J169" s="30"/>
      <c r="K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</row>
    <row r="170" spans="1:93" x14ac:dyDescent="0.2">
      <c r="A170" s="9">
        <v>141</v>
      </c>
      <c r="E170" s="30"/>
      <c r="F170" s="30"/>
      <c r="G170" s="30"/>
      <c r="I170" s="30"/>
      <c r="J170" s="30"/>
      <c r="K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</row>
    <row r="171" spans="1:93" x14ac:dyDescent="0.2">
      <c r="A171" s="9">
        <v>142</v>
      </c>
      <c r="E171" s="30"/>
      <c r="F171" s="30"/>
      <c r="G171" s="30"/>
      <c r="I171" s="30"/>
      <c r="J171" s="30"/>
      <c r="K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</row>
    <row r="172" spans="1:93" x14ac:dyDescent="0.2">
      <c r="A172" s="9">
        <v>143</v>
      </c>
      <c r="E172" s="30"/>
      <c r="F172" s="30"/>
      <c r="G172" s="30"/>
      <c r="I172" s="30"/>
      <c r="J172" s="30"/>
      <c r="K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</row>
    <row r="173" spans="1:93" x14ac:dyDescent="0.2">
      <c r="A173" s="9">
        <v>144</v>
      </c>
      <c r="E173" s="30"/>
      <c r="F173" s="30"/>
      <c r="G173" s="30"/>
      <c r="I173" s="30"/>
      <c r="J173" s="30"/>
      <c r="K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</row>
    <row r="174" spans="1:93" x14ac:dyDescent="0.2">
      <c r="A174" s="9">
        <v>145</v>
      </c>
      <c r="E174" s="30"/>
      <c r="F174" s="30"/>
      <c r="G174" s="30"/>
      <c r="I174" s="30"/>
      <c r="J174" s="30"/>
      <c r="K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</row>
    <row r="175" spans="1:93" x14ac:dyDescent="0.2">
      <c r="A175" s="9">
        <v>146</v>
      </c>
      <c r="E175" s="30"/>
      <c r="F175" s="30"/>
      <c r="G175" s="30"/>
      <c r="I175" s="30"/>
      <c r="J175" s="30"/>
      <c r="K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</row>
    <row r="176" spans="1:93" x14ac:dyDescent="0.2">
      <c r="A176" s="9">
        <v>147</v>
      </c>
      <c r="E176" s="30"/>
      <c r="F176" s="30"/>
      <c r="G176" s="30"/>
      <c r="I176" s="30"/>
      <c r="J176" s="30"/>
      <c r="K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</row>
    <row r="177" spans="1:93" x14ac:dyDescent="0.2">
      <c r="A177" s="9">
        <v>148</v>
      </c>
      <c r="E177" s="30"/>
      <c r="F177" s="30"/>
      <c r="G177" s="30"/>
      <c r="I177" s="30"/>
      <c r="J177" s="30"/>
      <c r="K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</row>
    <row r="178" spans="1:93" x14ac:dyDescent="0.2">
      <c r="A178" s="9">
        <v>149</v>
      </c>
      <c r="E178" s="30"/>
      <c r="F178" s="30"/>
      <c r="G178" s="30"/>
      <c r="I178" s="30"/>
      <c r="J178" s="30"/>
      <c r="K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</row>
    <row r="179" spans="1:93" x14ac:dyDescent="0.2">
      <c r="A179" s="9">
        <v>150</v>
      </c>
      <c r="E179" s="30"/>
      <c r="F179" s="30"/>
      <c r="G179" s="30"/>
      <c r="I179" s="30"/>
      <c r="J179" s="30"/>
      <c r="K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</row>
    <row r="180" spans="1:93" x14ac:dyDescent="0.2">
      <c r="A180" s="9">
        <v>151</v>
      </c>
      <c r="E180" s="30"/>
      <c r="F180" s="30"/>
      <c r="G180" s="30"/>
      <c r="I180" s="30"/>
      <c r="J180" s="30"/>
      <c r="K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</row>
    <row r="181" spans="1:93" x14ac:dyDescent="0.2">
      <c r="A181" s="9">
        <v>152</v>
      </c>
      <c r="E181" s="30"/>
      <c r="F181" s="30"/>
      <c r="G181" s="30"/>
      <c r="I181" s="30"/>
      <c r="J181" s="30"/>
      <c r="K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</row>
    <row r="182" spans="1:93" x14ac:dyDescent="0.2">
      <c r="A182" s="9">
        <v>153</v>
      </c>
      <c r="E182" s="30"/>
      <c r="F182" s="30"/>
      <c r="G182" s="30"/>
      <c r="I182" s="30"/>
      <c r="J182" s="30"/>
      <c r="K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</row>
    <row r="183" spans="1:93" x14ac:dyDescent="0.2">
      <c r="A183" s="9">
        <v>154</v>
      </c>
      <c r="E183" s="30"/>
      <c r="F183" s="30"/>
      <c r="G183" s="30"/>
      <c r="I183" s="30"/>
      <c r="J183" s="30"/>
      <c r="K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</row>
    <row r="184" spans="1:93" x14ac:dyDescent="0.2">
      <c r="A184" s="9">
        <v>155</v>
      </c>
      <c r="E184" s="30"/>
      <c r="F184" s="30"/>
      <c r="G184" s="30"/>
      <c r="I184" s="30"/>
      <c r="J184" s="30"/>
      <c r="K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</row>
    <row r="185" spans="1:93" x14ac:dyDescent="0.2">
      <c r="A185" s="9">
        <v>156</v>
      </c>
      <c r="E185" s="30"/>
      <c r="F185" s="30"/>
      <c r="G185" s="30"/>
      <c r="I185" s="30"/>
      <c r="J185" s="30"/>
      <c r="K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</row>
    <row r="186" spans="1:93" x14ac:dyDescent="0.2">
      <c r="A186" s="9">
        <v>157</v>
      </c>
      <c r="E186" s="30"/>
      <c r="F186" s="30"/>
      <c r="G186" s="30"/>
      <c r="I186" s="30"/>
      <c r="J186" s="30"/>
      <c r="K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</row>
    <row r="187" spans="1:93" x14ac:dyDescent="0.2">
      <c r="A187" s="9">
        <v>158</v>
      </c>
      <c r="E187" s="30"/>
      <c r="F187" s="30"/>
      <c r="G187" s="30"/>
      <c r="I187" s="30"/>
      <c r="J187" s="30"/>
      <c r="K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</row>
    <row r="188" spans="1:93" x14ac:dyDescent="0.2">
      <c r="A188" s="9">
        <v>159</v>
      </c>
      <c r="E188" s="30"/>
      <c r="F188" s="30"/>
      <c r="G188" s="30"/>
      <c r="I188" s="30"/>
      <c r="J188" s="30"/>
      <c r="K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</row>
    <row r="189" spans="1:93" x14ac:dyDescent="0.2">
      <c r="A189" s="9">
        <v>160</v>
      </c>
      <c r="E189" s="30"/>
      <c r="F189" s="30"/>
      <c r="G189" s="30"/>
      <c r="I189" s="30"/>
      <c r="J189" s="30"/>
      <c r="K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</row>
    <row r="190" spans="1:93" x14ac:dyDescent="0.2">
      <c r="A190" s="9">
        <v>161</v>
      </c>
      <c r="E190" s="30"/>
      <c r="F190" s="30"/>
      <c r="G190" s="30"/>
      <c r="I190" s="30"/>
      <c r="J190" s="30"/>
      <c r="K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</row>
    <row r="191" spans="1:93" x14ac:dyDescent="0.2">
      <c r="A191" s="9">
        <v>162</v>
      </c>
      <c r="E191" s="30"/>
      <c r="F191" s="30"/>
      <c r="G191" s="30"/>
      <c r="I191" s="30"/>
      <c r="J191" s="30"/>
      <c r="K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</row>
    <row r="192" spans="1:93" x14ac:dyDescent="0.2">
      <c r="A192" s="9">
        <v>163</v>
      </c>
      <c r="E192" s="30"/>
      <c r="F192" s="30"/>
      <c r="G192" s="30"/>
      <c r="I192" s="30"/>
      <c r="J192" s="30"/>
      <c r="K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</row>
    <row r="193" spans="1:93" x14ac:dyDescent="0.2">
      <c r="A193" s="9">
        <v>164</v>
      </c>
      <c r="E193" s="30"/>
      <c r="F193" s="30"/>
      <c r="G193" s="30"/>
      <c r="I193" s="30"/>
      <c r="J193" s="30"/>
      <c r="K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</row>
    <row r="194" spans="1:93" x14ac:dyDescent="0.2">
      <c r="A194" s="9">
        <v>165</v>
      </c>
      <c r="E194" s="30"/>
      <c r="F194" s="30"/>
      <c r="G194" s="30"/>
      <c r="I194" s="30"/>
      <c r="J194" s="30"/>
      <c r="K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</row>
    <row r="195" spans="1:93" x14ac:dyDescent="0.2">
      <c r="A195" s="9">
        <v>166</v>
      </c>
      <c r="E195" s="30"/>
      <c r="F195" s="30"/>
      <c r="G195" s="30"/>
      <c r="I195" s="30"/>
      <c r="J195" s="30"/>
      <c r="K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</row>
    <row r="196" spans="1:93" x14ac:dyDescent="0.2">
      <c r="A196" s="9">
        <v>167</v>
      </c>
      <c r="E196" s="30"/>
      <c r="F196" s="30"/>
      <c r="G196" s="30"/>
      <c r="I196" s="30"/>
      <c r="J196" s="30"/>
      <c r="K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</row>
    <row r="197" spans="1:93" x14ac:dyDescent="0.2">
      <c r="A197" s="9">
        <v>168</v>
      </c>
      <c r="E197" s="30"/>
      <c r="F197" s="30"/>
      <c r="G197" s="30"/>
      <c r="I197" s="30"/>
      <c r="J197" s="30"/>
      <c r="K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</row>
    <row r="198" spans="1:93" x14ac:dyDescent="0.2">
      <c r="A198" s="9">
        <v>169</v>
      </c>
      <c r="E198" s="30"/>
      <c r="F198" s="30"/>
      <c r="G198" s="30"/>
      <c r="I198" s="30"/>
      <c r="J198" s="30"/>
      <c r="K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</row>
    <row r="199" spans="1:93" x14ac:dyDescent="0.2">
      <c r="A199" s="9">
        <v>170</v>
      </c>
      <c r="E199" s="30"/>
      <c r="F199" s="30"/>
      <c r="G199" s="30"/>
      <c r="I199" s="30"/>
      <c r="J199" s="30"/>
      <c r="K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</row>
    <row r="200" spans="1:93" x14ac:dyDescent="0.2">
      <c r="A200" s="9">
        <v>171</v>
      </c>
      <c r="E200" s="30"/>
      <c r="F200" s="30"/>
      <c r="G200" s="30"/>
      <c r="I200" s="30"/>
      <c r="J200" s="30"/>
      <c r="K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</row>
    <row r="201" spans="1:93" x14ac:dyDescent="0.2">
      <c r="A201" s="9">
        <v>172</v>
      </c>
      <c r="E201" s="30"/>
      <c r="F201" s="30"/>
      <c r="G201" s="30"/>
      <c r="I201" s="30"/>
      <c r="J201" s="30"/>
      <c r="K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</row>
    <row r="202" spans="1:93" x14ac:dyDescent="0.2">
      <c r="A202" s="9">
        <v>173</v>
      </c>
      <c r="E202" s="30"/>
      <c r="F202" s="30"/>
      <c r="G202" s="30"/>
      <c r="I202" s="30"/>
      <c r="J202" s="30"/>
      <c r="K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</row>
    <row r="203" spans="1:93" x14ac:dyDescent="0.2">
      <c r="A203" s="9">
        <v>174</v>
      </c>
      <c r="E203" s="30"/>
      <c r="F203" s="30"/>
      <c r="G203" s="30"/>
      <c r="I203" s="30"/>
      <c r="J203" s="30"/>
      <c r="K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</row>
    <row r="204" spans="1:93" x14ac:dyDescent="0.2">
      <c r="A204" s="9">
        <v>175</v>
      </c>
      <c r="E204" s="30"/>
      <c r="F204" s="30"/>
      <c r="G204" s="30"/>
      <c r="I204" s="30"/>
      <c r="J204" s="30"/>
      <c r="K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</row>
    <row r="205" spans="1:93" x14ac:dyDescent="0.2">
      <c r="A205" s="9">
        <v>176</v>
      </c>
      <c r="E205" s="30"/>
      <c r="F205" s="30"/>
      <c r="G205" s="30"/>
      <c r="I205" s="30"/>
      <c r="J205" s="30"/>
      <c r="K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</row>
    <row r="206" spans="1:93" x14ac:dyDescent="0.2">
      <c r="A206" s="9">
        <v>177</v>
      </c>
      <c r="E206" s="30"/>
      <c r="F206" s="30"/>
      <c r="G206" s="30"/>
      <c r="I206" s="30"/>
      <c r="J206" s="30"/>
      <c r="K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</row>
    <row r="207" spans="1:93" x14ac:dyDescent="0.2">
      <c r="A207" s="9">
        <v>178</v>
      </c>
      <c r="E207" s="30"/>
      <c r="F207" s="30"/>
      <c r="G207" s="30"/>
      <c r="I207" s="30"/>
      <c r="J207" s="30"/>
      <c r="K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</row>
    <row r="208" spans="1:93" x14ac:dyDescent="0.2">
      <c r="A208" s="9">
        <v>179</v>
      </c>
      <c r="E208" s="30"/>
      <c r="F208" s="30"/>
      <c r="G208" s="30"/>
      <c r="I208" s="30"/>
      <c r="J208" s="30"/>
      <c r="K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</row>
    <row r="209" spans="1:93" x14ac:dyDescent="0.2">
      <c r="A209" s="9">
        <v>180</v>
      </c>
      <c r="E209" s="30"/>
      <c r="F209" s="30"/>
      <c r="G209" s="30"/>
      <c r="I209" s="30"/>
      <c r="J209" s="30"/>
      <c r="K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</row>
    <row r="210" spans="1:93" x14ac:dyDescent="0.2">
      <c r="A210" s="9">
        <v>181</v>
      </c>
      <c r="E210" s="30"/>
      <c r="F210" s="30"/>
      <c r="G210" s="30"/>
      <c r="I210" s="30"/>
      <c r="J210" s="30"/>
      <c r="K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</row>
    <row r="211" spans="1:93" x14ac:dyDescent="0.2">
      <c r="A211" s="9">
        <v>182</v>
      </c>
      <c r="E211" s="30"/>
      <c r="F211" s="30"/>
      <c r="G211" s="30"/>
      <c r="I211" s="30"/>
      <c r="J211" s="30"/>
      <c r="K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</row>
    <row r="212" spans="1:93" x14ac:dyDescent="0.2">
      <c r="A212" s="9">
        <v>183</v>
      </c>
      <c r="E212" s="30"/>
      <c r="F212" s="30"/>
      <c r="G212" s="30"/>
      <c r="I212" s="30"/>
      <c r="J212" s="30"/>
      <c r="K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</row>
    <row r="213" spans="1:93" x14ac:dyDescent="0.2">
      <c r="A213" s="9">
        <v>184</v>
      </c>
      <c r="E213" s="30"/>
      <c r="F213" s="30"/>
      <c r="G213" s="30"/>
      <c r="I213" s="30"/>
      <c r="J213" s="30"/>
      <c r="K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</row>
    <row r="214" spans="1:93" x14ac:dyDescent="0.2">
      <c r="A214" s="9">
        <v>185</v>
      </c>
      <c r="E214" s="30"/>
      <c r="F214" s="30"/>
      <c r="G214" s="30"/>
      <c r="I214" s="30"/>
      <c r="J214" s="30"/>
      <c r="K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</row>
    <row r="215" spans="1:93" x14ac:dyDescent="0.2">
      <c r="A215" s="9">
        <v>186</v>
      </c>
      <c r="E215" s="30"/>
      <c r="F215" s="30"/>
      <c r="G215" s="30"/>
      <c r="I215" s="30"/>
      <c r="J215" s="30"/>
      <c r="K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</row>
    <row r="216" spans="1:93" x14ac:dyDescent="0.2">
      <c r="A216" s="9">
        <v>187</v>
      </c>
      <c r="E216" s="30"/>
      <c r="F216" s="30"/>
      <c r="G216" s="30"/>
      <c r="I216" s="30"/>
      <c r="J216" s="30"/>
      <c r="K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</row>
    <row r="217" spans="1:93" x14ac:dyDescent="0.2">
      <c r="A217" s="9">
        <v>188</v>
      </c>
      <c r="E217" s="30"/>
      <c r="F217" s="30"/>
      <c r="G217" s="30"/>
      <c r="I217" s="30"/>
      <c r="J217" s="30"/>
      <c r="K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</row>
    <row r="218" spans="1:93" x14ac:dyDescent="0.2">
      <c r="A218" s="9">
        <v>189</v>
      </c>
      <c r="E218" s="30"/>
      <c r="F218" s="30"/>
      <c r="G218" s="30"/>
      <c r="I218" s="30"/>
      <c r="J218" s="30"/>
      <c r="K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</row>
    <row r="219" spans="1:93" x14ac:dyDescent="0.2">
      <c r="A219" s="9">
        <v>190</v>
      </c>
      <c r="E219" s="30"/>
      <c r="F219" s="30"/>
      <c r="G219" s="30"/>
      <c r="I219" s="30"/>
      <c r="J219" s="30"/>
      <c r="K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</row>
    <row r="220" spans="1:93" x14ac:dyDescent="0.2">
      <c r="A220" s="9">
        <v>191</v>
      </c>
      <c r="E220" s="30"/>
      <c r="F220" s="30"/>
      <c r="G220" s="30"/>
      <c r="I220" s="30"/>
      <c r="J220" s="30"/>
      <c r="K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</row>
    <row r="221" spans="1:93" x14ac:dyDescent="0.2">
      <c r="A221" s="9">
        <v>192</v>
      </c>
      <c r="E221" s="30"/>
      <c r="F221" s="30"/>
      <c r="G221" s="30"/>
      <c r="I221" s="30"/>
      <c r="J221" s="30"/>
      <c r="K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</row>
    <row r="222" spans="1:93" x14ac:dyDescent="0.2">
      <c r="A222" s="9">
        <v>193</v>
      </c>
      <c r="E222" s="30"/>
      <c r="F222" s="30"/>
      <c r="G222" s="30"/>
      <c r="I222" s="30"/>
      <c r="J222" s="30"/>
      <c r="K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</row>
    <row r="223" spans="1:93" x14ac:dyDescent="0.2">
      <c r="A223" s="9">
        <v>194</v>
      </c>
      <c r="E223" s="30"/>
      <c r="F223" s="30"/>
      <c r="G223" s="30"/>
      <c r="I223" s="30"/>
      <c r="J223" s="30"/>
      <c r="K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</row>
    <row r="224" spans="1:93" x14ac:dyDescent="0.2">
      <c r="A224" s="9">
        <v>195</v>
      </c>
      <c r="E224" s="30"/>
      <c r="F224" s="30"/>
      <c r="G224" s="30"/>
      <c r="I224" s="30"/>
      <c r="J224" s="30"/>
      <c r="K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</row>
    <row r="225" spans="1:93" x14ac:dyDescent="0.2">
      <c r="A225" s="9">
        <v>196</v>
      </c>
      <c r="E225" s="30"/>
      <c r="F225" s="30"/>
      <c r="G225" s="30"/>
      <c r="I225" s="30"/>
      <c r="J225" s="30"/>
      <c r="K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</row>
    <row r="226" spans="1:93" x14ac:dyDescent="0.2">
      <c r="A226" s="9">
        <v>197</v>
      </c>
      <c r="E226" s="30"/>
      <c r="F226" s="30"/>
      <c r="G226" s="30"/>
      <c r="I226" s="30"/>
      <c r="J226" s="30"/>
      <c r="K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</row>
    <row r="227" spans="1:93" x14ac:dyDescent="0.2">
      <c r="A227" s="9">
        <v>198</v>
      </c>
      <c r="E227" s="30"/>
      <c r="F227" s="30"/>
      <c r="G227" s="30"/>
      <c r="I227" s="30"/>
      <c r="J227" s="30"/>
      <c r="K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</row>
    <row r="228" spans="1:93" x14ac:dyDescent="0.2">
      <c r="A228" s="9">
        <v>199</v>
      </c>
      <c r="E228" s="30"/>
      <c r="F228" s="30"/>
      <c r="G228" s="30"/>
      <c r="I228" s="30"/>
      <c r="J228" s="30"/>
      <c r="K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</row>
    <row r="229" spans="1:93" x14ac:dyDescent="0.2">
      <c r="A229" s="9">
        <v>200</v>
      </c>
      <c r="E229" s="30"/>
      <c r="F229" s="30"/>
      <c r="G229" s="30"/>
      <c r="I229" s="30"/>
      <c r="J229" s="30"/>
      <c r="K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</row>
  </sheetData>
  <mergeCells count="2">
    <mergeCell ref="E3:G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7F44-9ADF-4B71-8E76-FADC39B64162}">
  <dimension ref="A1:DS229"/>
  <sheetViews>
    <sheetView showGridLines="0" tabSelected="1" zoomScale="60" zoomScaleNormal="60" workbookViewId="0">
      <selection sqref="A1:XFD1"/>
    </sheetView>
  </sheetViews>
  <sheetFormatPr baseColWidth="10" defaultColWidth="11.83203125" defaultRowHeight="16" x14ac:dyDescent="0.2"/>
  <cols>
    <col min="1" max="1" width="34.6640625" style="9" bestFit="1" customWidth="1" collapsed="1"/>
    <col min="2" max="2" width="16.1640625" style="9" customWidth="1" collapsed="1"/>
    <col min="3" max="3" width="9.6640625" style="10" customWidth="1" collapsed="1"/>
    <col min="4" max="4" width="1.83203125" style="11" customWidth="1" collapsed="1"/>
    <col min="5" max="7" width="10.83203125" style="10" customWidth="1" collapsed="1"/>
    <col min="8" max="8" width="1.83203125" style="11" customWidth="1" collapsed="1"/>
    <col min="9" max="9" width="15.6640625" style="10" bestFit="1" customWidth="1" collapsed="1"/>
    <col min="10" max="11" width="12.1640625" style="10" bestFit="1" customWidth="1" collapsed="1"/>
    <col min="12" max="12" width="1.83203125" style="11" customWidth="1" collapsed="1"/>
    <col min="13" max="13" width="15.6640625" style="10" bestFit="1" customWidth="1" collapsed="1"/>
    <col min="14" max="16" width="15.1640625" style="10" bestFit="1" customWidth="1" collapsed="1"/>
    <col min="17" max="19" width="15.6640625" style="10" bestFit="1" customWidth="1" collapsed="1"/>
    <col min="20" max="77" width="11.83203125" style="10" collapsed="1"/>
    <col min="78" max="94" width="11.83203125" style="9" collapsed="1"/>
    <col min="95" max="103" width="11.83203125" style="9"/>
    <col min="104" max="104" width="11.83203125" style="9" collapsed="1"/>
    <col min="105" max="123" width="11.83203125" style="9"/>
    <col min="124" max="16384" width="11.83203125" style="9" collapsed="1"/>
  </cols>
  <sheetData>
    <row r="1" spans="1:94" s="122" customFormat="1" ht="14" x14ac:dyDescent="0.15">
      <c r="A1" s="122" t="s">
        <v>366</v>
      </c>
    </row>
    <row r="2" spans="1:94" s="106" customFormat="1" ht="15" thickBot="1" x14ac:dyDescent="0.2"/>
    <row r="3" spans="1:94" x14ac:dyDescent="0.2">
      <c r="A3" s="8" t="s">
        <v>292</v>
      </c>
      <c r="E3" s="137" t="s">
        <v>293</v>
      </c>
      <c r="F3" s="138"/>
      <c r="G3" s="138"/>
      <c r="I3" s="137" t="s">
        <v>294</v>
      </c>
      <c r="J3" s="138"/>
      <c r="K3" s="138"/>
      <c r="M3" s="12" t="s">
        <v>295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4"/>
    </row>
    <row r="4" spans="1:94" ht="18" x14ac:dyDescent="0.2">
      <c r="A4" s="15" t="s">
        <v>296</v>
      </c>
      <c r="C4" s="9"/>
      <c r="D4" s="16"/>
      <c r="E4" s="17" t="s">
        <v>297</v>
      </c>
      <c r="F4" s="18"/>
      <c r="G4" s="18"/>
      <c r="H4" s="19"/>
      <c r="I4" s="20" t="s">
        <v>298</v>
      </c>
      <c r="J4" s="21" t="s">
        <v>299</v>
      </c>
      <c r="K4" s="22" t="s">
        <v>300</v>
      </c>
      <c r="L4" s="16"/>
      <c r="M4" s="23" t="s">
        <v>301</v>
      </c>
      <c r="N4" s="23" t="s">
        <v>302</v>
      </c>
      <c r="O4" s="23" t="s">
        <v>303</v>
      </c>
      <c r="P4" s="23" t="s">
        <v>304</v>
      </c>
      <c r="Q4" s="23" t="s">
        <v>305</v>
      </c>
      <c r="R4" s="23" t="s">
        <v>306</v>
      </c>
      <c r="S4" s="23" t="s">
        <v>307</v>
      </c>
      <c r="T4" s="23" t="s">
        <v>308</v>
      </c>
      <c r="U4" s="23" t="s">
        <v>309</v>
      </c>
      <c r="V4" s="23" t="s">
        <v>310</v>
      </c>
      <c r="W4" s="23" t="s">
        <v>311</v>
      </c>
      <c r="X4" s="23" t="s">
        <v>312</v>
      </c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4"/>
    </row>
    <row r="5" spans="1:94" ht="18" x14ac:dyDescent="0.2">
      <c r="A5" s="15" t="s">
        <v>313</v>
      </c>
      <c r="C5" s="9"/>
      <c r="D5" s="16"/>
      <c r="E5" s="17">
        <v>1</v>
      </c>
      <c r="F5" s="18"/>
      <c r="G5" s="18"/>
      <c r="H5" s="19"/>
      <c r="I5" s="25">
        <v>1</v>
      </c>
      <c r="J5" s="26">
        <v>1</v>
      </c>
      <c r="K5" s="27">
        <v>1</v>
      </c>
      <c r="L5" s="16"/>
      <c r="M5" s="28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/>
    </row>
    <row r="6" spans="1:94" ht="18" x14ac:dyDescent="0.2">
      <c r="A6" s="15" t="s">
        <v>314</v>
      </c>
      <c r="E6" s="29">
        <v>20.329999999999998</v>
      </c>
      <c r="F6" s="30"/>
      <c r="G6" s="30"/>
      <c r="I6" s="31">
        <v>0.5</v>
      </c>
      <c r="J6" s="32">
        <v>5.25</v>
      </c>
      <c r="K6" s="33">
        <v>18.91</v>
      </c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7"/>
    </row>
    <row r="7" spans="1:94" ht="18" x14ac:dyDescent="0.2">
      <c r="A7" s="15" t="s">
        <v>315</v>
      </c>
      <c r="E7" s="29">
        <v>0.13</v>
      </c>
      <c r="F7" s="30"/>
      <c r="G7" s="30"/>
      <c r="I7" s="31">
        <v>0.2</v>
      </c>
      <c r="J7" s="32">
        <v>0.27</v>
      </c>
      <c r="K7" s="33">
        <v>0.22</v>
      </c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7"/>
    </row>
    <row r="8" spans="1:94" ht="8" customHeight="1" x14ac:dyDescent="0.2">
      <c r="A8" s="15"/>
      <c r="E8" s="34"/>
      <c r="F8" s="35"/>
      <c r="G8" s="35"/>
      <c r="I8" s="38"/>
      <c r="J8" s="39"/>
      <c r="K8" s="40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7"/>
    </row>
    <row r="9" spans="1:94" ht="18" x14ac:dyDescent="0.2">
      <c r="A9" s="15" t="s">
        <v>316</v>
      </c>
      <c r="E9" s="41">
        <f>AVERAGE(E30:E229)</f>
        <v>20.321802028703029</v>
      </c>
      <c r="F9" s="42"/>
      <c r="G9" s="42"/>
      <c r="I9" s="41">
        <f t="shared" ref="I9:K9" si="0">AVERAGE(I30:I229)</f>
        <v>0.3396118487642707</v>
      </c>
      <c r="J9" s="42">
        <f t="shared" si="0"/>
        <v>5.184913577664064</v>
      </c>
      <c r="K9" s="43">
        <f t="shared" si="0"/>
        <v>18.899469210110485</v>
      </c>
      <c r="M9" s="41">
        <f t="shared" ref="M9:X9" si="1">AVERAGE(M30:M229)</f>
        <v>7.5813069837534357</v>
      </c>
      <c r="N9" s="42">
        <f t="shared" si="1"/>
        <v>9.3841339366886949</v>
      </c>
      <c r="O9" s="42">
        <f t="shared" si="1"/>
        <v>6.2051616288811164</v>
      </c>
      <c r="P9" s="42">
        <f t="shared" si="1"/>
        <v>7.6849912758888665</v>
      </c>
      <c r="Q9" s="42">
        <f t="shared" si="1"/>
        <v>9.5767213410847916</v>
      </c>
      <c r="R9" s="42">
        <f t="shared" si="1"/>
        <v>9.5680831553385133</v>
      </c>
      <c r="S9" s="42">
        <f t="shared" si="1"/>
        <v>18.57894487953131</v>
      </c>
      <c r="T9" s="42">
        <f t="shared" si="1"/>
        <v>7.4596515652829751</v>
      </c>
      <c r="U9" s="42">
        <f t="shared" si="1"/>
        <v>8.7252637788246563</v>
      </c>
      <c r="V9" s="42">
        <f t="shared" si="1"/>
        <v>9.014692404424455</v>
      </c>
      <c r="W9" s="42">
        <f t="shared" si="1"/>
        <v>8.175997545618177</v>
      </c>
      <c r="X9" s="42">
        <f t="shared" si="1"/>
        <v>7.4178978362837462</v>
      </c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7"/>
    </row>
    <row r="10" spans="1:94" ht="18" x14ac:dyDescent="0.2">
      <c r="A10" s="15" t="s">
        <v>317</v>
      </c>
      <c r="E10" s="41">
        <f>STDEV(E30:E229)</f>
        <v>8.6256628624079873E-2</v>
      </c>
      <c r="F10" s="42"/>
      <c r="G10" s="42"/>
      <c r="I10" s="41">
        <f t="shared" ref="I10:K10" si="2">STDEV(I30:I229)</f>
        <v>0.15383538432396421</v>
      </c>
      <c r="J10" s="42">
        <f t="shared" si="2"/>
        <v>0.10075584881837513</v>
      </c>
      <c r="K10" s="43">
        <f t="shared" si="2"/>
        <v>9.5727194045006681E-2</v>
      </c>
      <c r="M10" s="41">
        <f t="shared" ref="M10:X10" si="3">STDEV(M30:M229)</f>
        <v>0.35908070390955638</v>
      </c>
      <c r="N10" s="42">
        <f t="shared" si="3"/>
        <v>5.1573165428815862E-2</v>
      </c>
      <c r="O10" s="42">
        <f t="shared" si="3"/>
        <v>2.8368566656893121E-2</v>
      </c>
      <c r="P10" s="42">
        <f t="shared" si="3"/>
        <v>0.21176364380963189</v>
      </c>
      <c r="Q10" s="42">
        <f t="shared" si="3"/>
        <v>0.26502187717384162</v>
      </c>
      <c r="R10" s="42">
        <f t="shared" si="3"/>
        <v>0.27018197880779915</v>
      </c>
      <c r="S10" s="42">
        <f t="shared" si="3"/>
        <v>0.28736683828316573</v>
      </c>
      <c r="T10" s="42">
        <f t="shared" si="3"/>
        <v>0.39232763082925809</v>
      </c>
      <c r="U10" s="42">
        <f t="shared" si="3"/>
        <v>1.6009732830612609E-2</v>
      </c>
      <c r="V10" s="42">
        <f t="shared" si="3"/>
        <v>0.10578822940504909</v>
      </c>
      <c r="W10" s="42">
        <f t="shared" si="3"/>
        <v>0.3973271585147134</v>
      </c>
      <c r="X10" s="42">
        <f t="shared" si="3"/>
        <v>2.2077062158157426E-2</v>
      </c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7"/>
    </row>
    <row r="11" spans="1:94" s="45" customFormat="1" ht="18" x14ac:dyDescent="0.2">
      <c r="A11" s="44" t="s">
        <v>318</v>
      </c>
      <c r="D11" s="46"/>
      <c r="E11" s="47">
        <f>COUNT(E30:E229)</f>
        <v>56</v>
      </c>
      <c r="F11" s="48"/>
      <c r="G11" s="48"/>
      <c r="H11" s="46"/>
      <c r="I11" s="41">
        <f t="shared" ref="I11:K11" si="4">COUNT(I30:I229)</f>
        <v>30</v>
      </c>
      <c r="J11" s="42">
        <f t="shared" si="4"/>
        <v>28</v>
      </c>
      <c r="K11" s="43">
        <f t="shared" si="4"/>
        <v>28</v>
      </c>
      <c r="L11" s="46"/>
      <c r="M11" s="47">
        <f t="shared" ref="M11:R11" si="5">COUNT(M30:M229)</f>
        <v>2</v>
      </c>
      <c r="N11" s="48">
        <f t="shared" si="5"/>
        <v>2</v>
      </c>
      <c r="O11" s="48">
        <f t="shared" si="5"/>
        <v>2</v>
      </c>
      <c r="P11" s="48">
        <f t="shared" si="5"/>
        <v>2</v>
      </c>
      <c r="Q11" s="48">
        <f t="shared" si="5"/>
        <v>2</v>
      </c>
      <c r="R11" s="48">
        <f t="shared" si="5"/>
        <v>2</v>
      </c>
      <c r="S11" s="48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50"/>
    </row>
    <row r="12" spans="1:94" s="45" customFormat="1" x14ac:dyDescent="0.2">
      <c r="D12" s="46"/>
      <c r="E12" s="51"/>
      <c r="F12" s="49"/>
      <c r="G12" s="49"/>
      <c r="H12" s="46"/>
      <c r="I12" s="34"/>
      <c r="J12" s="35"/>
      <c r="K12" s="52"/>
      <c r="L12" s="46"/>
      <c r="M12" s="51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50"/>
    </row>
    <row r="13" spans="1:94" s="45" customFormat="1" ht="25" thickBot="1" x14ac:dyDescent="0.35">
      <c r="A13" s="53" t="s">
        <v>319</v>
      </c>
      <c r="D13" s="46"/>
      <c r="E13" s="54"/>
      <c r="F13" s="55"/>
      <c r="G13" s="55"/>
      <c r="H13" s="46"/>
      <c r="I13" s="56">
        <f t="shared" ref="I13:K13" si="6">I9-I6</f>
        <v>-0.1603881512357293</v>
      </c>
      <c r="J13" s="57">
        <f>J9-J6</f>
        <v>-6.5086422335935978E-2</v>
      </c>
      <c r="K13" s="58">
        <f t="shared" si="6"/>
        <v>-1.0530789889514836E-2</v>
      </c>
      <c r="L13" s="46"/>
      <c r="M13" s="54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9"/>
    </row>
    <row r="14" spans="1:94" s="45" customFormat="1" ht="10.25" customHeight="1" x14ac:dyDescent="0.2">
      <c r="A14" s="60"/>
      <c r="D14" s="46"/>
      <c r="H14" s="46"/>
      <c r="L14" s="46"/>
    </row>
    <row r="15" spans="1:94" s="45" customFormat="1" ht="24" x14ac:dyDescent="0.3">
      <c r="A15" s="61" t="s">
        <v>320</v>
      </c>
      <c r="B15" s="62">
        <f>SQRT(SUM(E15:K15)/C16)</f>
        <v>0.10824765485605317</v>
      </c>
      <c r="D15" s="46"/>
      <c r="E15" s="63">
        <f>(COUNT(E30:E229)-1)*(E10^2)</f>
        <v>0.40921132898758394</v>
      </c>
      <c r="F15" s="63"/>
      <c r="G15" s="63"/>
      <c r="H15" s="46"/>
      <c r="I15" s="63">
        <f t="shared" ref="I15:K15" si="7">(COUNT(I30:I229)-1)*(I10^2)</f>
        <v>0.68629443863295148</v>
      </c>
      <c r="J15" s="63">
        <f>(COUNT(J30:J229)-1)*(J10^2)</f>
        <v>0.27409700892000416</v>
      </c>
      <c r="K15" s="63">
        <f t="shared" si="7"/>
        <v>0.24741978335271977</v>
      </c>
      <c r="L15" s="46"/>
      <c r="M15" s="63">
        <f t="shared" ref="M15:X15" si="8">(COUNT(M30:M229)-1)*(M10^2)</f>
        <v>0.12893895192018248</v>
      </c>
      <c r="N15" s="63">
        <f t="shared" si="8"/>
        <v>2.6597913923480077E-3</v>
      </c>
      <c r="O15" s="63">
        <f t="shared" si="8"/>
        <v>8.0477557416658817E-4</v>
      </c>
      <c r="P15" s="63">
        <f t="shared" si="8"/>
        <v>4.4843840839532648E-2</v>
      </c>
      <c r="Q15" s="63">
        <f t="shared" si="8"/>
        <v>7.0236595380746794E-2</v>
      </c>
      <c r="R15" s="63">
        <f t="shared" si="8"/>
        <v>7.2998301672498031E-2</v>
      </c>
      <c r="S15" s="63">
        <f t="shared" si="8"/>
        <v>8.2579699744863122E-2</v>
      </c>
      <c r="T15" s="63">
        <f t="shared" si="8"/>
        <v>0.15392096991209861</v>
      </c>
      <c r="U15" s="63">
        <f t="shared" si="8"/>
        <v>2.563115453075952E-4</v>
      </c>
      <c r="V15" s="63">
        <f t="shared" si="8"/>
        <v>1.1191149480655293E-2</v>
      </c>
      <c r="W15" s="63">
        <f t="shared" si="8"/>
        <v>0.15786887089337617</v>
      </c>
      <c r="X15" s="63">
        <f t="shared" si="8"/>
        <v>4.8739667353514662E-4</v>
      </c>
    </row>
    <row r="16" spans="1:94" s="45" customFormat="1" ht="24" x14ac:dyDescent="0.3">
      <c r="A16" s="53" t="s">
        <v>321</v>
      </c>
      <c r="B16" s="44"/>
      <c r="C16" s="64">
        <f>SUM(E11:K11)-COUNT(E11:K11)</f>
        <v>138</v>
      </c>
      <c r="D16" s="46"/>
      <c r="F16" s="65"/>
      <c r="H16" s="46"/>
      <c r="I16" s="65"/>
      <c r="J16" s="65"/>
      <c r="K16" s="65"/>
      <c r="L16" s="46"/>
    </row>
    <row r="17" spans="1:93" s="45" customFormat="1" ht="7.25" customHeight="1" x14ac:dyDescent="0.2">
      <c r="A17" s="53"/>
      <c r="B17" s="44"/>
      <c r="C17" s="66"/>
      <c r="D17" s="46"/>
      <c r="F17" s="65"/>
      <c r="H17" s="46"/>
      <c r="I17" s="65"/>
      <c r="J17" s="65"/>
      <c r="K17" s="65"/>
      <c r="L17" s="46"/>
    </row>
    <row r="18" spans="1:93" s="45" customFormat="1" ht="24" x14ac:dyDescent="0.3">
      <c r="A18" s="61" t="s">
        <v>322</v>
      </c>
      <c r="B18" s="67">
        <f>SQRT(SUM(M15:X15)/C19)</f>
        <v>0.34803894777962963</v>
      </c>
      <c r="C18" s="66"/>
      <c r="D18" s="46"/>
      <c r="F18" s="65"/>
      <c r="H18" s="46"/>
      <c r="I18" s="65"/>
      <c r="J18" s="65"/>
      <c r="K18" s="65"/>
      <c r="L18" s="46"/>
    </row>
    <row r="19" spans="1:93" s="45" customFormat="1" ht="24" x14ac:dyDescent="0.3">
      <c r="A19" s="53" t="s">
        <v>323</v>
      </c>
      <c r="B19" s="44"/>
      <c r="C19" s="64">
        <f>SUM(M11:S11)-COUNT(M11:S11)</f>
        <v>6</v>
      </c>
      <c r="D19" s="46"/>
      <c r="F19" s="65"/>
      <c r="H19" s="46"/>
      <c r="I19" s="65"/>
      <c r="J19" s="65"/>
      <c r="K19" s="65"/>
      <c r="L19" s="46"/>
    </row>
    <row r="20" spans="1:93" s="45" customFormat="1" ht="5" customHeight="1" x14ac:dyDescent="0.2">
      <c r="A20" s="53"/>
      <c r="B20" s="44"/>
      <c r="D20" s="46"/>
      <c r="F20" s="65"/>
      <c r="H20" s="46"/>
      <c r="I20" s="65"/>
      <c r="J20" s="65"/>
      <c r="K20" s="65"/>
      <c r="L20" s="46"/>
    </row>
    <row r="21" spans="1:93" s="45" customFormat="1" ht="24" x14ac:dyDescent="0.3">
      <c r="A21" s="61" t="s">
        <v>324</v>
      </c>
      <c r="B21" s="67">
        <f>SQRT((B15^2)+(B18^2)/2)</f>
        <v>0.26885518289147986</v>
      </c>
      <c r="D21" s="46"/>
      <c r="F21" s="65"/>
      <c r="H21" s="46"/>
      <c r="I21" s="65"/>
      <c r="J21" s="65"/>
      <c r="K21" s="65"/>
      <c r="L21" s="46"/>
    </row>
    <row r="22" spans="1:93" s="45" customFormat="1" ht="6" customHeight="1" x14ac:dyDescent="0.2">
      <c r="A22" s="53"/>
      <c r="B22" s="68"/>
      <c r="D22" s="46"/>
      <c r="F22" s="65"/>
      <c r="H22" s="46"/>
      <c r="I22" s="65"/>
      <c r="J22" s="65"/>
      <c r="K22" s="65"/>
      <c r="L22" s="46"/>
    </row>
    <row r="23" spans="1:93" s="45" customFormat="1" ht="24" x14ac:dyDescent="0.3">
      <c r="A23" s="53" t="s">
        <v>325</v>
      </c>
      <c r="B23" s="62">
        <f>SQRT(SUMSQ(I13:K13)/COUNT(I13:K13))</f>
        <v>0.10011909402473988</v>
      </c>
      <c r="D23" s="46"/>
      <c r="F23" s="65"/>
      <c r="H23" s="46"/>
      <c r="I23" s="65"/>
      <c r="J23" s="65"/>
      <c r="K23" s="65"/>
      <c r="L23" s="46"/>
    </row>
    <row r="24" spans="1:93" s="45" customFormat="1" ht="20" x14ac:dyDescent="0.2">
      <c r="A24" s="53" t="s">
        <v>326</v>
      </c>
      <c r="B24" s="62">
        <f>SQRT(SUMSQ(I7:K7)/COUNT(I7:K7))</f>
        <v>0.2318764038591824</v>
      </c>
      <c r="D24" s="46"/>
      <c r="F24" s="65"/>
      <c r="H24" s="46"/>
      <c r="I24" s="65"/>
      <c r="J24" s="65"/>
      <c r="K24" s="65"/>
      <c r="L24" s="46"/>
    </row>
    <row r="25" spans="1:93" s="45" customFormat="1" ht="20" x14ac:dyDescent="0.2">
      <c r="A25" s="61" t="s">
        <v>327</v>
      </c>
      <c r="B25" s="67">
        <f>SQRT(SUMSQ(B23:B24))</f>
        <v>0.25256781199313849</v>
      </c>
      <c r="C25" s="65"/>
      <c r="D25" s="69"/>
      <c r="F25" s="65"/>
      <c r="H25" s="46"/>
      <c r="I25" s="65"/>
      <c r="J25" s="65"/>
      <c r="K25" s="65"/>
      <c r="L25" s="46"/>
    </row>
    <row r="26" spans="1:93" s="45" customFormat="1" ht="8" customHeight="1" thickBot="1" x14ac:dyDescent="0.25">
      <c r="A26" s="53"/>
      <c r="B26" s="68"/>
      <c r="C26" s="65"/>
      <c r="D26" s="69"/>
      <c r="F26" s="65"/>
      <c r="H26" s="46"/>
      <c r="I26" s="65"/>
      <c r="J26" s="65"/>
      <c r="K26" s="65"/>
      <c r="L26" s="46"/>
    </row>
    <row r="27" spans="1:93" s="45" customFormat="1" ht="21" thickBot="1" x14ac:dyDescent="0.3">
      <c r="A27" s="70" t="s">
        <v>328</v>
      </c>
      <c r="B27" s="71">
        <f>SQRT(SUMSQ(B25,B21))</f>
        <v>0.3688815650349207</v>
      </c>
      <c r="C27" s="65"/>
      <c r="D27" s="69"/>
      <c r="F27" s="65"/>
      <c r="H27" s="46"/>
      <c r="I27" s="65"/>
      <c r="J27" s="65"/>
      <c r="K27" s="65"/>
      <c r="L27" s="46"/>
    </row>
    <row r="30" spans="1:93" x14ac:dyDescent="0.2">
      <c r="A30" s="9">
        <v>1</v>
      </c>
      <c r="E30" s="30">
        <v>20.431422323897877</v>
      </c>
      <c r="F30" s="30"/>
      <c r="G30" s="30"/>
      <c r="I30" s="30">
        <v>0.25933848190782027</v>
      </c>
      <c r="J30" s="30">
        <v>5.2857204399380313</v>
      </c>
      <c r="K30" s="30">
        <v>18.940987116812163</v>
      </c>
      <c r="M30" s="30">
        <v>7.8352153844811223</v>
      </c>
      <c r="N30" s="30">
        <v>9.3476662016867245</v>
      </c>
      <c r="O30" s="30">
        <v>6.1851020230254843</v>
      </c>
      <c r="P30" s="30">
        <v>7.5352517673423032</v>
      </c>
      <c r="Q30" s="30">
        <v>9.3893225745723807</v>
      </c>
      <c r="R30" s="30">
        <v>9.3770356459691175</v>
      </c>
      <c r="S30" s="30">
        <v>18.375745839493145</v>
      </c>
      <c r="T30" s="30">
        <v>7.7370690934891959</v>
      </c>
      <c r="U30" s="30">
        <v>8.7365843694741674</v>
      </c>
      <c r="V30" s="30">
        <v>9.0894959788064842</v>
      </c>
      <c r="W30" s="30">
        <v>8.4569502737535132</v>
      </c>
      <c r="X30" s="30">
        <v>7.4335086766444558</v>
      </c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</row>
    <row r="31" spans="1:93" x14ac:dyDescent="0.2">
      <c r="A31" s="9">
        <v>2</v>
      </c>
      <c r="E31" s="30">
        <v>20.25137859107938</v>
      </c>
      <c r="F31" s="30"/>
      <c r="G31" s="30"/>
      <c r="I31" s="30">
        <v>0.20736930501343204</v>
      </c>
      <c r="J31" s="30">
        <v>5.2463740680400983</v>
      </c>
      <c r="K31" s="30">
        <v>18.841289307879439</v>
      </c>
      <c r="M31" s="30">
        <v>7.32739858302575</v>
      </c>
      <c r="N31" s="30">
        <v>9.4206016716906671</v>
      </c>
      <c r="O31" s="30">
        <v>6.2252212347367477</v>
      </c>
      <c r="P31" s="30">
        <v>7.8347307844354299</v>
      </c>
      <c r="Q31" s="30">
        <v>9.7641201075972042</v>
      </c>
      <c r="R31" s="30">
        <v>9.7591306647079072</v>
      </c>
      <c r="S31" s="30">
        <v>18.782143919569474</v>
      </c>
      <c r="T31" s="30">
        <v>7.1822340370767543</v>
      </c>
      <c r="U31" s="30">
        <v>8.7139431881751452</v>
      </c>
      <c r="V31" s="30">
        <v>8.9398888300424275</v>
      </c>
      <c r="W31" s="30">
        <v>7.8950448174828409</v>
      </c>
      <c r="X31" s="30">
        <v>7.4022869959230357</v>
      </c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</row>
    <row r="32" spans="1:93" x14ac:dyDescent="0.2">
      <c r="A32" s="9">
        <v>3</v>
      </c>
      <c r="E32" s="30">
        <v>20.461507960713501</v>
      </c>
      <c r="F32" s="30"/>
      <c r="G32" s="30"/>
      <c r="I32" s="30">
        <v>0.50270980930190645</v>
      </c>
      <c r="J32" s="30">
        <v>5.3248505713213525</v>
      </c>
      <c r="K32" s="30">
        <v>18.752310983409217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</row>
    <row r="33" spans="1:93" x14ac:dyDescent="0.2">
      <c r="A33" s="9">
        <v>4</v>
      </c>
      <c r="E33" s="30">
        <v>20.289549742789202</v>
      </c>
      <c r="F33" s="30"/>
      <c r="G33" s="30"/>
      <c r="I33" s="30">
        <v>0.47844867095982935</v>
      </c>
      <c r="J33" s="30">
        <v>5.2849306919716215</v>
      </c>
      <c r="K33" s="30">
        <v>18.825527703379556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</row>
    <row r="34" spans="1:93" x14ac:dyDescent="0.2">
      <c r="A34" s="9">
        <v>5</v>
      </c>
      <c r="E34" s="30">
        <v>20.233045156144858</v>
      </c>
      <c r="F34" s="30"/>
      <c r="G34" s="30"/>
      <c r="I34" s="30">
        <v>0.52702058202349411</v>
      </c>
      <c r="J34" s="30">
        <v>5.0420971914336024</v>
      </c>
      <c r="K34" s="30">
        <v>18.932135741784805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</row>
    <row r="35" spans="1:93" x14ac:dyDescent="0.2">
      <c r="A35" s="9">
        <v>6</v>
      </c>
      <c r="E35" s="30">
        <v>20.065787818973</v>
      </c>
      <c r="F35" s="30"/>
      <c r="G35" s="30"/>
      <c r="I35" s="30">
        <v>0.4833308035888117</v>
      </c>
      <c r="J35" s="30">
        <v>5.0767133257962334</v>
      </c>
      <c r="K35" s="30">
        <v>18.931265183295086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</row>
    <row r="36" spans="1:93" x14ac:dyDescent="0.2">
      <c r="A36" s="9">
        <v>7</v>
      </c>
      <c r="E36" s="30">
        <v>20.200387434521037</v>
      </c>
      <c r="F36" s="30"/>
      <c r="G36" s="30"/>
      <c r="I36" s="30">
        <v>0.25290942492402946</v>
      </c>
      <c r="J36" s="30">
        <v>5.2143256373546487</v>
      </c>
      <c r="K36" s="30">
        <v>18.825803882753956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</row>
    <row r="37" spans="1:93" x14ac:dyDescent="0.2">
      <c r="A37" s="9">
        <v>8</v>
      </c>
      <c r="E37" s="30">
        <v>20.304273768479735</v>
      </c>
      <c r="F37" s="30"/>
      <c r="G37" s="30"/>
      <c r="I37" s="30">
        <v>0.22311810871783563</v>
      </c>
      <c r="J37" s="30">
        <v>5.3403379372247484</v>
      </c>
      <c r="K37" s="30">
        <v>19.128009772797302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</row>
    <row r="38" spans="1:93" x14ac:dyDescent="0.2">
      <c r="A38" s="9">
        <v>9</v>
      </c>
      <c r="E38" s="30">
        <v>20.329942057426035</v>
      </c>
      <c r="F38" s="30"/>
      <c r="G38" s="30"/>
      <c r="I38" s="30">
        <v>0.22641319925872891</v>
      </c>
      <c r="J38" s="30">
        <v>4.9794660303888696</v>
      </c>
      <c r="K38" s="30">
        <v>18.99788935866367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</row>
    <row r="39" spans="1:93" x14ac:dyDescent="0.2">
      <c r="A39" s="9">
        <v>10</v>
      </c>
      <c r="E39" s="30">
        <v>20.360591115905983</v>
      </c>
      <c r="F39" s="30"/>
      <c r="G39" s="30"/>
      <c r="I39" s="30">
        <v>0.21486653094153163</v>
      </c>
      <c r="J39" s="30">
        <v>5.2632413164471563</v>
      </c>
      <c r="K39" s="30">
        <v>18.984705498726871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</row>
    <row r="40" spans="1:93" x14ac:dyDescent="0.2">
      <c r="A40" s="9">
        <v>11</v>
      </c>
      <c r="E40" s="30">
        <v>20.35329086292365</v>
      </c>
      <c r="F40" s="30"/>
      <c r="G40" s="30"/>
      <c r="I40" s="30">
        <v>0.15846916242891018</v>
      </c>
      <c r="J40" s="30">
        <v>5.07057993811401</v>
      </c>
      <c r="K40" s="30">
        <v>18.99788935866367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</row>
    <row r="41" spans="1:93" x14ac:dyDescent="0.2">
      <c r="A41" s="9">
        <v>12</v>
      </c>
      <c r="E41" s="30">
        <v>20.35779904203017</v>
      </c>
      <c r="F41" s="30"/>
      <c r="G41" s="30"/>
      <c r="I41" s="30">
        <v>0.3158109843932051</v>
      </c>
      <c r="J41" s="30">
        <v>5.2478732869843645</v>
      </c>
      <c r="K41" s="30">
        <v>18.984705498726871</v>
      </c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</row>
    <row r="42" spans="1:93" x14ac:dyDescent="0.2">
      <c r="A42" s="9">
        <v>13</v>
      </c>
      <c r="E42" s="30">
        <v>20.38537400557205</v>
      </c>
      <c r="F42" s="30"/>
      <c r="G42" s="30"/>
      <c r="I42" s="30">
        <v>0.28500023731695945</v>
      </c>
      <c r="J42" s="30">
        <v>5.291838626398131</v>
      </c>
      <c r="K42" s="30">
        <v>18.866950584748224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</row>
    <row r="43" spans="1:93" x14ac:dyDescent="0.2">
      <c r="A43" s="9">
        <v>14</v>
      </c>
      <c r="E43" s="30">
        <v>20.367467632248594</v>
      </c>
      <c r="F43" s="30"/>
      <c r="G43" s="30"/>
      <c r="I43" s="30">
        <v>0.28576337213821784</v>
      </c>
      <c r="J43" s="30">
        <v>5.298155843307196</v>
      </c>
      <c r="K43" s="30">
        <v>18.794409776612966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</row>
    <row r="44" spans="1:93" x14ac:dyDescent="0.2">
      <c r="A44" s="9">
        <v>15</v>
      </c>
      <c r="E44" s="30">
        <v>20.460774273646123</v>
      </c>
      <c r="F44" s="30"/>
      <c r="G44" s="30"/>
      <c r="I44" s="30">
        <v>0.20552345921416756</v>
      </c>
      <c r="J44" s="30">
        <v>5.1316536580511745</v>
      </c>
      <c r="K44" s="30">
        <v>19.056131305770538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</row>
    <row r="45" spans="1:93" x14ac:dyDescent="0.2">
      <c r="A45" s="9">
        <v>16</v>
      </c>
      <c r="E45" s="30">
        <v>20.445240269365346</v>
      </c>
      <c r="F45" s="30"/>
      <c r="G45" s="30"/>
      <c r="I45" s="30">
        <v>0.13557591988253664</v>
      </c>
      <c r="J45" s="30">
        <v>5.0871655435956145</v>
      </c>
      <c r="K45" s="30">
        <v>18.857514664092832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</row>
    <row r="46" spans="1:93" x14ac:dyDescent="0.2">
      <c r="A46" s="9">
        <v>17</v>
      </c>
      <c r="E46" s="30">
        <v>20.283209013794497</v>
      </c>
      <c r="F46" s="30"/>
      <c r="G46" s="30"/>
      <c r="I46" s="30">
        <v>0.10184019298353562</v>
      </c>
      <c r="J46" s="30">
        <v>5.1831177276622622</v>
      </c>
      <c r="K46" s="30">
        <v>18.891348666856949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</row>
    <row r="47" spans="1:93" x14ac:dyDescent="0.2">
      <c r="A47" s="9">
        <v>18</v>
      </c>
      <c r="E47" s="30">
        <v>20.24061164158406</v>
      </c>
      <c r="F47" s="30"/>
      <c r="G47" s="30"/>
      <c r="I47" s="30">
        <v>0.2845738300924468</v>
      </c>
      <c r="J47" s="30">
        <v>5.0874379730690409</v>
      </c>
      <c r="K47" s="30">
        <v>18.772999166035955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</row>
    <row r="48" spans="1:93" x14ac:dyDescent="0.2">
      <c r="A48" s="9">
        <v>19</v>
      </c>
      <c r="E48" s="30">
        <v>20.246074864813906</v>
      </c>
      <c r="F48" s="30"/>
      <c r="G48" s="30"/>
      <c r="I48" s="30">
        <v>0.23428902951525282</v>
      </c>
      <c r="J48" s="30">
        <v>5.1215290073691326</v>
      </c>
      <c r="K48" s="30">
        <v>18.704192222293472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</row>
    <row r="49" spans="1:93" x14ac:dyDescent="0.2">
      <c r="A49" s="9">
        <v>20</v>
      </c>
      <c r="E49" s="30">
        <v>20.207946850843403</v>
      </c>
      <c r="F49" s="30"/>
      <c r="G49" s="30"/>
      <c r="I49" s="30">
        <v>0.30113442461343187</v>
      </c>
      <c r="J49" s="30">
        <v>5.1555120718579523</v>
      </c>
      <c r="K49" s="30">
        <v>18.790766217388335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</row>
    <row r="50" spans="1:93" x14ac:dyDescent="0.2">
      <c r="A50" s="9">
        <v>21</v>
      </c>
      <c r="E50" s="30">
        <v>20.277474977908859</v>
      </c>
      <c r="F50" s="30"/>
      <c r="G50" s="30"/>
      <c r="I50" s="30">
        <v>0.61502857945350209</v>
      </c>
      <c r="J50" s="30">
        <v>5.1709081008725581</v>
      </c>
      <c r="K50" s="30">
        <v>18.92706029167287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</row>
    <row r="51" spans="1:93" x14ac:dyDescent="0.2">
      <c r="A51" s="9">
        <v>22</v>
      </c>
      <c r="E51" s="30">
        <v>20.387499977469766</v>
      </c>
      <c r="F51" s="30"/>
      <c r="G51" s="30"/>
      <c r="I51" s="30">
        <v>0.47244482569910329</v>
      </c>
      <c r="J51" s="30">
        <v>5.0638121183923701</v>
      </c>
      <c r="K51" s="30">
        <v>18.913450616217414</v>
      </c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</row>
    <row r="52" spans="1:93" x14ac:dyDescent="0.2">
      <c r="A52" s="9">
        <v>23</v>
      </c>
      <c r="E52" s="30">
        <v>20.285990875662446</v>
      </c>
      <c r="F52" s="30"/>
      <c r="G52" s="30"/>
      <c r="I52" s="30">
        <v>0.53433167687541028</v>
      </c>
      <c r="J52" s="30">
        <v>5.1084655099793785</v>
      </c>
      <c r="K52" s="30">
        <v>18.986059877141614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</row>
    <row r="53" spans="1:93" x14ac:dyDescent="0.2">
      <c r="A53" s="9">
        <v>24</v>
      </c>
      <c r="E53" s="30">
        <v>20.361836469210481</v>
      </c>
      <c r="F53" s="30"/>
      <c r="G53" s="30"/>
      <c r="I53" s="30">
        <v>0.45064981752369604</v>
      </c>
      <c r="J53" s="30">
        <v>5.3469056322232547</v>
      </c>
      <c r="K53" s="30">
        <v>18.879404206345072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</row>
    <row r="54" spans="1:93" x14ac:dyDescent="0.2">
      <c r="A54" s="9">
        <v>25</v>
      </c>
      <c r="E54" s="30">
        <v>20.231737470161985</v>
      </c>
      <c r="F54" s="30"/>
      <c r="G54" s="30"/>
      <c r="I54" s="30">
        <v>0.50528630561049614</v>
      </c>
      <c r="J54" s="30">
        <v>5.1629271807096879</v>
      </c>
      <c r="K54" s="30">
        <v>18.931956619847593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</row>
    <row r="55" spans="1:93" x14ac:dyDescent="0.2">
      <c r="A55" s="9">
        <v>26</v>
      </c>
      <c r="E55" s="30">
        <v>20.448569135242806</v>
      </c>
      <c r="F55" s="30"/>
      <c r="G55" s="30"/>
      <c r="I55" s="30">
        <v>0.22795304282954937</v>
      </c>
      <c r="J55" s="30">
        <v>5.1574603903124601</v>
      </c>
      <c r="K55" s="30">
        <v>18.92181829945083</v>
      </c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</row>
    <row r="56" spans="1:93" x14ac:dyDescent="0.2">
      <c r="A56" s="9">
        <v>27</v>
      </c>
      <c r="E56" s="30">
        <v>20.247600912325908</v>
      </c>
      <c r="F56" s="30"/>
      <c r="G56" s="30"/>
      <c r="I56" s="30">
        <v>0.13736581818909396</v>
      </c>
      <c r="J56" s="30">
        <v>5.275297206916818</v>
      </c>
      <c r="K56" s="30">
        <v>18.926525920552983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</row>
    <row r="57" spans="1:93" x14ac:dyDescent="0.2">
      <c r="A57" s="9">
        <v>28</v>
      </c>
      <c r="E57" s="30">
        <v>20.199071920617346</v>
      </c>
      <c r="F57" s="30"/>
      <c r="G57" s="30"/>
      <c r="I57" s="30">
        <v>0.62140847298937074</v>
      </c>
      <c r="J57" s="30">
        <v>5.1588831488620013</v>
      </c>
      <c r="K57" s="30">
        <v>18.82203004117336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</row>
    <row r="58" spans="1:93" x14ac:dyDescent="0.2">
      <c r="A58" s="9">
        <v>29</v>
      </c>
      <c r="E58" s="30">
        <v>20.431297695253683</v>
      </c>
      <c r="F58" s="30"/>
      <c r="G58" s="30"/>
      <c r="I58" s="30">
        <v>0.50306453608114665</v>
      </c>
      <c r="J58" s="30"/>
      <c r="K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</row>
    <row r="59" spans="1:93" x14ac:dyDescent="0.2">
      <c r="A59" s="9">
        <v>30</v>
      </c>
      <c r="E59" s="30">
        <v>20.274446737526393</v>
      </c>
      <c r="F59" s="30"/>
      <c r="G59" s="30"/>
      <c r="I59" s="30">
        <v>0.4373168584606682</v>
      </c>
      <c r="J59" s="30"/>
      <c r="K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</row>
    <row r="60" spans="1:93" x14ac:dyDescent="0.2">
      <c r="A60" s="9">
        <v>31</v>
      </c>
      <c r="E60" s="30">
        <v>20.385302772562675</v>
      </c>
      <c r="F60" s="30"/>
      <c r="G60" s="30"/>
      <c r="I60" s="30"/>
      <c r="J60" s="30"/>
      <c r="K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</row>
    <row r="61" spans="1:93" x14ac:dyDescent="0.2">
      <c r="A61" s="9">
        <v>32</v>
      </c>
      <c r="E61" s="30">
        <v>20.418175771295438</v>
      </c>
      <c r="F61" s="30"/>
      <c r="G61" s="30"/>
      <c r="I61" s="30"/>
      <c r="J61" s="30"/>
      <c r="K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</row>
    <row r="62" spans="1:93" x14ac:dyDescent="0.2">
      <c r="A62" s="9">
        <v>33</v>
      </c>
      <c r="E62" s="30">
        <v>20.363009189496772</v>
      </c>
      <c r="F62" s="30"/>
      <c r="G62" s="30"/>
      <c r="I62" s="30"/>
      <c r="J62" s="30"/>
      <c r="K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</row>
    <row r="63" spans="1:93" x14ac:dyDescent="0.2">
      <c r="A63" s="9">
        <v>34</v>
      </c>
      <c r="E63" s="30">
        <v>20.428018142008852</v>
      </c>
      <c r="F63" s="30"/>
      <c r="G63" s="30"/>
      <c r="I63" s="30"/>
      <c r="J63" s="30"/>
      <c r="K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</row>
    <row r="64" spans="1:93" x14ac:dyDescent="0.2">
      <c r="A64" s="9">
        <v>35</v>
      </c>
      <c r="E64" s="30">
        <v>20.275387821557011</v>
      </c>
      <c r="F64" s="30"/>
      <c r="G64" s="30"/>
      <c r="I64" s="30"/>
      <c r="J64" s="30"/>
      <c r="K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</row>
    <row r="65" spans="1:93" x14ac:dyDescent="0.2">
      <c r="A65" s="9">
        <v>36</v>
      </c>
      <c r="E65" s="30">
        <v>20.331265151544848</v>
      </c>
      <c r="F65" s="30"/>
      <c r="G65" s="30"/>
      <c r="I65" s="30"/>
      <c r="J65" s="30"/>
      <c r="K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</row>
    <row r="66" spans="1:93" x14ac:dyDescent="0.2">
      <c r="A66" s="9">
        <v>37</v>
      </c>
      <c r="E66" s="30">
        <v>20.337087532657566</v>
      </c>
      <c r="F66" s="30"/>
      <c r="G66" s="30"/>
      <c r="I66" s="30"/>
      <c r="J66" s="30"/>
      <c r="K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</row>
    <row r="67" spans="1:93" x14ac:dyDescent="0.2">
      <c r="A67" s="9">
        <v>38</v>
      </c>
      <c r="E67" s="30">
        <v>20.440980803672367</v>
      </c>
      <c r="F67" s="30"/>
      <c r="G67" s="30"/>
      <c r="I67" s="30"/>
      <c r="J67" s="30"/>
      <c r="K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</row>
    <row r="68" spans="1:93" x14ac:dyDescent="0.2">
      <c r="A68" s="9">
        <v>39</v>
      </c>
      <c r="E68" s="30">
        <v>20.388377487970001</v>
      </c>
      <c r="F68" s="30"/>
      <c r="G68" s="30"/>
      <c r="I68" s="30"/>
      <c r="J68" s="30"/>
      <c r="K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</row>
    <row r="69" spans="1:93" x14ac:dyDescent="0.2">
      <c r="A69" s="9">
        <v>40</v>
      </c>
      <c r="E69" s="30">
        <v>20.252405564596685</v>
      </c>
      <c r="F69" s="30"/>
      <c r="G69" s="30"/>
      <c r="I69" s="30"/>
      <c r="J69" s="30"/>
      <c r="K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</row>
    <row r="70" spans="1:93" x14ac:dyDescent="0.2">
      <c r="A70" s="9">
        <v>41</v>
      </c>
      <c r="E70" s="30">
        <v>20.367914153125831</v>
      </c>
      <c r="F70" s="30"/>
      <c r="G70" s="30"/>
      <c r="I70" s="30"/>
      <c r="J70" s="30"/>
      <c r="K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</row>
    <row r="71" spans="1:93" x14ac:dyDescent="0.2">
      <c r="A71" s="9">
        <v>42</v>
      </c>
      <c r="E71" s="30">
        <v>20.402092301622911</v>
      </c>
      <c r="F71" s="30"/>
      <c r="G71" s="30"/>
      <c r="I71" s="30"/>
      <c r="J71" s="30"/>
      <c r="K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</row>
    <row r="72" spans="1:93" x14ac:dyDescent="0.2">
      <c r="A72" s="9">
        <v>43</v>
      </c>
      <c r="E72" s="30">
        <v>20.40983582722831</v>
      </c>
      <c r="F72" s="30"/>
      <c r="G72" s="30"/>
      <c r="I72" s="30"/>
      <c r="J72" s="30"/>
      <c r="K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</row>
    <row r="73" spans="1:93" x14ac:dyDescent="0.2">
      <c r="A73" s="9">
        <v>44</v>
      </c>
      <c r="E73" s="30">
        <v>20.382986698595534</v>
      </c>
      <c r="F73" s="30"/>
      <c r="G73" s="30"/>
      <c r="I73" s="30"/>
      <c r="J73" s="30"/>
      <c r="K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</row>
    <row r="74" spans="1:93" x14ac:dyDescent="0.2">
      <c r="A74" s="9">
        <v>45</v>
      </c>
      <c r="E74" s="30">
        <v>20.223400920831992</v>
      </c>
      <c r="F74" s="30"/>
      <c r="G74" s="30"/>
      <c r="I74" s="30"/>
      <c r="J74" s="30"/>
      <c r="K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</row>
    <row r="75" spans="1:93" x14ac:dyDescent="0.2">
      <c r="A75" s="9">
        <v>46</v>
      </c>
      <c r="E75" s="30">
        <v>20.393923410679818</v>
      </c>
      <c r="F75" s="30"/>
      <c r="G75" s="30"/>
      <c r="I75" s="30"/>
      <c r="J75" s="30"/>
      <c r="K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</row>
    <row r="76" spans="1:93" x14ac:dyDescent="0.2">
      <c r="A76" s="9">
        <v>47</v>
      </c>
      <c r="E76" s="30">
        <v>20.254533885460621</v>
      </c>
      <c r="F76" s="30"/>
      <c r="G76" s="30"/>
      <c r="I76" s="30"/>
      <c r="J76" s="30"/>
      <c r="K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</row>
    <row r="77" spans="1:93" x14ac:dyDescent="0.2">
      <c r="A77" s="9">
        <v>48</v>
      </c>
      <c r="E77" s="30">
        <v>20.416718853444024</v>
      </c>
      <c r="F77" s="30"/>
      <c r="G77" s="30"/>
      <c r="I77" s="30"/>
      <c r="J77" s="30"/>
      <c r="K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</row>
    <row r="78" spans="1:93" x14ac:dyDescent="0.2">
      <c r="A78" s="9">
        <v>49</v>
      </c>
      <c r="E78" s="30">
        <v>20.306757201601968</v>
      </c>
      <c r="F78" s="30"/>
      <c r="G78" s="30"/>
      <c r="I78" s="30"/>
      <c r="J78" s="30"/>
      <c r="K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</row>
    <row r="79" spans="1:93" x14ac:dyDescent="0.2">
      <c r="A79" s="9">
        <v>50</v>
      </c>
      <c r="E79" s="30">
        <v>20.2464990096429</v>
      </c>
      <c r="F79" s="30"/>
      <c r="G79" s="30"/>
      <c r="I79" s="30"/>
      <c r="J79" s="30"/>
      <c r="K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</row>
    <row r="80" spans="1:93" x14ac:dyDescent="0.2">
      <c r="A80" s="9">
        <v>51</v>
      </c>
      <c r="E80" s="30">
        <v>20.287778382915693</v>
      </c>
      <c r="F80" s="30"/>
      <c r="G80" s="30"/>
      <c r="I80" s="30"/>
      <c r="J80" s="30"/>
      <c r="K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</row>
    <row r="81" spans="1:93" x14ac:dyDescent="0.2">
      <c r="A81" s="9">
        <v>52</v>
      </c>
      <c r="E81" s="30">
        <v>20.269452535311981</v>
      </c>
      <c r="F81" s="30"/>
      <c r="G81" s="30"/>
      <c r="I81" s="30"/>
      <c r="J81" s="30"/>
      <c r="K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</row>
    <row r="82" spans="1:93" x14ac:dyDescent="0.2">
      <c r="A82" s="9">
        <v>53</v>
      </c>
      <c r="E82" s="30">
        <v>20.165562759050168</v>
      </c>
      <c r="F82" s="30"/>
      <c r="G82" s="30"/>
      <c r="I82" s="30"/>
      <c r="J82" s="30"/>
      <c r="K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</row>
    <row r="83" spans="1:93" x14ac:dyDescent="0.2">
      <c r="A83" s="9">
        <v>54</v>
      </c>
      <c r="E83" s="30">
        <v>20.336527016146686</v>
      </c>
      <c r="F83" s="30"/>
      <c r="G83" s="30"/>
      <c r="I83" s="30"/>
      <c r="J83" s="30"/>
      <c r="K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</row>
    <row r="84" spans="1:93" x14ac:dyDescent="0.2">
      <c r="A84" s="9">
        <v>55</v>
      </c>
      <c r="E84" s="30">
        <v>20.243174000736278</v>
      </c>
      <c r="F84" s="30"/>
      <c r="G84" s="30"/>
      <c r="I84" s="30"/>
      <c r="J84" s="30"/>
      <c r="K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</row>
    <row r="85" spans="1:93" x14ac:dyDescent="0.2">
      <c r="A85" s="9">
        <v>56</v>
      </c>
      <c r="E85" s="30">
        <v>20.272545815480822</v>
      </c>
      <c r="F85" s="30"/>
      <c r="G85" s="30"/>
      <c r="I85" s="30"/>
      <c r="J85" s="30"/>
      <c r="K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</row>
    <row r="86" spans="1:93" x14ac:dyDescent="0.2">
      <c r="A86" s="9">
        <v>57</v>
      </c>
      <c r="E86" s="30"/>
      <c r="F86" s="30"/>
      <c r="G86" s="30"/>
      <c r="I86" s="30"/>
      <c r="J86" s="30"/>
      <c r="K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</row>
    <row r="87" spans="1:93" x14ac:dyDescent="0.2">
      <c r="A87" s="9">
        <v>58</v>
      </c>
      <c r="E87" s="30"/>
      <c r="F87" s="30"/>
      <c r="G87" s="30"/>
      <c r="I87" s="30"/>
      <c r="J87" s="30"/>
      <c r="K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</row>
    <row r="88" spans="1:93" x14ac:dyDescent="0.2">
      <c r="A88" s="9">
        <v>59</v>
      </c>
      <c r="E88" s="30"/>
      <c r="F88" s="30"/>
      <c r="G88" s="30"/>
      <c r="I88" s="30"/>
      <c r="J88" s="30"/>
      <c r="K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</row>
    <row r="89" spans="1:93" x14ac:dyDescent="0.2">
      <c r="A89" s="9">
        <v>60</v>
      </c>
      <c r="E89" s="30"/>
      <c r="F89" s="30"/>
      <c r="G89" s="30"/>
      <c r="I89" s="30"/>
      <c r="J89" s="30"/>
      <c r="K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</row>
    <row r="90" spans="1:93" x14ac:dyDescent="0.2">
      <c r="A90" s="9">
        <v>61</v>
      </c>
      <c r="E90" s="30"/>
      <c r="F90" s="30"/>
      <c r="G90" s="30"/>
      <c r="I90" s="30"/>
      <c r="J90" s="30"/>
      <c r="K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</row>
    <row r="91" spans="1:93" x14ac:dyDescent="0.2">
      <c r="A91" s="9">
        <v>62</v>
      </c>
      <c r="E91" s="30"/>
      <c r="F91" s="30"/>
      <c r="G91" s="30"/>
      <c r="I91" s="30"/>
      <c r="J91" s="30"/>
      <c r="K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</row>
    <row r="92" spans="1:93" x14ac:dyDescent="0.2">
      <c r="A92" s="9">
        <v>63</v>
      </c>
      <c r="E92" s="30"/>
      <c r="F92" s="30"/>
      <c r="G92" s="30"/>
      <c r="I92" s="30"/>
      <c r="J92" s="30"/>
      <c r="K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</row>
    <row r="93" spans="1:93" x14ac:dyDescent="0.2">
      <c r="A93" s="9">
        <v>64</v>
      </c>
      <c r="E93" s="30"/>
      <c r="F93" s="30"/>
      <c r="G93" s="30"/>
      <c r="I93" s="30"/>
      <c r="J93" s="30"/>
      <c r="K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</row>
    <row r="94" spans="1:93" x14ac:dyDescent="0.2">
      <c r="A94" s="9">
        <v>65</v>
      </c>
      <c r="E94" s="30"/>
      <c r="F94" s="30"/>
      <c r="G94" s="30"/>
      <c r="I94" s="30"/>
      <c r="J94" s="30"/>
      <c r="K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</row>
    <row r="95" spans="1:93" x14ac:dyDescent="0.2">
      <c r="A95" s="9">
        <v>66</v>
      </c>
      <c r="E95" s="30"/>
      <c r="F95" s="30"/>
      <c r="G95" s="30"/>
      <c r="I95" s="30"/>
      <c r="J95" s="30"/>
      <c r="K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</row>
    <row r="96" spans="1:93" x14ac:dyDescent="0.2">
      <c r="A96" s="9">
        <v>67</v>
      </c>
      <c r="E96" s="30"/>
      <c r="F96" s="30"/>
      <c r="G96" s="30"/>
      <c r="I96" s="30"/>
      <c r="J96" s="30"/>
      <c r="K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</row>
    <row r="97" spans="1:93" x14ac:dyDescent="0.2">
      <c r="A97" s="9">
        <v>68</v>
      </c>
      <c r="E97" s="30"/>
      <c r="F97" s="30"/>
      <c r="G97" s="30"/>
      <c r="I97" s="30"/>
      <c r="J97" s="30"/>
      <c r="K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</row>
    <row r="98" spans="1:93" x14ac:dyDescent="0.2">
      <c r="A98" s="9">
        <v>69</v>
      </c>
      <c r="E98" s="30"/>
      <c r="F98" s="30"/>
      <c r="G98" s="30"/>
      <c r="I98" s="30"/>
      <c r="J98" s="30"/>
      <c r="K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</row>
    <row r="99" spans="1:93" x14ac:dyDescent="0.2">
      <c r="A99" s="9">
        <v>70</v>
      </c>
      <c r="E99" s="30"/>
      <c r="F99" s="30"/>
      <c r="G99" s="30"/>
      <c r="I99" s="30"/>
      <c r="J99" s="30"/>
      <c r="K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</row>
    <row r="100" spans="1:93" x14ac:dyDescent="0.2">
      <c r="A100" s="9">
        <v>71</v>
      </c>
      <c r="E100" s="30"/>
      <c r="F100" s="30"/>
      <c r="G100" s="30"/>
      <c r="I100" s="30"/>
      <c r="J100" s="30"/>
      <c r="K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</row>
    <row r="101" spans="1:93" x14ac:dyDescent="0.2">
      <c r="A101" s="9">
        <v>72</v>
      </c>
      <c r="E101" s="30"/>
      <c r="F101" s="30"/>
      <c r="G101" s="30"/>
      <c r="I101" s="30"/>
      <c r="J101" s="30"/>
      <c r="K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</row>
    <row r="102" spans="1:93" x14ac:dyDescent="0.2">
      <c r="A102" s="9">
        <v>73</v>
      </c>
      <c r="E102" s="30"/>
      <c r="F102" s="30"/>
      <c r="G102" s="30"/>
      <c r="I102" s="30"/>
      <c r="J102" s="30"/>
      <c r="K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</row>
    <row r="103" spans="1:93" x14ac:dyDescent="0.2">
      <c r="A103" s="9">
        <v>74</v>
      </c>
      <c r="E103" s="30"/>
      <c r="F103" s="30"/>
      <c r="G103" s="30"/>
      <c r="I103" s="30"/>
      <c r="J103" s="30"/>
      <c r="K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</row>
    <row r="104" spans="1:93" x14ac:dyDescent="0.2">
      <c r="A104" s="9">
        <v>75</v>
      </c>
      <c r="E104" s="30"/>
      <c r="F104" s="30"/>
      <c r="G104" s="30"/>
      <c r="I104" s="30"/>
      <c r="J104" s="30"/>
      <c r="K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</row>
    <row r="105" spans="1:93" x14ac:dyDescent="0.2">
      <c r="A105" s="9">
        <v>76</v>
      </c>
      <c r="E105" s="30"/>
      <c r="F105" s="30"/>
      <c r="G105" s="30"/>
      <c r="I105" s="30"/>
      <c r="J105" s="30"/>
      <c r="K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</row>
    <row r="106" spans="1:93" x14ac:dyDescent="0.2">
      <c r="A106" s="9">
        <v>77</v>
      </c>
      <c r="E106" s="30"/>
      <c r="F106" s="30"/>
      <c r="G106" s="30"/>
      <c r="I106" s="30"/>
      <c r="J106" s="30"/>
      <c r="K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</row>
    <row r="107" spans="1:93" x14ac:dyDescent="0.2">
      <c r="A107" s="9">
        <v>78</v>
      </c>
      <c r="E107" s="30"/>
      <c r="F107" s="30"/>
      <c r="G107" s="30"/>
      <c r="I107" s="30"/>
      <c r="J107" s="30"/>
      <c r="K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</row>
    <row r="108" spans="1:93" x14ac:dyDescent="0.2">
      <c r="A108" s="9">
        <v>79</v>
      </c>
      <c r="E108" s="30"/>
      <c r="F108" s="30"/>
      <c r="G108" s="30"/>
      <c r="I108" s="30"/>
      <c r="J108" s="30"/>
      <c r="K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</row>
    <row r="109" spans="1:93" x14ac:dyDescent="0.2">
      <c r="A109" s="9">
        <v>80</v>
      </c>
      <c r="E109" s="30"/>
      <c r="F109" s="30"/>
      <c r="G109" s="30"/>
      <c r="I109" s="30"/>
      <c r="J109" s="30"/>
      <c r="K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</row>
    <row r="110" spans="1:93" x14ac:dyDescent="0.2">
      <c r="A110" s="9">
        <v>81</v>
      </c>
      <c r="E110" s="30"/>
      <c r="F110" s="30"/>
      <c r="G110" s="30"/>
      <c r="I110" s="30"/>
      <c r="J110" s="30"/>
      <c r="K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</row>
    <row r="111" spans="1:93" x14ac:dyDescent="0.2">
      <c r="A111" s="9">
        <v>82</v>
      </c>
      <c r="E111" s="30"/>
      <c r="F111" s="30"/>
      <c r="G111" s="30"/>
      <c r="I111" s="30"/>
      <c r="J111" s="30"/>
      <c r="K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</row>
    <row r="112" spans="1:93" x14ac:dyDescent="0.2">
      <c r="A112" s="9">
        <v>83</v>
      </c>
      <c r="E112" s="30"/>
      <c r="F112" s="30"/>
      <c r="G112" s="30"/>
      <c r="I112" s="30"/>
      <c r="J112" s="30"/>
      <c r="K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</row>
    <row r="113" spans="1:93" x14ac:dyDescent="0.2">
      <c r="A113" s="9">
        <v>84</v>
      </c>
      <c r="E113" s="30"/>
      <c r="F113" s="30"/>
      <c r="G113" s="30"/>
      <c r="I113" s="30"/>
      <c r="J113" s="30"/>
      <c r="K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</row>
    <row r="114" spans="1:93" x14ac:dyDescent="0.2">
      <c r="A114" s="9">
        <v>85</v>
      </c>
      <c r="E114" s="30"/>
      <c r="F114" s="30"/>
      <c r="G114" s="30"/>
      <c r="I114" s="30"/>
      <c r="J114" s="30"/>
      <c r="K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</row>
    <row r="115" spans="1:93" x14ac:dyDescent="0.2">
      <c r="A115" s="9">
        <v>86</v>
      </c>
      <c r="E115" s="30"/>
      <c r="F115" s="30"/>
      <c r="G115" s="30"/>
      <c r="I115" s="30"/>
      <c r="J115" s="30"/>
      <c r="K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</row>
    <row r="116" spans="1:93" x14ac:dyDescent="0.2">
      <c r="A116" s="9">
        <v>87</v>
      </c>
      <c r="E116" s="30"/>
      <c r="F116" s="30"/>
      <c r="G116" s="30"/>
      <c r="I116" s="30"/>
      <c r="J116" s="30"/>
      <c r="K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</row>
    <row r="117" spans="1:93" x14ac:dyDescent="0.2">
      <c r="A117" s="9">
        <v>88</v>
      </c>
      <c r="E117" s="30"/>
      <c r="F117" s="30"/>
      <c r="G117" s="30"/>
      <c r="I117" s="30"/>
      <c r="J117" s="30"/>
      <c r="K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</row>
    <row r="118" spans="1:93" x14ac:dyDescent="0.2">
      <c r="A118" s="9">
        <v>89</v>
      </c>
      <c r="E118" s="30"/>
      <c r="F118" s="30"/>
      <c r="G118" s="30"/>
      <c r="I118" s="30"/>
      <c r="J118" s="30"/>
      <c r="K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</row>
    <row r="119" spans="1:93" x14ac:dyDescent="0.2">
      <c r="A119" s="9">
        <v>90</v>
      </c>
      <c r="E119" s="30"/>
      <c r="F119" s="30"/>
      <c r="G119" s="30"/>
      <c r="I119" s="30"/>
      <c r="J119" s="30"/>
      <c r="K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</row>
    <row r="120" spans="1:93" x14ac:dyDescent="0.2">
      <c r="A120" s="9">
        <v>91</v>
      </c>
      <c r="E120" s="30"/>
      <c r="F120" s="30"/>
      <c r="G120" s="30"/>
      <c r="I120" s="30"/>
      <c r="J120" s="30"/>
      <c r="K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</row>
    <row r="121" spans="1:93" x14ac:dyDescent="0.2">
      <c r="A121" s="9">
        <v>92</v>
      </c>
      <c r="E121" s="30"/>
      <c r="F121" s="30"/>
      <c r="G121" s="30"/>
      <c r="I121" s="30"/>
      <c r="J121" s="30"/>
      <c r="K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</row>
    <row r="122" spans="1:93" x14ac:dyDescent="0.2">
      <c r="A122" s="9">
        <v>93</v>
      </c>
      <c r="E122" s="30"/>
      <c r="F122" s="30"/>
      <c r="G122" s="30"/>
      <c r="I122" s="30"/>
      <c r="J122" s="30"/>
      <c r="K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</row>
    <row r="123" spans="1:93" x14ac:dyDescent="0.2">
      <c r="A123" s="9">
        <v>94</v>
      </c>
      <c r="E123" s="30"/>
      <c r="F123" s="30"/>
      <c r="G123" s="30"/>
      <c r="I123" s="30"/>
      <c r="J123" s="30"/>
      <c r="K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</row>
    <row r="124" spans="1:93" x14ac:dyDescent="0.2">
      <c r="A124" s="9">
        <v>95</v>
      </c>
      <c r="E124" s="30"/>
      <c r="F124" s="30"/>
      <c r="G124" s="30"/>
      <c r="I124" s="30"/>
      <c r="J124" s="30"/>
      <c r="K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</row>
    <row r="125" spans="1:93" x14ac:dyDescent="0.2">
      <c r="A125" s="9">
        <v>96</v>
      </c>
      <c r="E125" s="30"/>
      <c r="F125" s="30"/>
      <c r="G125" s="30"/>
      <c r="I125" s="30"/>
      <c r="J125" s="30"/>
      <c r="K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</row>
    <row r="126" spans="1:93" x14ac:dyDescent="0.2">
      <c r="A126" s="9">
        <v>97</v>
      </c>
      <c r="E126" s="30"/>
      <c r="F126" s="30"/>
      <c r="G126" s="30"/>
      <c r="I126" s="30"/>
      <c r="J126" s="30"/>
      <c r="K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</row>
    <row r="127" spans="1:93" x14ac:dyDescent="0.2">
      <c r="A127" s="9">
        <v>98</v>
      </c>
      <c r="E127" s="30"/>
      <c r="F127" s="30"/>
      <c r="G127" s="30"/>
      <c r="I127" s="30"/>
      <c r="J127" s="30"/>
      <c r="K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</row>
    <row r="128" spans="1:93" x14ac:dyDescent="0.2">
      <c r="A128" s="9">
        <v>99</v>
      </c>
      <c r="E128" s="30"/>
      <c r="F128" s="30"/>
      <c r="G128" s="30"/>
      <c r="I128" s="30"/>
      <c r="J128" s="30"/>
      <c r="K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</row>
    <row r="129" spans="1:93" x14ac:dyDescent="0.2">
      <c r="A129" s="9">
        <v>100</v>
      </c>
      <c r="E129" s="30"/>
      <c r="F129" s="30"/>
      <c r="G129" s="30"/>
      <c r="I129" s="30"/>
      <c r="J129" s="30"/>
      <c r="K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</row>
    <row r="130" spans="1:93" x14ac:dyDescent="0.2">
      <c r="A130" s="9">
        <v>101</v>
      </c>
      <c r="E130" s="30"/>
      <c r="F130" s="30"/>
      <c r="G130" s="30"/>
      <c r="I130" s="30"/>
      <c r="J130" s="30"/>
      <c r="K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</row>
    <row r="131" spans="1:93" x14ac:dyDescent="0.2">
      <c r="A131" s="9">
        <v>102</v>
      </c>
      <c r="E131" s="30"/>
      <c r="F131" s="30"/>
      <c r="G131" s="30"/>
      <c r="I131" s="30"/>
      <c r="J131" s="30"/>
      <c r="K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</row>
    <row r="132" spans="1:93" x14ac:dyDescent="0.2">
      <c r="A132" s="9">
        <v>103</v>
      </c>
      <c r="E132" s="30"/>
      <c r="F132" s="30"/>
      <c r="G132" s="30"/>
      <c r="I132" s="30"/>
      <c r="J132" s="30"/>
      <c r="K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</row>
    <row r="133" spans="1:93" x14ac:dyDescent="0.2">
      <c r="A133" s="9">
        <v>104</v>
      </c>
      <c r="E133" s="30"/>
      <c r="F133" s="30"/>
      <c r="G133" s="30"/>
      <c r="I133" s="30"/>
      <c r="J133" s="30"/>
      <c r="K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</row>
    <row r="134" spans="1:93" x14ac:dyDescent="0.2">
      <c r="A134" s="9">
        <v>105</v>
      </c>
      <c r="E134" s="30"/>
      <c r="F134" s="30"/>
      <c r="G134" s="30"/>
      <c r="I134" s="30"/>
      <c r="J134" s="30"/>
      <c r="K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</row>
    <row r="135" spans="1:93" x14ac:dyDescent="0.2">
      <c r="A135" s="9">
        <v>106</v>
      </c>
      <c r="E135" s="30"/>
      <c r="F135" s="30"/>
      <c r="G135" s="30"/>
      <c r="I135" s="30"/>
      <c r="J135" s="30"/>
      <c r="K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</row>
    <row r="136" spans="1:93" x14ac:dyDescent="0.2">
      <c r="A136" s="9">
        <v>107</v>
      </c>
      <c r="E136" s="30"/>
      <c r="F136" s="30"/>
      <c r="G136" s="30"/>
      <c r="I136" s="30"/>
      <c r="J136" s="30"/>
      <c r="K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</row>
    <row r="137" spans="1:93" x14ac:dyDescent="0.2">
      <c r="A137" s="9">
        <v>108</v>
      </c>
      <c r="E137" s="30"/>
      <c r="F137" s="30"/>
      <c r="G137" s="30"/>
      <c r="I137" s="30"/>
      <c r="J137" s="30"/>
      <c r="K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</row>
    <row r="138" spans="1:93" x14ac:dyDescent="0.2">
      <c r="A138" s="9">
        <v>109</v>
      </c>
      <c r="E138" s="30"/>
      <c r="F138" s="30"/>
      <c r="G138" s="30"/>
      <c r="I138" s="30"/>
      <c r="J138" s="30"/>
      <c r="K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</row>
    <row r="139" spans="1:93" x14ac:dyDescent="0.2">
      <c r="A139" s="9">
        <v>110</v>
      </c>
      <c r="E139" s="30"/>
      <c r="F139" s="30"/>
      <c r="G139" s="30"/>
      <c r="I139" s="30"/>
      <c r="J139" s="30"/>
      <c r="K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</row>
    <row r="140" spans="1:93" x14ac:dyDescent="0.2">
      <c r="A140" s="9">
        <v>111</v>
      </c>
      <c r="E140" s="30"/>
      <c r="F140" s="30"/>
      <c r="G140" s="30"/>
      <c r="I140" s="30"/>
      <c r="J140" s="30"/>
      <c r="K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</row>
    <row r="141" spans="1:93" x14ac:dyDescent="0.2">
      <c r="A141" s="9">
        <v>112</v>
      </c>
      <c r="E141" s="30"/>
      <c r="F141" s="30"/>
      <c r="G141" s="30"/>
      <c r="I141" s="30"/>
      <c r="J141" s="30"/>
      <c r="K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</row>
    <row r="142" spans="1:93" x14ac:dyDescent="0.2">
      <c r="A142" s="9">
        <v>113</v>
      </c>
      <c r="E142" s="30"/>
      <c r="F142" s="30"/>
      <c r="G142" s="30"/>
      <c r="I142" s="30"/>
      <c r="J142" s="30"/>
      <c r="K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</row>
    <row r="143" spans="1:93" x14ac:dyDescent="0.2">
      <c r="A143" s="9">
        <v>114</v>
      </c>
      <c r="E143" s="30"/>
      <c r="F143" s="30"/>
      <c r="G143" s="30"/>
      <c r="I143" s="30"/>
      <c r="J143" s="30"/>
      <c r="K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</row>
    <row r="144" spans="1:93" x14ac:dyDescent="0.2">
      <c r="A144" s="9">
        <v>115</v>
      </c>
      <c r="E144" s="30"/>
      <c r="F144" s="30"/>
      <c r="G144" s="30"/>
      <c r="I144" s="30"/>
      <c r="J144" s="30"/>
      <c r="K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</row>
    <row r="145" spans="1:93" x14ac:dyDescent="0.2">
      <c r="A145" s="9">
        <v>116</v>
      </c>
      <c r="E145" s="30"/>
      <c r="F145" s="30"/>
      <c r="G145" s="30"/>
      <c r="I145" s="30"/>
      <c r="J145" s="30"/>
      <c r="K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</row>
    <row r="146" spans="1:93" x14ac:dyDescent="0.2">
      <c r="A146" s="9">
        <v>117</v>
      </c>
      <c r="E146" s="30"/>
      <c r="F146" s="30"/>
      <c r="G146" s="30"/>
      <c r="I146" s="30"/>
      <c r="J146" s="30"/>
      <c r="K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</row>
    <row r="147" spans="1:93" x14ac:dyDescent="0.2">
      <c r="A147" s="9">
        <v>118</v>
      </c>
      <c r="E147" s="30"/>
      <c r="F147" s="30"/>
      <c r="G147" s="30"/>
      <c r="I147" s="30"/>
      <c r="J147" s="30"/>
      <c r="K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</row>
    <row r="148" spans="1:93" x14ac:dyDescent="0.2">
      <c r="A148" s="9">
        <v>119</v>
      </c>
      <c r="E148" s="30"/>
      <c r="F148" s="30"/>
      <c r="G148" s="30"/>
      <c r="I148" s="30"/>
      <c r="J148" s="30"/>
      <c r="K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</row>
    <row r="149" spans="1:93" x14ac:dyDescent="0.2">
      <c r="A149" s="9">
        <v>120</v>
      </c>
      <c r="E149" s="30"/>
      <c r="F149" s="30"/>
      <c r="G149" s="30"/>
      <c r="I149" s="30"/>
      <c r="J149" s="30"/>
      <c r="K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</row>
    <row r="150" spans="1:93" x14ac:dyDescent="0.2">
      <c r="A150" s="9">
        <v>121</v>
      </c>
      <c r="E150" s="30"/>
      <c r="F150" s="30"/>
      <c r="G150" s="30"/>
      <c r="I150" s="30"/>
      <c r="J150" s="30"/>
      <c r="K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</row>
    <row r="151" spans="1:93" x14ac:dyDescent="0.2">
      <c r="A151" s="9">
        <v>122</v>
      </c>
      <c r="E151" s="30"/>
      <c r="F151" s="30"/>
      <c r="G151" s="30"/>
      <c r="I151" s="30"/>
      <c r="J151" s="30"/>
      <c r="K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</row>
    <row r="152" spans="1:93" x14ac:dyDescent="0.2">
      <c r="A152" s="9">
        <v>123</v>
      </c>
      <c r="E152" s="30"/>
      <c r="F152" s="30"/>
      <c r="G152" s="30"/>
      <c r="I152" s="30"/>
      <c r="J152" s="30"/>
      <c r="K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</row>
    <row r="153" spans="1:93" x14ac:dyDescent="0.2">
      <c r="A153" s="9">
        <v>124</v>
      </c>
      <c r="E153" s="30"/>
      <c r="F153" s="30"/>
      <c r="G153" s="30"/>
      <c r="I153" s="30"/>
      <c r="J153" s="30"/>
      <c r="K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</row>
    <row r="154" spans="1:93" x14ac:dyDescent="0.2">
      <c r="A154" s="9">
        <v>125</v>
      </c>
      <c r="E154" s="30"/>
      <c r="F154" s="30"/>
      <c r="G154" s="30"/>
      <c r="I154" s="30"/>
      <c r="J154" s="30"/>
      <c r="K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</row>
    <row r="155" spans="1:93" x14ac:dyDescent="0.2">
      <c r="A155" s="9">
        <v>126</v>
      </c>
      <c r="E155" s="30"/>
      <c r="F155" s="30"/>
      <c r="G155" s="30"/>
      <c r="I155" s="30"/>
      <c r="J155" s="30"/>
      <c r="K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</row>
    <row r="156" spans="1:93" x14ac:dyDescent="0.2">
      <c r="A156" s="9">
        <v>127</v>
      </c>
      <c r="E156" s="30"/>
      <c r="F156" s="30"/>
      <c r="G156" s="30"/>
      <c r="I156" s="30"/>
      <c r="J156" s="30"/>
      <c r="K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</row>
    <row r="157" spans="1:93" x14ac:dyDescent="0.2">
      <c r="A157" s="9">
        <v>128</v>
      </c>
      <c r="E157" s="30"/>
      <c r="F157" s="30"/>
      <c r="G157" s="30"/>
      <c r="I157" s="30"/>
      <c r="J157" s="30"/>
      <c r="K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</row>
    <row r="158" spans="1:93" x14ac:dyDescent="0.2">
      <c r="A158" s="9">
        <v>129</v>
      </c>
      <c r="E158" s="30"/>
      <c r="F158" s="30"/>
      <c r="G158" s="30"/>
      <c r="I158" s="30"/>
      <c r="J158" s="30"/>
      <c r="K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</row>
    <row r="159" spans="1:93" x14ac:dyDescent="0.2">
      <c r="A159" s="9">
        <v>130</v>
      </c>
      <c r="E159" s="30"/>
      <c r="F159" s="30"/>
      <c r="G159" s="30"/>
      <c r="I159" s="30"/>
      <c r="J159" s="30"/>
      <c r="K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</row>
    <row r="160" spans="1:93" x14ac:dyDescent="0.2">
      <c r="A160" s="9">
        <v>131</v>
      </c>
      <c r="E160" s="30"/>
      <c r="F160" s="30"/>
      <c r="G160" s="30"/>
      <c r="I160" s="30"/>
      <c r="J160" s="30"/>
      <c r="K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</row>
    <row r="161" spans="1:93" x14ac:dyDescent="0.2">
      <c r="A161" s="9">
        <v>132</v>
      </c>
      <c r="E161" s="30"/>
      <c r="F161" s="30"/>
      <c r="G161" s="30"/>
      <c r="I161" s="30"/>
      <c r="J161" s="30"/>
      <c r="K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</row>
    <row r="162" spans="1:93" x14ac:dyDescent="0.2">
      <c r="A162" s="9">
        <v>133</v>
      </c>
      <c r="E162" s="30"/>
      <c r="F162" s="30"/>
      <c r="G162" s="30"/>
      <c r="I162" s="30"/>
      <c r="J162" s="30"/>
      <c r="K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</row>
    <row r="163" spans="1:93" x14ac:dyDescent="0.2">
      <c r="A163" s="9">
        <v>134</v>
      </c>
      <c r="E163" s="30"/>
      <c r="F163" s="30"/>
      <c r="G163" s="30"/>
      <c r="I163" s="30"/>
      <c r="J163" s="30"/>
      <c r="K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</row>
    <row r="164" spans="1:93" x14ac:dyDescent="0.2">
      <c r="A164" s="9">
        <v>135</v>
      </c>
      <c r="E164" s="30"/>
      <c r="F164" s="30"/>
      <c r="G164" s="30"/>
      <c r="I164" s="30"/>
      <c r="J164" s="30"/>
      <c r="K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</row>
    <row r="165" spans="1:93" x14ac:dyDescent="0.2">
      <c r="A165" s="9">
        <v>136</v>
      </c>
      <c r="E165" s="30"/>
      <c r="F165" s="30"/>
      <c r="G165" s="30"/>
      <c r="I165" s="30"/>
      <c r="J165" s="30"/>
      <c r="K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</row>
    <row r="166" spans="1:93" x14ac:dyDescent="0.2">
      <c r="A166" s="9">
        <v>137</v>
      </c>
      <c r="E166" s="30"/>
      <c r="F166" s="30"/>
      <c r="G166" s="30"/>
      <c r="I166" s="30"/>
      <c r="J166" s="30"/>
      <c r="K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</row>
    <row r="167" spans="1:93" x14ac:dyDescent="0.2">
      <c r="A167" s="9">
        <v>138</v>
      </c>
      <c r="E167" s="30"/>
      <c r="F167" s="30"/>
      <c r="G167" s="30"/>
      <c r="I167" s="30"/>
      <c r="J167" s="30"/>
      <c r="K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</row>
    <row r="168" spans="1:93" x14ac:dyDescent="0.2">
      <c r="A168" s="9">
        <v>139</v>
      </c>
      <c r="E168" s="30"/>
      <c r="F168" s="30"/>
      <c r="G168" s="30"/>
      <c r="I168" s="30"/>
      <c r="J168" s="30"/>
      <c r="K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</row>
    <row r="169" spans="1:93" x14ac:dyDescent="0.2">
      <c r="A169" s="9">
        <v>140</v>
      </c>
      <c r="E169" s="30"/>
      <c r="F169" s="30"/>
      <c r="G169" s="30"/>
      <c r="I169" s="30"/>
      <c r="J169" s="30"/>
      <c r="K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</row>
    <row r="170" spans="1:93" x14ac:dyDescent="0.2">
      <c r="A170" s="9">
        <v>141</v>
      </c>
      <c r="E170" s="30"/>
      <c r="F170" s="30"/>
      <c r="G170" s="30"/>
      <c r="I170" s="30"/>
      <c r="J170" s="30"/>
      <c r="K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</row>
    <row r="171" spans="1:93" x14ac:dyDescent="0.2">
      <c r="A171" s="9">
        <v>142</v>
      </c>
      <c r="E171" s="30"/>
      <c r="F171" s="30"/>
      <c r="G171" s="30"/>
      <c r="I171" s="30"/>
      <c r="J171" s="30"/>
      <c r="K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</row>
    <row r="172" spans="1:93" x14ac:dyDescent="0.2">
      <c r="A172" s="9">
        <v>143</v>
      </c>
      <c r="E172" s="30"/>
      <c r="F172" s="30"/>
      <c r="G172" s="30"/>
      <c r="I172" s="30"/>
      <c r="J172" s="30"/>
      <c r="K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</row>
    <row r="173" spans="1:93" x14ac:dyDescent="0.2">
      <c r="A173" s="9">
        <v>144</v>
      </c>
      <c r="E173" s="30"/>
      <c r="F173" s="30"/>
      <c r="G173" s="30"/>
      <c r="I173" s="30"/>
      <c r="J173" s="30"/>
      <c r="K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</row>
    <row r="174" spans="1:93" x14ac:dyDescent="0.2">
      <c r="A174" s="9">
        <v>145</v>
      </c>
      <c r="E174" s="30"/>
      <c r="F174" s="30"/>
      <c r="G174" s="30"/>
      <c r="I174" s="30"/>
      <c r="J174" s="30"/>
      <c r="K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</row>
    <row r="175" spans="1:93" x14ac:dyDescent="0.2">
      <c r="A175" s="9">
        <v>146</v>
      </c>
      <c r="E175" s="30"/>
      <c r="F175" s="30"/>
      <c r="G175" s="30"/>
      <c r="I175" s="30"/>
      <c r="J175" s="30"/>
      <c r="K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</row>
    <row r="176" spans="1:93" x14ac:dyDescent="0.2">
      <c r="A176" s="9">
        <v>147</v>
      </c>
      <c r="E176" s="30"/>
      <c r="F176" s="30"/>
      <c r="G176" s="30"/>
      <c r="I176" s="30"/>
      <c r="J176" s="30"/>
      <c r="K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</row>
    <row r="177" spans="1:93" x14ac:dyDescent="0.2">
      <c r="A177" s="9">
        <v>148</v>
      </c>
      <c r="E177" s="30"/>
      <c r="F177" s="30"/>
      <c r="G177" s="30"/>
      <c r="I177" s="30"/>
      <c r="J177" s="30"/>
      <c r="K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</row>
    <row r="178" spans="1:93" x14ac:dyDescent="0.2">
      <c r="A178" s="9">
        <v>149</v>
      </c>
      <c r="E178" s="30"/>
      <c r="F178" s="30"/>
      <c r="G178" s="30"/>
      <c r="I178" s="30"/>
      <c r="J178" s="30"/>
      <c r="K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</row>
    <row r="179" spans="1:93" x14ac:dyDescent="0.2">
      <c r="A179" s="9">
        <v>150</v>
      </c>
      <c r="E179" s="30"/>
      <c r="F179" s="30"/>
      <c r="G179" s="30"/>
      <c r="I179" s="30"/>
      <c r="J179" s="30"/>
      <c r="K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</row>
    <row r="180" spans="1:93" x14ac:dyDescent="0.2">
      <c r="A180" s="9">
        <v>151</v>
      </c>
      <c r="E180" s="30"/>
      <c r="F180" s="30"/>
      <c r="G180" s="30"/>
      <c r="I180" s="30"/>
      <c r="J180" s="30"/>
      <c r="K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</row>
    <row r="181" spans="1:93" x14ac:dyDescent="0.2">
      <c r="A181" s="9">
        <v>152</v>
      </c>
      <c r="E181" s="30"/>
      <c r="F181" s="30"/>
      <c r="G181" s="30"/>
      <c r="I181" s="30"/>
      <c r="J181" s="30"/>
      <c r="K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</row>
    <row r="182" spans="1:93" x14ac:dyDescent="0.2">
      <c r="A182" s="9">
        <v>153</v>
      </c>
      <c r="E182" s="30"/>
      <c r="F182" s="30"/>
      <c r="G182" s="30"/>
      <c r="I182" s="30"/>
      <c r="J182" s="30"/>
      <c r="K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</row>
    <row r="183" spans="1:93" x14ac:dyDescent="0.2">
      <c r="A183" s="9">
        <v>154</v>
      </c>
      <c r="E183" s="30"/>
      <c r="F183" s="30"/>
      <c r="G183" s="30"/>
      <c r="I183" s="30"/>
      <c r="J183" s="30"/>
      <c r="K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</row>
    <row r="184" spans="1:93" x14ac:dyDescent="0.2">
      <c r="A184" s="9">
        <v>155</v>
      </c>
      <c r="E184" s="30"/>
      <c r="F184" s="30"/>
      <c r="G184" s="30"/>
      <c r="I184" s="30"/>
      <c r="J184" s="30"/>
      <c r="K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</row>
    <row r="185" spans="1:93" x14ac:dyDescent="0.2">
      <c r="A185" s="9">
        <v>156</v>
      </c>
      <c r="E185" s="30"/>
      <c r="F185" s="30"/>
      <c r="G185" s="30"/>
      <c r="I185" s="30"/>
      <c r="J185" s="30"/>
      <c r="K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</row>
    <row r="186" spans="1:93" x14ac:dyDescent="0.2">
      <c r="A186" s="9">
        <v>157</v>
      </c>
      <c r="E186" s="30"/>
      <c r="F186" s="30"/>
      <c r="G186" s="30"/>
      <c r="I186" s="30"/>
      <c r="J186" s="30"/>
      <c r="K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</row>
    <row r="187" spans="1:93" x14ac:dyDescent="0.2">
      <c r="A187" s="9">
        <v>158</v>
      </c>
      <c r="E187" s="30"/>
      <c r="F187" s="30"/>
      <c r="G187" s="30"/>
      <c r="I187" s="30"/>
      <c r="J187" s="30"/>
      <c r="K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</row>
    <row r="188" spans="1:93" x14ac:dyDescent="0.2">
      <c r="A188" s="9">
        <v>159</v>
      </c>
      <c r="E188" s="30"/>
      <c r="F188" s="30"/>
      <c r="G188" s="30"/>
      <c r="I188" s="30"/>
      <c r="J188" s="30"/>
      <c r="K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</row>
    <row r="189" spans="1:93" x14ac:dyDescent="0.2">
      <c r="A189" s="9">
        <v>160</v>
      </c>
      <c r="E189" s="30"/>
      <c r="F189" s="30"/>
      <c r="G189" s="30"/>
      <c r="I189" s="30"/>
      <c r="J189" s="30"/>
      <c r="K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</row>
    <row r="190" spans="1:93" x14ac:dyDescent="0.2">
      <c r="A190" s="9">
        <v>161</v>
      </c>
      <c r="E190" s="30"/>
      <c r="F190" s="30"/>
      <c r="G190" s="30"/>
      <c r="I190" s="30"/>
      <c r="J190" s="30"/>
      <c r="K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</row>
    <row r="191" spans="1:93" x14ac:dyDescent="0.2">
      <c r="A191" s="9">
        <v>162</v>
      </c>
      <c r="E191" s="30"/>
      <c r="F191" s="30"/>
      <c r="G191" s="30"/>
      <c r="I191" s="30"/>
      <c r="J191" s="30"/>
      <c r="K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</row>
    <row r="192" spans="1:93" x14ac:dyDescent="0.2">
      <c r="A192" s="9">
        <v>163</v>
      </c>
      <c r="E192" s="30"/>
      <c r="F192" s="30"/>
      <c r="G192" s="30"/>
      <c r="I192" s="30"/>
      <c r="J192" s="30"/>
      <c r="K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</row>
    <row r="193" spans="1:93" x14ac:dyDescent="0.2">
      <c r="A193" s="9">
        <v>164</v>
      </c>
      <c r="E193" s="30"/>
      <c r="F193" s="30"/>
      <c r="G193" s="30"/>
      <c r="I193" s="30"/>
      <c r="J193" s="30"/>
      <c r="K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</row>
    <row r="194" spans="1:93" x14ac:dyDescent="0.2">
      <c r="A194" s="9">
        <v>165</v>
      </c>
      <c r="E194" s="30"/>
      <c r="F194" s="30"/>
      <c r="G194" s="30"/>
      <c r="I194" s="30"/>
      <c r="J194" s="30"/>
      <c r="K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</row>
    <row r="195" spans="1:93" x14ac:dyDescent="0.2">
      <c r="A195" s="9">
        <v>166</v>
      </c>
      <c r="E195" s="30"/>
      <c r="F195" s="30"/>
      <c r="G195" s="30"/>
      <c r="I195" s="30"/>
      <c r="J195" s="30"/>
      <c r="K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</row>
    <row r="196" spans="1:93" x14ac:dyDescent="0.2">
      <c r="A196" s="9">
        <v>167</v>
      </c>
      <c r="E196" s="30"/>
      <c r="F196" s="30"/>
      <c r="G196" s="30"/>
      <c r="I196" s="30"/>
      <c r="J196" s="30"/>
      <c r="K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</row>
    <row r="197" spans="1:93" x14ac:dyDescent="0.2">
      <c r="A197" s="9">
        <v>168</v>
      </c>
      <c r="E197" s="30"/>
      <c r="F197" s="30"/>
      <c r="G197" s="30"/>
      <c r="I197" s="30"/>
      <c r="J197" s="30"/>
      <c r="K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</row>
    <row r="198" spans="1:93" x14ac:dyDescent="0.2">
      <c r="A198" s="9">
        <v>169</v>
      </c>
      <c r="E198" s="30"/>
      <c r="F198" s="30"/>
      <c r="G198" s="30"/>
      <c r="I198" s="30"/>
      <c r="J198" s="30"/>
      <c r="K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</row>
    <row r="199" spans="1:93" x14ac:dyDescent="0.2">
      <c r="A199" s="9">
        <v>170</v>
      </c>
      <c r="E199" s="30"/>
      <c r="F199" s="30"/>
      <c r="G199" s="30"/>
      <c r="I199" s="30"/>
      <c r="J199" s="30"/>
      <c r="K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</row>
    <row r="200" spans="1:93" x14ac:dyDescent="0.2">
      <c r="A200" s="9">
        <v>171</v>
      </c>
      <c r="E200" s="30"/>
      <c r="F200" s="30"/>
      <c r="G200" s="30"/>
      <c r="I200" s="30"/>
      <c r="J200" s="30"/>
      <c r="K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</row>
    <row r="201" spans="1:93" x14ac:dyDescent="0.2">
      <c r="A201" s="9">
        <v>172</v>
      </c>
      <c r="E201" s="30"/>
      <c r="F201" s="30"/>
      <c r="G201" s="30"/>
      <c r="I201" s="30"/>
      <c r="J201" s="30"/>
      <c r="K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</row>
    <row r="202" spans="1:93" x14ac:dyDescent="0.2">
      <c r="A202" s="9">
        <v>173</v>
      </c>
      <c r="E202" s="30"/>
      <c r="F202" s="30"/>
      <c r="G202" s="30"/>
      <c r="I202" s="30"/>
      <c r="J202" s="30"/>
      <c r="K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</row>
    <row r="203" spans="1:93" x14ac:dyDescent="0.2">
      <c r="A203" s="9">
        <v>174</v>
      </c>
      <c r="E203" s="30"/>
      <c r="F203" s="30"/>
      <c r="G203" s="30"/>
      <c r="I203" s="30"/>
      <c r="J203" s="30"/>
      <c r="K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</row>
    <row r="204" spans="1:93" x14ac:dyDescent="0.2">
      <c r="A204" s="9">
        <v>175</v>
      </c>
      <c r="E204" s="30"/>
      <c r="F204" s="30"/>
      <c r="G204" s="30"/>
      <c r="I204" s="30"/>
      <c r="J204" s="30"/>
      <c r="K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</row>
    <row r="205" spans="1:93" x14ac:dyDescent="0.2">
      <c r="A205" s="9">
        <v>176</v>
      </c>
      <c r="E205" s="30"/>
      <c r="F205" s="30"/>
      <c r="G205" s="30"/>
      <c r="I205" s="30"/>
      <c r="J205" s="30"/>
      <c r="K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</row>
    <row r="206" spans="1:93" x14ac:dyDescent="0.2">
      <c r="A206" s="9">
        <v>177</v>
      </c>
      <c r="E206" s="30"/>
      <c r="F206" s="30"/>
      <c r="G206" s="30"/>
      <c r="I206" s="30"/>
      <c r="J206" s="30"/>
      <c r="K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</row>
    <row r="207" spans="1:93" x14ac:dyDescent="0.2">
      <c r="A207" s="9">
        <v>178</v>
      </c>
      <c r="E207" s="30"/>
      <c r="F207" s="30"/>
      <c r="G207" s="30"/>
      <c r="I207" s="30"/>
      <c r="J207" s="30"/>
      <c r="K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</row>
    <row r="208" spans="1:93" x14ac:dyDescent="0.2">
      <c r="A208" s="9">
        <v>179</v>
      </c>
      <c r="E208" s="30"/>
      <c r="F208" s="30"/>
      <c r="G208" s="30"/>
      <c r="I208" s="30"/>
      <c r="J208" s="30"/>
      <c r="K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</row>
    <row r="209" spans="1:93" x14ac:dyDescent="0.2">
      <c r="A209" s="9">
        <v>180</v>
      </c>
      <c r="E209" s="30"/>
      <c r="F209" s="30"/>
      <c r="G209" s="30"/>
      <c r="I209" s="30"/>
      <c r="J209" s="30"/>
      <c r="K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</row>
    <row r="210" spans="1:93" x14ac:dyDescent="0.2">
      <c r="A210" s="9">
        <v>181</v>
      </c>
      <c r="E210" s="30"/>
      <c r="F210" s="30"/>
      <c r="G210" s="30"/>
      <c r="I210" s="30"/>
      <c r="J210" s="30"/>
      <c r="K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</row>
    <row r="211" spans="1:93" x14ac:dyDescent="0.2">
      <c r="A211" s="9">
        <v>182</v>
      </c>
      <c r="E211" s="30"/>
      <c r="F211" s="30"/>
      <c r="G211" s="30"/>
      <c r="I211" s="30"/>
      <c r="J211" s="30"/>
      <c r="K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</row>
    <row r="212" spans="1:93" x14ac:dyDescent="0.2">
      <c r="A212" s="9">
        <v>183</v>
      </c>
      <c r="E212" s="30"/>
      <c r="F212" s="30"/>
      <c r="G212" s="30"/>
      <c r="I212" s="30"/>
      <c r="J212" s="30"/>
      <c r="K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</row>
    <row r="213" spans="1:93" x14ac:dyDescent="0.2">
      <c r="A213" s="9">
        <v>184</v>
      </c>
      <c r="E213" s="30"/>
      <c r="F213" s="30"/>
      <c r="G213" s="30"/>
      <c r="I213" s="30"/>
      <c r="J213" s="30"/>
      <c r="K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</row>
    <row r="214" spans="1:93" x14ac:dyDescent="0.2">
      <c r="A214" s="9">
        <v>185</v>
      </c>
      <c r="E214" s="30"/>
      <c r="F214" s="30"/>
      <c r="G214" s="30"/>
      <c r="I214" s="30"/>
      <c r="J214" s="30"/>
      <c r="K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</row>
    <row r="215" spans="1:93" x14ac:dyDescent="0.2">
      <c r="A215" s="9">
        <v>186</v>
      </c>
      <c r="E215" s="30"/>
      <c r="F215" s="30"/>
      <c r="G215" s="30"/>
      <c r="I215" s="30"/>
      <c r="J215" s="30"/>
      <c r="K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</row>
    <row r="216" spans="1:93" x14ac:dyDescent="0.2">
      <c r="A216" s="9">
        <v>187</v>
      </c>
      <c r="E216" s="30"/>
      <c r="F216" s="30"/>
      <c r="G216" s="30"/>
      <c r="I216" s="30"/>
      <c r="J216" s="30"/>
      <c r="K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</row>
    <row r="217" spans="1:93" x14ac:dyDescent="0.2">
      <c r="A217" s="9">
        <v>188</v>
      </c>
      <c r="E217" s="30"/>
      <c r="F217" s="30"/>
      <c r="G217" s="30"/>
      <c r="I217" s="30"/>
      <c r="J217" s="30"/>
      <c r="K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</row>
    <row r="218" spans="1:93" x14ac:dyDescent="0.2">
      <c r="A218" s="9">
        <v>189</v>
      </c>
      <c r="E218" s="30"/>
      <c r="F218" s="30"/>
      <c r="G218" s="30"/>
      <c r="I218" s="30"/>
      <c r="J218" s="30"/>
      <c r="K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</row>
    <row r="219" spans="1:93" x14ac:dyDescent="0.2">
      <c r="A219" s="9">
        <v>190</v>
      </c>
      <c r="E219" s="30"/>
      <c r="F219" s="30"/>
      <c r="G219" s="30"/>
      <c r="I219" s="30"/>
      <c r="J219" s="30"/>
      <c r="K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</row>
    <row r="220" spans="1:93" x14ac:dyDescent="0.2">
      <c r="A220" s="9">
        <v>191</v>
      </c>
      <c r="E220" s="30"/>
      <c r="F220" s="30"/>
      <c r="G220" s="30"/>
      <c r="I220" s="30"/>
      <c r="J220" s="30"/>
      <c r="K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</row>
    <row r="221" spans="1:93" x14ac:dyDescent="0.2">
      <c r="A221" s="9">
        <v>192</v>
      </c>
      <c r="E221" s="30"/>
      <c r="F221" s="30"/>
      <c r="G221" s="30"/>
      <c r="I221" s="30"/>
      <c r="J221" s="30"/>
      <c r="K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</row>
    <row r="222" spans="1:93" x14ac:dyDescent="0.2">
      <c r="A222" s="9">
        <v>193</v>
      </c>
      <c r="E222" s="30"/>
      <c r="F222" s="30"/>
      <c r="G222" s="30"/>
      <c r="I222" s="30"/>
      <c r="J222" s="30"/>
      <c r="K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</row>
    <row r="223" spans="1:93" x14ac:dyDescent="0.2">
      <c r="A223" s="9">
        <v>194</v>
      </c>
      <c r="E223" s="30"/>
      <c r="F223" s="30"/>
      <c r="G223" s="30"/>
      <c r="I223" s="30"/>
      <c r="J223" s="30"/>
      <c r="K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</row>
    <row r="224" spans="1:93" x14ac:dyDescent="0.2">
      <c r="A224" s="9">
        <v>195</v>
      </c>
      <c r="E224" s="30"/>
      <c r="F224" s="30"/>
      <c r="G224" s="30"/>
      <c r="I224" s="30"/>
      <c r="J224" s="30"/>
      <c r="K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</row>
    <row r="225" spans="1:93" x14ac:dyDescent="0.2">
      <c r="A225" s="9">
        <v>196</v>
      </c>
      <c r="E225" s="30"/>
      <c r="F225" s="30"/>
      <c r="G225" s="30"/>
      <c r="I225" s="30"/>
      <c r="J225" s="30"/>
      <c r="K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</row>
    <row r="226" spans="1:93" x14ac:dyDescent="0.2">
      <c r="A226" s="9">
        <v>197</v>
      </c>
      <c r="E226" s="30"/>
      <c r="F226" s="30"/>
      <c r="G226" s="30"/>
      <c r="I226" s="30"/>
      <c r="J226" s="30"/>
      <c r="K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</row>
    <row r="227" spans="1:93" x14ac:dyDescent="0.2">
      <c r="A227" s="9">
        <v>198</v>
      </c>
      <c r="E227" s="30"/>
      <c r="F227" s="30"/>
      <c r="G227" s="30"/>
      <c r="I227" s="30"/>
      <c r="J227" s="30"/>
      <c r="K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</row>
    <row r="228" spans="1:93" x14ac:dyDescent="0.2">
      <c r="A228" s="9">
        <v>199</v>
      </c>
      <c r="E228" s="30"/>
      <c r="F228" s="30"/>
      <c r="G228" s="30"/>
      <c r="I228" s="30"/>
      <c r="J228" s="30"/>
      <c r="K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</row>
    <row r="229" spans="1:93" x14ac:dyDescent="0.2">
      <c r="A229" s="9">
        <v>200</v>
      </c>
      <c r="E229" s="30"/>
      <c r="F229" s="30"/>
      <c r="G229" s="30"/>
      <c r="I229" s="30"/>
      <c r="J229" s="30"/>
      <c r="K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</row>
  </sheetData>
  <mergeCells count="2">
    <mergeCell ref="E3:G3"/>
    <mergeCell ref="I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0E53-8F9C-4442-91E8-33115E3B5F63}">
  <dimension ref="A1:E10"/>
  <sheetViews>
    <sheetView showGridLines="0" workbookViewId="0">
      <selection activeCell="B17" sqref="B17"/>
    </sheetView>
  </sheetViews>
  <sheetFormatPr baseColWidth="10" defaultColWidth="8.83203125" defaultRowHeight="15" x14ac:dyDescent="0.2"/>
  <cols>
    <col min="1" max="1" width="56.1640625" customWidth="1"/>
  </cols>
  <sheetData>
    <row r="1" spans="1:5" s="130" customFormat="1" x14ac:dyDescent="0.2">
      <c r="A1" s="122" t="s">
        <v>367</v>
      </c>
    </row>
    <row r="2" spans="1:5" ht="14.5" customHeight="1" thickBot="1" x14ac:dyDescent="0.25">
      <c r="A2" s="1"/>
    </row>
    <row r="3" spans="1:5" ht="23.5" customHeight="1" thickBot="1" x14ac:dyDescent="0.25">
      <c r="A3" s="141" t="s">
        <v>278</v>
      </c>
      <c r="B3" s="143" t="s">
        <v>279</v>
      </c>
      <c r="C3" s="143"/>
      <c r="D3" s="143" t="s">
        <v>280</v>
      </c>
      <c r="E3" s="143"/>
    </row>
    <row r="4" spans="1:5" ht="16" thickBot="1" x14ac:dyDescent="0.25">
      <c r="A4" s="142"/>
      <c r="B4" s="2" t="s">
        <v>281</v>
      </c>
      <c r="C4" s="2" t="s">
        <v>282</v>
      </c>
      <c r="D4" s="2" t="s">
        <v>281</v>
      </c>
      <c r="E4" s="2" t="s">
        <v>282</v>
      </c>
    </row>
    <row r="5" spans="1:5" x14ac:dyDescent="0.2">
      <c r="A5" s="3" t="s">
        <v>283</v>
      </c>
      <c r="B5" s="4">
        <v>0.39367000000000002</v>
      </c>
      <c r="C5" s="4">
        <v>0.2</v>
      </c>
      <c r="D5" s="4">
        <v>0.49320999999999998</v>
      </c>
      <c r="E5" s="4">
        <v>0.05</v>
      </c>
    </row>
    <row r="6" spans="1:5" x14ac:dyDescent="0.2">
      <c r="A6" s="3" t="s">
        <v>284</v>
      </c>
      <c r="B6" s="4">
        <v>0.40486</v>
      </c>
      <c r="C6" s="4">
        <v>0.15</v>
      </c>
      <c r="D6" s="4">
        <v>0.45344000000000001</v>
      </c>
      <c r="E6" s="4">
        <v>0.06</v>
      </c>
    </row>
    <row r="7" spans="1:5" x14ac:dyDescent="0.2">
      <c r="A7" s="3" t="s">
        <v>285</v>
      </c>
      <c r="B7" s="4">
        <v>0.33845999999999998</v>
      </c>
      <c r="C7" s="4">
        <v>0.32</v>
      </c>
      <c r="D7" s="4">
        <v>0.49614999999999998</v>
      </c>
      <c r="E7" s="5">
        <v>0.04</v>
      </c>
    </row>
    <row r="8" spans="1:5" x14ac:dyDescent="0.2">
      <c r="A8" s="3" t="s">
        <v>286</v>
      </c>
      <c r="B8" s="4">
        <v>0.41796</v>
      </c>
      <c r="C8" s="4">
        <v>0.08</v>
      </c>
      <c r="D8" s="4">
        <v>0.18265999999999999</v>
      </c>
      <c r="E8" s="4">
        <v>0.92</v>
      </c>
    </row>
    <row r="9" spans="1:5" x14ac:dyDescent="0.2">
      <c r="A9" s="3" t="s">
        <v>287</v>
      </c>
      <c r="B9" s="4">
        <v>0.33329999999999999</v>
      </c>
      <c r="C9" s="4">
        <v>0.37</v>
      </c>
      <c r="D9" s="4">
        <v>0.25294</v>
      </c>
      <c r="E9" s="4">
        <v>0.6</v>
      </c>
    </row>
    <row r="10" spans="1:5" ht="16" thickBot="1" x14ac:dyDescent="0.25">
      <c r="A10" s="6" t="s">
        <v>288</v>
      </c>
      <c r="B10" s="7">
        <v>0.24737000000000001</v>
      </c>
      <c r="C10" s="7">
        <v>0.59</v>
      </c>
      <c r="D10" s="7">
        <v>0.19211</v>
      </c>
      <c r="E10" s="7">
        <v>0.86</v>
      </c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488-BE7E-4F98-A3E9-46265FB5D6D1}">
  <dimension ref="A1:E8"/>
  <sheetViews>
    <sheetView showGridLines="0" workbookViewId="0">
      <selection sqref="A1:XFD1"/>
    </sheetView>
  </sheetViews>
  <sheetFormatPr baseColWidth="10" defaultColWidth="8.83203125" defaultRowHeight="14" x14ac:dyDescent="0.15"/>
  <cols>
    <col min="1" max="1" width="20.1640625" style="106" customWidth="1"/>
    <col min="2" max="16384" width="8.83203125" style="106"/>
  </cols>
  <sheetData>
    <row r="1" spans="1:5" s="122" customFormat="1" x14ac:dyDescent="0.15">
      <c r="A1" s="122" t="s">
        <v>368</v>
      </c>
    </row>
    <row r="3" spans="1:5" ht="15" thickBot="1" x14ac:dyDescent="0.2"/>
    <row r="4" spans="1:5" ht="12.5" customHeight="1" thickBot="1" x14ac:dyDescent="0.2">
      <c r="A4" s="141" t="s">
        <v>3</v>
      </c>
      <c r="B4" s="143" t="s">
        <v>279</v>
      </c>
      <c r="C4" s="143"/>
      <c r="D4" s="143" t="s">
        <v>280</v>
      </c>
      <c r="E4" s="143"/>
    </row>
    <row r="5" spans="1:5" ht="12.5" customHeight="1" thickBot="1" x14ac:dyDescent="0.2">
      <c r="A5" s="142"/>
      <c r="B5" s="2" t="s">
        <v>281</v>
      </c>
      <c r="C5" s="2" t="s">
        <v>282</v>
      </c>
      <c r="D5" s="2" t="s">
        <v>281</v>
      </c>
      <c r="E5" s="2" t="s">
        <v>282</v>
      </c>
    </row>
    <row r="6" spans="1:5" ht="12.5" customHeight="1" x14ac:dyDescent="0.15">
      <c r="A6" s="3" t="s">
        <v>289</v>
      </c>
      <c r="B6" s="4">
        <v>0.22</v>
      </c>
      <c r="C6" s="4">
        <v>0.8</v>
      </c>
      <c r="D6" s="4">
        <v>0.19</v>
      </c>
      <c r="E6" s="4">
        <v>0.91</v>
      </c>
    </row>
    <row r="7" spans="1:5" ht="12.5" customHeight="1" x14ac:dyDescent="0.15">
      <c r="A7" s="3" t="s">
        <v>290</v>
      </c>
      <c r="B7" s="4">
        <v>0.26</v>
      </c>
      <c r="C7" s="4">
        <v>0.62</v>
      </c>
      <c r="D7" s="4">
        <v>0.35</v>
      </c>
      <c r="E7" s="4">
        <v>0.32</v>
      </c>
    </row>
    <row r="8" spans="1:5" ht="12.5" customHeight="1" thickBot="1" x14ac:dyDescent="0.2">
      <c r="A8" s="6" t="s">
        <v>291</v>
      </c>
      <c r="B8" s="7">
        <v>0.18</v>
      </c>
      <c r="C8" s="7">
        <v>0.87</v>
      </c>
      <c r="D8" s="7">
        <v>0.21</v>
      </c>
      <c r="E8" s="7">
        <v>0.78</v>
      </c>
    </row>
  </sheetData>
  <mergeCells count="3">
    <mergeCell ref="A4:A5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ToC</vt:lpstr>
      <vt:lpstr>S1. Abdera population</vt:lpstr>
      <vt:lpstr>S2. Fauna dataset</vt:lpstr>
      <vt:lpstr>S3. Human  dataset</vt:lpstr>
      <vt:lpstr>S4. Calibration for carbon</vt:lpstr>
      <vt:lpstr>S5. Calibration for nitrogen</vt:lpstr>
      <vt:lpstr>S6. Calibration for sulphur</vt:lpstr>
      <vt:lpstr>S7. KS Chronology</vt:lpstr>
      <vt:lpstr>S8. KS Sex</vt:lpstr>
      <vt:lpstr>MixSIAR_Abdera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Elissavet Ganiatsou</dc:creator>
  <cp:lastModifiedBy>Christina Papageorgopoulou</cp:lastModifiedBy>
  <dcterms:created xsi:type="dcterms:W3CDTF">2024-01-26T07:27:20Z</dcterms:created>
  <dcterms:modified xsi:type="dcterms:W3CDTF">2024-10-31T18:13:43Z</dcterms:modified>
</cp:coreProperties>
</file>