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975" activeTab="2"/>
  </bookViews>
  <sheets>
    <sheet name="Table S1" sheetId="1" r:id="rId1"/>
    <sheet name="Table S2" sheetId="2" r:id="rId2"/>
    <sheet name="Table S3" sheetId="4" r:id="rId3"/>
    <sheet name="Table S4" sheetId="5" r:id="rId4"/>
    <sheet name="Table S5" sheetId="6" r:id="rId5"/>
    <sheet name="Table S6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<sst xmlns="http://schemas.openxmlformats.org/spreadsheetml/2006/main" count="206" uniqueCount="124">
  <si>
    <t>Table S1 Comparison of the number of fruits abscission at the same time in two groups of hybrid combinations</t>
  </si>
  <si>
    <t>Time</t>
  </si>
  <si>
    <t>Fruit Abscission of DH</t>
  </si>
  <si>
    <t>Rate of Fruit Abscission of DH</t>
  </si>
  <si>
    <t>Fruit Abscission of IH</t>
  </si>
  <si>
    <t>Rate of Fruit Abscission of IH</t>
  </si>
  <si>
    <t>1 MAP</t>
  </si>
  <si>
    <t>2 MAP</t>
  </si>
  <si>
    <t>3 MAP</t>
  </si>
  <si>
    <t>4 MAP</t>
  </si>
  <si>
    <t>5 MAP</t>
  </si>
  <si>
    <t>6 MAP</t>
  </si>
  <si>
    <t>7 MAP</t>
  </si>
  <si>
    <t>8 MAP</t>
  </si>
  <si>
    <t>9 MAP</t>
  </si>
  <si>
    <t>10 MAP</t>
  </si>
  <si>
    <t>Note: MAP indicates months after pollination</t>
  </si>
  <si>
    <t>Table S2 Phenotypic traits of parents and offspring</t>
  </si>
  <si>
    <t>Number</t>
  </si>
  <si>
    <t>New shoot</t>
  </si>
  <si>
    <t>Mature Leaf</t>
  </si>
  <si>
    <t>Flower</t>
  </si>
  <si>
    <t>New shoot color</t>
  </si>
  <si>
    <t>New shoot trichome</t>
  </si>
  <si>
    <t>Leaf length</t>
  </si>
  <si>
    <t>Leaf width</t>
  </si>
  <si>
    <t>Leaf area</t>
  </si>
  <si>
    <t>Leaf size</t>
  </si>
  <si>
    <t>Length/width ratio</t>
  </si>
  <si>
    <t>Leaf shape</t>
  </si>
  <si>
    <t>Leaf color</t>
  </si>
  <si>
    <t>Leaf base</t>
  </si>
  <si>
    <t>Number of leaf veins</t>
  </si>
  <si>
    <t>Leaf blade</t>
  </si>
  <si>
    <t>Leaf tip</t>
  </si>
  <si>
    <t>Leaf surface bulging tendency</t>
  </si>
  <si>
    <t>Leaf margin</t>
  </si>
  <si>
    <t>Leaf texture</t>
  </si>
  <si>
    <t>Leaf tooth</t>
  </si>
  <si>
    <t>Leaf tooth density</t>
  </si>
  <si>
    <t>Sepal trichomes</t>
  </si>
  <si>
    <t>Petal texture</t>
  </si>
  <si>
    <t>Corolla diameter</t>
  </si>
  <si>
    <t>Number of petals</t>
  </si>
  <si>
    <t>Petal color</t>
  </si>
  <si>
    <t>Style length</t>
  </si>
  <si>
    <t>Pistil to stamen height ratio</t>
  </si>
  <si>
    <t>Style fissure position</t>
  </si>
  <si>
    <t>Ovary trichomes</t>
  </si>
  <si>
    <t>CGC</t>
  </si>
  <si>
    <t>JX</t>
  </si>
  <si>
    <t>Note: 1-30 are hybrid progeny; CGC is male parent; JX is famale parent.</t>
  </si>
  <si>
    <t>Table S3  Statistical Analysis of Morphology in Hybrid Offspring</t>
  </si>
  <si>
    <t>morphology</t>
  </si>
  <si>
    <t>Coefficient of Variation(%)</t>
  </si>
  <si>
    <t>Genetic Diversity Index</t>
  </si>
  <si>
    <t>Leaf surface</t>
  </si>
  <si>
    <t>Table S4 Advantageous performance of hybrid progeny</t>
  </si>
  <si>
    <t>Biparental Mean</t>
  </si>
  <si>
    <t>Offspring Mean</t>
  </si>
  <si>
    <t>Mid-parent value</t>
  </si>
  <si>
    <t>Mid-parent advantage</t>
  </si>
  <si>
    <t>Table S5 Chemical composition of parents and offspring</t>
  </si>
  <si>
    <t>GC</t>
  </si>
  <si>
    <t>EGC</t>
  </si>
  <si>
    <t>C</t>
  </si>
  <si>
    <t>EC</t>
  </si>
  <si>
    <t>EGCG</t>
  </si>
  <si>
    <t>GCG</t>
  </si>
  <si>
    <t>ECG</t>
  </si>
  <si>
    <t>CG</t>
  </si>
  <si>
    <t>Non-ester catechins</t>
  </si>
  <si>
    <t>ester catechins</t>
  </si>
  <si>
    <t>theobromine</t>
  </si>
  <si>
    <t>caffeine</t>
  </si>
  <si>
    <t>Total free amino acids</t>
  </si>
  <si>
    <t>Total anthocyanins</t>
  </si>
  <si>
    <t>Table S6 Descriptive Trait Assignment Table</t>
  </si>
  <si>
    <t>assigning numerical values to different traits</t>
  </si>
  <si>
    <t>jade-white</t>
  </si>
  <si>
    <t>yellow-green</t>
  </si>
  <si>
    <t>green</t>
  </si>
  <si>
    <t>dark green</t>
  </si>
  <si>
    <t>purple-green</t>
  </si>
  <si>
    <t>without</t>
  </si>
  <si>
    <t>little</t>
  </si>
  <si>
    <t>middle</t>
  </si>
  <si>
    <t>more</t>
  </si>
  <si>
    <t>small</t>
  </si>
  <si>
    <t>large</t>
  </si>
  <si>
    <t>extra-large</t>
  </si>
  <si>
    <t>nearly circular</t>
  </si>
  <si>
    <t>ovate</t>
  </si>
  <si>
    <t>elliptical</t>
  </si>
  <si>
    <t>elongated elliptical</t>
  </si>
  <si>
    <t>lanceolate</t>
  </si>
  <si>
    <t>light green</t>
  </si>
  <si>
    <t>flat</t>
  </si>
  <si>
    <t>slight bulge</t>
  </si>
  <si>
    <t>bulge</t>
  </si>
  <si>
    <t>internal-folding</t>
  </si>
  <si>
    <t>trailing edge curl</t>
  </si>
  <si>
    <t>soft</t>
  </si>
  <si>
    <t>moderate</t>
  </si>
  <si>
    <t>hard</t>
  </si>
  <si>
    <t>sparse</t>
  </si>
  <si>
    <t>dense</t>
  </si>
  <si>
    <t>wedge</t>
  </si>
  <si>
    <t>rounded</t>
  </si>
  <si>
    <t>acute</t>
  </si>
  <si>
    <t>gradually pointed</t>
  </si>
  <si>
    <t>dull</t>
  </si>
  <si>
    <t>slight wavy</t>
  </si>
  <si>
    <t>wavy</t>
  </si>
  <si>
    <t>white</t>
  </si>
  <si>
    <t>light red</t>
  </si>
  <si>
    <t>thin</t>
  </si>
  <si>
    <t>thick</t>
  </si>
  <si>
    <t>with</t>
  </si>
  <si>
    <t>low</t>
  </si>
  <si>
    <t>high</t>
  </si>
  <si>
    <t>lower</t>
  </si>
  <si>
    <t>equal</t>
  </si>
  <si>
    <t>higher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</si>
</sst>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 "/>
    <numFmt numFmtId="179" formatCode="0_ "/>
    <numFmt numFmtId="180" formatCode="0.0%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0.5"/>
      <color rgb="FF000000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 diagonalDown="1">
      <left/>
      <right/>
      <top/>
      <bottom/>
      <diagonal style="thin">
        <color auto="1"/>
      </diagonal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10" fontId="4" fillId="0" borderId="0" xfId="3" applyNumberFormat="1" applyFont="1" applyAlignment="1">
      <alignment horizontal="center" vertical="center"/>
    </xf>
    <xf numFmtId="176" fontId="1" fillId="0" borderId="0" xfId="3" applyNumberFormat="1" applyFont="1" applyAlignment="1">
      <alignment horizontal="center" vertical="center"/>
    </xf>
    <xf numFmtId="10" fontId="4" fillId="0" borderId="0" xfId="3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1" fillId="0" borderId="0" xfId="3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179" fontId="7" fillId="0" borderId="0" xfId="0" applyNumberFormat="1" applyFont="1" applyFill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0" fontId="3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80" fontId="3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80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457200</xdr:colOff>
      <xdr:row>1</xdr:row>
      <xdr:rowOff>0</xdr:rowOff>
    </xdr:from>
    <xdr:to>
      <xdr:col>1</xdr:col>
      <xdr:colOff>47625</xdr:colOff>
      <xdr:row>1</xdr:row>
      <xdr:rowOff>247650</xdr:rowOff>
    </xdr:to>
    <xdr:sp>
      <xdr:nvSpPr>
        <xdr:cNvPr id="2" name="文本框 1"/>
        <xdr:cNvSpPr txBox="1"/>
      </xdr:nvSpPr>
      <xdr:spPr>
        <a:xfrm>
          <a:off x="457200" y="190500"/>
          <a:ext cx="5334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en-US" altLang="zh-CN" sz="1200">
              <a:latin typeface="Times New Roman" panose="02020603050405020304" charset="0"/>
              <a:cs typeface="Times New Roman" panose="02020603050405020304" charset="0"/>
            </a:rPr>
            <a:t>mg/g</a:t>
          </a:r>
          <a:endParaRPr lang="en-US" altLang="zh-CN" sz="12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  <xdr:twoCellAnchor>
    <xdr:from>
      <xdr:col>0</xdr:col>
      <xdr:colOff>635</xdr:colOff>
      <xdr:row>1</xdr:row>
      <xdr:rowOff>241300</xdr:rowOff>
    </xdr:from>
    <xdr:to>
      <xdr:col>0</xdr:col>
      <xdr:colOff>743585</xdr:colOff>
      <xdr:row>1</xdr:row>
      <xdr:rowOff>488950</xdr:rowOff>
    </xdr:to>
    <xdr:sp>
      <xdr:nvSpPr>
        <xdr:cNvPr id="3" name="文本框 2"/>
        <xdr:cNvSpPr txBox="1"/>
      </xdr:nvSpPr>
      <xdr:spPr>
        <a:xfrm>
          <a:off x="635" y="431800"/>
          <a:ext cx="7429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latin typeface="Times New Roman" panose="02020603050405020304" charset="0"/>
              <a:cs typeface="Times New Roman" panose="02020603050405020304" charset="0"/>
            </a:rPr>
            <a:t>Sample</a:t>
          </a:r>
          <a:endParaRPr lang="en-US" altLang="zh-CN" sz="12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  <xdr:twoCellAnchor>
    <xdr:from>
      <xdr:col>0</xdr:col>
      <xdr:colOff>457200</xdr:colOff>
      <xdr:row>37</xdr:row>
      <xdr:rowOff>0</xdr:rowOff>
    </xdr:from>
    <xdr:to>
      <xdr:col>1</xdr:col>
      <xdr:colOff>47625</xdr:colOff>
      <xdr:row>37</xdr:row>
      <xdr:rowOff>247650</xdr:rowOff>
    </xdr:to>
    <xdr:sp>
      <xdr:nvSpPr>
        <xdr:cNvPr id="4" name="文本框 3"/>
        <xdr:cNvSpPr txBox="1"/>
      </xdr:nvSpPr>
      <xdr:spPr>
        <a:xfrm>
          <a:off x="457200" y="7353300"/>
          <a:ext cx="5334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200">
              <a:latin typeface="Times New Roman" panose="02020603050405020304" charset="0"/>
              <a:cs typeface="Times New Roman" panose="02020603050405020304" charset="0"/>
            </a:rPr>
            <a:t>mg/g</a:t>
          </a:r>
          <a:endParaRPr lang="en-US" altLang="zh-CN" sz="1200"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A16" sqref="A16"/>
    </sheetView>
  </sheetViews>
  <sheetFormatPr defaultColWidth="9" defaultRowHeight="15" outlineLevelCol="4"/>
  <cols>
    <col min="1" max="1" width="16.125" style="1" customWidth="1"/>
    <col min="2" max="2" width="17.375" style="1" customWidth="1"/>
    <col min="3" max="3" width="15.25" style="1" customWidth="1"/>
    <col min="4" max="4" width="16" style="1" customWidth="1"/>
    <col min="5" max="5" width="18.625" style="1" customWidth="1"/>
    <col min="6" max="16384" width="9" style="1"/>
  </cols>
  <sheetData>
    <row r="1" ht="28" customHeight="1" spans="1:5">
      <c r="A1" s="8" t="s">
        <v>0</v>
      </c>
      <c r="B1" s="8"/>
      <c r="C1" s="8"/>
      <c r="D1" s="8"/>
      <c r="E1" s="8"/>
    </row>
    <row r="2" ht="33" spans="1:5">
      <c r="A2" s="54" t="s">
        <v>1</v>
      </c>
      <c r="B2" s="54" t="s">
        <v>2</v>
      </c>
      <c r="C2" s="54" t="s">
        <v>3</v>
      </c>
      <c r="D2" s="54" t="s">
        <v>4</v>
      </c>
      <c r="E2" s="54" t="s">
        <v>5</v>
      </c>
    </row>
    <row r="3" ht="20" customHeight="1" spans="1:5">
      <c r="A3" s="55" t="s">
        <v>6</v>
      </c>
      <c r="B3" s="55">
        <v>214</v>
      </c>
      <c r="C3" s="56">
        <v>0.209</v>
      </c>
      <c r="D3" s="55">
        <v>40</v>
      </c>
      <c r="E3" s="56">
        <v>0.165</v>
      </c>
    </row>
    <row r="4" ht="20" customHeight="1" spans="1:5">
      <c r="A4" s="55" t="s">
        <v>7</v>
      </c>
      <c r="B4" s="55">
        <v>33</v>
      </c>
      <c r="C4" s="56">
        <v>0.032</v>
      </c>
      <c r="D4" s="55">
        <v>12</v>
      </c>
      <c r="E4" s="56">
        <v>0.05</v>
      </c>
    </row>
    <row r="5" ht="20" customHeight="1" spans="1:5">
      <c r="A5" s="55" t="s">
        <v>8</v>
      </c>
      <c r="B5" s="55">
        <v>42</v>
      </c>
      <c r="C5" s="56">
        <v>0.041</v>
      </c>
      <c r="D5" s="55">
        <v>17</v>
      </c>
      <c r="E5" s="56">
        <v>0.07</v>
      </c>
    </row>
    <row r="6" ht="20" customHeight="1" spans="1:5">
      <c r="A6" s="55" t="s">
        <v>9</v>
      </c>
      <c r="B6" s="55">
        <v>9</v>
      </c>
      <c r="C6" s="56">
        <v>0.009</v>
      </c>
      <c r="D6" s="55">
        <v>20</v>
      </c>
      <c r="E6" s="56">
        <v>0.083</v>
      </c>
    </row>
    <row r="7" ht="20" customHeight="1" spans="1:5">
      <c r="A7" s="55" t="s">
        <v>10</v>
      </c>
      <c r="B7" s="57">
        <v>110</v>
      </c>
      <c r="C7" s="58">
        <v>0.108</v>
      </c>
      <c r="D7" s="57">
        <v>15</v>
      </c>
      <c r="E7" s="58">
        <v>0.062</v>
      </c>
    </row>
    <row r="8" ht="20" customHeight="1" spans="1:5">
      <c r="A8" s="55" t="s">
        <v>11</v>
      </c>
      <c r="B8" s="57">
        <v>56</v>
      </c>
      <c r="C8" s="58">
        <v>0.055</v>
      </c>
      <c r="D8" s="57">
        <v>3</v>
      </c>
      <c r="E8" s="58">
        <v>0.012</v>
      </c>
    </row>
    <row r="9" ht="20" customHeight="1" spans="1:5">
      <c r="A9" s="55" t="s">
        <v>12</v>
      </c>
      <c r="B9" s="55">
        <v>14</v>
      </c>
      <c r="C9" s="56">
        <v>0.017</v>
      </c>
      <c r="D9" s="55">
        <v>0</v>
      </c>
      <c r="E9" s="55">
        <v>0</v>
      </c>
    </row>
    <row r="10" ht="20" customHeight="1" spans="1:5">
      <c r="A10" s="55" t="s">
        <v>13</v>
      </c>
      <c r="B10" s="55">
        <v>18</v>
      </c>
      <c r="C10" s="56">
        <v>0.018</v>
      </c>
      <c r="D10" s="55">
        <v>2</v>
      </c>
      <c r="E10" s="56">
        <v>0.008</v>
      </c>
    </row>
    <row r="11" ht="20" customHeight="1" spans="1:5">
      <c r="A11" s="55" t="s">
        <v>14</v>
      </c>
      <c r="B11" s="55">
        <v>14</v>
      </c>
      <c r="C11" s="56">
        <v>0.017</v>
      </c>
      <c r="D11" s="55">
        <v>1</v>
      </c>
      <c r="E11" s="56">
        <v>0.004</v>
      </c>
    </row>
    <row r="12" ht="20" customHeight="1" spans="1:5">
      <c r="A12" s="59" t="s">
        <v>15</v>
      </c>
      <c r="B12" s="59">
        <v>24</v>
      </c>
      <c r="C12" s="60">
        <v>0.023</v>
      </c>
      <c r="D12" s="59">
        <v>3</v>
      </c>
      <c r="E12" s="60">
        <v>0.012</v>
      </c>
    </row>
    <row r="13" spans="1:5">
      <c r="A13" s="15" t="s">
        <v>16</v>
      </c>
      <c r="B13" s="15"/>
      <c r="C13" s="15"/>
      <c r="D13" s="15"/>
      <c r="E13" s="15"/>
    </row>
  </sheetData>
  <mergeCells count="2">
    <mergeCell ref="A1:E1"/>
    <mergeCell ref="A13:E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6"/>
  <sheetViews>
    <sheetView workbookViewId="0">
      <selection activeCell="V3" sqref="V3:AB3"/>
    </sheetView>
  </sheetViews>
  <sheetFormatPr defaultColWidth="9.625" defaultRowHeight="15"/>
  <cols>
    <col min="1" max="7" width="9.625" style="37" customWidth="1"/>
    <col min="8" max="8" width="10.625" style="37" customWidth="1"/>
    <col min="9" max="14" width="9.625" style="37" customWidth="1"/>
    <col min="15" max="15" width="11.5" style="37" customWidth="1"/>
    <col min="16" max="28" width="9.625" style="37" customWidth="1"/>
    <col min="29" max="16384" width="9.625" style="1" customWidth="1"/>
  </cols>
  <sheetData>
    <row r="1" ht="34" customHeight="1" spans="1:28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>
      <c r="A2" s="39" t="s">
        <v>18</v>
      </c>
      <c r="B2" s="40" t="s">
        <v>19</v>
      </c>
      <c r="C2" s="40"/>
      <c r="D2" s="40" t="s">
        <v>20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 t="s">
        <v>21</v>
      </c>
      <c r="U2" s="40"/>
      <c r="V2" s="40"/>
      <c r="W2" s="40"/>
      <c r="X2" s="40"/>
      <c r="Y2" s="40"/>
      <c r="Z2" s="40"/>
      <c r="AA2" s="40"/>
      <c r="AB2" s="40"/>
    </row>
    <row r="3" s="35" customFormat="1" ht="44" customHeight="1" spans="1:28">
      <c r="A3" s="41"/>
      <c r="B3" s="13" t="s">
        <v>22</v>
      </c>
      <c r="C3" s="13" t="s">
        <v>23</v>
      </c>
      <c r="D3" s="13" t="s">
        <v>24</v>
      </c>
      <c r="E3" s="13" t="s">
        <v>25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30</v>
      </c>
      <c r="K3" s="13" t="s">
        <v>31</v>
      </c>
      <c r="L3" s="13" t="s">
        <v>32</v>
      </c>
      <c r="M3" s="13" t="s">
        <v>33</v>
      </c>
      <c r="N3" s="13" t="s">
        <v>34</v>
      </c>
      <c r="O3" s="13" t="s">
        <v>35</v>
      </c>
      <c r="P3" s="13" t="s">
        <v>36</v>
      </c>
      <c r="Q3" s="13" t="s">
        <v>37</v>
      </c>
      <c r="R3" s="13" t="s">
        <v>38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  <c r="X3" s="13" t="s">
        <v>44</v>
      </c>
      <c r="Y3" s="13" t="s">
        <v>45</v>
      </c>
      <c r="Z3" s="13" t="s">
        <v>46</v>
      </c>
      <c r="AA3" s="13" t="s">
        <v>47</v>
      </c>
      <c r="AB3" s="13" t="s">
        <v>48</v>
      </c>
    </row>
    <row r="4" ht="15.75" spans="1:28">
      <c r="A4" s="37">
        <v>1</v>
      </c>
      <c r="B4" s="37">
        <v>5</v>
      </c>
      <c r="C4" s="37">
        <v>1</v>
      </c>
      <c r="D4" s="42">
        <v>8.52</v>
      </c>
      <c r="E4" s="42">
        <v>3.44</v>
      </c>
      <c r="F4" s="43">
        <v>20.51616</v>
      </c>
      <c r="G4" s="37">
        <v>2</v>
      </c>
      <c r="H4" s="44">
        <v>2.47674418604651</v>
      </c>
      <c r="I4" s="37">
        <v>3</v>
      </c>
      <c r="J4" s="37">
        <v>3</v>
      </c>
      <c r="K4" s="37">
        <v>1</v>
      </c>
      <c r="L4" s="37">
        <v>6</v>
      </c>
      <c r="M4" s="37">
        <v>2</v>
      </c>
      <c r="N4" s="37">
        <v>1</v>
      </c>
      <c r="O4" s="37">
        <v>2</v>
      </c>
      <c r="P4" s="37">
        <v>3</v>
      </c>
      <c r="Q4" s="37">
        <v>2</v>
      </c>
      <c r="R4" s="42">
        <f>(4.3+4.5+3.8)/3</f>
        <v>4.2</v>
      </c>
      <c r="S4" s="37">
        <v>3</v>
      </c>
      <c r="T4" s="37">
        <v>1</v>
      </c>
      <c r="U4" s="37">
        <v>2</v>
      </c>
      <c r="V4" s="37">
        <v>4.9</v>
      </c>
      <c r="W4" s="37">
        <v>6</v>
      </c>
      <c r="X4" s="37">
        <v>1</v>
      </c>
      <c r="Y4" s="37">
        <v>1.6</v>
      </c>
      <c r="Z4" s="37">
        <v>3</v>
      </c>
      <c r="AA4" s="37">
        <v>1</v>
      </c>
      <c r="AB4" s="37">
        <v>0</v>
      </c>
    </row>
    <row r="5" ht="15.75" spans="1:28">
      <c r="A5" s="37">
        <v>2</v>
      </c>
      <c r="B5" s="37">
        <v>5</v>
      </c>
      <c r="C5" s="37">
        <v>3</v>
      </c>
      <c r="D5" s="42">
        <v>10.675</v>
      </c>
      <c r="E5" s="42">
        <v>4.125</v>
      </c>
      <c r="F5" s="43">
        <v>30.8240625</v>
      </c>
      <c r="G5" s="37">
        <v>2</v>
      </c>
      <c r="H5" s="44">
        <v>2.58787878787879</v>
      </c>
      <c r="I5" s="37">
        <v>4</v>
      </c>
      <c r="J5" s="37">
        <v>4</v>
      </c>
      <c r="K5" s="37">
        <v>1</v>
      </c>
      <c r="L5" s="37">
        <v>7</v>
      </c>
      <c r="M5" s="37">
        <v>2</v>
      </c>
      <c r="N5" s="37">
        <v>1</v>
      </c>
      <c r="O5" s="37">
        <v>2</v>
      </c>
      <c r="P5" s="37">
        <v>1</v>
      </c>
      <c r="Q5" s="37">
        <v>2</v>
      </c>
      <c r="R5" s="42">
        <f>(3.5+2.8+3.8)/3</f>
        <v>3.36666666666667</v>
      </c>
      <c r="S5" s="37">
        <v>2</v>
      </c>
      <c r="T5" s="37">
        <v>0</v>
      </c>
      <c r="U5" s="37">
        <v>1</v>
      </c>
      <c r="V5" s="42">
        <v>5</v>
      </c>
      <c r="W5" s="37">
        <v>7</v>
      </c>
      <c r="X5" s="37">
        <v>1</v>
      </c>
      <c r="Y5" s="37">
        <v>1.6</v>
      </c>
      <c r="Z5" s="37">
        <v>2</v>
      </c>
      <c r="AA5" s="37">
        <v>1</v>
      </c>
      <c r="AB5" s="37">
        <v>1</v>
      </c>
    </row>
    <row r="6" ht="15.75" spans="1:28">
      <c r="A6" s="37">
        <v>3</v>
      </c>
      <c r="B6" s="37">
        <v>4</v>
      </c>
      <c r="C6" s="37">
        <v>2</v>
      </c>
      <c r="D6" s="42">
        <v>9.78</v>
      </c>
      <c r="E6" s="42">
        <v>3.1</v>
      </c>
      <c r="F6" s="43">
        <v>21.2226</v>
      </c>
      <c r="G6" s="37">
        <v>2</v>
      </c>
      <c r="H6" s="44">
        <v>3.15483870967742</v>
      </c>
      <c r="I6" s="37">
        <v>5</v>
      </c>
      <c r="J6" s="37">
        <v>4</v>
      </c>
      <c r="K6" s="37">
        <v>1</v>
      </c>
      <c r="L6" s="37">
        <v>6</v>
      </c>
      <c r="M6" s="37">
        <v>1</v>
      </c>
      <c r="N6" s="37">
        <v>2</v>
      </c>
      <c r="O6" s="37">
        <v>3</v>
      </c>
      <c r="P6" s="37">
        <v>2</v>
      </c>
      <c r="Q6" s="37">
        <v>3</v>
      </c>
      <c r="R6" s="42">
        <f>(5.1+4.8+5.6)/3</f>
        <v>5.16666666666667</v>
      </c>
      <c r="S6" s="37">
        <v>3</v>
      </c>
      <c r="T6" s="37">
        <v>1</v>
      </c>
      <c r="U6" s="37">
        <v>1</v>
      </c>
      <c r="V6" s="37">
        <v>4</v>
      </c>
      <c r="W6" s="37">
        <v>7</v>
      </c>
      <c r="X6" s="37">
        <v>2</v>
      </c>
      <c r="Y6" s="37">
        <v>1.4</v>
      </c>
      <c r="Z6" s="37">
        <v>3</v>
      </c>
      <c r="AA6" s="37">
        <v>1</v>
      </c>
      <c r="AB6" s="37">
        <v>2</v>
      </c>
    </row>
    <row r="7" ht="15.75" spans="1:28">
      <c r="A7" s="37">
        <v>4</v>
      </c>
      <c r="B7" s="37">
        <v>4</v>
      </c>
      <c r="C7" s="37">
        <v>2</v>
      </c>
      <c r="D7" s="42">
        <v>11.2</v>
      </c>
      <c r="E7" s="42">
        <v>3.8625</v>
      </c>
      <c r="F7" s="43">
        <v>30.282</v>
      </c>
      <c r="G7" s="37">
        <v>2</v>
      </c>
      <c r="H7" s="44">
        <v>2.89967637540453</v>
      </c>
      <c r="I7" s="37">
        <v>4</v>
      </c>
      <c r="J7" s="37">
        <v>4</v>
      </c>
      <c r="K7" s="37">
        <v>1</v>
      </c>
      <c r="L7" s="37">
        <v>7</v>
      </c>
      <c r="M7" s="37">
        <v>2</v>
      </c>
      <c r="N7" s="37">
        <v>1</v>
      </c>
      <c r="O7" s="37">
        <v>3</v>
      </c>
      <c r="P7" s="37">
        <v>3</v>
      </c>
      <c r="Q7" s="37">
        <v>2</v>
      </c>
      <c r="R7" s="42">
        <v>4.5</v>
      </c>
      <c r="S7" s="37">
        <v>3</v>
      </c>
      <c r="T7" s="37">
        <v>1</v>
      </c>
      <c r="U7" s="37">
        <v>1</v>
      </c>
      <c r="V7" s="37">
        <v>4.3</v>
      </c>
      <c r="W7" s="37">
        <v>7</v>
      </c>
      <c r="X7" s="37">
        <v>2</v>
      </c>
      <c r="Y7" s="37">
        <v>0.9</v>
      </c>
      <c r="Z7" s="37">
        <v>1</v>
      </c>
      <c r="AA7" s="37">
        <v>1</v>
      </c>
      <c r="AB7" s="37">
        <v>3</v>
      </c>
    </row>
    <row r="8" ht="15.75" spans="1:28">
      <c r="A8" s="37">
        <v>5</v>
      </c>
      <c r="B8" s="37">
        <v>2</v>
      </c>
      <c r="C8" s="37">
        <v>1</v>
      </c>
      <c r="D8" s="42">
        <v>8.8</v>
      </c>
      <c r="E8" s="42">
        <v>4.4</v>
      </c>
      <c r="F8" s="43">
        <v>27.104</v>
      </c>
      <c r="G8" s="37">
        <v>2</v>
      </c>
      <c r="H8" s="44">
        <v>2</v>
      </c>
      <c r="I8" s="37">
        <v>1</v>
      </c>
      <c r="J8" s="37">
        <v>3</v>
      </c>
      <c r="K8" s="37">
        <v>2</v>
      </c>
      <c r="L8" s="37">
        <v>7</v>
      </c>
      <c r="M8" s="37">
        <v>1</v>
      </c>
      <c r="N8" s="37">
        <v>2</v>
      </c>
      <c r="O8" s="37">
        <v>2</v>
      </c>
      <c r="P8" s="37">
        <v>1</v>
      </c>
      <c r="Q8" s="37">
        <v>1</v>
      </c>
      <c r="R8" s="42">
        <f>(3.8+2.8+3.2)/3</f>
        <v>3.26666666666667</v>
      </c>
      <c r="S8" s="37">
        <v>2</v>
      </c>
      <c r="T8" s="37">
        <v>1</v>
      </c>
      <c r="U8" s="37">
        <v>1</v>
      </c>
      <c r="V8" s="37">
        <v>4.2</v>
      </c>
      <c r="W8" s="37">
        <v>7</v>
      </c>
      <c r="X8" s="37">
        <v>1</v>
      </c>
      <c r="Y8" s="37">
        <v>1.8</v>
      </c>
      <c r="Z8" s="37">
        <v>2</v>
      </c>
      <c r="AA8" s="37">
        <v>2</v>
      </c>
      <c r="AB8" s="37">
        <v>0</v>
      </c>
    </row>
    <row r="9" ht="15.75" spans="1:28">
      <c r="A9" s="37">
        <v>6</v>
      </c>
      <c r="B9" s="37">
        <v>5</v>
      </c>
      <c r="C9" s="37">
        <v>1</v>
      </c>
      <c r="D9" s="42">
        <v>12.3775</v>
      </c>
      <c r="E9" s="42">
        <v>5.375</v>
      </c>
      <c r="F9" s="43">
        <v>46.57034375</v>
      </c>
      <c r="G9" s="37">
        <v>3</v>
      </c>
      <c r="H9" s="44">
        <v>2.30279069767442</v>
      </c>
      <c r="I9" s="37">
        <v>3</v>
      </c>
      <c r="J9" s="37">
        <v>4</v>
      </c>
      <c r="K9" s="37">
        <v>1</v>
      </c>
      <c r="L9" s="37">
        <v>7</v>
      </c>
      <c r="M9" s="37">
        <v>1</v>
      </c>
      <c r="N9" s="37">
        <v>2</v>
      </c>
      <c r="O9" s="37">
        <v>2</v>
      </c>
      <c r="P9" s="37">
        <v>1</v>
      </c>
      <c r="Q9" s="37">
        <v>3</v>
      </c>
      <c r="R9" s="42">
        <f>(3.3+3.8+2.5)/3</f>
        <v>3.2</v>
      </c>
      <c r="S9" s="37">
        <v>2</v>
      </c>
      <c r="T9" s="37">
        <v>1</v>
      </c>
      <c r="U9" s="37">
        <v>2</v>
      </c>
      <c r="V9" s="37">
        <v>4.8</v>
      </c>
      <c r="W9" s="37">
        <v>6</v>
      </c>
      <c r="X9" s="37">
        <v>1</v>
      </c>
      <c r="Y9" s="37">
        <v>1.4</v>
      </c>
      <c r="Z9" s="37">
        <v>2</v>
      </c>
      <c r="AA9" s="37">
        <v>2</v>
      </c>
      <c r="AB9" s="37">
        <v>1</v>
      </c>
    </row>
    <row r="10" ht="15.75" spans="1:28">
      <c r="A10" s="37">
        <v>7</v>
      </c>
      <c r="B10" s="37">
        <v>2</v>
      </c>
      <c r="C10" s="37">
        <v>2</v>
      </c>
      <c r="D10" s="42">
        <v>8.06</v>
      </c>
      <c r="E10" s="42">
        <v>3.04</v>
      </c>
      <c r="F10" s="43">
        <v>17.15168</v>
      </c>
      <c r="G10" s="37">
        <v>1</v>
      </c>
      <c r="H10" s="44">
        <v>2.65131578947368</v>
      </c>
      <c r="I10" s="37">
        <v>4</v>
      </c>
      <c r="J10" s="37">
        <v>3</v>
      </c>
      <c r="K10" s="37">
        <v>1</v>
      </c>
      <c r="L10" s="37">
        <v>6</v>
      </c>
      <c r="M10" s="37">
        <v>2</v>
      </c>
      <c r="N10" s="37">
        <v>1</v>
      </c>
      <c r="O10" s="37">
        <v>2</v>
      </c>
      <c r="P10" s="37">
        <v>3</v>
      </c>
      <c r="Q10" s="37">
        <v>2</v>
      </c>
      <c r="R10" s="42">
        <f>(4.5+3.9+4.3+5)/4</f>
        <v>4.425</v>
      </c>
      <c r="S10" s="37">
        <v>3</v>
      </c>
      <c r="T10" s="37">
        <v>0</v>
      </c>
      <c r="U10" s="37">
        <v>1</v>
      </c>
      <c r="V10" s="37">
        <v>4.6</v>
      </c>
      <c r="W10" s="37">
        <v>8</v>
      </c>
      <c r="X10" s="37">
        <v>1</v>
      </c>
      <c r="Y10" s="37">
        <v>1.5</v>
      </c>
      <c r="Z10" s="37">
        <v>3</v>
      </c>
      <c r="AA10" s="37">
        <v>2</v>
      </c>
      <c r="AB10" s="37">
        <v>1</v>
      </c>
    </row>
    <row r="11" ht="15.75" spans="1:28">
      <c r="A11" s="37">
        <v>8</v>
      </c>
      <c r="B11" s="37">
        <v>4</v>
      </c>
      <c r="C11" s="37">
        <v>2</v>
      </c>
      <c r="D11" s="42">
        <v>12.7</v>
      </c>
      <c r="E11" s="42">
        <v>5.8</v>
      </c>
      <c r="F11" s="43">
        <v>51.562</v>
      </c>
      <c r="G11" s="37">
        <v>3</v>
      </c>
      <c r="H11" s="44">
        <v>2.18965517241379</v>
      </c>
      <c r="I11" s="37">
        <v>3</v>
      </c>
      <c r="J11" s="37">
        <v>3</v>
      </c>
      <c r="K11" s="37">
        <v>2</v>
      </c>
      <c r="L11" s="37">
        <v>6</v>
      </c>
      <c r="M11" s="37">
        <v>2</v>
      </c>
      <c r="N11" s="37">
        <v>2</v>
      </c>
      <c r="O11" s="37">
        <v>2</v>
      </c>
      <c r="P11" s="37">
        <v>2</v>
      </c>
      <c r="Q11" s="37">
        <v>2</v>
      </c>
      <c r="R11" s="42">
        <f>(3.2+2.8+3.1)/3</f>
        <v>3.03333333333333</v>
      </c>
      <c r="S11" s="37">
        <v>2</v>
      </c>
      <c r="T11" s="37">
        <v>1</v>
      </c>
      <c r="U11" s="37">
        <v>1</v>
      </c>
      <c r="V11" s="37">
        <v>5.3</v>
      </c>
      <c r="W11" s="37">
        <v>8</v>
      </c>
      <c r="X11" s="37">
        <v>1</v>
      </c>
      <c r="Y11" s="37">
        <v>1.8</v>
      </c>
      <c r="Z11" s="37">
        <v>3</v>
      </c>
      <c r="AA11" s="37">
        <v>3</v>
      </c>
      <c r="AB11" s="37">
        <v>1</v>
      </c>
    </row>
    <row r="12" ht="15.75" spans="1:28">
      <c r="A12" s="37">
        <v>9</v>
      </c>
      <c r="B12" s="37">
        <v>2</v>
      </c>
      <c r="C12" s="37">
        <v>1</v>
      </c>
      <c r="D12" s="42">
        <v>9.62</v>
      </c>
      <c r="E12" s="42">
        <v>4.18</v>
      </c>
      <c r="F12" s="43">
        <v>28.14812</v>
      </c>
      <c r="G12" s="37">
        <v>2</v>
      </c>
      <c r="H12" s="44">
        <v>2.30143540669857</v>
      </c>
      <c r="I12" s="37">
        <v>3</v>
      </c>
      <c r="J12" s="37">
        <v>2</v>
      </c>
      <c r="K12" s="37">
        <v>1</v>
      </c>
      <c r="L12" s="37">
        <v>5</v>
      </c>
      <c r="M12" s="37">
        <v>1</v>
      </c>
      <c r="N12" s="37">
        <v>2</v>
      </c>
      <c r="O12" s="37">
        <v>1</v>
      </c>
      <c r="P12" s="37">
        <v>2</v>
      </c>
      <c r="Q12" s="37">
        <v>1</v>
      </c>
      <c r="R12" s="42">
        <f>(4.2+5.8+4.8)/3</f>
        <v>4.93333333333333</v>
      </c>
      <c r="S12" s="37">
        <v>3</v>
      </c>
      <c r="T12" s="37">
        <v>1</v>
      </c>
      <c r="U12" s="37">
        <v>1</v>
      </c>
      <c r="V12" s="37">
        <v>3.9</v>
      </c>
      <c r="W12" s="37">
        <v>7</v>
      </c>
      <c r="X12" s="37">
        <v>1</v>
      </c>
      <c r="Y12" s="37">
        <v>1.2</v>
      </c>
      <c r="Z12" s="37">
        <v>3</v>
      </c>
      <c r="AA12" s="37">
        <v>3</v>
      </c>
      <c r="AB12" s="37">
        <v>0</v>
      </c>
    </row>
    <row r="13" ht="15.75" spans="1:28">
      <c r="A13" s="37">
        <v>10</v>
      </c>
      <c r="B13" s="37">
        <v>5</v>
      </c>
      <c r="C13" s="37">
        <v>1</v>
      </c>
      <c r="D13" s="42">
        <v>9.16</v>
      </c>
      <c r="E13" s="42">
        <v>4.22</v>
      </c>
      <c r="F13" s="43">
        <v>27.05864</v>
      </c>
      <c r="G13" s="37">
        <v>2</v>
      </c>
      <c r="H13" s="44">
        <v>2.17061611374408</v>
      </c>
      <c r="I13" s="37">
        <v>3</v>
      </c>
      <c r="J13" s="37">
        <v>4</v>
      </c>
      <c r="K13" s="37">
        <v>1</v>
      </c>
      <c r="L13" s="37">
        <v>6</v>
      </c>
      <c r="M13" s="37">
        <v>2</v>
      </c>
      <c r="N13" s="37">
        <v>2</v>
      </c>
      <c r="O13" s="37">
        <v>1</v>
      </c>
      <c r="P13" s="37">
        <v>1</v>
      </c>
      <c r="Q13" s="37">
        <v>1</v>
      </c>
      <c r="R13" s="42">
        <f>(2.5+2.8)/2</f>
        <v>2.65</v>
      </c>
      <c r="S13" s="37">
        <v>2</v>
      </c>
      <c r="T13" s="37">
        <v>0</v>
      </c>
      <c r="U13" s="37">
        <v>1</v>
      </c>
      <c r="V13" s="37">
        <v>4.3</v>
      </c>
      <c r="W13" s="37">
        <v>7</v>
      </c>
      <c r="X13" s="37">
        <v>2</v>
      </c>
      <c r="Y13" s="37">
        <v>1.3</v>
      </c>
      <c r="Z13" s="37">
        <v>3</v>
      </c>
      <c r="AA13" s="37">
        <v>3</v>
      </c>
      <c r="AB13" s="37">
        <v>0</v>
      </c>
    </row>
    <row r="14" ht="15.75" spans="1:28">
      <c r="A14" s="37">
        <v>11</v>
      </c>
      <c r="B14" s="37">
        <v>5</v>
      </c>
      <c r="C14" s="37">
        <v>1</v>
      </c>
      <c r="D14" s="42">
        <v>8.43333333333333</v>
      </c>
      <c r="E14" s="42">
        <v>3.2</v>
      </c>
      <c r="F14" s="43">
        <v>18.8906666666667</v>
      </c>
      <c r="G14" s="37">
        <v>1</v>
      </c>
      <c r="H14" s="44">
        <v>2.63541666666667</v>
      </c>
      <c r="I14" s="37">
        <v>4</v>
      </c>
      <c r="J14" s="37">
        <v>3</v>
      </c>
      <c r="K14" s="37">
        <v>1</v>
      </c>
      <c r="L14" s="37">
        <v>5</v>
      </c>
      <c r="M14" s="37">
        <v>2</v>
      </c>
      <c r="N14" s="37">
        <v>1</v>
      </c>
      <c r="O14" s="37">
        <v>1</v>
      </c>
      <c r="P14" s="37">
        <v>1</v>
      </c>
      <c r="Q14" s="37">
        <v>2</v>
      </c>
      <c r="R14" s="42">
        <f>(6+4.8)/2</f>
        <v>5.4</v>
      </c>
      <c r="S14" s="37">
        <v>3</v>
      </c>
      <c r="T14" s="37">
        <v>0</v>
      </c>
      <c r="U14" s="37">
        <v>1</v>
      </c>
      <c r="V14" s="37">
        <v>4.5</v>
      </c>
      <c r="W14" s="37">
        <v>7</v>
      </c>
      <c r="X14" s="37">
        <v>1</v>
      </c>
      <c r="Y14" s="37">
        <v>1.5</v>
      </c>
      <c r="Z14" s="37">
        <v>3</v>
      </c>
      <c r="AA14" s="37">
        <v>3</v>
      </c>
      <c r="AB14" s="37">
        <v>2</v>
      </c>
    </row>
    <row r="15" ht="15.75" spans="1:28">
      <c r="A15" s="37">
        <v>12</v>
      </c>
      <c r="B15" s="37">
        <v>5</v>
      </c>
      <c r="C15" s="37">
        <v>1</v>
      </c>
      <c r="D15" s="42">
        <v>7.55</v>
      </c>
      <c r="E15" s="42">
        <v>3.275</v>
      </c>
      <c r="F15" s="43">
        <v>17.308375</v>
      </c>
      <c r="G15" s="37">
        <v>1</v>
      </c>
      <c r="H15" s="44">
        <v>2.30534351145038</v>
      </c>
      <c r="I15" s="37">
        <v>3</v>
      </c>
      <c r="J15" s="37">
        <v>4</v>
      </c>
      <c r="K15" s="37">
        <v>1</v>
      </c>
      <c r="L15" s="37">
        <v>6</v>
      </c>
      <c r="M15" s="37">
        <v>2</v>
      </c>
      <c r="N15" s="37">
        <v>2</v>
      </c>
      <c r="O15" s="37">
        <v>1</v>
      </c>
      <c r="P15" s="37">
        <v>1</v>
      </c>
      <c r="Q15" s="37">
        <v>1</v>
      </c>
      <c r="R15" s="42">
        <f>(3.3+3.8)/2</f>
        <v>3.55</v>
      </c>
      <c r="S15" s="37">
        <v>2</v>
      </c>
      <c r="T15" s="37">
        <v>0</v>
      </c>
      <c r="U15" s="37">
        <v>1</v>
      </c>
      <c r="V15" s="37">
        <v>3.9</v>
      </c>
      <c r="W15" s="37">
        <v>6</v>
      </c>
      <c r="X15" s="37">
        <v>1</v>
      </c>
      <c r="Y15" s="37">
        <v>1.2</v>
      </c>
      <c r="Z15" s="37">
        <v>3</v>
      </c>
      <c r="AA15" s="37">
        <v>3</v>
      </c>
      <c r="AB15" s="37">
        <v>2</v>
      </c>
    </row>
    <row r="16" ht="15.75" spans="1:28">
      <c r="A16" s="37">
        <v>13</v>
      </c>
      <c r="B16" s="37">
        <v>5</v>
      </c>
      <c r="C16" s="37">
        <v>1</v>
      </c>
      <c r="D16" s="42">
        <v>8.06</v>
      </c>
      <c r="E16" s="42">
        <v>3.536</v>
      </c>
      <c r="F16" s="43">
        <v>19.950112</v>
      </c>
      <c r="G16" s="37">
        <v>1</v>
      </c>
      <c r="H16" s="44">
        <v>2.27941176470588</v>
      </c>
      <c r="I16" s="37">
        <v>3</v>
      </c>
      <c r="J16" s="37">
        <v>4</v>
      </c>
      <c r="K16" s="37">
        <v>1</v>
      </c>
      <c r="L16" s="37">
        <v>6</v>
      </c>
      <c r="M16" s="37">
        <v>1</v>
      </c>
      <c r="N16" s="37">
        <v>2</v>
      </c>
      <c r="O16" s="37">
        <v>1</v>
      </c>
      <c r="P16" s="37">
        <v>3</v>
      </c>
      <c r="Q16" s="37">
        <v>2</v>
      </c>
      <c r="R16" s="42">
        <v>3.3</v>
      </c>
      <c r="S16" s="37">
        <v>2</v>
      </c>
      <c r="T16" s="37">
        <v>0</v>
      </c>
      <c r="U16" s="37">
        <v>1</v>
      </c>
      <c r="V16" s="37">
        <v>4.4</v>
      </c>
      <c r="W16" s="37">
        <v>7</v>
      </c>
      <c r="X16" s="37">
        <v>1</v>
      </c>
      <c r="Y16" s="37">
        <v>1.4</v>
      </c>
      <c r="Z16" s="37">
        <v>3</v>
      </c>
      <c r="AA16" s="37">
        <v>1</v>
      </c>
      <c r="AB16" s="37">
        <v>0</v>
      </c>
    </row>
    <row r="17" ht="15.75" spans="1:28">
      <c r="A17" s="37">
        <v>14</v>
      </c>
      <c r="B17" s="37">
        <v>3</v>
      </c>
      <c r="C17" s="37">
        <v>3</v>
      </c>
      <c r="D17" s="42">
        <v>10.325</v>
      </c>
      <c r="E17" s="42">
        <v>4.15</v>
      </c>
      <c r="F17" s="43">
        <v>29.994125</v>
      </c>
      <c r="G17" s="37">
        <v>2</v>
      </c>
      <c r="H17" s="44">
        <v>2.48795180722891</v>
      </c>
      <c r="I17" s="37">
        <v>3</v>
      </c>
      <c r="J17" s="37">
        <v>4</v>
      </c>
      <c r="K17" s="37">
        <v>1</v>
      </c>
      <c r="L17" s="37">
        <v>8</v>
      </c>
      <c r="M17" s="37">
        <v>2</v>
      </c>
      <c r="N17" s="37">
        <v>3</v>
      </c>
      <c r="O17" s="37">
        <v>3</v>
      </c>
      <c r="P17" s="37">
        <v>2</v>
      </c>
      <c r="Q17" s="37">
        <v>3</v>
      </c>
      <c r="R17" s="42">
        <f>(4.3+3.5+3.9+4.4)/4</f>
        <v>4.025</v>
      </c>
      <c r="S17" s="37">
        <v>3</v>
      </c>
      <c r="T17" s="37">
        <v>1</v>
      </c>
      <c r="U17" s="37">
        <v>1</v>
      </c>
      <c r="V17" s="37">
        <v>4.8</v>
      </c>
      <c r="W17" s="37">
        <v>7</v>
      </c>
      <c r="X17" s="37">
        <v>2</v>
      </c>
      <c r="Y17" s="42">
        <v>1</v>
      </c>
      <c r="Z17" s="37">
        <v>1</v>
      </c>
      <c r="AA17" s="37">
        <v>2</v>
      </c>
      <c r="AB17" s="37">
        <v>2</v>
      </c>
    </row>
    <row r="18" ht="15.75" spans="1:28">
      <c r="A18" s="37">
        <v>15</v>
      </c>
      <c r="B18" s="37">
        <v>5</v>
      </c>
      <c r="C18" s="37">
        <v>2</v>
      </c>
      <c r="D18" s="42">
        <v>7.9</v>
      </c>
      <c r="E18" s="42">
        <v>3.16666666666667</v>
      </c>
      <c r="F18" s="43">
        <v>17.5116666666667</v>
      </c>
      <c r="G18" s="37">
        <v>1</v>
      </c>
      <c r="H18" s="44">
        <v>2.49473684210526</v>
      </c>
      <c r="I18" s="37">
        <v>3</v>
      </c>
      <c r="J18" s="37">
        <v>4</v>
      </c>
      <c r="K18" s="37">
        <v>1</v>
      </c>
      <c r="L18" s="37">
        <v>6</v>
      </c>
      <c r="M18" s="37">
        <v>2</v>
      </c>
      <c r="N18" s="37">
        <v>2</v>
      </c>
      <c r="O18" s="37">
        <v>1</v>
      </c>
      <c r="P18" s="37">
        <v>2</v>
      </c>
      <c r="Q18" s="37">
        <v>1</v>
      </c>
      <c r="R18" s="42">
        <f>(2.3+3.1)/2</f>
        <v>2.7</v>
      </c>
      <c r="S18" s="37">
        <v>2</v>
      </c>
      <c r="T18" s="37">
        <v>1</v>
      </c>
      <c r="U18" s="37">
        <v>2</v>
      </c>
      <c r="V18" s="37">
        <v>4.2</v>
      </c>
      <c r="W18" s="37">
        <v>7</v>
      </c>
      <c r="X18" s="37">
        <v>1</v>
      </c>
      <c r="Y18" s="37">
        <v>1.5</v>
      </c>
      <c r="Z18" s="37">
        <v>3</v>
      </c>
      <c r="AA18" s="37">
        <v>2</v>
      </c>
      <c r="AB18" s="37">
        <v>1</v>
      </c>
    </row>
    <row r="19" ht="15.75" spans="1:28">
      <c r="A19" s="37">
        <v>16</v>
      </c>
      <c r="B19" s="37">
        <v>4</v>
      </c>
      <c r="C19" s="37">
        <v>1</v>
      </c>
      <c r="D19" s="42">
        <v>9.1</v>
      </c>
      <c r="E19" s="42">
        <v>4.25</v>
      </c>
      <c r="F19" s="43">
        <v>27.0725</v>
      </c>
      <c r="G19" s="37">
        <v>2</v>
      </c>
      <c r="H19" s="44">
        <v>2.14117647058824</v>
      </c>
      <c r="I19" s="37">
        <v>3</v>
      </c>
      <c r="J19" s="37">
        <v>4</v>
      </c>
      <c r="K19" s="37">
        <v>1</v>
      </c>
      <c r="L19" s="37">
        <v>7</v>
      </c>
      <c r="M19" s="37">
        <v>2</v>
      </c>
      <c r="N19" s="37">
        <v>3</v>
      </c>
      <c r="O19" s="37">
        <v>3</v>
      </c>
      <c r="P19" s="37">
        <v>1</v>
      </c>
      <c r="Q19" s="37">
        <v>3</v>
      </c>
      <c r="R19" s="42">
        <f>(2.9+3.8+4.3)/3</f>
        <v>3.66666666666667</v>
      </c>
      <c r="S19" s="37">
        <v>2</v>
      </c>
      <c r="T19" s="37">
        <v>1</v>
      </c>
      <c r="U19" s="37">
        <v>1</v>
      </c>
      <c r="V19" s="37">
        <v>5.3</v>
      </c>
      <c r="W19" s="37">
        <v>7</v>
      </c>
      <c r="X19" s="37">
        <v>2</v>
      </c>
      <c r="Y19" s="37">
        <v>1.2</v>
      </c>
      <c r="Z19" s="37">
        <v>3</v>
      </c>
      <c r="AA19" s="37">
        <v>1</v>
      </c>
      <c r="AB19" s="37">
        <v>1</v>
      </c>
    </row>
    <row r="20" ht="15.75" spans="1:28">
      <c r="A20" s="37">
        <v>17</v>
      </c>
      <c r="B20" s="37">
        <v>5</v>
      </c>
      <c r="C20" s="37">
        <v>1</v>
      </c>
      <c r="D20" s="42">
        <v>8.85</v>
      </c>
      <c r="E20" s="42">
        <v>3.84</v>
      </c>
      <c r="F20" s="43">
        <v>23.7888</v>
      </c>
      <c r="G20" s="37">
        <v>2</v>
      </c>
      <c r="H20" s="44">
        <v>2.3046875</v>
      </c>
      <c r="I20" s="37">
        <v>3</v>
      </c>
      <c r="J20" s="37">
        <v>3</v>
      </c>
      <c r="K20" s="37">
        <v>1</v>
      </c>
      <c r="L20" s="37">
        <v>6</v>
      </c>
      <c r="M20" s="37">
        <v>1</v>
      </c>
      <c r="N20" s="37">
        <v>2</v>
      </c>
      <c r="O20" s="37">
        <v>1</v>
      </c>
      <c r="P20" s="37">
        <v>1</v>
      </c>
      <c r="Q20" s="37">
        <v>2</v>
      </c>
      <c r="R20" s="42">
        <v>4.5</v>
      </c>
      <c r="S20" s="51">
        <v>3</v>
      </c>
      <c r="T20" s="37">
        <v>1</v>
      </c>
      <c r="U20" s="37">
        <v>1</v>
      </c>
      <c r="V20" s="37">
        <v>4.8</v>
      </c>
      <c r="W20" s="37">
        <v>5</v>
      </c>
      <c r="X20" s="37">
        <v>1</v>
      </c>
      <c r="Y20" s="37">
        <v>1.5</v>
      </c>
      <c r="Z20" s="37">
        <v>2</v>
      </c>
      <c r="AA20" s="37">
        <v>2</v>
      </c>
      <c r="AB20" s="37">
        <v>0</v>
      </c>
    </row>
    <row r="21" ht="15.75" spans="1:28">
      <c r="A21" s="37">
        <v>18</v>
      </c>
      <c r="B21" s="37">
        <v>5</v>
      </c>
      <c r="C21" s="37">
        <v>1</v>
      </c>
      <c r="D21" s="42">
        <v>10.21</v>
      </c>
      <c r="E21" s="42">
        <v>4.71</v>
      </c>
      <c r="F21" s="43">
        <v>33.66237</v>
      </c>
      <c r="G21" s="37">
        <v>2</v>
      </c>
      <c r="H21" s="44">
        <v>2.16772823779193</v>
      </c>
      <c r="I21" s="37">
        <v>3</v>
      </c>
      <c r="J21" s="37">
        <v>4</v>
      </c>
      <c r="K21" s="37">
        <v>1</v>
      </c>
      <c r="L21" s="37">
        <v>6</v>
      </c>
      <c r="M21" s="37">
        <v>1</v>
      </c>
      <c r="N21" s="37">
        <v>2</v>
      </c>
      <c r="O21" s="37">
        <v>1</v>
      </c>
      <c r="P21" s="37">
        <v>1</v>
      </c>
      <c r="Q21" s="37">
        <v>2</v>
      </c>
      <c r="R21" s="42">
        <v>4</v>
      </c>
      <c r="S21" s="51">
        <v>3</v>
      </c>
      <c r="T21" s="37">
        <v>1</v>
      </c>
      <c r="U21" s="37">
        <v>1</v>
      </c>
      <c r="V21" s="37">
        <v>4.2</v>
      </c>
      <c r="W21" s="37">
        <v>7</v>
      </c>
      <c r="X21" s="37">
        <v>1</v>
      </c>
      <c r="Y21" s="37">
        <v>1.2</v>
      </c>
      <c r="Z21" s="37">
        <v>3</v>
      </c>
      <c r="AA21" s="37">
        <v>1</v>
      </c>
      <c r="AB21" s="37">
        <v>0</v>
      </c>
    </row>
    <row r="22" ht="15.75" spans="1:28">
      <c r="A22" s="37">
        <v>19</v>
      </c>
      <c r="B22" s="37">
        <v>5</v>
      </c>
      <c r="C22" s="37">
        <v>1</v>
      </c>
      <c r="D22" s="42">
        <v>7.03333333333333</v>
      </c>
      <c r="E22" s="42">
        <v>2.86666666666667</v>
      </c>
      <c r="F22" s="43">
        <v>14.1135555555556</v>
      </c>
      <c r="G22" s="37">
        <v>1</v>
      </c>
      <c r="H22" s="44">
        <v>2.45348837209302</v>
      </c>
      <c r="I22" s="37">
        <v>3</v>
      </c>
      <c r="J22" s="37">
        <v>4</v>
      </c>
      <c r="K22" s="37">
        <v>1</v>
      </c>
      <c r="L22" s="37">
        <v>6</v>
      </c>
      <c r="M22" s="37">
        <v>1</v>
      </c>
      <c r="N22" s="37">
        <v>1</v>
      </c>
      <c r="O22" s="37">
        <v>1</v>
      </c>
      <c r="P22" s="37">
        <v>1</v>
      </c>
      <c r="Q22" s="37">
        <v>1</v>
      </c>
      <c r="R22" s="42">
        <f>(3.5+3.8)/2</f>
        <v>3.65</v>
      </c>
      <c r="S22" s="51">
        <v>2</v>
      </c>
      <c r="T22" s="37">
        <v>0</v>
      </c>
      <c r="U22" s="37">
        <v>1</v>
      </c>
      <c r="V22" s="37">
        <v>4.4</v>
      </c>
      <c r="W22" s="37">
        <v>6</v>
      </c>
      <c r="X22" s="37">
        <v>2</v>
      </c>
      <c r="Y22" s="37">
        <v>1.2</v>
      </c>
      <c r="Z22" s="37">
        <v>1</v>
      </c>
      <c r="AA22" s="37">
        <v>3</v>
      </c>
      <c r="AB22" s="37">
        <v>2</v>
      </c>
    </row>
    <row r="23" ht="15.75" spans="1:28">
      <c r="A23" s="37">
        <v>20</v>
      </c>
      <c r="B23" s="37">
        <v>5</v>
      </c>
      <c r="C23" s="37">
        <v>1</v>
      </c>
      <c r="D23" s="42">
        <v>9.06666666666667</v>
      </c>
      <c r="E23" s="42">
        <v>3.43333333333333</v>
      </c>
      <c r="F23" s="43">
        <v>21.7902222222222</v>
      </c>
      <c r="G23" s="37">
        <v>2</v>
      </c>
      <c r="H23" s="44">
        <v>2.64077669902913</v>
      </c>
      <c r="I23" s="37">
        <v>4</v>
      </c>
      <c r="J23" s="37">
        <v>3</v>
      </c>
      <c r="K23" s="37">
        <v>1</v>
      </c>
      <c r="L23" s="37">
        <v>8</v>
      </c>
      <c r="M23" s="37">
        <v>1</v>
      </c>
      <c r="N23" s="37">
        <v>1</v>
      </c>
      <c r="O23" s="37">
        <v>1</v>
      </c>
      <c r="P23" s="37">
        <v>3</v>
      </c>
      <c r="Q23" s="37">
        <v>2</v>
      </c>
      <c r="R23" s="42">
        <f>(3.8+3.4)/2</f>
        <v>3.6</v>
      </c>
      <c r="S23" s="51">
        <v>2</v>
      </c>
      <c r="T23" s="37">
        <v>0</v>
      </c>
      <c r="U23" s="37">
        <v>1</v>
      </c>
      <c r="V23" s="37">
        <v>4.4</v>
      </c>
      <c r="W23" s="37">
        <v>6</v>
      </c>
      <c r="X23" s="37">
        <v>1</v>
      </c>
      <c r="Y23" s="37">
        <v>1.2</v>
      </c>
      <c r="Z23" s="37">
        <v>3</v>
      </c>
      <c r="AA23" s="37">
        <v>3</v>
      </c>
      <c r="AB23" s="37">
        <v>0</v>
      </c>
    </row>
    <row r="24" ht="15.75" spans="1:28">
      <c r="A24" s="37">
        <v>21</v>
      </c>
      <c r="B24" s="37">
        <v>5</v>
      </c>
      <c r="C24" s="37">
        <v>1</v>
      </c>
      <c r="D24" s="42">
        <v>9.9</v>
      </c>
      <c r="E24" s="42">
        <v>4.06</v>
      </c>
      <c r="F24" s="43">
        <v>28.1358</v>
      </c>
      <c r="G24" s="37">
        <v>2</v>
      </c>
      <c r="H24" s="44">
        <v>2.4384236453202</v>
      </c>
      <c r="I24" s="37">
        <v>3</v>
      </c>
      <c r="J24" s="37">
        <v>4</v>
      </c>
      <c r="K24" s="37">
        <v>1</v>
      </c>
      <c r="L24" s="37">
        <v>8</v>
      </c>
      <c r="M24" s="37">
        <v>1</v>
      </c>
      <c r="N24" s="37">
        <v>1</v>
      </c>
      <c r="O24" s="37">
        <v>1</v>
      </c>
      <c r="P24" s="37">
        <v>1</v>
      </c>
      <c r="Q24" s="37">
        <v>1</v>
      </c>
      <c r="R24" s="42">
        <f>(4.4+4.6)/2</f>
        <v>4.5</v>
      </c>
      <c r="S24" s="51">
        <v>3</v>
      </c>
      <c r="T24" s="37">
        <v>1</v>
      </c>
      <c r="U24" s="37">
        <v>3</v>
      </c>
      <c r="V24" s="37">
        <v>3.8</v>
      </c>
      <c r="W24" s="37">
        <v>7</v>
      </c>
      <c r="X24" s="37">
        <v>1</v>
      </c>
      <c r="Y24" s="37">
        <v>1.3</v>
      </c>
      <c r="Z24" s="37">
        <v>3</v>
      </c>
      <c r="AA24" s="37">
        <v>2</v>
      </c>
      <c r="AB24" s="37">
        <v>3</v>
      </c>
    </row>
    <row r="25" ht="15.75" spans="1:28">
      <c r="A25" s="37">
        <v>22</v>
      </c>
      <c r="B25" s="37">
        <v>4</v>
      </c>
      <c r="C25" s="37">
        <v>3</v>
      </c>
      <c r="D25" s="42">
        <v>8.44</v>
      </c>
      <c r="E25" s="42">
        <v>3.71</v>
      </c>
      <c r="F25" s="43">
        <v>21.91868</v>
      </c>
      <c r="G25" s="37">
        <v>2</v>
      </c>
      <c r="H25" s="44">
        <v>2.27493261455526</v>
      </c>
      <c r="I25" s="37">
        <v>3</v>
      </c>
      <c r="J25" s="37">
        <v>3</v>
      </c>
      <c r="K25" s="37">
        <v>1</v>
      </c>
      <c r="L25" s="37">
        <v>6</v>
      </c>
      <c r="M25" s="37">
        <v>2</v>
      </c>
      <c r="N25" s="37">
        <v>1</v>
      </c>
      <c r="O25" s="37">
        <v>1</v>
      </c>
      <c r="P25" s="37">
        <v>3</v>
      </c>
      <c r="Q25" s="37">
        <v>2</v>
      </c>
      <c r="R25" s="42">
        <v>5</v>
      </c>
      <c r="S25" s="51">
        <v>3</v>
      </c>
      <c r="T25" s="37">
        <v>1</v>
      </c>
      <c r="U25" s="37">
        <v>1</v>
      </c>
      <c r="V25" s="37">
        <v>4.4</v>
      </c>
      <c r="W25" s="37">
        <v>5</v>
      </c>
      <c r="X25" s="37">
        <v>2</v>
      </c>
      <c r="Y25" s="37">
        <v>1.5</v>
      </c>
      <c r="Z25" s="37">
        <v>3</v>
      </c>
      <c r="AA25" s="37">
        <v>2</v>
      </c>
      <c r="AB25" s="37">
        <v>3</v>
      </c>
    </row>
    <row r="26" ht="15.75" spans="1:28">
      <c r="A26" s="37">
        <v>23</v>
      </c>
      <c r="B26" s="37">
        <v>5</v>
      </c>
      <c r="C26" s="37">
        <v>1</v>
      </c>
      <c r="D26" s="42">
        <v>5.96666666666667</v>
      </c>
      <c r="E26" s="42">
        <v>2.26666666666667</v>
      </c>
      <c r="F26" s="43">
        <v>9.46711111111111</v>
      </c>
      <c r="G26" s="37">
        <v>1</v>
      </c>
      <c r="H26" s="44">
        <v>2.63235294117647</v>
      </c>
      <c r="I26" s="37">
        <v>4</v>
      </c>
      <c r="J26" s="37">
        <v>3</v>
      </c>
      <c r="K26" s="37">
        <v>1</v>
      </c>
      <c r="L26" s="37">
        <v>5</v>
      </c>
      <c r="M26" s="37">
        <v>3</v>
      </c>
      <c r="N26" s="37">
        <v>1</v>
      </c>
      <c r="O26" s="37">
        <v>1</v>
      </c>
      <c r="P26" s="37">
        <v>3</v>
      </c>
      <c r="Q26" s="37">
        <v>2</v>
      </c>
      <c r="R26" s="42">
        <f>(4.6+6)/2</f>
        <v>5.3</v>
      </c>
      <c r="S26" s="51">
        <v>3</v>
      </c>
      <c r="T26" s="37">
        <v>1</v>
      </c>
      <c r="U26" s="37">
        <v>2</v>
      </c>
      <c r="V26" s="37">
        <v>3.3</v>
      </c>
      <c r="W26" s="37">
        <v>7</v>
      </c>
      <c r="X26" s="37">
        <v>1</v>
      </c>
      <c r="Y26" s="37">
        <v>1.7</v>
      </c>
      <c r="Z26" s="37">
        <v>3</v>
      </c>
      <c r="AA26" s="37">
        <v>2</v>
      </c>
      <c r="AB26" s="37">
        <v>3</v>
      </c>
    </row>
    <row r="27" ht="15.75" spans="1:28">
      <c r="A27" s="37">
        <v>24</v>
      </c>
      <c r="B27" s="37">
        <v>3</v>
      </c>
      <c r="C27" s="37">
        <v>3</v>
      </c>
      <c r="D27" s="42">
        <v>9.75</v>
      </c>
      <c r="E27" s="42">
        <v>3.9</v>
      </c>
      <c r="F27" s="43">
        <v>26.6175</v>
      </c>
      <c r="G27" s="37">
        <v>2</v>
      </c>
      <c r="H27" s="44">
        <v>2.5</v>
      </c>
      <c r="I27" s="37">
        <v>3</v>
      </c>
      <c r="J27" s="37">
        <v>3</v>
      </c>
      <c r="K27" s="37">
        <v>2</v>
      </c>
      <c r="L27" s="37">
        <v>7</v>
      </c>
      <c r="M27" s="37">
        <v>1</v>
      </c>
      <c r="N27" s="37">
        <v>1</v>
      </c>
      <c r="O27" s="37">
        <v>2</v>
      </c>
      <c r="P27" s="37">
        <v>1</v>
      </c>
      <c r="Q27" s="37">
        <v>2</v>
      </c>
      <c r="R27" s="42">
        <f>(3.2+3.1)/2</f>
        <v>3.15</v>
      </c>
      <c r="S27" s="51">
        <v>2</v>
      </c>
      <c r="T27" s="37">
        <v>1</v>
      </c>
      <c r="U27" s="37">
        <v>1</v>
      </c>
      <c r="V27" s="37">
        <v>4.3</v>
      </c>
      <c r="W27" s="37">
        <v>7</v>
      </c>
      <c r="X27" s="37">
        <v>1</v>
      </c>
      <c r="Y27" s="37">
        <v>1.3</v>
      </c>
      <c r="Z27" s="37">
        <v>3</v>
      </c>
      <c r="AA27" s="37">
        <v>2</v>
      </c>
      <c r="AB27" s="37">
        <v>1</v>
      </c>
    </row>
    <row r="28" ht="15.75" spans="1:28">
      <c r="A28" s="37">
        <v>25</v>
      </c>
      <c r="B28" s="37">
        <v>4</v>
      </c>
      <c r="C28" s="37">
        <v>1</v>
      </c>
      <c r="D28" s="42">
        <v>11.35</v>
      </c>
      <c r="E28" s="42">
        <v>4.325</v>
      </c>
      <c r="F28" s="43">
        <v>34.362125</v>
      </c>
      <c r="G28" s="37">
        <v>2</v>
      </c>
      <c r="H28" s="44">
        <v>2.6242774566474</v>
      </c>
      <c r="I28" s="37">
        <v>4</v>
      </c>
      <c r="J28" s="37">
        <v>4</v>
      </c>
      <c r="K28" s="37">
        <v>2</v>
      </c>
      <c r="L28" s="37">
        <v>6</v>
      </c>
      <c r="M28" s="37">
        <v>3</v>
      </c>
      <c r="N28" s="37">
        <v>1</v>
      </c>
      <c r="O28" s="37">
        <v>3</v>
      </c>
      <c r="P28" s="37">
        <v>2</v>
      </c>
      <c r="Q28" s="37">
        <v>3</v>
      </c>
      <c r="R28" s="42">
        <f>(3.2+3.3+3.4)/3</f>
        <v>3.3</v>
      </c>
      <c r="S28" s="51">
        <v>2</v>
      </c>
      <c r="T28" s="37">
        <v>1</v>
      </c>
      <c r="U28" s="37">
        <v>1</v>
      </c>
      <c r="V28" s="37">
        <v>4.9</v>
      </c>
      <c r="W28" s="37">
        <v>8</v>
      </c>
      <c r="X28" s="37">
        <v>1</v>
      </c>
      <c r="Y28" s="37">
        <v>1.5</v>
      </c>
      <c r="Z28" s="37">
        <v>3</v>
      </c>
      <c r="AA28" s="37">
        <v>3</v>
      </c>
      <c r="AB28" s="37">
        <v>3</v>
      </c>
    </row>
    <row r="29" ht="15.75" spans="1:28">
      <c r="A29" s="37">
        <v>26</v>
      </c>
      <c r="B29" s="37">
        <v>5</v>
      </c>
      <c r="C29" s="37">
        <v>2</v>
      </c>
      <c r="D29" s="42">
        <v>8.7</v>
      </c>
      <c r="E29" s="42">
        <v>3.14</v>
      </c>
      <c r="F29" s="43">
        <v>19.1226</v>
      </c>
      <c r="G29" s="37">
        <v>1</v>
      </c>
      <c r="H29" s="44">
        <v>2.77070063694267</v>
      </c>
      <c r="I29" s="37">
        <v>4</v>
      </c>
      <c r="J29" s="37">
        <v>3</v>
      </c>
      <c r="K29" s="37">
        <v>1</v>
      </c>
      <c r="L29" s="37">
        <v>7</v>
      </c>
      <c r="M29" s="37">
        <v>2</v>
      </c>
      <c r="N29" s="37">
        <v>2</v>
      </c>
      <c r="O29" s="37">
        <v>1</v>
      </c>
      <c r="P29" s="37">
        <v>1</v>
      </c>
      <c r="Q29" s="37">
        <v>2</v>
      </c>
      <c r="R29" s="42">
        <f>(4.3+3.8+3.8+3.9)/4</f>
        <v>3.95</v>
      </c>
      <c r="S29" s="51">
        <v>2</v>
      </c>
      <c r="T29" s="37">
        <v>1</v>
      </c>
      <c r="U29" s="37">
        <v>1</v>
      </c>
      <c r="V29" s="37">
        <v>4.4</v>
      </c>
      <c r="W29" s="37">
        <v>7</v>
      </c>
      <c r="X29" s="37">
        <v>1</v>
      </c>
      <c r="Y29" s="37">
        <v>1.6</v>
      </c>
      <c r="Z29" s="37">
        <v>3</v>
      </c>
      <c r="AA29" s="37">
        <v>2</v>
      </c>
      <c r="AB29" s="37">
        <v>1</v>
      </c>
    </row>
    <row r="30" ht="15.75" spans="1:28">
      <c r="A30" s="37">
        <v>27</v>
      </c>
      <c r="B30" s="37">
        <v>5</v>
      </c>
      <c r="C30" s="37">
        <v>0</v>
      </c>
      <c r="D30" s="42">
        <v>13.22</v>
      </c>
      <c r="E30" s="42">
        <v>4.9</v>
      </c>
      <c r="F30" s="43">
        <v>45.3446</v>
      </c>
      <c r="G30" s="37">
        <v>3</v>
      </c>
      <c r="H30" s="44">
        <v>2.69795918367347</v>
      </c>
      <c r="I30" s="37">
        <v>4</v>
      </c>
      <c r="J30" s="37">
        <v>4</v>
      </c>
      <c r="K30" s="37">
        <v>1</v>
      </c>
      <c r="L30" s="37">
        <v>7</v>
      </c>
      <c r="M30" s="37">
        <v>3</v>
      </c>
      <c r="N30" s="37">
        <v>1</v>
      </c>
      <c r="O30" s="37">
        <v>3</v>
      </c>
      <c r="P30" s="37">
        <v>1</v>
      </c>
      <c r="Q30" s="37">
        <v>3</v>
      </c>
      <c r="R30" s="42">
        <f>(3.8+3.8+3.9)/3</f>
        <v>3.83333333333333</v>
      </c>
      <c r="S30" s="51">
        <v>2</v>
      </c>
      <c r="T30" s="37">
        <v>1</v>
      </c>
      <c r="U30" s="37">
        <v>1</v>
      </c>
      <c r="V30" s="37">
        <v>4.2</v>
      </c>
      <c r="W30" s="37">
        <v>7</v>
      </c>
      <c r="X30" s="37">
        <v>2</v>
      </c>
      <c r="Y30" s="37">
        <v>1.3</v>
      </c>
      <c r="Z30" s="37">
        <v>1</v>
      </c>
      <c r="AA30" s="37">
        <v>1</v>
      </c>
      <c r="AB30" s="37">
        <v>0</v>
      </c>
    </row>
    <row r="31" ht="15.75" spans="1:28">
      <c r="A31" s="37">
        <v>28</v>
      </c>
      <c r="B31" s="37">
        <v>2</v>
      </c>
      <c r="C31" s="37">
        <v>2</v>
      </c>
      <c r="D31" s="42">
        <v>7.525</v>
      </c>
      <c r="E31" s="42">
        <v>3.05</v>
      </c>
      <c r="F31" s="43">
        <v>16.065875</v>
      </c>
      <c r="G31" s="37">
        <v>1</v>
      </c>
      <c r="H31" s="44">
        <v>2.4672131147541</v>
      </c>
      <c r="I31" s="37">
        <v>3</v>
      </c>
      <c r="J31" s="37">
        <v>3</v>
      </c>
      <c r="K31" s="37">
        <v>1</v>
      </c>
      <c r="L31" s="37">
        <v>7</v>
      </c>
      <c r="M31" s="37">
        <v>1</v>
      </c>
      <c r="N31" s="37">
        <v>3</v>
      </c>
      <c r="O31" s="37">
        <v>2</v>
      </c>
      <c r="P31" s="37">
        <v>2</v>
      </c>
      <c r="Q31" s="37">
        <v>2</v>
      </c>
      <c r="R31" s="42">
        <f>(4.2+4.3+4.6)/3</f>
        <v>4.36666666666667</v>
      </c>
      <c r="S31" s="51">
        <v>3</v>
      </c>
      <c r="T31" s="37">
        <v>1</v>
      </c>
      <c r="U31" s="37">
        <v>1</v>
      </c>
      <c r="V31" s="37">
        <v>3.6</v>
      </c>
      <c r="W31" s="37">
        <v>6</v>
      </c>
      <c r="X31" s="37">
        <v>2</v>
      </c>
      <c r="Y31" s="37">
        <v>1.4</v>
      </c>
      <c r="Z31" s="37">
        <v>3</v>
      </c>
      <c r="AA31" s="37">
        <v>2</v>
      </c>
      <c r="AB31" s="37">
        <v>2</v>
      </c>
    </row>
    <row r="32" ht="15.75" spans="1:28">
      <c r="A32" s="37">
        <v>29</v>
      </c>
      <c r="B32" s="37">
        <v>5</v>
      </c>
      <c r="C32" s="37">
        <v>1</v>
      </c>
      <c r="D32" s="42">
        <v>9.8</v>
      </c>
      <c r="E32" s="42">
        <v>4.1</v>
      </c>
      <c r="F32" s="43">
        <v>28.126</v>
      </c>
      <c r="G32" s="37">
        <v>2</v>
      </c>
      <c r="H32" s="44">
        <v>2.39024390243902</v>
      </c>
      <c r="I32" s="37">
        <v>3</v>
      </c>
      <c r="J32" s="37">
        <v>4</v>
      </c>
      <c r="K32" s="37">
        <v>2</v>
      </c>
      <c r="L32" s="37">
        <v>7</v>
      </c>
      <c r="M32" s="37">
        <v>1</v>
      </c>
      <c r="N32" s="37">
        <v>3</v>
      </c>
      <c r="O32" s="37">
        <v>2</v>
      </c>
      <c r="P32" s="37">
        <v>2</v>
      </c>
      <c r="Q32" s="37">
        <v>2</v>
      </c>
      <c r="R32" s="42">
        <f>(4.1+3.8+3.5)/3</f>
        <v>3.8</v>
      </c>
      <c r="S32" s="51">
        <v>2</v>
      </c>
      <c r="T32" s="37">
        <v>1</v>
      </c>
      <c r="U32" s="37">
        <v>1</v>
      </c>
      <c r="V32" s="37">
        <v>4.5</v>
      </c>
      <c r="W32" s="37">
        <v>6</v>
      </c>
      <c r="X32" s="37">
        <v>1</v>
      </c>
      <c r="Y32" s="37">
        <v>1.5</v>
      </c>
      <c r="Z32" s="37">
        <v>3</v>
      </c>
      <c r="AA32" s="37">
        <v>3</v>
      </c>
      <c r="AB32" s="37">
        <v>0</v>
      </c>
    </row>
    <row r="33" ht="15.75" spans="1:28">
      <c r="A33" s="37">
        <v>30</v>
      </c>
      <c r="B33" s="37">
        <v>2</v>
      </c>
      <c r="C33" s="37">
        <v>2</v>
      </c>
      <c r="D33" s="42">
        <v>9.12</v>
      </c>
      <c r="E33" s="42">
        <v>3.56</v>
      </c>
      <c r="F33" s="43">
        <v>22.72704</v>
      </c>
      <c r="G33" s="37">
        <v>2</v>
      </c>
      <c r="H33" s="44">
        <v>2.56179775280899</v>
      </c>
      <c r="I33" s="37">
        <v>4</v>
      </c>
      <c r="J33" s="37">
        <v>4</v>
      </c>
      <c r="K33" s="37">
        <v>1</v>
      </c>
      <c r="L33" s="37">
        <v>7</v>
      </c>
      <c r="M33" s="37">
        <v>1</v>
      </c>
      <c r="N33" s="37">
        <v>2</v>
      </c>
      <c r="O33" s="37">
        <v>2</v>
      </c>
      <c r="P33" s="37">
        <v>1</v>
      </c>
      <c r="Q33" s="37">
        <v>3</v>
      </c>
      <c r="R33" s="42">
        <f>(3.8+4.3+4)/3</f>
        <v>4.03333333333333</v>
      </c>
      <c r="S33" s="51">
        <v>3</v>
      </c>
      <c r="T33" s="37">
        <v>1</v>
      </c>
      <c r="U33" s="37">
        <v>3</v>
      </c>
      <c r="V33" s="37">
        <v>4.4</v>
      </c>
      <c r="W33" s="37">
        <v>6</v>
      </c>
      <c r="X33" s="37">
        <v>2</v>
      </c>
      <c r="Y33" s="37">
        <v>1.3</v>
      </c>
      <c r="Z33" s="37">
        <v>3</v>
      </c>
      <c r="AA33" s="37">
        <v>1</v>
      </c>
      <c r="AB33" s="37">
        <v>1</v>
      </c>
    </row>
    <row r="34" s="36" customFormat="1" spans="1:28">
      <c r="A34" s="45" t="s">
        <v>49</v>
      </c>
      <c r="B34" s="45">
        <v>3</v>
      </c>
      <c r="C34" s="45">
        <v>0</v>
      </c>
      <c r="D34" s="46">
        <v>11.1475</v>
      </c>
      <c r="E34" s="46">
        <v>3.6585</v>
      </c>
      <c r="F34" s="46">
        <v>28.610757</v>
      </c>
      <c r="G34" s="45">
        <v>2</v>
      </c>
      <c r="H34" s="47">
        <v>3.08281832997441</v>
      </c>
      <c r="I34" s="45">
        <v>4</v>
      </c>
      <c r="J34" s="45">
        <v>3</v>
      </c>
      <c r="K34" s="45">
        <v>1</v>
      </c>
      <c r="L34" s="45">
        <v>7</v>
      </c>
      <c r="M34" s="45">
        <v>2</v>
      </c>
      <c r="N34" s="45">
        <v>1.5</v>
      </c>
      <c r="O34" s="45">
        <v>1</v>
      </c>
      <c r="P34" s="45">
        <v>3</v>
      </c>
      <c r="Q34" s="45">
        <v>1.75</v>
      </c>
      <c r="R34" s="46">
        <v>3.24</v>
      </c>
      <c r="S34" s="52">
        <v>2</v>
      </c>
      <c r="T34" s="45">
        <v>0.75</v>
      </c>
      <c r="U34" s="45">
        <v>2.5</v>
      </c>
      <c r="V34" s="45">
        <v>4.35</v>
      </c>
      <c r="W34" s="45">
        <v>6.25</v>
      </c>
      <c r="X34" s="45">
        <v>1</v>
      </c>
      <c r="Y34" s="45">
        <v>1.575</v>
      </c>
      <c r="Z34" s="45">
        <v>1.5</v>
      </c>
      <c r="AA34" s="45">
        <v>2</v>
      </c>
      <c r="AB34" s="45">
        <v>0</v>
      </c>
    </row>
    <row r="35" s="36" customFormat="1" ht="15.75" spans="1:28">
      <c r="A35" s="48" t="s">
        <v>50</v>
      </c>
      <c r="B35" s="48">
        <v>2</v>
      </c>
      <c r="C35" s="48">
        <v>3</v>
      </c>
      <c r="D35" s="49">
        <v>8.64</v>
      </c>
      <c r="E35" s="49">
        <v>3.52</v>
      </c>
      <c r="F35" s="49">
        <v>21.28896</v>
      </c>
      <c r="G35" s="48">
        <v>2</v>
      </c>
      <c r="H35" s="50">
        <v>2.45454545454545</v>
      </c>
      <c r="I35" s="48">
        <v>3</v>
      </c>
      <c r="J35" s="48">
        <v>3</v>
      </c>
      <c r="K35" s="48">
        <v>1</v>
      </c>
      <c r="L35" s="48">
        <v>7</v>
      </c>
      <c r="M35" s="48">
        <v>2</v>
      </c>
      <c r="N35" s="48">
        <v>3</v>
      </c>
      <c r="O35" s="48">
        <v>1</v>
      </c>
      <c r="P35" s="48">
        <v>3</v>
      </c>
      <c r="Q35" s="48">
        <v>2</v>
      </c>
      <c r="R35" s="49">
        <v>3.9</v>
      </c>
      <c r="S35" s="53">
        <v>2</v>
      </c>
      <c r="T35" s="48">
        <v>1</v>
      </c>
      <c r="U35" s="48">
        <v>2</v>
      </c>
      <c r="V35" s="48">
        <v>4.9</v>
      </c>
      <c r="W35" s="48">
        <v>7</v>
      </c>
      <c r="X35" s="48">
        <v>2</v>
      </c>
      <c r="Y35" s="48">
        <v>1.7</v>
      </c>
      <c r="Z35" s="48">
        <v>3</v>
      </c>
      <c r="AA35" s="48">
        <v>1</v>
      </c>
      <c r="AB35" s="48">
        <v>3</v>
      </c>
    </row>
    <row r="36" spans="1:14">
      <c r="A36" s="38" t="s">
        <v>51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</sheetData>
  <mergeCells count="6">
    <mergeCell ref="A1:AB1"/>
    <mergeCell ref="B2:C2"/>
    <mergeCell ref="D2:S2"/>
    <mergeCell ref="T2:AB2"/>
    <mergeCell ref="A36:N36"/>
    <mergeCell ref="A2:A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2" sqref="A2"/>
    </sheetView>
  </sheetViews>
  <sheetFormatPr defaultColWidth="9" defaultRowHeight="15" outlineLevelCol="2"/>
  <cols>
    <col min="1" max="1" width="13.125" style="1" customWidth="1"/>
    <col min="2" max="2" width="28.125" style="1" customWidth="1"/>
    <col min="3" max="3" width="13.25" style="1" customWidth="1"/>
    <col min="4" max="4" width="14.625" style="1" customWidth="1"/>
    <col min="5" max="16384" width="9" style="1"/>
  </cols>
  <sheetData>
    <row r="1" ht="30" customHeight="1" spans="1:3">
      <c r="A1" s="15" t="s">
        <v>52</v>
      </c>
      <c r="B1" s="15"/>
      <c r="C1" s="15"/>
    </row>
    <row r="2" ht="27.75" spans="1:3">
      <c r="A2" s="24" t="s">
        <v>53</v>
      </c>
      <c r="B2" s="31" t="s">
        <v>54</v>
      </c>
      <c r="C2" s="25" t="s">
        <v>55</v>
      </c>
    </row>
    <row r="3" spans="1:3">
      <c r="A3" s="7" t="s">
        <v>22</v>
      </c>
      <c r="B3" s="32">
        <v>27.53</v>
      </c>
      <c r="C3" s="32">
        <v>1.62</v>
      </c>
    </row>
    <row r="4" ht="30" spans="1:3">
      <c r="A4" s="7" t="s">
        <v>23</v>
      </c>
      <c r="B4" s="32">
        <v>51.79</v>
      </c>
      <c r="C4" s="32">
        <v>1.524</v>
      </c>
    </row>
    <row r="5" spans="1:3">
      <c r="A5" s="7" t="s">
        <v>27</v>
      </c>
      <c r="B5" s="32">
        <v>33.9</v>
      </c>
      <c r="C5" s="8">
        <v>1.2955</v>
      </c>
    </row>
    <row r="6" spans="1:3">
      <c r="A6" s="7" t="s">
        <v>29</v>
      </c>
      <c r="B6" s="32">
        <v>21.33</v>
      </c>
      <c r="C6" s="8">
        <v>1.2976</v>
      </c>
    </row>
    <row r="7" spans="1:3">
      <c r="A7" s="7" t="s">
        <v>30</v>
      </c>
      <c r="B7" s="32">
        <v>16.33</v>
      </c>
      <c r="C7" s="32">
        <v>1.1567</v>
      </c>
    </row>
    <row r="8" spans="1:3">
      <c r="A8" s="7" t="s">
        <v>31</v>
      </c>
      <c r="B8" s="32">
        <v>32.49</v>
      </c>
      <c r="C8" s="32">
        <v>0.65</v>
      </c>
    </row>
    <row r="9" spans="1:3">
      <c r="A9" s="7" t="s">
        <v>33</v>
      </c>
      <c r="B9" s="32">
        <v>40.94</v>
      </c>
      <c r="C9" s="32">
        <v>1.3681</v>
      </c>
    </row>
    <row r="10" spans="1:3">
      <c r="A10" s="7" t="s">
        <v>34</v>
      </c>
      <c r="B10" s="32">
        <v>41.31</v>
      </c>
      <c r="C10" s="32">
        <v>1.4332</v>
      </c>
    </row>
    <row r="11" spans="1:3">
      <c r="A11" s="7" t="s">
        <v>56</v>
      </c>
      <c r="B11" s="32">
        <v>45.28</v>
      </c>
      <c r="C11" s="32">
        <v>1.5058</v>
      </c>
    </row>
    <row r="12" spans="1:3">
      <c r="A12" s="7" t="s">
        <v>36</v>
      </c>
      <c r="B12" s="32">
        <v>47.75</v>
      </c>
      <c r="C12" s="33">
        <v>1.4984</v>
      </c>
    </row>
    <row r="13" spans="1:3">
      <c r="A13" s="12" t="s">
        <v>37</v>
      </c>
      <c r="B13" s="32">
        <v>34.74</v>
      </c>
      <c r="C13" s="33">
        <v>1.4566</v>
      </c>
    </row>
    <row r="14" ht="30" spans="1:3">
      <c r="A14" s="7" t="s">
        <v>39</v>
      </c>
      <c r="B14" s="32">
        <v>20.57</v>
      </c>
      <c r="C14" s="33">
        <v>0.8813</v>
      </c>
    </row>
    <row r="15" spans="1:3">
      <c r="A15" s="7" t="s">
        <v>40</v>
      </c>
      <c r="B15" s="8">
        <v>61.33</v>
      </c>
      <c r="C15" s="32">
        <v>0.8366</v>
      </c>
    </row>
    <row r="16" spans="1:3">
      <c r="A16" s="7" t="s">
        <v>41</v>
      </c>
      <c r="B16" s="8">
        <v>46.05</v>
      </c>
      <c r="C16" s="32">
        <v>0.9056</v>
      </c>
    </row>
    <row r="17" spans="1:3">
      <c r="A17" s="7" t="s">
        <v>44</v>
      </c>
      <c r="B17" s="8">
        <v>35.96</v>
      </c>
      <c r="C17" s="32">
        <v>0.9183</v>
      </c>
    </row>
    <row r="18" ht="30" spans="1:3">
      <c r="A18" s="7" t="s">
        <v>46</v>
      </c>
      <c r="B18" s="8">
        <v>27.85</v>
      </c>
      <c r="C18" s="32">
        <v>1.1033</v>
      </c>
    </row>
    <row r="19" ht="30" spans="1:3">
      <c r="A19" s="7" t="s">
        <v>47</v>
      </c>
      <c r="B19" s="8">
        <v>39.39</v>
      </c>
      <c r="C19" s="32">
        <v>1.571</v>
      </c>
    </row>
    <row r="20" ht="15.75" spans="1:3">
      <c r="A20" s="13" t="s">
        <v>48</v>
      </c>
      <c r="B20" s="6">
        <v>71.92</v>
      </c>
      <c r="C20" s="34">
        <v>0.9183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2" sqref="A2"/>
    </sheetView>
  </sheetViews>
  <sheetFormatPr defaultColWidth="9" defaultRowHeight="15" outlineLevelCol="6"/>
  <cols>
    <col min="1" max="1" width="13" style="1" customWidth="1"/>
    <col min="2" max="5" width="9" style="1"/>
    <col min="6" max="6" width="11.5" style="1" customWidth="1"/>
    <col min="7" max="7" width="19.875" style="1" customWidth="1"/>
    <col min="8" max="16384" width="9" style="1"/>
  </cols>
  <sheetData>
    <row r="1" ht="30" customHeight="1" spans="1:7">
      <c r="A1" s="15" t="s">
        <v>57</v>
      </c>
      <c r="B1" s="15"/>
      <c r="C1" s="15"/>
      <c r="D1" s="15"/>
      <c r="E1" s="15"/>
      <c r="F1" s="15"/>
      <c r="G1" s="15"/>
    </row>
    <row r="2" ht="27.75" spans="1:7">
      <c r="A2" s="24" t="s">
        <v>53</v>
      </c>
      <c r="B2" s="25" t="s">
        <v>50</v>
      </c>
      <c r="C2" s="25" t="s">
        <v>49</v>
      </c>
      <c r="D2" s="26" t="s">
        <v>58</v>
      </c>
      <c r="E2" s="25" t="s">
        <v>59</v>
      </c>
      <c r="F2" s="25" t="s">
        <v>60</v>
      </c>
      <c r="G2" s="25" t="s">
        <v>61</v>
      </c>
    </row>
    <row r="3" spans="1:7">
      <c r="A3" s="7" t="s">
        <v>22</v>
      </c>
      <c r="B3" s="10">
        <v>2</v>
      </c>
      <c r="C3" s="10">
        <v>3</v>
      </c>
      <c r="D3" s="10">
        <v>2.5</v>
      </c>
      <c r="E3" s="10">
        <v>2.8</v>
      </c>
      <c r="F3" s="10">
        <v>0.3</v>
      </c>
      <c r="G3" s="27">
        <v>0.12</v>
      </c>
    </row>
    <row r="4" ht="30" spans="1:7">
      <c r="A4" s="7" t="s">
        <v>23</v>
      </c>
      <c r="B4" s="10">
        <v>3</v>
      </c>
      <c r="C4" s="10">
        <v>0</v>
      </c>
      <c r="D4" s="10">
        <v>1.5</v>
      </c>
      <c r="E4" s="10">
        <v>0.6</v>
      </c>
      <c r="F4" s="10">
        <v>-0.9</v>
      </c>
      <c r="G4" s="27">
        <v>-0.6</v>
      </c>
    </row>
    <row r="5" spans="1:7">
      <c r="A5" s="7" t="s">
        <v>27</v>
      </c>
      <c r="B5" s="10">
        <v>8.64</v>
      </c>
      <c r="C5" s="10">
        <v>11.15</v>
      </c>
      <c r="D5" s="10">
        <v>9.89</v>
      </c>
      <c r="E5" s="10">
        <v>10.65</v>
      </c>
      <c r="F5" s="10">
        <v>0.75</v>
      </c>
      <c r="G5" s="27">
        <v>0.076</v>
      </c>
    </row>
    <row r="6" spans="1:7">
      <c r="A6" s="7" t="s">
        <v>29</v>
      </c>
      <c r="B6" s="10">
        <v>3.52</v>
      </c>
      <c r="C6" s="10">
        <v>3.66</v>
      </c>
      <c r="D6" s="10">
        <v>3.59</v>
      </c>
      <c r="E6" s="10">
        <v>3.63</v>
      </c>
      <c r="F6" s="10">
        <v>0.04</v>
      </c>
      <c r="G6" s="27">
        <v>0.0116</v>
      </c>
    </row>
    <row r="7" spans="1:7">
      <c r="A7" s="7" t="s">
        <v>30</v>
      </c>
      <c r="B7" s="10">
        <v>21.29</v>
      </c>
      <c r="C7" s="10">
        <v>28.61</v>
      </c>
      <c r="D7" s="10">
        <v>24.95</v>
      </c>
      <c r="E7" s="10">
        <v>27.15</v>
      </c>
      <c r="F7" s="10">
        <v>2.2</v>
      </c>
      <c r="G7" s="27">
        <v>0.088</v>
      </c>
    </row>
    <row r="8" spans="1:7">
      <c r="A8" s="7" t="s">
        <v>31</v>
      </c>
      <c r="B8" s="10">
        <v>2</v>
      </c>
      <c r="C8" s="10">
        <v>2</v>
      </c>
      <c r="D8" s="10">
        <v>2</v>
      </c>
      <c r="E8" s="10">
        <v>2</v>
      </c>
      <c r="F8" s="10">
        <v>0</v>
      </c>
      <c r="G8" s="27">
        <v>0</v>
      </c>
    </row>
    <row r="9" spans="1:7">
      <c r="A9" s="7" t="s">
        <v>33</v>
      </c>
      <c r="B9" s="10">
        <v>2.45</v>
      </c>
      <c r="C9" s="10">
        <v>3.08</v>
      </c>
      <c r="D9" s="10">
        <v>2.77</v>
      </c>
      <c r="E9" s="10">
        <v>2.96</v>
      </c>
      <c r="F9" s="10">
        <v>0.19</v>
      </c>
      <c r="G9" s="27">
        <v>0.0681</v>
      </c>
    </row>
    <row r="10" spans="1:7">
      <c r="A10" s="7" t="s">
        <v>34</v>
      </c>
      <c r="B10" s="10">
        <v>3</v>
      </c>
      <c r="C10" s="10">
        <v>4.25</v>
      </c>
      <c r="D10" s="10">
        <v>3.63</v>
      </c>
      <c r="E10" s="10">
        <v>4</v>
      </c>
      <c r="F10" s="10">
        <v>0.38</v>
      </c>
      <c r="G10" s="27">
        <v>0.1034</v>
      </c>
    </row>
    <row r="11" spans="1:7">
      <c r="A11" s="7" t="s">
        <v>56</v>
      </c>
      <c r="B11" s="10">
        <v>3</v>
      </c>
      <c r="C11" s="10">
        <v>3</v>
      </c>
      <c r="D11" s="10">
        <v>3</v>
      </c>
      <c r="E11" s="10">
        <v>3</v>
      </c>
      <c r="F11" s="10">
        <v>0</v>
      </c>
      <c r="G11" s="27">
        <v>0</v>
      </c>
    </row>
    <row r="12" spans="1:7">
      <c r="A12" s="7" t="s">
        <v>36</v>
      </c>
      <c r="B12" s="10">
        <v>1</v>
      </c>
      <c r="C12" s="10">
        <v>1</v>
      </c>
      <c r="D12" s="10">
        <v>1</v>
      </c>
      <c r="E12" s="10">
        <v>1</v>
      </c>
      <c r="F12" s="10">
        <v>0</v>
      </c>
      <c r="G12" s="27">
        <v>0</v>
      </c>
    </row>
    <row r="13" spans="1:7">
      <c r="A13" s="12" t="s">
        <v>37</v>
      </c>
      <c r="B13" s="10">
        <v>7</v>
      </c>
      <c r="C13" s="10">
        <v>7</v>
      </c>
      <c r="D13" s="10">
        <v>7</v>
      </c>
      <c r="E13" s="10">
        <v>7</v>
      </c>
      <c r="F13" s="10">
        <v>0</v>
      </c>
      <c r="G13" s="27">
        <v>0</v>
      </c>
    </row>
    <row r="14" ht="30" spans="1:7">
      <c r="A14" s="7" t="s">
        <v>39</v>
      </c>
      <c r="B14" s="10">
        <v>2</v>
      </c>
      <c r="C14" s="10">
        <v>1.5</v>
      </c>
      <c r="D14" s="10">
        <v>1.75</v>
      </c>
      <c r="E14" s="10">
        <v>1.6</v>
      </c>
      <c r="F14" s="10">
        <v>-0.15</v>
      </c>
      <c r="G14" s="27">
        <v>-0.0857</v>
      </c>
    </row>
    <row r="15" spans="1:7">
      <c r="A15" s="7" t="s">
        <v>40</v>
      </c>
      <c r="B15" s="10">
        <v>3</v>
      </c>
      <c r="C15" s="10">
        <v>1.5</v>
      </c>
      <c r="D15" s="10">
        <v>2.25</v>
      </c>
      <c r="E15" s="10">
        <v>1.8</v>
      </c>
      <c r="F15" s="10">
        <v>-0.45</v>
      </c>
      <c r="G15" s="27">
        <v>-0.2</v>
      </c>
    </row>
    <row r="16" spans="1:7">
      <c r="A16" s="7" t="s">
        <v>41</v>
      </c>
      <c r="B16" s="10">
        <v>1</v>
      </c>
      <c r="C16" s="10">
        <v>1</v>
      </c>
      <c r="D16" s="10">
        <v>1</v>
      </c>
      <c r="E16" s="10">
        <v>1</v>
      </c>
      <c r="F16" s="10">
        <v>0</v>
      </c>
      <c r="G16" s="27">
        <v>0</v>
      </c>
    </row>
    <row r="17" spans="1:7">
      <c r="A17" s="7" t="s">
        <v>44</v>
      </c>
      <c r="B17" s="10">
        <v>3</v>
      </c>
      <c r="C17" s="10">
        <v>3</v>
      </c>
      <c r="D17" s="10">
        <v>3</v>
      </c>
      <c r="E17" s="10">
        <v>3</v>
      </c>
      <c r="F17" s="10">
        <v>0</v>
      </c>
      <c r="G17" s="27">
        <v>0</v>
      </c>
    </row>
    <row r="18" ht="30" spans="1:7">
      <c r="A18" s="7" t="s">
        <v>46</v>
      </c>
      <c r="B18" s="10">
        <v>2</v>
      </c>
      <c r="C18" s="10">
        <v>1.75</v>
      </c>
      <c r="D18" s="10">
        <v>1.88</v>
      </c>
      <c r="E18" s="10">
        <v>1.8</v>
      </c>
      <c r="F18" s="10">
        <v>-0.08</v>
      </c>
      <c r="G18" s="27">
        <v>-0.04</v>
      </c>
    </row>
    <row r="19" ht="30" spans="1:7">
      <c r="A19" s="7" t="s">
        <v>47</v>
      </c>
      <c r="B19" s="28">
        <v>3.9</v>
      </c>
      <c r="C19" s="28">
        <v>3.24</v>
      </c>
      <c r="D19" s="28">
        <v>3.57</v>
      </c>
      <c r="E19" s="28">
        <v>3.37</v>
      </c>
      <c r="F19" s="28">
        <v>-0.2</v>
      </c>
      <c r="G19" s="29">
        <v>-0.0555</v>
      </c>
    </row>
    <row r="20" spans="1:7">
      <c r="A20" s="7" t="s">
        <v>48</v>
      </c>
      <c r="B20" s="28">
        <v>2</v>
      </c>
      <c r="C20" s="28">
        <v>2</v>
      </c>
      <c r="D20" s="28">
        <v>2</v>
      </c>
      <c r="E20" s="28">
        <v>2</v>
      </c>
      <c r="F20" s="28">
        <v>0</v>
      </c>
      <c r="G20" s="29">
        <v>0</v>
      </c>
    </row>
    <row r="21" spans="1:7">
      <c r="A21" s="7" t="s">
        <v>42</v>
      </c>
      <c r="B21" s="28">
        <v>4.9</v>
      </c>
      <c r="C21" s="28">
        <v>4.35</v>
      </c>
      <c r="D21" s="28">
        <v>4.63</v>
      </c>
      <c r="E21" s="28">
        <v>4.46</v>
      </c>
      <c r="F21" s="28">
        <v>-0.17</v>
      </c>
      <c r="G21" s="29">
        <v>-0.0357</v>
      </c>
    </row>
    <row r="22" spans="1:7">
      <c r="A22" s="7" t="s">
        <v>45</v>
      </c>
      <c r="B22" s="28">
        <v>1.7</v>
      </c>
      <c r="C22" s="28">
        <v>1.58</v>
      </c>
      <c r="D22" s="28">
        <v>1.64</v>
      </c>
      <c r="E22" s="28">
        <v>1.6</v>
      </c>
      <c r="F22" s="28">
        <v>-0.04</v>
      </c>
      <c r="G22" s="29">
        <v>-0.0229</v>
      </c>
    </row>
    <row r="23" ht="30" spans="1:7">
      <c r="A23" s="7" t="s">
        <v>43</v>
      </c>
      <c r="B23" s="28">
        <v>7</v>
      </c>
      <c r="C23" s="28">
        <v>6.25</v>
      </c>
      <c r="D23" s="28">
        <v>6.63</v>
      </c>
      <c r="E23" s="28">
        <v>6.4</v>
      </c>
      <c r="F23" s="28">
        <v>-0.23</v>
      </c>
      <c r="G23" s="29">
        <v>-0.034</v>
      </c>
    </row>
    <row r="24" spans="1:7">
      <c r="A24" s="7" t="s">
        <v>40</v>
      </c>
      <c r="B24" s="28">
        <v>1</v>
      </c>
      <c r="C24" s="28">
        <v>1</v>
      </c>
      <c r="D24" s="28">
        <v>1</v>
      </c>
      <c r="E24" s="28">
        <v>1</v>
      </c>
      <c r="F24" s="28">
        <v>0</v>
      </c>
      <c r="G24" s="29">
        <v>0</v>
      </c>
    </row>
    <row r="25" spans="1:7">
      <c r="A25" s="7" t="s">
        <v>41</v>
      </c>
      <c r="B25" s="28">
        <v>2</v>
      </c>
      <c r="C25" s="28">
        <v>2.5</v>
      </c>
      <c r="D25" s="28">
        <v>2.25</v>
      </c>
      <c r="E25" s="28">
        <v>2.4</v>
      </c>
      <c r="F25" s="28">
        <v>0.15</v>
      </c>
      <c r="G25" s="29">
        <v>0.0667</v>
      </c>
    </row>
    <row r="26" spans="1:7">
      <c r="A26" s="7" t="s">
        <v>44</v>
      </c>
      <c r="B26" s="28">
        <v>2</v>
      </c>
      <c r="C26" s="28">
        <v>1</v>
      </c>
      <c r="D26" s="28">
        <v>1.5</v>
      </c>
      <c r="E26" s="28">
        <v>1.2</v>
      </c>
      <c r="F26" s="28">
        <v>-0.3</v>
      </c>
      <c r="G26" s="29">
        <v>-0.2</v>
      </c>
    </row>
    <row r="27" ht="30" spans="1:7">
      <c r="A27" s="7" t="s">
        <v>46</v>
      </c>
      <c r="B27" s="28">
        <v>3</v>
      </c>
      <c r="C27" s="28">
        <v>1.5</v>
      </c>
      <c r="D27" s="28">
        <v>2.25</v>
      </c>
      <c r="E27" s="28">
        <v>1.8</v>
      </c>
      <c r="F27" s="28">
        <v>-0.45</v>
      </c>
      <c r="G27" s="29">
        <v>-0.2</v>
      </c>
    </row>
    <row r="28" ht="30" spans="1:7">
      <c r="A28" s="7" t="s">
        <v>47</v>
      </c>
      <c r="B28" s="28">
        <v>1</v>
      </c>
      <c r="C28" s="28">
        <v>2</v>
      </c>
      <c r="D28" s="28">
        <v>1.5</v>
      </c>
      <c r="E28" s="28">
        <v>1.8</v>
      </c>
      <c r="F28" s="28">
        <v>0.3</v>
      </c>
      <c r="G28" s="29">
        <v>0.2</v>
      </c>
    </row>
    <row r="29" ht="15.75" spans="1:7">
      <c r="A29" s="13" t="s">
        <v>48</v>
      </c>
      <c r="B29" s="14">
        <v>3</v>
      </c>
      <c r="C29" s="14">
        <v>0</v>
      </c>
      <c r="D29" s="14">
        <v>1.5</v>
      </c>
      <c r="E29" s="14">
        <v>0.6</v>
      </c>
      <c r="F29" s="14">
        <v>-0.9</v>
      </c>
      <c r="G29" s="30">
        <v>-0.6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D11" sqref="D11"/>
    </sheetView>
  </sheetViews>
  <sheetFormatPr defaultColWidth="9" defaultRowHeight="15"/>
  <cols>
    <col min="1" max="1" width="12.375" style="8" customWidth="1"/>
    <col min="2" max="4" width="11.125" style="1"/>
    <col min="5" max="5" width="12.625" style="1"/>
    <col min="6" max="9" width="11.125" style="1"/>
    <col min="10" max="10" width="14.5" style="1" customWidth="1"/>
    <col min="11" max="11" width="17.875" style="1" customWidth="1"/>
    <col min="12" max="12" width="12" style="1" customWidth="1"/>
    <col min="13" max="14" width="12.625" style="1"/>
    <col min="15" max="15" width="12.625" style="8"/>
    <col min="16" max="16384" width="9" style="1"/>
  </cols>
  <sheetData>
    <row r="1" spans="1:15">
      <c r="A1" s="15" t="s">
        <v>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39" customHeight="1" spans="1:15">
      <c r="A2" s="16"/>
      <c r="B2" s="17" t="s">
        <v>63</v>
      </c>
      <c r="C2" s="17" t="s">
        <v>64</v>
      </c>
      <c r="D2" s="17" t="s">
        <v>65</v>
      </c>
      <c r="E2" s="17" t="s">
        <v>66</v>
      </c>
      <c r="F2" s="17" t="s">
        <v>67</v>
      </c>
      <c r="G2" s="17" t="s">
        <v>68</v>
      </c>
      <c r="H2" s="17" t="s">
        <v>69</v>
      </c>
      <c r="I2" s="17" t="s">
        <v>70</v>
      </c>
      <c r="J2" s="19" t="s">
        <v>71</v>
      </c>
      <c r="K2" s="17" t="s">
        <v>72</v>
      </c>
      <c r="L2" s="17" t="s">
        <v>73</v>
      </c>
      <c r="M2" s="17" t="s">
        <v>74</v>
      </c>
      <c r="N2" s="19" t="s">
        <v>75</v>
      </c>
      <c r="O2" s="20" t="s">
        <v>76</v>
      </c>
    </row>
    <row r="3" spans="1:15">
      <c r="A3" s="8">
        <v>1</v>
      </c>
      <c r="B3" s="18">
        <v>5.89396922514036</v>
      </c>
      <c r="C3" s="18">
        <v>11.5044113512432</v>
      </c>
      <c r="D3" s="18">
        <v>8.22835983368254</v>
      </c>
      <c r="E3" s="18">
        <v>3.99849749340817</v>
      </c>
      <c r="F3" s="18">
        <v>32.556715385727</v>
      </c>
      <c r="G3" s="18">
        <v>19.3539227164225</v>
      </c>
      <c r="H3" s="18">
        <v>13.2645693192673</v>
      </c>
      <c r="I3" s="18">
        <v>3.98050092206889</v>
      </c>
      <c r="J3" s="18">
        <v>29.6252379034743</v>
      </c>
      <c r="K3" s="18">
        <v>69.1557083434857</v>
      </c>
      <c r="L3" s="18">
        <v>4.94508191272394</v>
      </c>
      <c r="M3" s="18">
        <v>37.4439396832302</v>
      </c>
      <c r="N3" s="18">
        <v>30.209188268794</v>
      </c>
      <c r="O3" s="21">
        <v>0.416599838938565</v>
      </c>
    </row>
    <row r="4" spans="1:15">
      <c r="A4" s="8">
        <v>2</v>
      </c>
      <c r="B4" s="18">
        <v>5.78052377560183</v>
      </c>
      <c r="C4" s="18">
        <v>13.825623586608</v>
      </c>
      <c r="D4" s="18">
        <v>9.86124401325985</v>
      </c>
      <c r="E4" s="18">
        <v>7.79703417944428</v>
      </c>
      <c r="F4" s="18">
        <v>40.0760641867912</v>
      </c>
      <c r="G4" s="18">
        <v>18.5875107039186</v>
      </c>
      <c r="H4" s="18">
        <v>13.3007696998253</v>
      </c>
      <c r="I4" s="18">
        <v>5.10534516060415</v>
      </c>
      <c r="J4" s="18">
        <v>37.264425554914</v>
      </c>
      <c r="K4" s="18">
        <v>77.0696897511392</v>
      </c>
      <c r="L4" s="18">
        <v>18.9160573743866</v>
      </c>
      <c r="M4" s="18">
        <v>34.652996475802</v>
      </c>
      <c r="N4" s="18">
        <v>25.2980090376599</v>
      </c>
      <c r="O4" s="21">
        <v>0.347640942622951</v>
      </c>
    </row>
    <row r="5" spans="1:15">
      <c r="A5" s="8">
        <v>3</v>
      </c>
      <c r="B5" s="18">
        <v>23.3884221637642</v>
      </c>
      <c r="C5" s="18">
        <v>19.9105648261923</v>
      </c>
      <c r="D5" s="18">
        <v>5.69624160146579</v>
      </c>
      <c r="E5" s="18">
        <v>7.86957097778068</v>
      </c>
      <c r="F5" s="18">
        <v>21.2657179353894</v>
      </c>
      <c r="G5" s="18">
        <v>15.4261747736908</v>
      </c>
      <c r="H5" s="18">
        <v>8.58099302078988</v>
      </c>
      <c r="I5" s="18">
        <v>2.36007583393832</v>
      </c>
      <c r="J5" s="18">
        <v>56.864799569203</v>
      </c>
      <c r="K5" s="18">
        <v>47.6329615638084</v>
      </c>
      <c r="L5" s="18">
        <v>2.78762936019694</v>
      </c>
      <c r="M5" s="18">
        <v>30.323060903566</v>
      </c>
      <c r="N5" s="18">
        <v>33.5546149713575</v>
      </c>
      <c r="O5" s="21">
        <v>0</v>
      </c>
    </row>
    <row r="6" spans="1:15">
      <c r="A6" s="8">
        <v>4</v>
      </c>
      <c r="B6" s="18">
        <v>24.1109082741629</v>
      </c>
      <c r="C6" s="18">
        <v>17.1008135891863</v>
      </c>
      <c r="D6" s="18">
        <v>13.2518307540673</v>
      </c>
      <c r="E6" s="18">
        <v>7.39251286495056</v>
      </c>
      <c r="F6" s="18">
        <v>26.1938515857672</v>
      </c>
      <c r="G6" s="18">
        <v>27.8336645131499</v>
      </c>
      <c r="H6" s="18">
        <v>11.3056124864243</v>
      </c>
      <c r="I6" s="18">
        <v>2.51279926223201</v>
      </c>
      <c r="J6" s="18">
        <v>61.8560654823671</v>
      </c>
      <c r="K6" s="18">
        <v>67.8459278475734</v>
      </c>
      <c r="L6" s="18">
        <v>2.52902823929648</v>
      </c>
      <c r="M6" s="18">
        <v>26.7253142342807</v>
      </c>
      <c r="N6" s="18">
        <v>35.5342700081339</v>
      </c>
      <c r="O6" s="21">
        <v>0</v>
      </c>
    </row>
    <row r="7" spans="1:15">
      <c r="A7" s="8">
        <v>5</v>
      </c>
      <c r="B7" s="18">
        <v>5.1736821821272</v>
      </c>
      <c r="C7" s="18">
        <v>6.7404543794366</v>
      </c>
      <c r="D7" s="18">
        <v>4.18806448907591</v>
      </c>
      <c r="E7" s="18">
        <v>5.82448784900739</v>
      </c>
      <c r="F7" s="18">
        <v>21.598486472808</v>
      </c>
      <c r="G7" s="18">
        <v>14.0449237637418</v>
      </c>
      <c r="H7" s="18">
        <v>8.55324783206072</v>
      </c>
      <c r="I7" s="18">
        <v>1.46274474654995</v>
      </c>
      <c r="J7" s="18">
        <v>21.9266888996471</v>
      </c>
      <c r="K7" s="18">
        <v>45.6594028151605</v>
      </c>
      <c r="L7" s="18">
        <v>6.86326833772379</v>
      </c>
      <c r="M7" s="18">
        <v>31.1082073865774</v>
      </c>
      <c r="N7" s="18">
        <v>27.4348872120557</v>
      </c>
      <c r="O7" s="21">
        <v>0</v>
      </c>
    </row>
    <row r="8" spans="1:15">
      <c r="A8" s="8">
        <v>6</v>
      </c>
      <c r="B8" s="18">
        <v>2.50532258980967</v>
      </c>
      <c r="C8" s="18">
        <v>3.58132489264969</v>
      </c>
      <c r="D8" s="18">
        <v>1.31663041471934</v>
      </c>
      <c r="E8" s="18">
        <v>4.14507092453179</v>
      </c>
      <c r="F8" s="18">
        <v>22.1024954006143</v>
      </c>
      <c r="G8" s="18">
        <v>15.8625379345599</v>
      </c>
      <c r="H8" s="18">
        <v>5.48404141699533</v>
      </c>
      <c r="I8" s="18">
        <v>2.81684557681197</v>
      </c>
      <c r="J8" s="18">
        <v>11.5483488217105</v>
      </c>
      <c r="K8" s="18">
        <v>46.2659203289815</v>
      </c>
      <c r="L8" s="18">
        <v>13.8555088928346</v>
      </c>
      <c r="M8" s="18">
        <v>33.0164121120807</v>
      </c>
      <c r="N8" s="18">
        <v>48.1126857273646</v>
      </c>
      <c r="O8" s="21">
        <v>0.221113883113883</v>
      </c>
    </row>
    <row r="9" spans="1:15">
      <c r="A9" s="8">
        <v>7</v>
      </c>
      <c r="B9" s="18">
        <v>13.0538592333636</v>
      </c>
      <c r="C9" s="18">
        <v>16.2662602997475</v>
      </c>
      <c r="D9" s="18">
        <v>2.46480495578949</v>
      </c>
      <c r="E9" s="18">
        <v>6.85086702279171</v>
      </c>
      <c r="F9" s="18">
        <v>40.6850491097924</v>
      </c>
      <c r="G9" s="18">
        <v>27.7462132572088</v>
      </c>
      <c r="H9" s="18">
        <v>10.3480262324165</v>
      </c>
      <c r="I9" s="18">
        <v>3.77684269037174</v>
      </c>
      <c r="J9" s="18">
        <v>38.6357915116923</v>
      </c>
      <c r="K9" s="18">
        <v>82.5561312897894</v>
      </c>
      <c r="L9" s="18">
        <v>18.0697114928666</v>
      </c>
      <c r="M9" s="18">
        <v>40.0887559533042</v>
      </c>
      <c r="N9" s="18">
        <v>26.9775293622455</v>
      </c>
      <c r="O9" s="21">
        <v>0.218433280342682</v>
      </c>
    </row>
    <row r="10" spans="1:15">
      <c r="A10" s="8">
        <v>8</v>
      </c>
      <c r="B10" s="18">
        <v>2.4027524944334</v>
      </c>
      <c r="C10" s="18">
        <v>4.12367184669206</v>
      </c>
      <c r="D10" s="18">
        <v>0.804519429013703</v>
      </c>
      <c r="E10" s="18">
        <v>3.77666090255551</v>
      </c>
      <c r="F10" s="18">
        <v>24.9187384356089</v>
      </c>
      <c r="G10" s="18">
        <v>10.687567391615</v>
      </c>
      <c r="H10" s="18">
        <v>6.85953682633686</v>
      </c>
      <c r="I10" s="18">
        <v>2.73480238467388</v>
      </c>
      <c r="J10" s="18">
        <v>11.1076046726947</v>
      </c>
      <c r="K10" s="18">
        <v>45.2006450382346</v>
      </c>
      <c r="L10" s="18">
        <v>14.123172733488</v>
      </c>
      <c r="M10" s="18">
        <v>42.8392245506341</v>
      </c>
      <c r="N10" s="18">
        <v>49.8513313051154</v>
      </c>
      <c r="O10" s="21">
        <v>0</v>
      </c>
    </row>
    <row r="11" spans="1:15">
      <c r="A11" s="8">
        <v>9</v>
      </c>
      <c r="B11" s="18">
        <v>11.3215518875084</v>
      </c>
      <c r="C11" s="18">
        <v>19.6569416382878</v>
      </c>
      <c r="D11" s="18">
        <v>2.25150360819158</v>
      </c>
      <c r="E11" s="18">
        <v>6.85186353202974</v>
      </c>
      <c r="F11" s="18">
        <v>43.344283868306</v>
      </c>
      <c r="G11" s="18">
        <v>21.8657872532709</v>
      </c>
      <c r="H11" s="18">
        <v>11.5959769429447</v>
      </c>
      <c r="I11" s="18">
        <v>2.3631048778973</v>
      </c>
      <c r="J11" s="18">
        <v>40.0818606660175</v>
      </c>
      <c r="K11" s="18">
        <v>79.1691529424189</v>
      </c>
      <c r="L11" s="18">
        <v>13.038906487878</v>
      </c>
      <c r="M11" s="18">
        <v>46.7820869631645</v>
      </c>
      <c r="N11" s="18">
        <v>24.4470157190088</v>
      </c>
      <c r="O11" s="21">
        <v>0</v>
      </c>
    </row>
    <row r="12" spans="1:15">
      <c r="A12" s="8">
        <v>10</v>
      </c>
      <c r="B12" s="18">
        <v>4.11778581269097</v>
      </c>
      <c r="C12" s="18">
        <v>0.268608625302</v>
      </c>
      <c r="D12" s="18">
        <v>20.1533009646604</v>
      </c>
      <c r="E12" s="18">
        <v>3.8090281031492</v>
      </c>
      <c r="F12" s="18">
        <v>39.9238465006095</v>
      </c>
      <c r="G12" s="18">
        <v>14.5411549526571</v>
      </c>
      <c r="H12" s="18">
        <v>10.1832490131854</v>
      </c>
      <c r="I12" s="18">
        <v>9.34111156462948</v>
      </c>
      <c r="J12" s="18">
        <v>28.3487235058026</v>
      </c>
      <c r="K12" s="18">
        <v>73.9893620310815</v>
      </c>
      <c r="L12" s="18">
        <v>10.406173182634</v>
      </c>
      <c r="M12" s="18">
        <v>21.3119644460822</v>
      </c>
      <c r="N12" s="18">
        <v>22.908919247543</v>
      </c>
      <c r="O12" s="21">
        <v>0.818661772580975</v>
      </c>
    </row>
    <row r="13" spans="1:15">
      <c r="A13" s="8">
        <v>11</v>
      </c>
      <c r="B13" s="18">
        <v>3.48420024427154</v>
      </c>
      <c r="C13" s="18">
        <v>7.64347171831758</v>
      </c>
      <c r="D13" s="18">
        <v>12.5642148855172</v>
      </c>
      <c r="E13" s="18">
        <v>1.75809652258676</v>
      </c>
      <c r="F13" s="18">
        <v>36.1314060142552</v>
      </c>
      <c r="G13" s="18">
        <v>11.7857748545298</v>
      </c>
      <c r="H13" s="18">
        <v>12.9546354559469</v>
      </c>
      <c r="I13" s="18">
        <v>1.1</v>
      </c>
      <c r="J13" s="18">
        <v>25.4499833706931</v>
      </c>
      <c r="K13" s="18">
        <v>61.9810700273567</v>
      </c>
      <c r="L13" s="18">
        <v>7.10098094518848</v>
      </c>
      <c r="M13" s="18">
        <v>33.9932744884833</v>
      </c>
      <c r="N13" s="18">
        <v>19.7775266765665</v>
      </c>
      <c r="O13" s="21">
        <v>0.712133993779564</v>
      </c>
    </row>
    <row r="14" spans="1:15">
      <c r="A14" s="8">
        <v>12</v>
      </c>
      <c r="B14" s="18">
        <v>4.38452507522559</v>
      </c>
      <c r="C14" s="18">
        <v>8.03475818301527</v>
      </c>
      <c r="D14" s="18">
        <v>11.8849611515618</v>
      </c>
      <c r="E14" s="18">
        <v>3.70140894949431</v>
      </c>
      <c r="F14" s="18">
        <v>33.7801114487011</v>
      </c>
      <c r="G14" s="18">
        <v>13.4656548517986</v>
      </c>
      <c r="H14" s="18">
        <v>9.50810786760731</v>
      </c>
      <c r="I14" s="18">
        <v>1.18210540900716</v>
      </c>
      <c r="J14" s="18">
        <v>28.005653359297</v>
      </c>
      <c r="K14" s="18">
        <v>57.9359795771142</v>
      </c>
      <c r="L14" s="18">
        <v>5.01522055024018</v>
      </c>
      <c r="M14" s="18">
        <v>27.7411118604743</v>
      </c>
      <c r="N14" s="18">
        <v>20.62386487562</v>
      </c>
      <c r="O14" s="21">
        <v>0.433490648813996</v>
      </c>
    </row>
    <row r="15" spans="1:15">
      <c r="A15" s="8">
        <v>13</v>
      </c>
      <c r="B15" s="18">
        <v>6.05202271748495</v>
      </c>
      <c r="C15" s="18">
        <v>9.44376412100297</v>
      </c>
      <c r="D15" s="18">
        <v>15.2951544594794</v>
      </c>
      <c r="E15" s="18">
        <v>3.47325812383455</v>
      </c>
      <c r="F15" s="18">
        <v>44.2135668559518</v>
      </c>
      <c r="G15" s="18">
        <v>21.9081943753234</v>
      </c>
      <c r="H15" s="18">
        <v>10.0403129828444</v>
      </c>
      <c r="I15" s="18">
        <v>2.4685745927141</v>
      </c>
      <c r="J15" s="18">
        <v>34.2641994218019</v>
      </c>
      <c r="K15" s="18">
        <v>78.6306488068337</v>
      </c>
      <c r="L15" s="18">
        <v>11.8902910320692</v>
      </c>
      <c r="M15" s="18">
        <v>43.8553547813248</v>
      </c>
      <c r="N15" s="18">
        <v>28.7436411685214</v>
      </c>
      <c r="O15" s="21">
        <v>0.461615101327743</v>
      </c>
    </row>
    <row r="16" spans="1:15">
      <c r="A16" s="8">
        <v>14</v>
      </c>
      <c r="B16" s="18">
        <v>24.9387909451287</v>
      </c>
      <c r="C16" s="18">
        <v>29.8284901807145</v>
      </c>
      <c r="D16" s="18">
        <v>4.90154005111053</v>
      </c>
      <c r="E16" s="18">
        <v>8.02587097847658</v>
      </c>
      <c r="F16" s="18">
        <v>27.2172199330052</v>
      </c>
      <c r="G16" s="18">
        <v>19.633120274323</v>
      </c>
      <c r="H16" s="18">
        <v>8.83153460617871</v>
      </c>
      <c r="I16" s="18">
        <v>1.81313957168879</v>
      </c>
      <c r="J16" s="18">
        <v>67.6946921554303</v>
      </c>
      <c r="K16" s="18">
        <v>57.4950143851957</v>
      </c>
      <c r="L16" s="18">
        <v>28.0475658845205</v>
      </c>
      <c r="M16" s="18">
        <v>53.2004589988567</v>
      </c>
      <c r="N16" s="18">
        <v>39.2555905701071</v>
      </c>
      <c r="O16" s="21">
        <v>0</v>
      </c>
    </row>
    <row r="17" spans="1:15">
      <c r="A17" s="8">
        <v>15</v>
      </c>
      <c r="B17" s="18">
        <v>2.80722830316729</v>
      </c>
      <c r="C17" s="18">
        <v>3.19063040931764</v>
      </c>
      <c r="D17" s="18">
        <v>12.2255270959726</v>
      </c>
      <c r="E17" s="18">
        <v>2.78591327774157</v>
      </c>
      <c r="F17" s="18">
        <v>30.3906421007932</v>
      </c>
      <c r="G17" s="18">
        <v>14.4167780300521</v>
      </c>
      <c r="H17" s="18">
        <v>9.46744060442977</v>
      </c>
      <c r="I17" s="18">
        <v>1.81313957168879</v>
      </c>
      <c r="J17" s="18">
        <v>21.0092990861991</v>
      </c>
      <c r="K17" s="18">
        <v>56.0880003069639</v>
      </c>
      <c r="L17" s="18">
        <v>37.02</v>
      </c>
      <c r="M17" s="18">
        <v>44.261165</v>
      </c>
      <c r="N17" s="18">
        <v>43.0343509602935</v>
      </c>
      <c r="O17" s="21">
        <v>0.2325564</v>
      </c>
    </row>
    <row r="18" spans="1:15">
      <c r="A18" s="8">
        <v>16</v>
      </c>
      <c r="B18" s="18">
        <v>35.74</v>
      </c>
      <c r="C18" s="18">
        <v>43.2990754863244</v>
      </c>
      <c r="D18" s="18">
        <v>7.37975223075638</v>
      </c>
      <c r="E18" s="18">
        <v>11.0157666442994</v>
      </c>
      <c r="F18" s="18">
        <v>29.1398523856227</v>
      </c>
      <c r="G18" s="18">
        <v>20.5729966249611</v>
      </c>
      <c r="H18" s="18">
        <v>10.1991928471113</v>
      </c>
      <c r="I18" s="18">
        <v>2.8343781536271</v>
      </c>
      <c r="J18" s="18">
        <v>97.4397387144894</v>
      </c>
      <c r="K18" s="18">
        <v>62.7464200113222</v>
      </c>
      <c r="L18" s="18">
        <v>3.53751026266141</v>
      </c>
      <c r="M18" s="18">
        <v>58.205779672224</v>
      </c>
      <c r="N18" s="18">
        <v>51.2736816588347</v>
      </c>
      <c r="O18" s="21">
        <v>0</v>
      </c>
    </row>
    <row r="19" spans="1:15">
      <c r="A19" s="8">
        <v>17</v>
      </c>
      <c r="B19" s="18">
        <v>1.86417374463674</v>
      </c>
      <c r="C19" s="18">
        <v>2.26614313334268</v>
      </c>
      <c r="D19" s="18">
        <v>16.2107865741369</v>
      </c>
      <c r="E19" s="18">
        <v>4.59925533773444</v>
      </c>
      <c r="F19" s="18">
        <v>34.9977158509181</v>
      </c>
      <c r="G19" s="18">
        <v>11.5709948685318</v>
      </c>
      <c r="H19" s="18">
        <v>12.8757376452339</v>
      </c>
      <c r="I19" s="18">
        <v>1.94970536526089</v>
      </c>
      <c r="J19" s="18">
        <v>24.9403587898508</v>
      </c>
      <c r="K19" s="18">
        <v>61.3941537299447</v>
      </c>
      <c r="L19" s="18">
        <v>11.7436614399141</v>
      </c>
      <c r="M19" s="18">
        <v>47.7422380613377</v>
      </c>
      <c r="N19" s="18">
        <v>21.1474782596949</v>
      </c>
      <c r="O19" s="21">
        <v>0.507579068870523</v>
      </c>
    </row>
    <row r="20" spans="1:15">
      <c r="A20" s="8">
        <v>18</v>
      </c>
      <c r="B20" s="18">
        <v>3.0401226251214</v>
      </c>
      <c r="C20" s="18">
        <v>5.41044020464843</v>
      </c>
      <c r="D20" s="18">
        <v>11.780029882798</v>
      </c>
      <c r="E20" s="18">
        <v>3.69851552760166</v>
      </c>
      <c r="F20" s="18">
        <v>27.711811621121</v>
      </c>
      <c r="G20" s="18">
        <v>12.2491746917281</v>
      </c>
      <c r="H20" s="18">
        <v>6.96388913043071</v>
      </c>
      <c r="I20" s="18">
        <v>1.23785868090254</v>
      </c>
      <c r="J20" s="18">
        <v>23.9291082401695</v>
      </c>
      <c r="K20" s="18">
        <v>48.1627341241824</v>
      </c>
      <c r="L20" s="18">
        <v>11.6231993413352</v>
      </c>
      <c r="M20" s="18">
        <v>55.1447181168184</v>
      </c>
      <c r="N20" s="18">
        <v>34.4764795859216</v>
      </c>
      <c r="O20" s="21">
        <v>0.502004032621708</v>
      </c>
    </row>
    <row r="21" spans="1:15">
      <c r="A21" s="8">
        <v>19</v>
      </c>
      <c r="B21" s="18">
        <v>1.5804967807144</v>
      </c>
      <c r="C21" s="18">
        <v>4.29993996693898</v>
      </c>
      <c r="D21" s="18">
        <v>20.4239526776285</v>
      </c>
      <c r="E21" s="18">
        <v>4.71025924688822</v>
      </c>
      <c r="F21" s="18">
        <v>48.3391191620756</v>
      </c>
      <c r="G21" s="18">
        <v>14.0225847472011</v>
      </c>
      <c r="H21" s="18">
        <v>22.01</v>
      </c>
      <c r="I21" s="18">
        <v>2.16819118546594</v>
      </c>
      <c r="J21" s="18">
        <v>31.0146486721701</v>
      </c>
      <c r="K21" s="22">
        <v>86.534113379474</v>
      </c>
      <c r="L21" s="18">
        <v>15.2943002415762</v>
      </c>
      <c r="M21" s="18">
        <v>48.1586718005478</v>
      </c>
      <c r="N21" s="18">
        <v>20.8413426817849</v>
      </c>
      <c r="O21" s="21">
        <v>0.1864424</v>
      </c>
    </row>
    <row r="22" spans="1:15">
      <c r="A22" s="8">
        <v>20</v>
      </c>
      <c r="B22" s="18">
        <v>1.71795119619613</v>
      </c>
      <c r="C22" s="18">
        <v>8.58928519643956</v>
      </c>
      <c r="D22" s="18">
        <v>19.0052441819104</v>
      </c>
      <c r="E22" s="18">
        <v>4.34774387631358</v>
      </c>
      <c r="F22" s="18">
        <v>49</v>
      </c>
      <c r="G22" s="18">
        <v>10.659045334096</v>
      </c>
      <c r="H22" s="18">
        <v>4.06642695360248</v>
      </c>
      <c r="I22" s="18">
        <v>3.28500823675776</v>
      </c>
      <c r="J22" s="18">
        <v>33.6602244508597</v>
      </c>
      <c r="K22" s="18">
        <v>67.0995606937334</v>
      </c>
      <c r="L22" s="18">
        <v>18.3905907035308</v>
      </c>
      <c r="M22" s="18">
        <v>43.2962904032207</v>
      </c>
      <c r="N22" s="18">
        <v>34.2771489729409</v>
      </c>
      <c r="O22" s="21">
        <v>0.295785</v>
      </c>
    </row>
    <row r="23" spans="1:15">
      <c r="A23" s="8">
        <v>21</v>
      </c>
      <c r="B23" s="18">
        <v>2.57540148760995</v>
      </c>
      <c r="C23" s="18">
        <v>4.8875633814096</v>
      </c>
      <c r="D23" s="18">
        <v>20.1059897699859</v>
      </c>
      <c r="E23" s="18">
        <v>3.97372136691126</v>
      </c>
      <c r="F23" s="18">
        <v>48.7399836826628</v>
      </c>
      <c r="G23" s="18">
        <v>5.55638790935968</v>
      </c>
      <c r="H23" s="18">
        <v>3.45475005352629</v>
      </c>
      <c r="I23" s="18">
        <v>2.00208504563854</v>
      </c>
      <c r="J23" s="18">
        <v>31.5426760059167</v>
      </c>
      <c r="K23" s="18">
        <v>59.7532066911873</v>
      </c>
      <c r="L23" s="18">
        <v>15.8552560589983</v>
      </c>
      <c r="M23" s="18">
        <v>37.0426990439922</v>
      </c>
      <c r="N23" s="18">
        <v>27.0740592761935</v>
      </c>
      <c r="O23" s="21">
        <v>0.898027045702832</v>
      </c>
    </row>
    <row r="24" spans="1:15">
      <c r="A24" s="8">
        <v>22</v>
      </c>
      <c r="B24" s="18">
        <v>35.4473222807711</v>
      </c>
      <c r="C24" s="18">
        <v>29.923990156212</v>
      </c>
      <c r="D24" s="18">
        <v>5.69845553969365</v>
      </c>
      <c r="E24" s="18">
        <v>5.99842393833136</v>
      </c>
      <c r="F24" s="18">
        <v>19.7587371781571</v>
      </c>
      <c r="G24" s="18">
        <v>18.7277598904525</v>
      </c>
      <c r="H24" s="18">
        <v>4.62353224808749</v>
      </c>
      <c r="I24" s="18">
        <v>1.98225782299199</v>
      </c>
      <c r="J24" s="18">
        <v>77.0681919150081</v>
      </c>
      <c r="K24" s="18">
        <v>45.0922871396891</v>
      </c>
      <c r="L24" s="18">
        <v>2.26273344988378</v>
      </c>
      <c r="M24" s="18">
        <v>31.475191081458</v>
      </c>
      <c r="N24" s="18">
        <v>32.9305537261806</v>
      </c>
      <c r="O24" s="21">
        <v>0</v>
      </c>
    </row>
    <row r="25" spans="1:15">
      <c r="A25" s="8">
        <v>23</v>
      </c>
      <c r="B25" s="18">
        <v>5.67953097116234</v>
      </c>
      <c r="C25" s="18">
        <v>2.17798240434132</v>
      </c>
      <c r="D25" s="18">
        <v>2.13884631622102</v>
      </c>
      <c r="E25" s="18">
        <v>2.59778408296486</v>
      </c>
      <c r="F25" s="18">
        <v>21.4812080098124</v>
      </c>
      <c r="G25" s="18">
        <v>20.3990389667647</v>
      </c>
      <c r="H25" s="18">
        <v>7.38345980379695</v>
      </c>
      <c r="I25" s="18">
        <v>2.49113619705319</v>
      </c>
      <c r="J25" s="18">
        <v>12.5941437746895</v>
      </c>
      <c r="K25" s="18">
        <v>51.7548429774272</v>
      </c>
      <c r="L25" s="18">
        <v>1.27962121557475</v>
      </c>
      <c r="M25" s="18">
        <v>37.785146973372</v>
      </c>
      <c r="N25" s="18">
        <v>27.6093565598576</v>
      </c>
      <c r="O25" s="21">
        <v>0.294458379864544</v>
      </c>
    </row>
    <row r="26" spans="1:15">
      <c r="A26" s="8">
        <v>24</v>
      </c>
      <c r="B26" s="18">
        <v>25.3922094113867</v>
      </c>
      <c r="C26" s="18">
        <v>14.3201096084492</v>
      </c>
      <c r="D26" s="18">
        <v>2.25674871257641</v>
      </c>
      <c r="E26" s="18">
        <v>6.05778815514842</v>
      </c>
      <c r="F26" s="18">
        <v>28.0449826005917</v>
      </c>
      <c r="G26" s="18">
        <v>23.958838277816</v>
      </c>
      <c r="H26" s="18">
        <v>6.83350676456908</v>
      </c>
      <c r="I26" s="18">
        <v>2.50946837939914</v>
      </c>
      <c r="J26" s="18">
        <v>48.0268558875607</v>
      </c>
      <c r="K26" s="18">
        <v>61.3467960223759</v>
      </c>
      <c r="L26" s="18">
        <v>2.86154225388719</v>
      </c>
      <c r="M26" s="18">
        <v>33.3634066678898</v>
      </c>
      <c r="N26" s="18">
        <v>38.4578209164557</v>
      </c>
      <c r="O26" s="21">
        <v>0</v>
      </c>
    </row>
    <row r="27" spans="1:15">
      <c r="A27" s="8">
        <v>25</v>
      </c>
      <c r="B27" s="18">
        <v>7.99555804271437</v>
      </c>
      <c r="C27" s="18">
        <v>13.0720029534068</v>
      </c>
      <c r="D27" s="18">
        <v>1.6078686542572</v>
      </c>
      <c r="E27" s="18">
        <v>5.84115858999499</v>
      </c>
      <c r="F27" s="18">
        <v>25.3378121988284</v>
      </c>
      <c r="G27" s="18">
        <v>13.8537474253851</v>
      </c>
      <c r="H27" s="18">
        <v>7.47814210870655</v>
      </c>
      <c r="I27" s="18">
        <v>1.99272211104296</v>
      </c>
      <c r="J27" s="18">
        <v>28.5165882403734</v>
      </c>
      <c r="K27" s="18">
        <v>48.662423843963</v>
      </c>
      <c r="L27" s="18">
        <v>1.96570898561569</v>
      </c>
      <c r="M27" s="18">
        <v>38.410739121964</v>
      </c>
      <c r="N27" s="18">
        <v>29.201927562919</v>
      </c>
      <c r="O27" s="21">
        <v>0.219089923401483</v>
      </c>
    </row>
    <row r="28" spans="1:15">
      <c r="A28" s="8">
        <v>26</v>
      </c>
      <c r="B28" s="18">
        <v>11.9591696128136</v>
      </c>
      <c r="C28" s="18">
        <v>13.7195427673719</v>
      </c>
      <c r="D28" s="18">
        <v>5.50672132045435</v>
      </c>
      <c r="E28" s="18">
        <v>6.09621842394603</v>
      </c>
      <c r="F28" s="18">
        <v>34.9721967039946</v>
      </c>
      <c r="G28" s="18">
        <v>24.8803974034308</v>
      </c>
      <c r="H28" s="18">
        <v>17.291210129297</v>
      </c>
      <c r="I28" s="18">
        <v>3.59925131652048</v>
      </c>
      <c r="J28" s="18">
        <v>37.2816521245859</v>
      </c>
      <c r="K28" s="18">
        <v>80.7430555532429</v>
      </c>
      <c r="L28" s="18">
        <v>3.66342059252597</v>
      </c>
      <c r="M28" s="18">
        <v>55.7345029969816</v>
      </c>
      <c r="N28" s="18">
        <v>38.9801658469855</v>
      </c>
      <c r="O28" s="21">
        <v>0.141677145378912</v>
      </c>
    </row>
    <row r="29" spans="1:15">
      <c r="A29" s="8">
        <v>27</v>
      </c>
      <c r="B29" s="18">
        <v>15.2419220777754</v>
      </c>
      <c r="C29" s="18">
        <v>15.1135882776654</v>
      </c>
      <c r="D29" s="18">
        <v>4.40689989221895</v>
      </c>
      <c r="E29" s="18">
        <v>6.59951568197085</v>
      </c>
      <c r="F29" s="18">
        <v>33.7584914476902</v>
      </c>
      <c r="G29" s="18">
        <v>20.47418088744</v>
      </c>
      <c r="H29" s="18">
        <v>13.0041540088606</v>
      </c>
      <c r="I29" s="18">
        <v>4.33197537481604</v>
      </c>
      <c r="J29" s="18">
        <v>41.3619259296306</v>
      </c>
      <c r="K29" s="18">
        <v>71.5688017188068</v>
      </c>
      <c r="L29" s="18">
        <v>6.20737149926875</v>
      </c>
      <c r="M29" s="18">
        <v>48.4163564113889</v>
      </c>
      <c r="N29" s="18">
        <v>41.631204745679</v>
      </c>
      <c r="O29" s="21">
        <v>0.190931631481781</v>
      </c>
    </row>
    <row r="30" spans="1:15">
      <c r="A30" s="8">
        <v>28</v>
      </c>
      <c r="B30" s="18">
        <v>16.4970727701572</v>
      </c>
      <c r="C30" s="18">
        <v>20.4927950253386</v>
      </c>
      <c r="D30" s="18">
        <v>2.6220325096572</v>
      </c>
      <c r="E30" s="18">
        <v>5.4244854278543</v>
      </c>
      <c r="F30" s="18">
        <v>33.0910580968754</v>
      </c>
      <c r="G30" s="18">
        <v>22.8049230050433</v>
      </c>
      <c r="H30" s="18">
        <v>9.26157603379648</v>
      </c>
      <c r="I30" s="18">
        <v>2.53077151649283</v>
      </c>
      <c r="J30" s="18">
        <v>45.0363857330073</v>
      </c>
      <c r="K30" s="18">
        <v>67.688328652208</v>
      </c>
      <c r="L30" s="18">
        <v>14.4695615563297</v>
      </c>
      <c r="M30" s="18">
        <v>41.6583052284008</v>
      </c>
      <c r="N30" s="18">
        <v>48.0128711613533</v>
      </c>
      <c r="O30" s="21">
        <v>0</v>
      </c>
    </row>
    <row r="31" spans="1:15">
      <c r="A31" s="8">
        <v>29</v>
      </c>
      <c r="B31" s="18">
        <v>5.87849387411364</v>
      </c>
      <c r="C31" s="18">
        <v>15.6497377030841</v>
      </c>
      <c r="D31" s="18">
        <v>13.1878996185236</v>
      </c>
      <c r="E31" s="18">
        <v>4.88845431850074</v>
      </c>
      <c r="F31" s="18">
        <v>44.3936458767597</v>
      </c>
      <c r="G31" s="18">
        <v>14.9656516752676</v>
      </c>
      <c r="H31" s="18">
        <v>13.2307534712938</v>
      </c>
      <c r="I31" s="18">
        <v>1.7736742246284</v>
      </c>
      <c r="J31" s="18">
        <v>39.6045855142221</v>
      </c>
      <c r="K31" s="18">
        <v>74.3637252479495</v>
      </c>
      <c r="L31" s="18">
        <v>3.6127098770797</v>
      </c>
      <c r="M31" s="18">
        <v>42.8608182769948</v>
      </c>
      <c r="N31" s="18">
        <v>29.6359472839083</v>
      </c>
      <c r="O31" s="21">
        <v>0.902529816142987</v>
      </c>
    </row>
    <row r="32" spans="1:15">
      <c r="A32" s="8">
        <v>30</v>
      </c>
      <c r="B32" s="18">
        <v>17.823423721997</v>
      </c>
      <c r="C32" s="18">
        <v>49.4343106994714</v>
      </c>
      <c r="D32" s="18">
        <v>4.33796483608995</v>
      </c>
      <c r="E32" s="18">
        <v>10.940830918434</v>
      </c>
      <c r="F32" s="18">
        <v>40.763748745435</v>
      </c>
      <c r="G32" s="18">
        <v>2.70410907879683</v>
      </c>
      <c r="H32" s="18">
        <v>13.0187548274163</v>
      </c>
      <c r="I32" s="18">
        <v>2.08230785822762</v>
      </c>
      <c r="J32" s="18">
        <v>82.5365301759924</v>
      </c>
      <c r="K32" s="18">
        <v>58.5689205098758</v>
      </c>
      <c r="L32" s="18">
        <v>0</v>
      </c>
      <c r="M32" s="18">
        <v>33.2449261004483</v>
      </c>
      <c r="N32" s="18">
        <v>31.5287643892261</v>
      </c>
      <c r="O32" s="21">
        <v>0</v>
      </c>
    </row>
    <row r="33" spans="1:15">
      <c r="A33" s="8" t="s">
        <v>50</v>
      </c>
      <c r="B33" s="18">
        <v>9.43280219085343</v>
      </c>
      <c r="C33" s="18">
        <v>30.1186776179745</v>
      </c>
      <c r="D33" s="18">
        <v>2.91611342873076</v>
      </c>
      <c r="E33" s="18">
        <v>6.51752820186945</v>
      </c>
      <c r="F33" s="18">
        <v>36.8543968311799</v>
      </c>
      <c r="G33" s="18">
        <v>9.78061218225101</v>
      </c>
      <c r="H33" s="18">
        <v>11.5279929389436</v>
      </c>
      <c r="I33" s="18">
        <v>1.20332553966703</v>
      </c>
      <c r="J33" s="18">
        <v>48.9851214394281</v>
      </c>
      <c r="K33" s="18">
        <v>59.3663274920415</v>
      </c>
      <c r="L33" s="18">
        <v>0</v>
      </c>
      <c r="M33" s="18">
        <v>0</v>
      </c>
      <c r="N33" s="21">
        <v>34.994856092471</v>
      </c>
      <c r="O33" s="21">
        <v>0</v>
      </c>
    </row>
    <row r="34" spans="1:15">
      <c r="A34" s="8" t="s">
        <v>49</v>
      </c>
      <c r="B34" s="18">
        <v>0.433445446452011</v>
      </c>
      <c r="C34" s="18">
        <v>1.26655441480315</v>
      </c>
      <c r="D34" s="18">
        <v>0.975443205397442</v>
      </c>
      <c r="E34" s="18">
        <v>5.94079817263201</v>
      </c>
      <c r="F34" s="18">
        <v>14.0318208157828</v>
      </c>
      <c r="G34" s="18">
        <v>7.70335704657795</v>
      </c>
      <c r="H34" s="18">
        <v>20.7817185828739</v>
      </c>
      <c r="I34" s="18">
        <v>3.91891871608423</v>
      </c>
      <c r="J34" s="18">
        <v>8.61624123928462</v>
      </c>
      <c r="K34" s="18">
        <v>46.4358151613189</v>
      </c>
      <c r="L34" s="23">
        <v>77.0840496296515</v>
      </c>
      <c r="M34" s="18">
        <v>40.2939803931252</v>
      </c>
      <c r="N34" s="18">
        <v>17.0273749412087</v>
      </c>
      <c r="O34" s="21">
        <v>0.139905497307071</v>
      </c>
    </row>
    <row r="38" spans="2:9">
      <c r="B38" s="17"/>
      <c r="C38" s="17"/>
      <c r="D38" s="17"/>
      <c r="E38" s="17"/>
      <c r="F38" s="17"/>
      <c r="G38" s="17"/>
      <c r="H38" s="17"/>
      <c r="I38" s="17"/>
    </row>
  </sheetData>
  <mergeCells count="1">
    <mergeCell ref="A1:O1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2" sqref="A2:A3"/>
    </sheetView>
  </sheetViews>
  <sheetFormatPr defaultColWidth="9" defaultRowHeight="15" outlineLevelCol="6"/>
  <cols>
    <col min="1" max="1" width="17.875" style="1" customWidth="1"/>
    <col min="2" max="2" width="9.875" style="1" customWidth="1"/>
    <col min="3" max="3" width="12.25" style="1" customWidth="1"/>
    <col min="4" max="4" width="13.5" style="1" customWidth="1"/>
    <col min="5" max="5" width="14.375" style="1" customWidth="1"/>
    <col min="6" max="6" width="15.625" style="1" customWidth="1"/>
    <col min="7" max="7" width="12.875" style="1" customWidth="1"/>
    <col min="8" max="16384" width="9" style="1"/>
  </cols>
  <sheetData>
    <row r="1" ht="15.75" spans="1:7">
      <c r="A1" s="2" t="s">
        <v>77</v>
      </c>
      <c r="B1" s="2"/>
      <c r="C1" s="2"/>
      <c r="D1" s="2"/>
      <c r="E1" s="2"/>
      <c r="F1" s="2"/>
      <c r="G1" s="2"/>
    </row>
    <row r="2" customHeight="1" spans="1:7">
      <c r="A2" s="3" t="s">
        <v>53</v>
      </c>
      <c r="B2" s="3" t="s">
        <v>78</v>
      </c>
      <c r="C2" s="3"/>
      <c r="D2" s="3"/>
      <c r="E2" s="3"/>
      <c r="F2" s="3"/>
      <c r="G2" s="4"/>
    </row>
    <row r="3" ht="15.75" spans="1:7">
      <c r="A3" s="5"/>
      <c r="B3" s="5">
        <v>0</v>
      </c>
      <c r="C3" s="5">
        <v>1</v>
      </c>
      <c r="D3" s="5">
        <v>2</v>
      </c>
      <c r="E3" s="5">
        <v>3</v>
      </c>
      <c r="F3" s="5">
        <v>4</v>
      </c>
      <c r="G3" s="6">
        <v>5</v>
      </c>
    </row>
    <row r="4" spans="1:7">
      <c r="A4" s="7" t="s">
        <v>22</v>
      </c>
      <c r="B4" s="8"/>
      <c r="C4" s="9" t="s">
        <v>79</v>
      </c>
      <c r="D4" s="9" t="s">
        <v>80</v>
      </c>
      <c r="E4" s="9" t="s">
        <v>81</v>
      </c>
      <c r="F4" s="9" t="s">
        <v>82</v>
      </c>
      <c r="G4" s="9" t="s">
        <v>83</v>
      </c>
    </row>
    <row r="5" spans="1:7">
      <c r="A5" s="7" t="s">
        <v>23</v>
      </c>
      <c r="B5" s="10" t="s">
        <v>84</v>
      </c>
      <c r="C5" s="9" t="s">
        <v>85</v>
      </c>
      <c r="D5" s="9" t="s">
        <v>86</v>
      </c>
      <c r="E5" s="9" t="s">
        <v>87</v>
      </c>
      <c r="F5" s="9"/>
      <c r="G5" s="8"/>
    </row>
    <row r="6" spans="1:7">
      <c r="A6" s="7" t="s">
        <v>27</v>
      </c>
      <c r="B6" s="10"/>
      <c r="C6" s="9" t="s">
        <v>88</v>
      </c>
      <c r="D6" s="9" t="s">
        <v>86</v>
      </c>
      <c r="E6" s="9" t="s">
        <v>89</v>
      </c>
      <c r="F6" s="9" t="s">
        <v>90</v>
      </c>
      <c r="G6" s="8"/>
    </row>
    <row r="7" ht="15.75" spans="1:7">
      <c r="A7" s="7" t="s">
        <v>29</v>
      </c>
      <c r="B7" s="9"/>
      <c r="C7" s="9" t="s">
        <v>91</v>
      </c>
      <c r="D7" s="8" t="s">
        <v>92</v>
      </c>
      <c r="E7" s="9" t="s">
        <v>93</v>
      </c>
      <c r="F7" s="11" t="s">
        <v>94</v>
      </c>
      <c r="G7" s="11" t="s">
        <v>95</v>
      </c>
    </row>
    <row r="8" spans="1:7">
      <c r="A8" s="7" t="s">
        <v>30</v>
      </c>
      <c r="B8" s="9"/>
      <c r="C8" s="9" t="s">
        <v>80</v>
      </c>
      <c r="D8" s="9" t="s">
        <v>96</v>
      </c>
      <c r="E8" s="9" t="s">
        <v>81</v>
      </c>
      <c r="F8" s="9" t="s">
        <v>82</v>
      </c>
      <c r="G8" s="8"/>
    </row>
    <row r="9" spans="1:7">
      <c r="A9" s="7" t="s">
        <v>56</v>
      </c>
      <c r="B9" s="9"/>
      <c r="C9" s="9" t="s">
        <v>97</v>
      </c>
      <c r="D9" s="9" t="s">
        <v>98</v>
      </c>
      <c r="E9" s="9" t="s">
        <v>99</v>
      </c>
      <c r="F9" s="9"/>
      <c r="G9" s="8"/>
    </row>
    <row r="10" spans="1:7">
      <c r="A10" s="7" t="s">
        <v>33</v>
      </c>
      <c r="B10" s="9"/>
      <c r="C10" s="9" t="s">
        <v>100</v>
      </c>
      <c r="D10" s="9" t="s">
        <v>97</v>
      </c>
      <c r="E10" s="9" t="s">
        <v>101</v>
      </c>
      <c r="F10" s="9"/>
      <c r="G10" s="8"/>
    </row>
    <row r="11" spans="1:7">
      <c r="A11" s="12" t="s">
        <v>37</v>
      </c>
      <c r="B11" s="9"/>
      <c r="C11" s="9" t="s">
        <v>102</v>
      </c>
      <c r="D11" s="9" t="s">
        <v>103</v>
      </c>
      <c r="E11" s="9" t="s">
        <v>104</v>
      </c>
      <c r="F11" s="9"/>
      <c r="G11" s="8"/>
    </row>
    <row r="12" spans="1:7">
      <c r="A12" s="7" t="s">
        <v>39</v>
      </c>
      <c r="B12" s="9"/>
      <c r="C12" s="9" t="s">
        <v>105</v>
      </c>
      <c r="D12" s="9" t="s">
        <v>103</v>
      </c>
      <c r="E12" s="9" t="s">
        <v>106</v>
      </c>
      <c r="F12" s="9"/>
      <c r="G12" s="8"/>
    </row>
    <row r="13" spans="1:7">
      <c r="A13" s="7" t="s">
        <v>31</v>
      </c>
      <c r="B13" s="9"/>
      <c r="C13" s="9" t="s">
        <v>107</v>
      </c>
      <c r="D13" s="9" t="s">
        <v>108</v>
      </c>
      <c r="E13" s="9"/>
      <c r="F13" s="9"/>
      <c r="G13" s="8"/>
    </row>
    <row r="14" spans="1:7">
      <c r="A14" s="7" t="s">
        <v>34</v>
      </c>
      <c r="B14" s="9"/>
      <c r="C14" s="9" t="s">
        <v>109</v>
      </c>
      <c r="D14" s="9" t="s">
        <v>110</v>
      </c>
      <c r="E14" s="9" t="s">
        <v>111</v>
      </c>
      <c r="F14" s="9" t="s">
        <v>108</v>
      </c>
      <c r="G14" s="8"/>
    </row>
    <row r="15" spans="1:7">
      <c r="A15" s="7" t="s">
        <v>36</v>
      </c>
      <c r="B15" s="9"/>
      <c r="C15" s="9" t="s">
        <v>97</v>
      </c>
      <c r="D15" s="9" t="s">
        <v>112</v>
      </c>
      <c r="E15" s="9" t="s">
        <v>113</v>
      </c>
      <c r="F15" s="10"/>
      <c r="G15" s="8"/>
    </row>
    <row r="16" spans="1:7">
      <c r="A16" s="7" t="s">
        <v>44</v>
      </c>
      <c r="B16" s="10"/>
      <c r="C16" s="10" t="s">
        <v>114</v>
      </c>
      <c r="D16" s="10" t="s">
        <v>96</v>
      </c>
      <c r="E16" s="10" t="s">
        <v>115</v>
      </c>
      <c r="F16" s="10"/>
      <c r="G16" s="8"/>
    </row>
    <row r="17" spans="1:7">
      <c r="A17" s="7" t="s">
        <v>41</v>
      </c>
      <c r="B17" s="10"/>
      <c r="C17" s="10" t="s">
        <v>116</v>
      </c>
      <c r="D17" s="9" t="s">
        <v>103</v>
      </c>
      <c r="E17" s="10" t="s">
        <v>117</v>
      </c>
      <c r="F17" s="10"/>
      <c r="G17" s="8"/>
    </row>
    <row r="18" spans="1:7">
      <c r="A18" s="7" t="s">
        <v>48</v>
      </c>
      <c r="B18" s="10" t="s">
        <v>84</v>
      </c>
      <c r="C18" s="10" t="s">
        <v>118</v>
      </c>
      <c r="D18" s="10"/>
      <c r="E18" s="10"/>
      <c r="F18" s="10"/>
      <c r="G18" s="8"/>
    </row>
    <row r="19" spans="1:7">
      <c r="A19" s="7" t="s">
        <v>40</v>
      </c>
      <c r="B19" s="10" t="s">
        <v>84</v>
      </c>
      <c r="C19" s="10" t="s">
        <v>118</v>
      </c>
      <c r="D19" s="10"/>
      <c r="E19" s="10"/>
      <c r="F19" s="10"/>
      <c r="G19" s="8"/>
    </row>
    <row r="20" spans="1:7">
      <c r="A20" s="7" t="s">
        <v>47</v>
      </c>
      <c r="B20" s="10"/>
      <c r="C20" s="10" t="s">
        <v>119</v>
      </c>
      <c r="D20" s="10" t="s">
        <v>86</v>
      </c>
      <c r="E20" s="10" t="s">
        <v>120</v>
      </c>
      <c r="F20" s="10"/>
      <c r="G20" s="8"/>
    </row>
    <row r="21" ht="30.75" spans="1:7">
      <c r="A21" s="13" t="s">
        <v>46</v>
      </c>
      <c r="B21" s="14"/>
      <c r="C21" s="14" t="s">
        <v>121</v>
      </c>
      <c r="D21" s="14" t="s">
        <v>122</v>
      </c>
      <c r="E21" s="14" t="s">
        <v>123</v>
      </c>
      <c r="F21" s="6"/>
      <c r="G21" s="6"/>
    </row>
  </sheetData>
  <mergeCells count="3">
    <mergeCell ref="A1:G1"/>
    <mergeCell ref="B2:F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</cp:lastModifiedBy>
  <dcterms:created xsi:type="dcterms:W3CDTF">2024-01-04T07:43:00Z</dcterms:created>
  <dcterms:modified xsi:type="dcterms:W3CDTF">2024-10-10T01:38:00Z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047E65C6A9144CE29ED3954EFB0FBDC6_11</vt:lpwstr>
  </property>
  <property fmtid="{D5CDD505-2E9C-101B-9397-08002B2CF9AE}" pid="3" name="KSOProductBuildVer">
    <vt:lpwstr>2052-12.1.0.18276</vt:lpwstr>
  </property>
</Properties>
</file>