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288" windowHeight="9060"/>
  </bookViews>
  <sheets>
    <sheet name="analysis" sheetId="4" r:id="rId1"/>
    <sheet name="copd" sheetId="9" r:id="rId2"/>
    <sheet name="ards" sheetId="10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9" i="10"/>
  <c r="H599"/>
  <c r="G599"/>
  <c r="F599"/>
  <c r="E599"/>
  <c r="I598"/>
  <c r="H598"/>
  <c r="G598"/>
  <c r="F598"/>
  <c r="E598"/>
  <c r="I597"/>
  <c r="H597"/>
  <c r="G597"/>
  <c r="F597"/>
  <c r="E597"/>
  <c r="I596"/>
  <c r="H596"/>
  <c r="G596"/>
  <c r="F596"/>
  <c r="E596"/>
  <c r="I595"/>
  <c r="H595"/>
  <c r="G595"/>
  <c r="F595"/>
  <c r="E595"/>
  <c r="I594"/>
  <c r="H594"/>
  <c r="G594"/>
  <c r="F594"/>
  <c r="E594"/>
  <c r="I593"/>
  <c r="H593"/>
  <c r="G593"/>
  <c r="F593"/>
  <c r="E593"/>
  <c r="M591"/>
  <c r="G585"/>
  <c r="I520"/>
  <c r="H520"/>
  <c r="G520"/>
  <c r="F520"/>
  <c r="E520"/>
  <c r="I519"/>
  <c r="H519"/>
  <c r="G519"/>
  <c r="F519"/>
  <c r="E519"/>
  <c r="I518"/>
  <c r="H518"/>
  <c r="G518"/>
  <c r="F518"/>
  <c r="E518"/>
  <c r="I517"/>
  <c r="H517"/>
  <c r="G517"/>
  <c r="F517"/>
  <c r="E517"/>
  <c r="I516"/>
  <c r="H516"/>
  <c r="G516"/>
  <c r="F516"/>
  <c r="E516"/>
  <c r="I515"/>
  <c r="H515"/>
  <c r="G515"/>
  <c r="F515"/>
  <c r="E515"/>
  <c r="I514"/>
  <c r="H514"/>
  <c r="G514"/>
  <c r="F514"/>
  <c r="E514"/>
  <c r="I513"/>
  <c r="H513"/>
  <c r="G513"/>
  <c r="F513"/>
  <c r="E513"/>
  <c r="M512"/>
  <c r="G506"/>
  <c r="I439"/>
  <c r="H439"/>
  <c r="G439"/>
  <c r="F439"/>
  <c r="E439"/>
  <c r="I438"/>
  <c r="H438"/>
  <c r="G438"/>
  <c r="F438"/>
  <c r="E438"/>
  <c r="I437"/>
  <c r="H437"/>
  <c r="G437"/>
  <c r="F437"/>
  <c r="E437"/>
  <c r="I436"/>
  <c r="H436"/>
  <c r="G436"/>
  <c r="F436"/>
  <c r="E436"/>
  <c r="I435"/>
  <c r="H435"/>
  <c r="G435"/>
  <c r="F435"/>
  <c r="E435"/>
  <c r="I434"/>
  <c r="H434"/>
  <c r="G434"/>
  <c r="F434"/>
  <c r="E434"/>
  <c r="I433"/>
  <c r="H433"/>
  <c r="G433"/>
  <c r="F433"/>
  <c r="E433"/>
  <c r="I432"/>
  <c r="H432"/>
  <c r="G432"/>
  <c r="F432"/>
  <c r="E432"/>
  <c r="M431"/>
  <c r="G425"/>
  <c r="I367"/>
  <c r="H367"/>
  <c r="G367"/>
  <c r="F367"/>
  <c r="E367"/>
  <c r="I366"/>
  <c r="H366"/>
  <c r="G366"/>
  <c r="F366"/>
  <c r="E366"/>
  <c r="I365"/>
  <c r="H365"/>
  <c r="G365"/>
  <c r="F365"/>
  <c r="E365"/>
  <c r="I364"/>
  <c r="H364"/>
  <c r="G364"/>
  <c r="F364"/>
  <c r="E364"/>
  <c r="I363"/>
  <c r="H363"/>
  <c r="G363"/>
  <c r="F363"/>
  <c r="E363"/>
  <c r="I362"/>
  <c r="H362"/>
  <c r="G362"/>
  <c r="F362"/>
  <c r="E362"/>
  <c r="I361"/>
  <c r="H361"/>
  <c r="G361"/>
  <c r="F361"/>
  <c r="E361"/>
  <c r="I360"/>
  <c r="H360"/>
  <c r="G360"/>
  <c r="F360"/>
  <c r="E360"/>
  <c r="M359"/>
  <c r="G353"/>
  <c r="I279"/>
  <c r="H279"/>
  <c r="G279"/>
  <c r="F279"/>
  <c r="E279"/>
  <c r="I278"/>
  <c r="H278"/>
  <c r="G278"/>
  <c r="F278"/>
  <c r="E278"/>
  <c r="I277"/>
  <c r="H277"/>
  <c r="G277"/>
  <c r="F277"/>
  <c r="E277"/>
  <c r="I276"/>
  <c r="H276"/>
  <c r="G276"/>
  <c r="F276"/>
  <c r="E276"/>
  <c r="I275"/>
  <c r="H275"/>
  <c r="G275"/>
  <c r="F275"/>
  <c r="E275"/>
  <c r="I274"/>
  <c r="H274"/>
  <c r="G274"/>
  <c r="F274"/>
  <c r="E274"/>
  <c r="I273"/>
  <c r="H273"/>
  <c r="G273"/>
  <c r="F273"/>
  <c r="E273"/>
  <c r="I272"/>
  <c r="H272"/>
  <c r="G272"/>
  <c r="F272"/>
  <c r="E272"/>
  <c r="M271"/>
  <c r="G265"/>
  <c r="I208"/>
  <c r="H208"/>
  <c r="G208"/>
  <c r="F208"/>
  <c r="E208"/>
  <c r="I207"/>
  <c r="H207"/>
  <c r="G207"/>
  <c r="F207"/>
  <c r="E207"/>
  <c r="I206"/>
  <c r="H206"/>
  <c r="G206"/>
  <c r="F206"/>
  <c r="E206"/>
  <c r="I205"/>
  <c r="H205"/>
  <c r="G205"/>
  <c r="F205"/>
  <c r="E205"/>
  <c r="I204"/>
  <c r="H204"/>
  <c r="G204"/>
  <c r="F204"/>
  <c r="E204"/>
  <c r="I203"/>
  <c r="H203"/>
  <c r="G203"/>
  <c r="F203"/>
  <c r="E203"/>
  <c r="I202"/>
  <c r="H202"/>
  <c r="G202"/>
  <c r="F202"/>
  <c r="E202"/>
  <c r="M201"/>
  <c r="I201"/>
  <c r="H201"/>
  <c r="G201"/>
  <c r="F201"/>
  <c r="E201"/>
  <c r="G195"/>
  <c r="I127"/>
  <c r="H127"/>
  <c r="G127"/>
  <c r="F127"/>
  <c r="E127"/>
  <c r="I126"/>
  <c r="H126"/>
  <c r="G126"/>
  <c r="F126"/>
  <c r="E126"/>
  <c r="I125"/>
  <c r="H125"/>
  <c r="G125"/>
  <c r="F125"/>
  <c r="E125"/>
  <c r="I124"/>
  <c r="H124"/>
  <c r="G124"/>
  <c r="F124"/>
  <c r="E124"/>
  <c r="I123"/>
  <c r="H123"/>
  <c r="G123"/>
  <c r="F123"/>
  <c r="E123"/>
  <c r="I122"/>
  <c r="H122"/>
  <c r="G122"/>
  <c r="F122"/>
  <c r="E122"/>
  <c r="I121"/>
  <c r="H121"/>
  <c r="G121"/>
  <c r="F121"/>
  <c r="E121"/>
  <c r="M120"/>
  <c r="I120"/>
  <c r="H120"/>
  <c r="G120"/>
  <c r="F120"/>
  <c r="E120"/>
  <c r="G114"/>
  <c r="U51"/>
  <c r="T51"/>
  <c r="S51"/>
  <c r="R51"/>
  <c r="U50"/>
  <c r="T50"/>
  <c r="S50"/>
  <c r="R50"/>
  <c r="U49"/>
  <c r="T49"/>
  <c r="S49"/>
  <c r="R49"/>
  <c r="U48"/>
  <c r="T48"/>
  <c r="S48"/>
  <c r="R48"/>
  <c r="U47"/>
  <c r="T47"/>
  <c r="S47"/>
  <c r="R47"/>
  <c r="I47"/>
  <c r="H47"/>
  <c r="G47"/>
  <c r="F47"/>
  <c r="E47"/>
  <c r="U46"/>
  <c r="T46"/>
  <c r="S46"/>
  <c r="R46"/>
  <c r="I46"/>
  <c r="H46"/>
  <c r="G46"/>
  <c r="F46"/>
  <c r="E46"/>
  <c r="U45"/>
  <c r="T45"/>
  <c r="S45"/>
  <c r="R45"/>
  <c r="I45"/>
  <c r="H45"/>
  <c r="G45"/>
  <c r="F45"/>
  <c r="E45"/>
  <c r="U44"/>
  <c r="T44"/>
  <c r="S44"/>
  <c r="R44"/>
  <c r="I44"/>
  <c r="H44"/>
  <c r="G44"/>
  <c r="F44"/>
  <c r="E44"/>
  <c r="U43"/>
  <c r="T43"/>
  <c r="S43"/>
  <c r="R43"/>
  <c r="I43"/>
  <c r="H43"/>
  <c r="G43"/>
  <c r="F43"/>
  <c r="E43"/>
  <c r="U42"/>
  <c r="T42"/>
  <c r="S42"/>
  <c r="R42"/>
  <c r="I42"/>
  <c r="H42"/>
  <c r="G42"/>
  <c r="F42"/>
  <c r="E42"/>
  <c r="U41"/>
  <c r="T41"/>
  <c r="S41"/>
  <c r="R41"/>
  <c r="I41"/>
  <c r="H41"/>
  <c r="G41"/>
  <c r="F41"/>
  <c r="E41"/>
  <c r="U40"/>
  <c r="T40"/>
  <c r="S40"/>
  <c r="R40"/>
  <c r="I40"/>
  <c r="H40"/>
  <c r="G40"/>
  <c r="F40"/>
  <c r="E40"/>
  <c r="U39"/>
  <c r="T39"/>
  <c r="S39"/>
  <c r="R39"/>
  <c r="M39"/>
  <c r="U38"/>
  <c r="T38"/>
  <c r="S38"/>
  <c r="R38"/>
  <c r="U37"/>
  <c r="T37"/>
  <c r="S37"/>
  <c r="R37"/>
  <c r="U36"/>
  <c r="T36"/>
  <c r="S36"/>
  <c r="R36"/>
  <c r="U35"/>
  <c r="T35"/>
  <c r="S35"/>
  <c r="R35"/>
  <c r="U34"/>
  <c r="T34"/>
  <c r="S34"/>
  <c r="R34"/>
  <c r="U33"/>
  <c r="T33"/>
  <c r="S33"/>
  <c r="R33"/>
  <c r="G33"/>
  <c r="U32"/>
  <c r="T32"/>
  <c r="S32"/>
  <c r="R32"/>
  <c r="U31"/>
  <c r="T31"/>
  <c r="S31"/>
  <c r="R31"/>
  <c r="U30"/>
  <c r="T30"/>
  <c r="S30"/>
  <c r="R30"/>
  <c r="U29"/>
  <c r="T29"/>
  <c r="S29"/>
  <c r="R29"/>
  <c r="U28"/>
  <c r="T28"/>
  <c r="S28"/>
  <c r="R28"/>
  <c r="U27"/>
  <c r="T27"/>
  <c r="S27"/>
  <c r="R27"/>
  <c r="U26"/>
  <c r="T26"/>
  <c r="S26"/>
  <c r="R26"/>
  <c r="U25"/>
  <c r="T25"/>
  <c r="S25"/>
  <c r="R25"/>
  <c r="U24"/>
  <c r="T24"/>
  <c r="S24"/>
  <c r="R24"/>
  <c r="U23"/>
  <c r="T23"/>
  <c r="S23"/>
  <c r="R23"/>
  <c r="U22"/>
  <c r="T22"/>
  <c r="S22"/>
  <c r="R22"/>
  <c r="U21"/>
  <c r="T21"/>
  <c r="S21"/>
  <c r="R21"/>
  <c r="U20"/>
  <c r="T20"/>
  <c r="S20"/>
  <c r="R20"/>
  <c r="U19"/>
  <c r="T19"/>
  <c r="S19"/>
  <c r="R19"/>
  <c r="U18"/>
  <c r="T18"/>
  <c r="S18"/>
  <c r="R18"/>
  <c r="U17"/>
  <c r="T17"/>
  <c r="S17"/>
  <c r="R17"/>
  <c r="U16"/>
  <c r="T16"/>
  <c r="S16"/>
  <c r="R16"/>
  <c r="U15"/>
  <c r="T15"/>
  <c r="S15"/>
  <c r="R15"/>
  <c r="U14"/>
  <c r="T14"/>
  <c r="S14"/>
  <c r="R14"/>
  <c r="U13"/>
  <c r="T13"/>
  <c r="S13"/>
  <c r="R13"/>
  <c r="U12"/>
  <c r="T12"/>
  <c r="S12"/>
  <c r="R12"/>
  <c r="K12"/>
  <c r="J12"/>
  <c r="U11"/>
  <c r="T11"/>
  <c r="S11"/>
  <c r="R11"/>
  <c r="K11"/>
  <c r="J11"/>
  <c r="U10"/>
  <c r="T10"/>
  <c r="S10"/>
  <c r="R10"/>
  <c r="K10"/>
  <c r="J10"/>
  <c r="U9"/>
  <c r="T9"/>
  <c r="S9"/>
  <c r="R9"/>
  <c r="K9"/>
  <c r="J9"/>
  <c r="U8"/>
  <c r="T8"/>
  <c r="S8"/>
  <c r="R8"/>
  <c r="K8"/>
  <c r="J8"/>
  <c r="U7"/>
  <c r="T7"/>
  <c r="S7"/>
  <c r="R7"/>
  <c r="K7"/>
  <c r="J7"/>
  <c r="G7"/>
  <c r="U6"/>
  <c r="T6"/>
  <c r="S6"/>
  <c r="R6"/>
  <c r="K6"/>
  <c r="J6"/>
  <c r="U5"/>
  <c r="T5"/>
  <c r="S5"/>
  <c r="R5"/>
  <c r="K5"/>
  <c r="J5"/>
  <c r="U4"/>
  <c r="T4"/>
  <c r="S4"/>
  <c r="R4"/>
  <c r="K4"/>
  <c r="J4"/>
  <c r="I621" i="9"/>
  <c r="H621"/>
  <c r="G621"/>
  <c r="F621"/>
  <c r="E621"/>
  <c r="I620"/>
  <c r="H620"/>
  <c r="G620"/>
  <c r="F620"/>
  <c r="E620"/>
  <c r="I619"/>
  <c r="H619"/>
  <c r="G619"/>
  <c r="F619"/>
  <c r="E619"/>
  <c r="I618"/>
  <c r="H618"/>
  <c r="G618"/>
  <c r="F618"/>
  <c r="E618"/>
  <c r="I617"/>
  <c r="H617"/>
  <c r="G617"/>
  <c r="F617"/>
  <c r="E617"/>
  <c r="I616"/>
  <c r="H616"/>
  <c r="G616"/>
  <c r="F616"/>
  <c r="E616"/>
  <c r="I615"/>
  <c r="H615"/>
  <c r="G615"/>
  <c r="F615"/>
  <c r="E615"/>
  <c r="I614"/>
  <c r="H614"/>
  <c r="G614"/>
  <c r="F614"/>
  <c r="E614"/>
  <c r="I613"/>
  <c r="H613"/>
  <c r="G613"/>
  <c r="F613"/>
  <c r="E613"/>
  <c r="M612"/>
  <c r="G603"/>
  <c r="I509"/>
  <c r="H509"/>
  <c r="G509"/>
  <c r="F509"/>
  <c r="E509"/>
  <c r="I508"/>
  <c r="H508"/>
  <c r="G508"/>
  <c r="F508"/>
  <c r="E508"/>
  <c r="I507"/>
  <c r="H507"/>
  <c r="G507"/>
  <c r="F507"/>
  <c r="E507"/>
  <c r="I506"/>
  <c r="H506"/>
  <c r="G506"/>
  <c r="F506"/>
  <c r="E506"/>
  <c r="I505"/>
  <c r="H505"/>
  <c r="G505"/>
  <c r="F505"/>
  <c r="E505"/>
  <c r="I504"/>
  <c r="H504"/>
  <c r="G504"/>
  <c r="F504"/>
  <c r="E504"/>
  <c r="I503"/>
  <c r="H503"/>
  <c r="G503"/>
  <c r="F503"/>
  <c r="E503"/>
  <c r="I502"/>
  <c r="H502"/>
  <c r="G502"/>
  <c r="F502"/>
  <c r="E502"/>
  <c r="I501"/>
  <c r="H501"/>
  <c r="G501"/>
  <c r="F501"/>
  <c r="E501"/>
  <c r="M500"/>
  <c r="G491"/>
  <c r="I395"/>
  <c r="H395"/>
  <c r="G395"/>
  <c r="F395"/>
  <c r="E395"/>
  <c r="I394"/>
  <c r="H394"/>
  <c r="G394"/>
  <c r="F394"/>
  <c r="E394"/>
  <c r="I393"/>
  <c r="H393"/>
  <c r="G393"/>
  <c r="F393"/>
  <c r="E393"/>
  <c r="I392"/>
  <c r="H392"/>
  <c r="G392"/>
  <c r="F392"/>
  <c r="E392"/>
  <c r="I391"/>
  <c r="H391"/>
  <c r="G391"/>
  <c r="F391"/>
  <c r="E391"/>
  <c r="I390"/>
  <c r="H390"/>
  <c r="G390"/>
  <c r="F390"/>
  <c r="E390"/>
  <c r="I389"/>
  <c r="H389"/>
  <c r="G389"/>
  <c r="F389"/>
  <c r="E389"/>
  <c r="I388"/>
  <c r="H388"/>
  <c r="G388"/>
  <c r="F388"/>
  <c r="E388"/>
  <c r="I387"/>
  <c r="H387"/>
  <c r="G387"/>
  <c r="F387"/>
  <c r="E387"/>
  <c r="M385"/>
  <c r="G376"/>
  <c r="I294"/>
  <c r="H294"/>
  <c r="G294"/>
  <c r="F294"/>
  <c r="E294"/>
  <c r="I293"/>
  <c r="H293"/>
  <c r="G293"/>
  <c r="F293"/>
  <c r="E293"/>
  <c r="I292"/>
  <c r="H292"/>
  <c r="G292"/>
  <c r="F292"/>
  <c r="E292"/>
  <c r="I291"/>
  <c r="H291"/>
  <c r="G291"/>
  <c r="F291"/>
  <c r="E291"/>
  <c r="I290"/>
  <c r="H290"/>
  <c r="G290"/>
  <c r="F290"/>
  <c r="E290"/>
  <c r="I289"/>
  <c r="H289"/>
  <c r="G289"/>
  <c r="F289"/>
  <c r="E289"/>
  <c r="I288"/>
  <c r="H288"/>
  <c r="G288"/>
  <c r="F288"/>
  <c r="E288"/>
  <c r="I287"/>
  <c r="H287"/>
  <c r="G287"/>
  <c r="F287"/>
  <c r="E287"/>
  <c r="I286"/>
  <c r="H286"/>
  <c r="G286"/>
  <c r="F286"/>
  <c r="E286"/>
  <c r="M284"/>
  <c r="G275"/>
  <c r="I181"/>
  <c r="H181"/>
  <c r="G181"/>
  <c r="F181"/>
  <c r="E181"/>
  <c r="I180"/>
  <c r="H180"/>
  <c r="G180"/>
  <c r="F180"/>
  <c r="E180"/>
  <c r="I179"/>
  <c r="H179"/>
  <c r="G179"/>
  <c r="F179"/>
  <c r="E179"/>
  <c r="I178"/>
  <c r="H178"/>
  <c r="G178"/>
  <c r="F178"/>
  <c r="E178"/>
  <c r="I177"/>
  <c r="H177"/>
  <c r="G177"/>
  <c r="F177"/>
  <c r="E177"/>
  <c r="I176"/>
  <c r="H176"/>
  <c r="G176"/>
  <c r="F176"/>
  <c r="E176"/>
  <c r="I175"/>
  <c r="H175"/>
  <c r="G175"/>
  <c r="F175"/>
  <c r="E175"/>
  <c r="I174"/>
  <c r="H174"/>
  <c r="G174"/>
  <c r="F174"/>
  <c r="E174"/>
  <c r="I173"/>
  <c r="H173"/>
  <c r="G173"/>
  <c r="F173"/>
  <c r="E173"/>
  <c r="M171"/>
  <c r="G162"/>
  <c r="I69"/>
  <c r="H69"/>
  <c r="G69"/>
  <c r="F69"/>
  <c r="E69"/>
  <c r="I68"/>
  <c r="H68"/>
  <c r="G68"/>
  <c r="F68"/>
  <c r="E68"/>
  <c r="I67"/>
  <c r="H67"/>
  <c r="G67"/>
  <c r="F67"/>
  <c r="E67"/>
  <c r="I66"/>
  <c r="H66"/>
  <c r="G66"/>
  <c r="F66"/>
  <c r="E66"/>
  <c r="I65"/>
  <c r="H65"/>
  <c r="G65"/>
  <c r="F65"/>
  <c r="E65"/>
  <c r="I64"/>
  <c r="H64"/>
  <c r="G64"/>
  <c r="F64"/>
  <c r="E64"/>
  <c r="I63"/>
  <c r="H63"/>
  <c r="G63"/>
  <c r="F63"/>
  <c r="E63"/>
  <c r="I62"/>
  <c r="H62"/>
  <c r="G62"/>
  <c r="F62"/>
  <c r="E62"/>
  <c r="I61"/>
  <c r="H61"/>
  <c r="G61"/>
  <c r="F61"/>
  <c r="E61"/>
  <c r="U57"/>
  <c r="T57"/>
  <c r="S57"/>
  <c r="R57"/>
  <c r="U56"/>
  <c r="T56"/>
  <c r="S56"/>
  <c r="R56"/>
  <c r="M56"/>
  <c r="U55"/>
  <c r="T55"/>
  <c r="S55"/>
  <c r="R55"/>
  <c r="U54"/>
  <c r="T54"/>
  <c r="S54"/>
  <c r="R54"/>
  <c r="U53"/>
  <c r="T53"/>
  <c r="S53"/>
  <c r="R53"/>
  <c r="U52"/>
  <c r="T52"/>
  <c r="S52"/>
  <c r="R52"/>
  <c r="U51"/>
  <c r="T51"/>
  <c r="S51"/>
  <c r="R51"/>
  <c r="U50"/>
  <c r="T50"/>
  <c r="S50"/>
  <c r="R50"/>
  <c r="G50"/>
  <c r="U49"/>
  <c r="T49"/>
  <c r="S49"/>
  <c r="R49"/>
  <c r="U48"/>
  <c r="T48"/>
  <c r="S48"/>
  <c r="R48"/>
  <c r="U47"/>
  <c r="T47"/>
  <c r="S47"/>
  <c r="R47"/>
  <c r="U46"/>
  <c r="T46"/>
  <c r="S46"/>
  <c r="R46"/>
  <c r="U45"/>
  <c r="T45"/>
  <c r="S45"/>
  <c r="R45"/>
  <c r="U44"/>
  <c r="T44"/>
  <c r="S44"/>
  <c r="R44"/>
  <c r="U43"/>
  <c r="T43"/>
  <c r="S43"/>
  <c r="R43"/>
  <c r="U42"/>
  <c r="T42"/>
  <c r="S42"/>
  <c r="R42"/>
  <c r="U41"/>
  <c r="T41"/>
  <c r="S41"/>
  <c r="R41"/>
  <c r="U40"/>
  <c r="T40"/>
  <c r="S40"/>
  <c r="R40"/>
  <c r="U39"/>
  <c r="T39"/>
  <c r="S39"/>
  <c r="R39"/>
  <c r="U38"/>
  <c r="T38"/>
  <c r="S38"/>
  <c r="R38"/>
  <c r="U37"/>
  <c r="T37"/>
  <c r="S37"/>
  <c r="R37"/>
  <c r="U36"/>
  <c r="T36"/>
  <c r="S36"/>
  <c r="R36"/>
  <c r="U35"/>
  <c r="T35"/>
  <c r="S35"/>
  <c r="R35"/>
  <c r="U34"/>
  <c r="T34"/>
  <c r="S34"/>
  <c r="R34"/>
  <c r="U33"/>
  <c r="T33"/>
  <c r="S33"/>
  <c r="R33"/>
  <c r="U32"/>
  <c r="T32"/>
  <c r="S32"/>
  <c r="R32"/>
  <c r="U31"/>
  <c r="T31"/>
  <c r="S31"/>
  <c r="R31"/>
  <c r="U30"/>
  <c r="T30"/>
  <c r="S30"/>
  <c r="R30"/>
  <c r="U29"/>
  <c r="T29"/>
  <c r="S29"/>
  <c r="R29"/>
  <c r="U28"/>
  <c r="T28"/>
  <c r="S28"/>
  <c r="R28"/>
  <c r="U27"/>
  <c r="T27"/>
  <c r="S27"/>
  <c r="R27"/>
  <c r="U26"/>
  <c r="T26"/>
  <c r="S26"/>
  <c r="R26"/>
  <c r="U25"/>
  <c r="T25"/>
  <c r="S25"/>
  <c r="R25"/>
  <c r="U24"/>
  <c r="T24"/>
  <c r="S24"/>
  <c r="R24"/>
  <c r="U23"/>
  <c r="T23"/>
  <c r="S23"/>
  <c r="R23"/>
  <c r="U22"/>
  <c r="T22"/>
  <c r="S22"/>
  <c r="R22"/>
  <c r="U21"/>
  <c r="T21"/>
  <c r="S21"/>
  <c r="R21"/>
  <c r="U20"/>
  <c r="T20"/>
  <c r="S20"/>
  <c r="R20"/>
  <c r="U19"/>
  <c r="T19"/>
  <c r="S19"/>
  <c r="R19"/>
  <c r="U18"/>
  <c r="T18"/>
  <c r="S18"/>
  <c r="R18"/>
  <c r="U17"/>
  <c r="T17"/>
  <c r="S17"/>
  <c r="R17"/>
  <c r="U16"/>
  <c r="T16"/>
  <c r="S16"/>
  <c r="R16"/>
  <c r="U15"/>
  <c r="T15"/>
  <c r="S15"/>
  <c r="R15"/>
  <c r="U14"/>
  <c r="T14"/>
  <c r="S14"/>
  <c r="R14"/>
  <c r="U13"/>
  <c r="T13"/>
  <c r="S13"/>
  <c r="R13"/>
  <c r="U12"/>
  <c r="T12"/>
  <c r="S12"/>
  <c r="R12"/>
  <c r="K12"/>
  <c r="J12"/>
  <c r="U11"/>
  <c r="T11"/>
  <c r="S11"/>
  <c r="R11"/>
  <c r="K11"/>
  <c r="J11"/>
  <c r="U10"/>
  <c r="T10"/>
  <c r="S10"/>
  <c r="R10"/>
  <c r="K10"/>
  <c r="J10"/>
  <c r="U9"/>
  <c r="T9"/>
  <c r="S9"/>
  <c r="R9"/>
  <c r="K9"/>
  <c r="J9"/>
  <c r="U8"/>
  <c r="T8"/>
  <c r="S8"/>
  <c r="R8"/>
  <c r="K8"/>
  <c r="J8"/>
  <c r="U7"/>
  <c r="T7"/>
  <c r="S7"/>
  <c r="R7"/>
  <c r="K7"/>
  <c r="J7"/>
  <c r="U6"/>
  <c r="T6"/>
  <c r="S6"/>
  <c r="R6"/>
  <c r="K6"/>
  <c r="J6"/>
  <c r="U5"/>
  <c r="T5"/>
  <c r="S5"/>
  <c r="R5"/>
  <c r="K5"/>
  <c r="J5"/>
  <c r="U4"/>
  <c r="T4"/>
  <c r="S4"/>
  <c r="R4"/>
  <c r="K4"/>
  <c r="J4"/>
  <c r="N24" i="4"/>
  <c r="N25" s="1"/>
  <c r="M24"/>
  <c r="M26" s="1"/>
  <c r="F20"/>
  <c r="G20" s="1"/>
  <c r="E20"/>
  <c r="C20"/>
  <c r="D20" s="1"/>
  <c r="F19"/>
  <c r="G19" s="1"/>
  <c r="C19"/>
  <c r="D19" s="1"/>
  <c r="F18"/>
  <c r="H18" s="1"/>
  <c r="C18"/>
  <c r="E18" s="1"/>
  <c r="H17"/>
  <c r="F17"/>
  <c r="G17" s="1"/>
  <c r="E17"/>
  <c r="C17"/>
  <c r="D17" s="1"/>
  <c r="H16"/>
  <c r="F16"/>
  <c r="G16" s="1"/>
  <c r="C16"/>
  <c r="D16" s="1"/>
  <c r="F15"/>
  <c r="F21" s="1"/>
  <c r="C15"/>
  <c r="D15" s="1"/>
  <c r="F11"/>
  <c r="H11" s="1"/>
  <c r="F10"/>
  <c r="G10" s="1"/>
  <c r="E10"/>
  <c r="C10"/>
  <c r="D10" s="1"/>
  <c r="F9"/>
  <c r="G9" s="1"/>
  <c r="C9"/>
  <c r="D9" s="1"/>
  <c r="F8"/>
  <c r="G8" s="1"/>
  <c r="C8"/>
  <c r="D8" s="1"/>
  <c r="H7"/>
  <c r="F7"/>
  <c r="G7" s="1"/>
  <c r="C7"/>
  <c r="E7" s="1"/>
  <c r="F6"/>
  <c r="G6" s="1"/>
  <c r="E6"/>
  <c r="C6"/>
  <c r="D6" s="1"/>
  <c r="F5"/>
  <c r="F14" s="1"/>
  <c r="C5"/>
  <c r="H5" l="1"/>
  <c r="H9"/>
  <c r="N26"/>
  <c r="O26" s="1"/>
  <c r="F12"/>
  <c r="M25"/>
  <c r="C11"/>
  <c r="E11" s="1"/>
  <c r="D7"/>
  <c r="G18"/>
  <c r="H6"/>
  <c r="E8"/>
  <c r="H10"/>
  <c r="D18"/>
  <c r="H20"/>
  <c r="E16"/>
  <c r="D23"/>
  <c r="D22"/>
  <c r="D21"/>
  <c r="E5"/>
  <c r="E12" s="1"/>
  <c r="E9"/>
  <c r="C12"/>
  <c r="H15"/>
  <c r="H19"/>
  <c r="F22"/>
  <c r="F24"/>
  <c r="C14"/>
  <c r="D5"/>
  <c r="G15"/>
  <c r="C21"/>
  <c r="C24"/>
  <c r="H8"/>
  <c r="H13" s="1"/>
  <c r="E15"/>
  <c r="E19"/>
  <c r="C22"/>
  <c r="G5"/>
  <c r="G12" l="1"/>
  <c r="G11"/>
  <c r="G13"/>
  <c r="D13"/>
  <c r="D12"/>
  <c r="D11"/>
  <c r="H22"/>
  <c r="H21"/>
  <c r="H23"/>
  <c r="E23"/>
  <c r="E22"/>
  <c r="E21"/>
  <c r="G21"/>
  <c r="G23"/>
  <c r="G22"/>
  <c r="H12"/>
</calcChain>
</file>

<file path=xl/sharedStrings.xml><?xml version="1.0" encoding="utf-8"?>
<sst xmlns="http://schemas.openxmlformats.org/spreadsheetml/2006/main" count="256" uniqueCount="54">
  <si>
    <t>parameter</t>
  </si>
  <si>
    <t>COPD</t>
  </si>
  <si>
    <t>ARDS</t>
  </si>
  <si>
    <t>COPD
set value</t>
  </si>
  <si>
    <t>ARDS
set value</t>
  </si>
  <si>
    <t>（R=20，C=50）</t>
  </si>
  <si>
    <t>（R=10，C=30）</t>
  </si>
  <si>
    <t>data</t>
  </si>
  <si>
    <t>err</t>
  </si>
  <si>
    <t>err%</t>
  </si>
  <si>
    <t>calculated resistance（R）</t>
  </si>
  <si>
    <t>mean</t>
  </si>
  <si>
    <t>SD</t>
  </si>
  <si>
    <t>|max err|</t>
  </si>
  <si>
    <t>P-value</t>
  </si>
  <si>
    <t>-</t>
  </si>
  <si>
    <t>caluluated compliance（C）</t>
  </si>
  <si>
    <t>note: P-value=TTEST(array1,array,2,1)</t>
  </si>
  <si>
    <r>
      <rPr>
        <sz val="9"/>
        <color theme="1"/>
        <rFont val="Times New Roman"/>
        <family val="1"/>
      </rPr>
      <t>set in respirator:MODE=S,IPAP=15 cmH2O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family val="1"/>
      </rPr>
      <t>EPAP=4 cmH2O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family val="1"/>
      </rPr>
      <t>ΔP=2 cmH2O</t>
    </r>
  </si>
  <si>
    <r>
      <rPr>
        <sz val="9"/>
        <color theme="1"/>
        <rFont val="Times New Roman"/>
        <family val="1"/>
      </rPr>
      <t>set in ASL5000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family val="1"/>
      </rPr>
      <t>BPM=18/min (T=3.33s, Tin=1.93s), R=20 cmH2O.s/L, C=50 mL/cmH2O, EFFORT=24 cmH2O</t>
    </r>
  </si>
  <si>
    <t>calculated</t>
  </si>
  <si>
    <t>data used for calculaing</t>
  </si>
  <si>
    <t>t(s)</t>
  </si>
  <si>
    <r>
      <rPr>
        <sz val="9"/>
        <color theme="1"/>
        <rFont val="Times New Roman"/>
        <family val="1"/>
      </rPr>
      <t>P(cmH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O)</t>
    </r>
  </si>
  <si>
    <t>Q(L/min)</t>
  </si>
  <si>
    <t>V(mL)</t>
  </si>
  <si>
    <r>
      <rPr>
        <sz val="9"/>
        <color theme="1"/>
        <rFont val="Times New Roman"/>
        <family val="1"/>
      </rPr>
      <t>ΔP(cmH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O)</t>
    </r>
  </si>
  <si>
    <t>ΔQ(L/min)</t>
  </si>
  <si>
    <t>ΔV(mL)</t>
  </si>
  <si>
    <t>ΔV/ΔQ</t>
  </si>
  <si>
    <t>ΔP/ΔQ</t>
  </si>
  <si>
    <t>R=</t>
  </si>
  <si>
    <t>C=</t>
  </si>
  <si>
    <t>#1</t>
  </si>
  <si>
    <t>#2</t>
  </si>
  <si>
    <t>#3</t>
  </si>
  <si>
    <t>#4</t>
  </si>
  <si>
    <t>#5</t>
  </si>
  <si>
    <t>#6</t>
  </si>
  <si>
    <t>|max err|%</t>
  </si>
  <si>
    <t>pulse width(Δt)=</t>
  </si>
  <si>
    <r>
      <rPr>
        <sz val="11"/>
        <color rgb="FFFF0000"/>
        <rFont val="Times New Roman"/>
        <family val="1"/>
      </rPr>
      <t xml:space="preserve">satrt 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</si>
  <si>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charset val="134"/>
        <scheme val="minor"/>
      </rPr>
      <t>R</t>
    </r>
    <r>
      <rPr>
        <sz val="11"/>
        <color theme="1"/>
        <rFont val="宋体"/>
        <charset val="134"/>
        <scheme val="minor"/>
      </rPr>
      <t>=</t>
    </r>
  </si>
  <si>
    <t>ΔP</t>
  </si>
  <si>
    <t>ΔQ</t>
  </si>
  <si>
    <t>ΔV</t>
  </si>
  <si>
    <t>x</t>
  </si>
  <si>
    <t>y</t>
  </si>
  <si>
    <t>n</t>
  </si>
  <si>
    <t>end</t>
  </si>
  <si>
    <t>set in respirator:MODE=S, IPAP=15, EPAP=4,ΔP=2</t>
  </si>
  <si>
    <t>set in ASL5000: BPM=25 (T=2.4s, Tin= 1.13), R=10, C=30, EFFORT=21</t>
  </si>
  <si>
    <t>#7</t>
  </si>
  <si>
    <t>#8</t>
  </si>
</sst>
</file>

<file path=xl/styles.xml><?xml version="1.0" encoding="utf-8"?>
<styleSheet xmlns="http://schemas.openxmlformats.org/spreadsheetml/2006/main">
  <numFmts count="3">
    <numFmt numFmtId="178" formatCode="0.0_ "/>
    <numFmt numFmtId="179" formatCode="0.00_ "/>
    <numFmt numFmtId="180" formatCode="0.000_ "/>
  </numFmts>
  <fonts count="22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family val="1"/>
    </font>
    <font>
      <sz val="8"/>
      <color theme="4"/>
      <name val="Times New Roman"/>
      <family val="1"/>
    </font>
    <font>
      <sz val="8"/>
      <color theme="1"/>
      <name val="宋体"/>
      <charset val="134"/>
      <scheme val="minor"/>
    </font>
    <font>
      <sz val="8"/>
      <color theme="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vertAlign val="subscript"/>
      <sz val="9"/>
      <color theme="1"/>
      <name val="Times New Roman"/>
      <family val="1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rgb="FFFF0000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rgb="FFFF0000"/>
      </right>
      <top style="thin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rgb="FFFF0000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FF0000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rgb="FFFF0000"/>
      </right>
      <top style="hair">
        <color auto="1"/>
      </top>
      <bottom style="thin">
        <color auto="1"/>
      </bottom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thin">
        <color auto="1"/>
      </bottom>
      <diagonal/>
    </border>
    <border>
      <left/>
      <right style="hair">
        <color rgb="FFFF0000"/>
      </right>
      <top/>
      <bottom style="thin">
        <color auto="1"/>
      </bottom>
      <diagonal/>
    </border>
    <border>
      <left style="thin">
        <color auto="1"/>
      </left>
      <right style="hair">
        <color rgb="FFFF0000"/>
      </right>
      <top style="thin">
        <color auto="1"/>
      </top>
      <bottom/>
      <diagonal/>
    </border>
    <border>
      <left style="hair">
        <color rgb="FFFF0000"/>
      </left>
      <right style="hair">
        <color rgb="FFFF0000"/>
      </right>
      <top style="thin">
        <color auto="1"/>
      </top>
      <bottom/>
      <diagonal/>
    </border>
    <border>
      <left style="thin">
        <color auto="1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thin">
        <color auto="1"/>
      </left>
      <right style="hair">
        <color rgb="FFFF0000"/>
      </right>
      <top/>
      <bottom style="thin">
        <color auto="1"/>
      </bottom>
      <diagonal/>
    </border>
    <border>
      <left style="hair">
        <color rgb="FFFF0000"/>
      </left>
      <right style="hair">
        <color rgb="FFFF0000"/>
      </right>
      <top/>
      <bottom style="thin">
        <color auto="1"/>
      </bottom>
      <diagonal/>
    </border>
    <border>
      <left style="thin">
        <color auto="1"/>
      </left>
      <right style="hair">
        <color rgb="FFFF0000"/>
      </right>
      <top style="thin">
        <color auto="1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auto="1"/>
      </top>
      <bottom style="hair">
        <color rgb="FFFF0000"/>
      </bottom>
      <diagonal/>
    </border>
    <border>
      <left style="thin">
        <color auto="1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7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79" fontId="7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8" fontId="0" fillId="0" borderId="0" xfId="0" applyNumberForma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 wrapText="1"/>
    </xf>
    <xf numFmtId="178" fontId="14" fillId="0" borderId="13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10" fontId="14" fillId="0" borderId="14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179" fontId="13" fillId="0" borderId="13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9" fontId="12" fillId="0" borderId="9" xfId="0" applyNumberFormat="1" applyFont="1" applyBorder="1" applyAlignment="1">
      <alignment horizontal="center" vertical="center"/>
    </xf>
    <xf numFmtId="180" fontId="13" fillId="0" borderId="15" xfId="0" applyNumberFormat="1" applyFont="1" applyBorder="1" applyAlignment="1">
      <alignment horizontal="center" vertical="center"/>
    </xf>
    <xf numFmtId="179" fontId="15" fillId="0" borderId="9" xfId="0" applyNumberFormat="1" applyFont="1" applyBorder="1" applyAlignment="1">
      <alignment horizontal="center" vertical="center"/>
    </xf>
    <xf numFmtId="179" fontId="15" fillId="0" borderId="16" xfId="0" applyNumberFormat="1" applyFont="1" applyBorder="1" applyAlignment="1">
      <alignment horizontal="center" vertical="center"/>
    </xf>
    <xf numFmtId="180" fontId="13" fillId="0" borderId="9" xfId="0" applyNumberFormat="1" applyFont="1" applyBorder="1" applyAlignment="1">
      <alignment horizontal="center" vertical="center"/>
    </xf>
    <xf numFmtId="178" fontId="13" fillId="4" borderId="13" xfId="0" applyNumberFormat="1" applyFont="1" applyFill="1" applyBorder="1" applyAlignment="1">
      <alignment horizontal="center" vertical="center"/>
    </xf>
    <xf numFmtId="179" fontId="13" fillId="4" borderId="0" xfId="0" applyNumberFormat="1" applyFont="1" applyFill="1" applyBorder="1" applyAlignment="1">
      <alignment horizontal="center" vertical="center"/>
    </xf>
    <xf numFmtId="10" fontId="13" fillId="4" borderId="14" xfId="0" applyNumberFormat="1" applyFont="1" applyFill="1" applyBorder="1" applyAlignment="1">
      <alignment horizontal="center" vertical="center"/>
    </xf>
    <xf numFmtId="178" fontId="13" fillId="4" borderId="0" xfId="0" applyNumberFormat="1" applyFont="1" applyFill="1" applyBorder="1" applyAlignment="1">
      <alignment horizontal="center" vertical="center"/>
    </xf>
    <xf numFmtId="10" fontId="13" fillId="4" borderId="0" xfId="0" applyNumberFormat="1" applyFont="1" applyFill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9" fontId="14" fillId="0" borderId="0" xfId="0" applyNumberFormat="1" applyFont="1" applyBorder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179" fontId="14" fillId="0" borderId="13" xfId="0" applyNumberFormat="1" applyFont="1" applyFill="1" applyBorder="1" applyAlignment="1">
      <alignment horizontal="center" vertical="center"/>
    </xf>
    <xf numFmtId="179" fontId="13" fillId="0" borderId="16" xfId="0" applyNumberFormat="1" applyFont="1" applyBorder="1" applyAlignment="1">
      <alignment horizontal="center" vertical="center"/>
    </xf>
    <xf numFmtId="180" fontId="15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>
      <alignment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 wrapText="1"/>
    </xf>
    <xf numFmtId="179" fontId="12" fillId="0" borderId="0" xfId="0" applyNumberFormat="1" applyFont="1" applyFill="1" applyBorder="1" applyAlignment="1">
      <alignment horizontal="center" vertical="center" wrapText="1"/>
    </xf>
    <xf numFmtId="179" fontId="12" fillId="4" borderId="0" xfId="0" applyNumberFormat="1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8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Resistance</a:t>
            </a:r>
            <a:endParaRPr lang="zh-CN"/>
          </a:p>
        </c:rich>
      </c:tx>
      <c:layout>
        <c:manualLayout>
          <c:xMode val="edge"/>
          <c:yMode val="edge"/>
          <c:x val="0.39353166666666706"/>
          <c:y val="2.6458333333333309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005000000000002"/>
          <c:y val="9.7918055555555508E-2"/>
          <c:w val="0.81995000000000007"/>
          <c:h val="0.71445138888888904"/>
        </c:manualLayout>
      </c:layout>
      <c:barChart>
        <c:barDir val="col"/>
        <c:grouping val="clustered"/>
        <c:ser>
          <c:idx val="0"/>
          <c:order val="0"/>
          <c:tx>
            <c:v>#1</c:v>
          </c:tx>
          <c:cat>
            <c:strRef>
              <c:f>(analysis!$C$2,analysis!$F$2,analysis!#REF!)</c:f>
            </c:strRef>
          </c:cat>
          <c:val>
            <c:numRef>
              <c:f>(analysis!$F$5,analysis!$C$5,analysis!#REF!)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#2</c:v>
          </c:tx>
          <c:cat>
            <c:strRef>
              <c:f>(analysis!$C$2,analysis!$F$2,analysis!#REF!)</c:f>
            </c:strRef>
          </c:cat>
          <c:val>
            <c:numRef>
              <c:f>(analysis!$F$6,analysis!$C$6,analysis!#REF!)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2"/>
          <c:tx>
            <c:v>#3</c:v>
          </c:tx>
          <c:cat>
            <c:strRef>
              <c:f>(analysis!$C$2,analysis!$F$2,analysis!#REF!)</c:f>
            </c:strRef>
          </c:cat>
          <c:val>
            <c:numRef>
              <c:f>(analysis!$F$7,analysis!$C$7,analysis!#REF!)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3"/>
          <c:tx>
            <c:v>#4</c:v>
          </c:tx>
          <c:cat>
            <c:strRef>
              <c:f>(analysis!$C$2,analysis!$F$2,analysis!#REF!)</c:f>
            </c:strRef>
          </c:cat>
          <c:val>
            <c:numRef>
              <c:f>(analysis!$F$8,analysis!$C$8,analysis!#REF!)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4"/>
          <c:tx>
            <c:v>#5</c:v>
          </c:tx>
          <c:cat>
            <c:strRef>
              <c:f>(analysis!$C$2,analysis!$F$2,analysis!#REF!)</c:f>
            </c:strRef>
          </c:cat>
          <c:val>
            <c:numRef>
              <c:f>(analysis!$F$9,analysis!$C$9,analysis!#REF!)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5"/>
          <c:tx>
            <c:v>#6</c:v>
          </c:tx>
          <c:cat>
            <c:strRef>
              <c:f>(analysis!$C$2,analysis!$F$2,analysis!#REF!)</c:f>
            </c:strRef>
          </c:cat>
          <c:val>
            <c:numRef>
              <c:f>(analysis!$F$10,analysis!$C$10,analysis!#REF!)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axId val="165410688"/>
        <c:axId val="165412224"/>
      </c:barChart>
      <c:catAx>
        <c:axId val="165410688"/>
        <c:scaling>
          <c:orientation val="minMax"/>
        </c:scaling>
        <c:axPos val="b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5412224"/>
        <c:crosses val="autoZero"/>
        <c:auto val="1"/>
        <c:lblAlgn val="ctr"/>
        <c:lblOffset val="100"/>
      </c:catAx>
      <c:valAx>
        <c:axId val="165412224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cmH</a:t>
                </a:r>
                <a:r>
                  <a:rPr lang="en-US" baseline="-25000"/>
                  <a:t>2</a:t>
                </a:r>
                <a:r>
                  <a:rPr lang="en-US"/>
                  <a:t>O.s.L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8.931746031746032E-3"/>
              <c:y val="0.27071111111111096"/>
            </c:manualLayout>
          </c:layout>
        </c:title>
        <c:numFmt formatCode="General" sourceLinked="0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5410688"/>
        <c:crosses val="autoZero"/>
        <c:crossBetween val="between"/>
      </c:valAx>
      <c:spPr>
        <a:ln>
          <a:noFill/>
        </a:ln>
      </c:spPr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900" b="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copd!$R$4:$R$57</c:f>
              <c:numCache>
                <c:formatCode>General</c:formatCode>
                <c:ptCount val="54"/>
                <c:pt idx="0">
                  <c:v>1.827</c:v>
                </c:pt>
                <c:pt idx="1">
                  <c:v>1.859</c:v>
                </c:pt>
                <c:pt idx="2">
                  <c:v>1.891</c:v>
                </c:pt>
                <c:pt idx="3">
                  <c:v>1.923</c:v>
                </c:pt>
                <c:pt idx="4">
                  <c:v>1.9550000000000001</c:v>
                </c:pt>
                <c:pt idx="5">
                  <c:v>1.9870000000000001</c:v>
                </c:pt>
                <c:pt idx="6">
                  <c:v>2.0190000000000001</c:v>
                </c:pt>
                <c:pt idx="7">
                  <c:v>2.0510000000000002</c:v>
                </c:pt>
                <c:pt idx="8">
                  <c:v>2.0830000000000002</c:v>
                </c:pt>
                <c:pt idx="9">
                  <c:v>5.4169999999999998</c:v>
                </c:pt>
                <c:pt idx="10">
                  <c:v>5.4489999999999998</c:v>
                </c:pt>
                <c:pt idx="11">
                  <c:v>5.4809999999999999</c:v>
                </c:pt>
                <c:pt idx="12">
                  <c:v>5.5129999999999999</c:v>
                </c:pt>
                <c:pt idx="13">
                  <c:v>5.5449999999999999</c:v>
                </c:pt>
                <c:pt idx="14">
                  <c:v>5.577</c:v>
                </c:pt>
                <c:pt idx="15">
                  <c:v>5.609</c:v>
                </c:pt>
                <c:pt idx="16">
                  <c:v>5.641</c:v>
                </c:pt>
                <c:pt idx="17">
                  <c:v>5.673</c:v>
                </c:pt>
                <c:pt idx="18">
                  <c:v>9.0380000000000003</c:v>
                </c:pt>
                <c:pt idx="19">
                  <c:v>9.0709999999999997</c:v>
                </c:pt>
                <c:pt idx="20">
                  <c:v>9.1029999999999998</c:v>
                </c:pt>
                <c:pt idx="21">
                  <c:v>9.1349999999999998</c:v>
                </c:pt>
                <c:pt idx="22">
                  <c:v>9.1669999999999998</c:v>
                </c:pt>
                <c:pt idx="23">
                  <c:v>9.1989999999999998</c:v>
                </c:pt>
                <c:pt idx="24">
                  <c:v>9.2309999999999999</c:v>
                </c:pt>
                <c:pt idx="25">
                  <c:v>9.2629999999999999</c:v>
                </c:pt>
                <c:pt idx="26">
                  <c:v>9.2949999999999999</c:v>
                </c:pt>
                <c:pt idx="27">
                  <c:v>12.272</c:v>
                </c:pt>
                <c:pt idx="28">
                  <c:v>12.304</c:v>
                </c:pt>
                <c:pt idx="29">
                  <c:v>12.336</c:v>
                </c:pt>
                <c:pt idx="30">
                  <c:v>12.368</c:v>
                </c:pt>
                <c:pt idx="31">
                  <c:v>12.4</c:v>
                </c:pt>
                <c:pt idx="32">
                  <c:v>12.432</c:v>
                </c:pt>
                <c:pt idx="33">
                  <c:v>12.464</c:v>
                </c:pt>
                <c:pt idx="34">
                  <c:v>12.496</c:v>
                </c:pt>
                <c:pt idx="35">
                  <c:v>12.528</c:v>
                </c:pt>
                <c:pt idx="36">
                  <c:v>15.92</c:v>
                </c:pt>
                <c:pt idx="37">
                  <c:v>15.952</c:v>
                </c:pt>
                <c:pt idx="38">
                  <c:v>15.984</c:v>
                </c:pt>
                <c:pt idx="39">
                  <c:v>16.015999999999998</c:v>
                </c:pt>
                <c:pt idx="40">
                  <c:v>16.047999999999998</c:v>
                </c:pt>
                <c:pt idx="41">
                  <c:v>16.079999999999998</c:v>
                </c:pt>
                <c:pt idx="42">
                  <c:v>16.111999999999998</c:v>
                </c:pt>
                <c:pt idx="43">
                  <c:v>16.143999999999998</c:v>
                </c:pt>
                <c:pt idx="44">
                  <c:v>16.175999999999998</c:v>
                </c:pt>
                <c:pt idx="45">
                  <c:v>19.504000000000001</c:v>
                </c:pt>
                <c:pt idx="46">
                  <c:v>19.536000000000001</c:v>
                </c:pt>
                <c:pt idx="47">
                  <c:v>19.568000000000001</c:v>
                </c:pt>
                <c:pt idx="48">
                  <c:v>19.600000000000001</c:v>
                </c:pt>
                <c:pt idx="49">
                  <c:v>19.632000000000001</c:v>
                </c:pt>
                <c:pt idx="50">
                  <c:v>19.664000000000001</c:v>
                </c:pt>
                <c:pt idx="51">
                  <c:v>19.696000000000002</c:v>
                </c:pt>
                <c:pt idx="52">
                  <c:v>19.728000000000002</c:v>
                </c:pt>
                <c:pt idx="53">
                  <c:v>19.760000000000002</c:v>
                </c:pt>
              </c:numCache>
            </c:numRef>
          </c:xVal>
          <c:yVal>
            <c:numRef>
              <c:f>copd!$T$4:$T$57</c:f>
              <c:numCache>
                <c:formatCode>General</c:formatCode>
                <c:ptCount val="54"/>
                <c:pt idx="0">
                  <c:v>-22</c:v>
                </c:pt>
                <c:pt idx="1">
                  <c:v>-21.4</c:v>
                </c:pt>
                <c:pt idx="2">
                  <c:v>-20.7</c:v>
                </c:pt>
                <c:pt idx="3">
                  <c:v>-20.100000000000001</c:v>
                </c:pt>
                <c:pt idx="4">
                  <c:v>-19.399999999999999</c:v>
                </c:pt>
                <c:pt idx="5">
                  <c:v>-18.899999999999999</c:v>
                </c:pt>
                <c:pt idx="6">
                  <c:v>-18.3</c:v>
                </c:pt>
                <c:pt idx="7">
                  <c:v>-17.7</c:v>
                </c:pt>
                <c:pt idx="8">
                  <c:v>-17.3</c:v>
                </c:pt>
                <c:pt idx="9">
                  <c:v>-22.3</c:v>
                </c:pt>
                <c:pt idx="10">
                  <c:v>-21.7</c:v>
                </c:pt>
                <c:pt idx="11">
                  <c:v>-20.9</c:v>
                </c:pt>
                <c:pt idx="12">
                  <c:v>-20.399999999999999</c:v>
                </c:pt>
                <c:pt idx="13">
                  <c:v>-19.7</c:v>
                </c:pt>
                <c:pt idx="14">
                  <c:v>-19.100000000000001</c:v>
                </c:pt>
                <c:pt idx="15">
                  <c:v>-18.600000000000001</c:v>
                </c:pt>
                <c:pt idx="16">
                  <c:v>-17.899999999999999</c:v>
                </c:pt>
                <c:pt idx="17">
                  <c:v>-17.600000000000001</c:v>
                </c:pt>
                <c:pt idx="18">
                  <c:v>-22.3</c:v>
                </c:pt>
                <c:pt idx="19">
                  <c:v>-21.5</c:v>
                </c:pt>
                <c:pt idx="20">
                  <c:v>-20.9</c:v>
                </c:pt>
                <c:pt idx="21">
                  <c:v>-20.3</c:v>
                </c:pt>
                <c:pt idx="22">
                  <c:v>-19.600000000000001</c:v>
                </c:pt>
                <c:pt idx="23">
                  <c:v>-19.100000000000001</c:v>
                </c:pt>
                <c:pt idx="24">
                  <c:v>-18.399999999999999</c:v>
                </c:pt>
                <c:pt idx="25">
                  <c:v>-17.899999999999999</c:v>
                </c:pt>
                <c:pt idx="26">
                  <c:v>-17.399999999999999</c:v>
                </c:pt>
                <c:pt idx="27">
                  <c:v>-22.6</c:v>
                </c:pt>
                <c:pt idx="28">
                  <c:v>-22.1</c:v>
                </c:pt>
                <c:pt idx="29">
                  <c:v>-21.4</c:v>
                </c:pt>
                <c:pt idx="30">
                  <c:v>-20.6</c:v>
                </c:pt>
                <c:pt idx="31">
                  <c:v>-20</c:v>
                </c:pt>
                <c:pt idx="32">
                  <c:v>-19.399999999999999</c:v>
                </c:pt>
                <c:pt idx="33">
                  <c:v>-18.8</c:v>
                </c:pt>
                <c:pt idx="34">
                  <c:v>-18.3</c:v>
                </c:pt>
                <c:pt idx="35">
                  <c:v>-17.600000000000001</c:v>
                </c:pt>
                <c:pt idx="36">
                  <c:v>-22.2</c:v>
                </c:pt>
                <c:pt idx="37">
                  <c:v>-21.7</c:v>
                </c:pt>
                <c:pt idx="38">
                  <c:v>-20.9</c:v>
                </c:pt>
                <c:pt idx="39">
                  <c:v>-20.2</c:v>
                </c:pt>
                <c:pt idx="40">
                  <c:v>-19.7</c:v>
                </c:pt>
                <c:pt idx="41">
                  <c:v>-18.899999999999999</c:v>
                </c:pt>
                <c:pt idx="42">
                  <c:v>-18.5</c:v>
                </c:pt>
                <c:pt idx="43">
                  <c:v>-17.899999999999999</c:v>
                </c:pt>
                <c:pt idx="44">
                  <c:v>-17.3</c:v>
                </c:pt>
                <c:pt idx="45">
                  <c:v>-22.6</c:v>
                </c:pt>
                <c:pt idx="46">
                  <c:v>-22.1</c:v>
                </c:pt>
                <c:pt idx="47">
                  <c:v>-21.4</c:v>
                </c:pt>
                <c:pt idx="48">
                  <c:v>-20.8</c:v>
                </c:pt>
                <c:pt idx="49">
                  <c:v>-20.2</c:v>
                </c:pt>
                <c:pt idx="50">
                  <c:v>-19.5</c:v>
                </c:pt>
                <c:pt idx="51">
                  <c:v>-19</c:v>
                </c:pt>
                <c:pt idx="52">
                  <c:v>-18.399999999999999</c:v>
                </c:pt>
                <c:pt idx="53">
                  <c:v>-17.8</c:v>
                </c:pt>
              </c:numCache>
            </c:numRef>
          </c:yVal>
        </c:ser>
        <c:dLbls/>
        <c:axId val="167702528"/>
        <c:axId val="167704448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copd!$A$4:$A$627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copd!$C$4:$C$627</c:f>
              <c:numCache>
                <c:formatCode>General</c:formatCode>
                <c:ptCount val="624"/>
                <c:pt idx="0">
                  <c:v>59.3</c:v>
                </c:pt>
                <c:pt idx="1">
                  <c:v>59.3</c:v>
                </c:pt>
                <c:pt idx="2">
                  <c:v>59.8</c:v>
                </c:pt>
                <c:pt idx="3">
                  <c:v>60.2</c:v>
                </c:pt>
                <c:pt idx="4">
                  <c:v>60.1</c:v>
                </c:pt>
                <c:pt idx="5">
                  <c:v>60.3</c:v>
                </c:pt>
                <c:pt idx="6">
                  <c:v>60</c:v>
                </c:pt>
                <c:pt idx="7">
                  <c:v>59.1</c:v>
                </c:pt>
                <c:pt idx="8">
                  <c:v>58.9</c:v>
                </c:pt>
                <c:pt idx="9">
                  <c:v>58.8</c:v>
                </c:pt>
                <c:pt idx="10">
                  <c:v>57.9</c:v>
                </c:pt>
                <c:pt idx="11">
                  <c:v>57.6</c:v>
                </c:pt>
                <c:pt idx="12">
                  <c:v>57</c:v>
                </c:pt>
                <c:pt idx="13">
                  <c:v>55.7</c:v>
                </c:pt>
                <c:pt idx="14">
                  <c:v>54.7</c:v>
                </c:pt>
                <c:pt idx="15">
                  <c:v>54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49.7</c:v>
                </c:pt>
                <c:pt idx="20">
                  <c:v>47.8</c:v>
                </c:pt>
                <c:pt idx="21">
                  <c:v>45.3</c:v>
                </c:pt>
                <c:pt idx="22">
                  <c:v>41.1</c:v>
                </c:pt>
                <c:pt idx="23">
                  <c:v>34.5</c:v>
                </c:pt>
                <c:pt idx="24">
                  <c:v>24</c:v>
                </c:pt>
                <c:pt idx="25">
                  <c:v>17.7</c:v>
                </c:pt>
                <c:pt idx="26">
                  <c:v>14</c:v>
                </c:pt>
                <c:pt idx="27">
                  <c:v>7.7</c:v>
                </c:pt>
                <c:pt idx="28">
                  <c:v>4.0999999999999996</c:v>
                </c:pt>
                <c:pt idx="29">
                  <c:v>0.8</c:v>
                </c:pt>
                <c:pt idx="30">
                  <c:v>-3.3</c:v>
                </c:pt>
                <c:pt idx="31">
                  <c:v>-5.9</c:v>
                </c:pt>
                <c:pt idx="32">
                  <c:v>-9.3000000000000007</c:v>
                </c:pt>
                <c:pt idx="33">
                  <c:v>-36.200000000000003</c:v>
                </c:pt>
                <c:pt idx="34">
                  <c:v>-35.1</c:v>
                </c:pt>
                <c:pt idx="35">
                  <c:v>-33.799999999999997</c:v>
                </c:pt>
                <c:pt idx="36">
                  <c:v>-32.6</c:v>
                </c:pt>
                <c:pt idx="37">
                  <c:v>-31.7</c:v>
                </c:pt>
                <c:pt idx="38">
                  <c:v>-30.5</c:v>
                </c:pt>
                <c:pt idx="39">
                  <c:v>-29.5</c:v>
                </c:pt>
                <c:pt idx="40">
                  <c:v>-28.6</c:v>
                </c:pt>
                <c:pt idx="41">
                  <c:v>-27.7</c:v>
                </c:pt>
                <c:pt idx="42">
                  <c:v>-26.9</c:v>
                </c:pt>
                <c:pt idx="43">
                  <c:v>-26.1</c:v>
                </c:pt>
                <c:pt idx="44">
                  <c:v>-25.1</c:v>
                </c:pt>
                <c:pt idx="45">
                  <c:v>-24.2</c:v>
                </c:pt>
                <c:pt idx="46">
                  <c:v>-23.6</c:v>
                </c:pt>
                <c:pt idx="47">
                  <c:v>-22.5</c:v>
                </c:pt>
                <c:pt idx="48">
                  <c:v>-22.1</c:v>
                </c:pt>
                <c:pt idx="49">
                  <c:v>-22.4</c:v>
                </c:pt>
                <c:pt idx="50">
                  <c:v>-22.9</c:v>
                </c:pt>
                <c:pt idx="51">
                  <c:v>-22.9</c:v>
                </c:pt>
                <c:pt idx="52">
                  <c:v>-23</c:v>
                </c:pt>
                <c:pt idx="53">
                  <c:v>-22.9</c:v>
                </c:pt>
                <c:pt idx="54">
                  <c:v>-22.9</c:v>
                </c:pt>
                <c:pt idx="55">
                  <c:v>-22.6</c:v>
                </c:pt>
                <c:pt idx="56">
                  <c:v>-22.4</c:v>
                </c:pt>
                <c:pt idx="57">
                  <c:v>-22</c:v>
                </c:pt>
                <c:pt idx="58">
                  <c:v>-21.4</c:v>
                </c:pt>
                <c:pt idx="59">
                  <c:v>-20.7</c:v>
                </c:pt>
                <c:pt idx="60">
                  <c:v>-20.100000000000001</c:v>
                </c:pt>
                <c:pt idx="61">
                  <c:v>-19.399999999999999</c:v>
                </c:pt>
                <c:pt idx="62">
                  <c:v>-18.899999999999999</c:v>
                </c:pt>
                <c:pt idx="63">
                  <c:v>-18.3</c:v>
                </c:pt>
                <c:pt idx="64">
                  <c:v>-17.7</c:v>
                </c:pt>
                <c:pt idx="65">
                  <c:v>-17.3</c:v>
                </c:pt>
                <c:pt idx="66">
                  <c:v>-16.600000000000001</c:v>
                </c:pt>
                <c:pt idx="67">
                  <c:v>-15.5</c:v>
                </c:pt>
                <c:pt idx="68">
                  <c:v>-13.3</c:v>
                </c:pt>
                <c:pt idx="69">
                  <c:v>-10.5</c:v>
                </c:pt>
                <c:pt idx="70">
                  <c:v>-7</c:v>
                </c:pt>
                <c:pt idx="71">
                  <c:v>-1.4</c:v>
                </c:pt>
                <c:pt idx="72">
                  <c:v>2.5</c:v>
                </c:pt>
                <c:pt idx="73">
                  <c:v>5.6</c:v>
                </c:pt>
                <c:pt idx="74">
                  <c:v>8.6</c:v>
                </c:pt>
                <c:pt idx="75">
                  <c:v>11.4</c:v>
                </c:pt>
                <c:pt idx="76">
                  <c:v>15.6</c:v>
                </c:pt>
                <c:pt idx="77">
                  <c:v>21.4</c:v>
                </c:pt>
                <c:pt idx="78">
                  <c:v>28.1</c:v>
                </c:pt>
                <c:pt idx="79">
                  <c:v>34.5</c:v>
                </c:pt>
                <c:pt idx="80">
                  <c:v>40.5</c:v>
                </c:pt>
                <c:pt idx="81">
                  <c:v>45.7</c:v>
                </c:pt>
                <c:pt idx="82">
                  <c:v>50</c:v>
                </c:pt>
                <c:pt idx="83">
                  <c:v>53.7</c:v>
                </c:pt>
                <c:pt idx="84">
                  <c:v>56.4</c:v>
                </c:pt>
                <c:pt idx="85">
                  <c:v>58.4</c:v>
                </c:pt>
                <c:pt idx="86">
                  <c:v>59.8</c:v>
                </c:pt>
                <c:pt idx="87">
                  <c:v>60.1</c:v>
                </c:pt>
                <c:pt idx="88">
                  <c:v>60.6</c:v>
                </c:pt>
                <c:pt idx="89">
                  <c:v>61.1</c:v>
                </c:pt>
                <c:pt idx="90">
                  <c:v>61.2</c:v>
                </c:pt>
                <c:pt idx="91">
                  <c:v>61.2</c:v>
                </c:pt>
                <c:pt idx="92">
                  <c:v>61.2</c:v>
                </c:pt>
                <c:pt idx="93">
                  <c:v>60.7</c:v>
                </c:pt>
                <c:pt idx="94">
                  <c:v>60</c:v>
                </c:pt>
                <c:pt idx="95">
                  <c:v>59.6</c:v>
                </c:pt>
                <c:pt idx="96">
                  <c:v>59.4</c:v>
                </c:pt>
                <c:pt idx="97">
                  <c:v>58.4</c:v>
                </c:pt>
                <c:pt idx="98">
                  <c:v>57.9</c:v>
                </c:pt>
                <c:pt idx="99">
                  <c:v>57.2</c:v>
                </c:pt>
                <c:pt idx="100">
                  <c:v>55.9</c:v>
                </c:pt>
                <c:pt idx="101">
                  <c:v>54.7</c:v>
                </c:pt>
                <c:pt idx="102">
                  <c:v>53.8</c:v>
                </c:pt>
                <c:pt idx="103">
                  <c:v>52.7</c:v>
                </c:pt>
                <c:pt idx="104">
                  <c:v>51.6</c:v>
                </c:pt>
                <c:pt idx="105">
                  <c:v>50.6</c:v>
                </c:pt>
                <c:pt idx="106">
                  <c:v>49.2</c:v>
                </c:pt>
                <c:pt idx="107">
                  <c:v>47.3</c:v>
                </c:pt>
                <c:pt idx="108">
                  <c:v>45.8</c:v>
                </c:pt>
                <c:pt idx="109">
                  <c:v>42.6</c:v>
                </c:pt>
                <c:pt idx="110">
                  <c:v>37.299999999999997</c:v>
                </c:pt>
                <c:pt idx="111">
                  <c:v>28.4</c:v>
                </c:pt>
                <c:pt idx="112">
                  <c:v>18.2</c:v>
                </c:pt>
                <c:pt idx="113">
                  <c:v>13.7</c:v>
                </c:pt>
                <c:pt idx="114">
                  <c:v>8.5</c:v>
                </c:pt>
                <c:pt idx="115">
                  <c:v>2</c:v>
                </c:pt>
                <c:pt idx="116">
                  <c:v>-1</c:v>
                </c:pt>
                <c:pt idx="117">
                  <c:v>-5.2</c:v>
                </c:pt>
                <c:pt idx="118">
                  <c:v>-8.8000000000000007</c:v>
                </c:pt>
                <c:pt idx="119">
                  <c:v>-11.4</c:v>
                </c:pt>
                <c:pt idx="120">
                  <c:v>-15.8</c:v>
                </c:pt>
                <c:pt idx="121">
                  <c:v>-18.5</c:v>
                </c:pt>
                <c:pt idx="122">
                  <c:v>-21.4</c:v>
                </c:pt>
                <c:pt idx="123">
                  <c:v>-24.9</c:v>
                </c:pt>
                <c:pt idx="124">
                  <c:v>-27</c:v>
                </c:pt>
                <c:pt idx="125">
                  <c:v>-29.9</c:v>
                </c:pt>
                <c:pt idx="126">
                  <c:v>-33</c:v>
                </c:pt>
                <c:pt idx="127">
                  <c:v>-35.5</c:v>
                </c:pt>
                <c:pt idx="128">
                  <c:v>-38.4</c:v>
                </c:pt>
                <c:pt idx="129">
                  <c:v>-41.4</c:v>
                </c:pt>
                <c:pt idx="130">
                  <c:v>-44.2</c:v>
                </c:pt>
                <c:pt idx="131">
                  <c:v>-46.6</c:v>
                </c:pt>
                <c:pt idx="132">
                  <c:v>-48.8</c:v>
                </c:pt>
                <c:pt idx="133">
                  <c:v>-49.3</c:v>
                </c:pt>
                <c:pt idx="134">
                  <c:v>-48.8</c:v>
                </c:pt>
                <c:pt idx="135">
                  <c:v>-47.9</c:v>
                </c:pt>
                <c:pt idx="136">
                  <c:v>-46.9</c:v>
                </c:pt>
                <c:pt idx="137">
                  <c:v>-45.9</c:v>
                </c:pt>
                <c:pt idx="138">
                  <c:v>-44.7</c:v>
                </c:pt>
                <c:pt idx="139">
                  <c:v>-43.4</c:v>
                </c:pt>
                <c:pt idx="140">
                  <c:v>-42.2</c:v>
                </c:pt>
                <c:pt idx="141">
                  <c:v>-41.1</c:v>
                </c:pt>
                <c:pt idx="142">
                  <c:v>-40.1</c:v>
                </c:pt>
                <c:pt idx="143">
                  <c:v>-39.1</c:v>
                </c:pt>
                <c:pt idx="144">
                  <c:v>-37.9</c:v>
                </c:pt>
                <c:pt idx="145">
                  <c:v>-36.799999999999997</c:v>
                </c:pt>
                <c:pt idx="146">
                  <c:v>-35.700000000000003</c:v>
                </c:pt>
                <c:pt idx="147">
                  <c:v>-34.5</c:v>
                </c:pt>
                <c:pt idx="148">
                  <c:v>-33.1</c:v>
                </c:pt>
                <c:pt idx="149">
                  <c:v>-32.1</c:v>
                </c:pt>
                <c:pt idx="150">
                  <c:v>-31.1</c:v>
                </c:pt>
                <c:pt idx="151">
                  <c:v>-30.1</c:v>
                </c:pt>
                <c:pt idx="152">
                  <c:v>-29.1</c:v>
                </c:pt>
                <c:pt idx="153">
                  <c:v>-28.3</c:v>
                </c:pt>
                <c:pt idx="154">
                  <c:v>-27.4</c:v>
                </c:pt>
                <c:pt idx="155">
                  <c:v>-26.7</c:v>
                </c:pt>
                <c:pt idx="156">
                  <c:v>-25.9</c:v>
                </c:pt>
                <c:pt idx="157">
                  <c:v>-25.1</c:v>
                </c:pt>
                <c:pt idx="158">
                  <c:v>-24.4</c:v>
                </c:pt>
                <c:pt idx="159">
                  <c:v>-23.3</c:v>
                </c:pt>
                <c:pt idx="160">
                  <c:v>-22.8</c:v>
                </c:pt>
                <c:pt idx="161">
                  <c:v>-23.1</c:v>
                </c:pt>
                <c:pt idx="162">
                  <c:v>-23.5</c:v>
                </c:pt>
                <c:pt idx="163">
                  <c:v>-23.4</c:v>
                </c:pt>
                <c:pt idx="164">
                  <c:v>-23.4</c:v>
                </c:pt>
                <c:pt idx="165">
                  <c:v>-23.4</c:v>
                </c:pt>
                <c:pt idx="166">
                  <c:v>-23.3</c:v>
                </c:pt>
                <c:pt idx="167">
                  <c:v>-23.1</c:v>
                </c:pt>
                <c:pt idx="168">
                  <c:v>-22.8</c:v>
                </c:pt>
                <c:pt idx="169">
                  <c:v>-22.3</c:v>
                </c:pt>
                <c:pt idx="170">
                  <c:v>-21.7</c:v>
                </c:pt>
                <c:pt idx="171">
                  <c:v>-20.9</c:v>
                </c:pt>
                <c:pt idx="172">
                  <c:v>-20.399999999999999</c:v>
                </c:pt>
                <c:pt idx="173">
                  <c:v>-19.7</c:v>
                </c:pt>
                <c:pt idx="174">
                  <c:v>-19.100000000000001</c:v>
                </c:pt>
                <c:pt idx="175">
                  <c:v>-18.600000000000001</c:v>
                </c:pt>
                <c:pt idx="176">
                  <c:v>-17.899999999999999</c:v>
                </c:pt>
                <c:pt idx="177">
                  <c:v>-17.600000000000001</c:v>
                </c:pt>
                <c:pt idx="178">
                  <c:v>-16.899999999999999</c:v>
                </c:pt>
                <c:pt idx="179">
                  <c:v>-16.3</c:v>
                </c:pt>
                <c:pt idx="180">
                  <c:v>-15.2</c:v>
                </c:pt>
                <c:pt idx="181">
                  <c:v>-12.9</c:v>
                </c:pt>
                <c:pt idx="182">
                  <c:v>-9.4</c:v>
                </c:pt>
                <c:pt idx="183">
                  <c:v>-3.9</c:v>
                </c:pt>
                <c:pt idx="184">
                  <c:v>-0.2</c:v>
                </c:pt>
                <c:pt idx="185">
                  <c:v>3.3</c:v>
                </c:pt>
                <c:pt idx="186">
                  <c:v>6.4</c:v>
                </c:pt>
                <c:pt idx="187">
                  <c:v>8.8000000000000007</c:v>
                </c:pt>
                <c:pt idx="188">
                  <c:v>12.2</c:v>
                </c:pt>
                <c:pt idx="189">
                  <c:v>16.5</c:v>
                </c:pt>
                <c:pt idx="190">
                  <c:v>22.8</c:v>
                </c:pt>
                <c:pt idx="191">
                  <c:v>29.6</c:v>
                </c:pt>
                <c:pt idx="192">
                  <c:v>35.9</c:v>
                </c:pt>
                <c:pt idx="193">
                  <c:v>41.7</c:v>
                </c:pt>
                <c:pt idx="194">
                  <c:v>46.8</c:v>
                </c:pt>
                <c:pt idx="195">
                  <c:v>50.8</c:v>
                </c:pt>
                <c:pt idx="196">
                  <c:v>54.1</c:v>
                </c:pt>
                <c:pt idx="197">
                  <c:v>56.6</c:v>
                </c:pt>
                <c:pt idx="198">
                  <c:v>58.2</c:v>
                </c:pt>
                <c:pt idx="199">
                  <c:v>59.4</c:v>
                </c:pt>
                <c:pt idx="200">
                  <c:v>60.4</c:v>
                </c:pt>
                <c:pt idx="201">
                  <c:v>60.3</c:v>
                </c:pt>
                <c:pt idx="202">
                  <c:v>60.8</c:v>
                </c:pt>
                <c:pt idx="203">
                  <c:v>61</c:v>
                </c:pt>
                <c:pt idx="204">
                  <c:v>61</c:v>
                </c:pt>
                <c:pt idx="205">
                  <c:v>60.8</c:v>
                </c:pt>
                <c:pt idx="206">
                  <c:v>60.1</c:v>
                </c:pt>
                <c:pt idx="207">
                  <c:v>59.9</c:v>
                </c:pt>
                <c:pt idx="208">
                  <c:v>59.8</c:v>
                </c:pt>
                <c:pt idx="209">
                  <c:v>59.1</c:v>
                </c:pt>
                <c:pt idx="210">
                  <c:v>58.4</c:v>
                </c:pt>
                <c:pt idx="211">
                  <c:v>57.6</c:v>
                </c:pt>
                <c:pt idx="212">
                  <c:v>56.6</c:v>
                </c:pt>
                <c:pt idx="213">
                  <c:v>56.1</c:v>
                </c:pt>
                <c:pt idx="214">
                  <c:v>55</c:v>
                </c:pt>
                <c:pt idx="215">
                  <c:v>53.9</c:v>
                </c:pt>
                <c:pt idx="216">
                  <c:v>52.7</c:v>
                </c:pt>
                <c:pt idx="217">
                  <c:v>51.5</c:v>
                </c:pt>
                <c:pt idx="218">
                  <c:v>50.5</c:v>
                </c:pt>
                <c:pt idx="219">
                  <c:v>49.3</c:v>
                </c:pt>
                <c:pt idx="220">
                  <c:v>47.3</c:v>
                </c:pt>
                <c:pt idx="221">
                  <c:v>45</c:v>
                </c:pt>
                <c:pt idx="222">
                  <c:v>41</c:v>
                </c:pt>
                <c:pt idx="223">
                  <c:v>34.700000000000003</c:v>
                </c:pt>
                <c:pt idx="224">
                  <c:v>24.5</c:v>
                </c:pt>
                <c:pt idx="225">
                  <c:v>16.600000000000001</c:v>
                </c:pt>
                <c:pt idx="226">
                  <c:v>12.8</c:v>
                </c:pt>
                <c:pt idx="227">
                  <c:v>6.5</c:v>
                </c:pt>
                <c:pt idx="228">
                  <c:v>1.5</c:v>
                </c:pt>
                <c:pt idx="229">
                  <c:v>-1.5</c:v>
                </c:pt>
                <c:pt idx="230">
                  <c:v>-6</c:v>
                </c:pt>
                <c:pt idx="231">
                  <c:v>-8.6999999999999993</c:v>
                </c:pt>
                <c:pt idx="232">
                  <c:v>-12</c:v>
                </c:pt>
                <c:pt idx="233">
                  <c:v>-16.100000000000001</c:v>
                </c:pt>
                <c:pt idx="234">
                  <c:v>-18.3</c:v>
                </c:pt>
                <c:pt idx="235">
                  <c:v>-21.6</c:v>
                </c:pt>
                <c:pt idx="236">
                  <c:v>-24.7</c:v>
                </c:pt>
                <c:pt idx="237">
                  <c:v>-26.7</c:v>
                </c:pt>
                <c:pt idx="238">
                  <c:v>-30</c:v>
                </c:pt>
                <c:pt idx="239">
                  <c:v>-32.9</c:v>
                </c:pt>
                <c:pt idx="240">
                  <c:v>-35.4</c:v>
                </c:pt>
                <c:pt idx="241">
                  <c:v>-38.4</c:v>
                </c:pt>
                <c:pt idx="242">
                  <c:v>-41.4</c:v>
                </c:pt>
                <c:pt idx="243">
                  <c:v>-44.1</c:v>
                </c:pt>
                <c:pt idx="244">
                  <c:v>-46.6</c:v>
                </c:pt>
                <c:pt idx="245">
                  <c:v>-48.8</c:v>
                </c:pt>
                <c:pt idx="246">
                  <c:v>-49.1</c:v>
                </c:pt>
                <c:pt idx="247">
                  <c:v>-48.6</c:v>
                </c:pt>
                <c:pt idx="248">
                  <c:v>-47.7</c:v>
                </c:pt>
                <c:pt idx="249">
                  <c:v>-46.7</c:v>
                </c:pt>
                <c:pt idx="250">
                  <c:v>-45.6</c:v>
                </c:pt>
                <c:pt idx="251">
                  <c:v>-44.4</c:v>
                </c:pt>
                <c:pt idx="252">
                  <c:v>-43.2</c:v>
                </c:pt>
                <c:pt idx="253">
                  <c:v>-42</c:v>
                </c:pt>
                <c:pt idx="254">
                  <c:v>-41</c:v>
                </c:pt>
                <c:pt idx="255">
                  <c:v>-40.1</c:v>
                </c:pt>
                <c:pt idx="256">
                  <c:v>-39</c:v>
                </c:pt>
                <c:pt idx="257">
                  <c:v>-37.700000000000003</c:v>
                </c:pt>
                <c:pt idx="258">
                  <c:v>-36.6</c:v>
                </c:pt>
                <c:pt idx="259">
                  <c:v>-35.5</c:v>
                </c:pt>
                <c:pt idx="260">
                  <c:v>-34.299999999999997</c:v>
                </c:pt>
                <c:pt idx="261">
                  <c:v>-33</c:v>
                </c:pt>
                <c:pt idx="262">
                  <c:v>-32</c:v>
                </c:pt>
                <c:pt idx="263">
                  <c:v>-31</c:v>
                </c:pt>
                <c:pt idx="264">
                  <c:v>-29.9</c:v>
                </c:pt>
                <c:pt idx="265">
                  <c:v>-29</c:v>
                </c:pt>
                <c:pt idx="266">
                  <c:v>-28.2</c:v>
                </c:pt>
                <c:pt idx="267">
                  <c:v>-27.3</c:v>
                </c:pt>
                <c:pt idx="268">
                  <c:v>-26.5</c:v>
                </c:pt>
                <c:pt idx="269">
                  <c:v>-25.7</c:v>
                </c:pt>
                <c:pt idx="270">
                  <c:v>-25</c:v>
                </c:pt>
                <c:pt idx="271">
                  <c:v>-24.3</c:v>
                </c:pt>
                <c:pt idx="272">
                  <c:v>-23.3</c:v>
                </c:pt>
                <c:pt idx="273">
                  <c:v>-22.9</c:v>
                </c:pt>
                <c:pt idx="274">
                  <c:v>-23.6</c:v>
                </c:pt>
                <c:pt idx="275">
                  <c:v>-23.6</c:v>
                </c:pt>
                <c:pt idx="276">
                  <c:v>-23.7</c:v>
                </c:pt>
                <c:pt idx="277">
                  <c:v>-23.6</c:v>
                </c:pt>
                <c:pt idx="278">
                  <c:v>-23.6</c:v>
                </c:pt>
                <c:pt idx="279">
                  <c:v>-23.4</c:v>
                </c:pt>
                <c:pt idx="280">
                  <c:v>-23.1</c:v>
                </c:pt>
                <c:pt idx="281">
                  <c:v>-22.8</c:v>
                </c:pt>
                <c:pt idx="282">
                  <c:v>-22.3</c:v>
                </c:pt>
                <c:pt idx="283">
                  <c:v>-21.5</c:v>
                </c:pt>
                <c:pt idx="284">
                  <c:v>-20.9</c:v>
                </c:pt>
                <c:pt idx="285">
                  <c:v>-20.3</c:v>
                </c:pt>
                <c:pt idx="286">
                  <c:v>-19.600000000000001</c:v>
                </c:pt>
                <c:pt idx="287">
                  <c:v>-19.100000000000001</c:v>
                </c:pt>
                <c:pt idx="288">
                  <c:v>-18.399999999999999</c:v>
                </c:pt>
                <c:pt idx="289">
                  <c:v>-17.899999999999999</c:v>
                </c:pt>
                <c:pt idx="290">
                  <c:v>-17.399999999999999</c:v>
                </c:pt>
                <c:pt idx="291">
                  <c:v>-16.8</c:v>
                </c:pt>
                <c:pt idx="292">
                  <c:v>-16.3</c:v>
                </c:pt>
                <c:pt idx="293">
                  <c:v>-15.1</c:v>
                </c:pt>
                <c:pt idx="294">
                  <c:v>-12.6</c:v>
                </c:pt>
                <c:pt idx="295">
                  <c:v>-8</c:v>
                </c:pt>
                <c:pt idx="296">
                  <c:v>-3</c:v>
                </c:pt>
                <c:pt idx="297">
                  <c:v>0.2</c:v>
                </c:pt>
                <c:pt idx="298">
                  <c:v>4</c:v>
                </c:pt>
                <c:pt idx="299">
                  <c:v>6.6</c:v>
                </c:pt>
                <c:pt idx="300">
                  <c:v>9.9</c:v>
                </c:pt>
                <c:pt idx="301">
                  <c:v>15.6</c:v>
                </c:pt>
                <c:pt idx="302">
                  <c:v>22.1</c:v>
                </c:pt>
                <c:pt idx="303">
                  <c:v>29.1</c:v>
                </c:pt>
                <c:pt idx="304">
                  <c:v>35.5</c:v>
                </c:pt>
                <c:pt idx="305">
                  <c:v>41.2</c:v>
                </c:pt>
                <c:pt idx="306">
                  <c:v>46.1</c:v>
                </c:pt>
                <c:pt idx="307">
                  <c:v>50</c:v>
                </c:pt>
                <c:pt idx="308">
                  <c:v>53.2</c:v>
                </c:pt>
                <c:pt idx="309">
                  <c:v>55.6</c:v>
                </c:pt>
                <c:pt idx="310">
                  <c:v>57.1</c:v>
                </c:pt>
                <c:pt idx="311">
                  <c:v>58.3</c:v>
                </c:pt>
                <c:pt idx="312">
                  <c:v>-2.2000000000000002</c:v>
                </c:pt>
                <c:pt idx="313">
                  <c:v>1.6</c:v>
                </c:pt>
                <c:pt idx="314">
                  <c:v>4.8</c:v>
                </c:pt>
                <c:pt idx="315">
                  <c:v>7.9</c:v>
                </c:pt>
                <c:pt idx="316">
                  <c:v>10.4</c:v>
                </c:pt>
                <c:pt idx="317">
                  <c:v>14.9</c:v>
                </c:pt>
                <c:pt idx="318">
                  <c:v>20.7</c:v>
                </c:pt>
                <c:pt idx="319">
                  <c:v>27.5</c:v>
                </c:pt>
                <c:pt idx="320">
                  <c:v>34</c:v>
                </c:pt>
                <c:pt idx="321">
                  <c:v>40.1</c:v>
                </c:pt>
                <c:pt idx="322">
                  <c:v>45.2</c:v>
                </c:pt>
                <c:pt idx="323">
                  <c:v>49.7</c:v>
                </c:pt>
                <c:pt idx="324">
                  <c:v>53.2</c:v>
                </c:pt>
                <c:pt idx="325">
                  <c:v>55.9</c:v>
                </c:pt>
                <c:pt idx="326">
                  <c:v>58.1</c:v>
                </c:pt>
                <c:pt idx="327">
                  <c:v>59.4</c:v>
                </c:pt>
                <c:pt idx="328">
                  <c:v>59.8</c:v>
                </c:pt>
                <c:pt idx="329">
                  <c:v>60.5</c:v>
                </c:pt>
                <c:pt idx="330">
                  <c:v>60.9</c:v>
                </c:pt>
                <c:pt idx="331">
                  <c:v>61.1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60.3</c:v>
                </c:pt>
                <c:pt idx="336">
                  <c:v>59.5</c:v>
                </c:pt>
                <c:pt idx="337">
                  <c:v>59</c:v>
                </c:pt>
                <c:pt idx="338">
                  <c:v>58.5</c:v>
                </c:pt>
                <c:pt idx="339">
                  <c:v>57.5</c:v>
                </c:pt>
                <c:pt idx="340">
                  <c:v>57.2</c:v>
                </c:pt>
                <c:pt idx="341">
                  <c:v>56.2</c:v>
                </c:pt>
                <c:pt idx="342">
                  <c:v>55</c:v>
                </c:pt>
                <c:pt idx="343">
                  <c:v>54</c:v>
                </c:pt>
                <c:pt idx="344">
                  <c:v>52.9</c:v>
                </c:pt>
                <c:pt idx="345">
                  <c:v>51.9</c:v>
                </c:pt>
                <c:pt idx="346">
                  <c:v>50.7</c:v>
                </c:pt>
                <c:pt idx="347">
                  <c:v>-49.3</c:v>
                </c:pt>
                <c:pt idx="348">
                  <c:v>-49</c:v>
                </c:pt>
                <c:pt idx="349">
                  <c:v>-48.3</c:v>
                </c:pt>
                <c:pt idx="350">
                  <c:v>-47.3</c:v>
                </c:pt>
                <c:pt idx="351">
                  <c:v>-46.3</c:v>
                </c:pt>
                <c:pt idx="352">
                  <c:v>-45.2</c:v>
                </c:pt>
                <c:pt idx="353">
                  <c:v>-44</c:v>
                </c:pt>
                <c:pt idx="354">
                  <c:v>-42.7</c:v>
                </c:pt>
                <c:pt idx="355">
                  <c:v>-41.6</c:v>
                </c:pt>
                <c:pt idx="356">
                  <c:v>-40.6</c:v>
                </c:pt>
                <c:pt idx="357">
                  <c:v>-39.6</c:v>
                </c:pt>
                <c:pt idx="358">
                  <c:v>-38.5</c:v>
                </c:pt>
                <c:pt idx="359">
                  <c:v>-37.299999999999997</c:v>
                </c:pt>
                <c:pt idx="360">
                  <c:v>-36.1</c:v>
                </c:pt>
                <c:pt idx="361">
                  <c:v>-34.799999999999997</c:v>
                </c:pt>
                <c:pt idx="362">
                  <c:v>-33.799999999999997</c:v>
                </c:pt>
                <c:pt idx="363">
                  <c:v>-32.700000000000003</c:v>
                </c:pt>
                <c:pt idx="364">
                  <c:v>-31.6</c:v>
                </c:pt>
                <c:pt idx="365">
                  <c:v>-30.6</c:v>
                </c:pt>
                <c:pt idx="366">
                  <c:v>-29.5</c:v>
                </c:pt>
                <c:pt idx="367">
                  <c:v>-28.6</c:v>
                </c:pt>
                <c:pt idx="368">
                  <c:v>-27.8</c:v>
                </c:pt>
                <c:pt idx="369">
                  <c:v>-27</c:v>
                </c:pt>
                <c:pt idx="370">
                  <c:v>-26.2</c:v>
                </c:pt>
                <c:pt idx="371">
                  <c:v>-25.4</c:v>
                </c:pt>
                <c:pt idx="372">
                  <c:v>-24.6</c:v>
                </c:pt>
                <c:pt idx="373">
                  <c:v>-23.5</c:v>
                </c:pt>
                <c:pt idx="374">
                  <c:v>-23</c:v>
                </c:pt>
                <c:pt idx="375">
                  <c:v>-23.3</c:v>
                </c:pt>
                <c:pt idx="376">
                  <c:v>-23.8</c:v>
                </c:pt>
                <c:pt idx="377">
                  <c:v>-23.7</c:v>
                </c:pt>
                <c:pt idx="378">
                  <c:v>-23.8</c:v>
                </c:pt>
                <c:pt idx="379">
                  <c:v>-23.7</c:v>
                </c:pt>
                <c:pt idx="380">
                  <c:v>-23.5</c:v>
                </c:pt>
                <c:pt idx="381">
                  <c:v>-23.3</c:v>
                </c:pt>
                <c:pt idx="382">
                  <c:v>-23</c:v>
                </c:pt>
                <c:pt idx="383">
                  <c:v>-22.6</c:v>
                </c:pt>
                <c:pt idx="384">
                  <c:v>-22.1</c:v>
                </c:pt>
                <c:pt idx="385">
                  <c:v>-21.4</c:v>
                </c:pt>
                <c:pt idx="386">
                  <c:v>-20.6</c:v>
                </c:pt>
                <c:pt idx="387">
                  <c:v>-20</c:v>
                </c:pt>
                <c:pt idx="388">
                  <c:v>-19.399999999999999</c:v>
                </c:pt>
                <c:pt idx="389">
                  <c:v>-18.8</c:v>
                </c:pt>
                <c:pt idx="390">
                  <c:v>-18.3</c:v>
                </c:pt>
                <c:pt idx="391">
                  <c:v>-17.600000000000001</c:v>
                </c:pt>
                <c:pt idx="392">
                  <c:v>-17.100000000000001</c:v>
                </c:pt>
                <c:pt idx="393">
                  <c:v>-16.600000000000001</c:v>
                </c:pt>
                <c:pt idx="394">
                  <c:v>-15.8</c:v>
                </c:pt>
                <c:pt idx="395">
                  <c:v>-14.3</c:v>
                </c:pt>
                <c:pt idx="396">
                  <c:v>-10.8</c:v>
                </c:pt>
                <c:pt idx="397">
                  <c:v>-5.4</c:v>
                </c:pt>
                <c:pt idx="398">
                  <c:v>-1.5</c:v>
                </c:pt>
                <c:pt idx="399">
                  <c:v>1.9</c:v>
                </c:pt>
                <c:pt idx="400">
                  <c:v>5.0999999999999996</c:v>
                </c:pt>
                <c:pt idx="401">
                  <c:v>7.6</c:v>
                </c:pt>
                <c:pt idx="402">
                  <c:v>10.5</c:v>
                </c:pt>
                <c:pt idx="403">
                  <c:v>13.2</c:v>
                </c:pt>
                <c:pt idx="404">
                  <c:v>17.3</c:v>
                </c:pt>
                <c:pt idx="405">
                  <c:v>23.5</c:v>
                </c:pt>
                <c:pt idx="406">
                  <c:v>30</c:v>
                </c:pt>
                <c:pt idx="407">
                  <c:v>36.4</c:v>
                </c:pt>
                <c:pt idx="408">
                  <c:v>42.2</c:v>
                </c:pt>
                <c:pt idx="409">
                  <c:v>47.1</c:v>
                </c:pt>
                <c:pt idx="410">
                  <c:v>51.5</c:v>
                </c:pt>
                <c:pt idx="411">
                  <c:v>54.9</c:v>
                </c:pt>
                <c:pt idx="412">
                  <c:v>57.5</c:v>
                </c:pt>
                <c:pt idx="413">
                  <c:v>59.4</c:v>
                </c:pt>
                <c:pt idx="414">
                  <c:v>60</c:v>
                </c:pt>
                <c:pt idx="415">
                  <c:v>60.7</c:v>
                </c:pt>
                <c:pt idx="416">
                  <c:v>61.3</c:v>
                </c:pt>
                <c:pt idx="417">
                  <c:v>61.6</c:v>
                </c:pt>
                <c:pt idx="418">
                  <c:v>61.5</c:v>
                </c:pt>
                <c:pt idx="419">
                  <c:v>61.4</c:v>
                </c:pt>
                <c:pt idx="420">
                  <c:v>61.2</c:v>
                </c:pt>
                <c:pt idx="421">
                  <c:v>60.8</c:v>
                </c:pt>
                <c:pt idx="422">
                  <c:v>60.2</c:v>
                </c:pt>
                <c:pt idx="423">
                  <c:v>59.5</c:v>
                </c:pt>
                <c:pt idx="424">
                  <c:v>59.2</c:v>
                </c:pt>
                <c:pt idx="425">
                  <c:v>58.4</c:v>
                </c:pt>
                <c:pt idx="426">
                  <c:v>57.3</c:v>
                </c:pt>
                <c:pt idx="427">
                  <c:v>56.8</c:v>
                </c:pt>
                <c:pt idx="428">
                  <c:v>55.7</c:v>
                </c:pt>
                <c:pt idx="429">
                  <c:v>54.5</c:v>
                </c:pt>
                <c:pt idx="430">
                  <c:v>53.5</c:v>
                </c:pt>
                <c:pt idx="431">
                  <c:v>52.3</c:v>
                </c:pt>
                <c:pt idx="432">
                  <c:v>51.3</c:v>
                </c:pt>
                <c:pt idx="433">
                  <c:v>50.1</c:v>
                </c:pt>
                <c:pt idx="434">
                  <c:v>48.1</c:v>
                </c:pt>
                <c:pt idx="435">
                  <c:v>46.8</c:v>
                </c:pt>
                <c:pt idx="436">
                  <c:v>45.1</c:v>
                </c:pt>
                <c:pt idx="437">
                  <c:v>41.7</c:v>
                </c:pt>
                <c:pt idx="438">
                  <c:v>36.700000000000003</c:v>
                </c:pt>
                <c:pt idx="439">
                  <c:v>28.4</c:v>
                </c:pt>
                <c:pt idx="440">
                  <c:v>17.5</c:v>
                </c:pt>
                <c:pt idx="441">
                  <c:v>12.4</c:v>
                </c:pt>
                <c:pt idx="442">
                  <c:v>7.4</c:v>
                </c:pt>
                <c:pt idx="443">
                  <c:v>0.7</c:v>
                </c:pt>
                <c:pt idx="444">
                  <c:v>-2.5</c:v>
                </c:pt>
                <c:pt idx="445">
                  <c:v>-6.7</c:v>
                </c:pt>
                <c:pt idx="446">
                  <c:v>-10.4</c:v>
                </c:pt>
                <c:pt idx="447">
                  <c:v>-13.2</c:v>
                </c:pt>
                <c:pt idx="448">
                  <c:v>-17.7</c:v>
                </c:pt>
                <c:pt idx="449">
                  <c:v>-20.399999999999999</c:v>
                </c:pt>
                <c:pt idx="450">
                  <c:v>-23.4</c:v>
                </c:pt>
                <c:pt idx="451">
                  <c:v>-26.8</c:v>
                </c:pt>
                <c:pt idx="452">
                  <c:v>-28.9</c:v>
                </c:pt>
                <c:pt idx="453">
                  <c:v>-31.9</c:v>
                </c:pt>
                <c:pt idx="454">
                  <c:v>-35</c:v>
                </c:pt>
                <c:pt idx="455">
                  <c:v>-37.5</c:v>
                </c:pt>
                <c:pt idx="456">
                  <c:v>-40.299999999999997</c:v>
                </c:pt>
                <c:pt idx="457">
                  <c:v>-43.3</c:v>
                </c:pt>
                <c:pt idx="458">
                  <c:v>-45.9</c:v>
                </c:pt>
                <c:pt idx="459">
                  <c:v>-48.2</c:v>
                </c:pt>
                <c:pt idx="460">
                  <c:v>-49.5</c:v>
                </c:pt>
                <c:pt idx="461">
                  <c:v>-49.4</c:v>
                </c:pt>
                <c:pt idx="462">
                  <c:v>-48.6</c:v>
                </c:pt>
                <c:pt idx="463">
                  <c:v>-47.6</c:v>
                </c:pt>
                <c:pt idx="464">
                  <c:v>-46.5</c:v>
                </c:pt>
                <c:pt idx="465">
                  <c:v>-45.5</c:v>
                </c:pt>
                <c:pt idx="466">
                  <c:v>-44.4</c:v>
                </c:pt>
                <c:pt idx="467">
                  <c:v>-43.4</c:v>
                </c:pt>
                <c:pt idx="468">
                  <c:v>-42.2</c:v>
                </c:pt>
                <c:pt idx="469">
                  <c:v>-41</c:v>
                </c:pt>
                <c:pt idx="470">
                  <c:v>-39.9</c:v>
                </c:pt>
                <c:pt idx="471">
                  <c:v>-39</c:v>
                </c:pt>
                <c:pt idx="472">
                  <c:v>-37.799999999999997</c:v>
                </c:pt>
                <c:pt idx="473">
                  <c:v>-36.6</c:v>
                </c:pt>
                <c:pt idx="474">
                  <c:v>-35.5</c:v>
                </c:pt>
                <c:pt idx="475">
                  <c:v>-34.1</c:v>
                </c:pt>
                <c:pt idx="476">
                  <c:v>-33</c:v>
                </c:pt>
                <c:pt idx="477">
                  <c:v>-32</c:v>
                </c:pt>
                <c:pt idx="478">
                  <c:v>-30.9</c:v>
                </c:pt>
                <c:pt idx="479">
                  <c:v>-29.8</c:v>
                </c:pt>
                <c:pt idx="480">
                  <c:v>-28.9</c:v>
                </c:pt>
                <c:pt idx="481">
                  <c:v>-27.9</c:v>
                </c:pt>
                <c:pt idx="482">
                  <c:v>-27.1</c:v>
                </c:pt>
                <c:pt idx="483">
                  <c:v>-26.3</c:v>
                </c:pt>
                <c:pt idx="484">
                  <c:v>-25.4</c:v>
                </c:pt>
                <c:pt idx="485">
                  <c:v>-24.5</c:v>
                </c:pt>
                <c:pt idx="486">
                  <c:v>-23.9</c:v>
                </c:pt>
                <c:pt idx="487">
                  <c:v>-22.9</c:v>
                </c:pt>
                <c:pt idx="488">
                  <c:v>-22.4</c:v>
                </c:pt>
                <c:pt idx="489">
                  <c:v>-22.5</c:v>
                </c:pt>
                <c:pt idx="490">
                  <c:v>-23</c:v>
                </c:pt>
                <c:pt idx="491">
                  <c:v>-23</c:v>
                </c:pt>
                <c:pt idx="492">
                  <c:v>-23.2</c:v>
                </c:pt>
                <c:pt idx="493">
                  <c:v>-23.1</c:v>
                </c:pt>
                <c:pt idx="494">
                  <c:v>-23.1</c:v>
                </c:pt>
                <c:pt idx="495">
                  <c:v>-22.8</c:v>
                </c:pt>
                <c:pt idx="496">
                  <c:v>-22.6</c:v>
                </c:pt>
                <c:pt idx="497">
                  <c:v>-22.2</c:v>
                </c:pt>
                <c:pt idx="498">
                  <c:v>-21.7</c:v>
                </c:pt>
                <c:pt idx="499">
                  <c:v>-20.9</c:v>
                </c:pt>
                <c:pt idx="500">
                  <c:v>-20.2</c:v>
                </c:pt>
                <c:pt idx="501">
                  <c:v>-19.7</c:v>
                </c:pt>
                <c:pt idx="502">
                  <c:v>-18.899999999999999</c:v>
                </c:pt>
                <c:pt idx="503">
                  <c:v>-18.5</c:v>
                </c:pt>
                <c:pt idx="504">
                  <c:v>-17.899999999999999</c:v>
                </c:pt>
                <c:pt idx="505">
                  <c:v>-17.3</c:v>
                </c:pt>
                <c:pt idx="506">
                  <c:v>-16.899999999999999</c:v>
                </c:pt>
                <c:pt idx="507">
                  <c:v>-16</c:v>
                </c:pt>
                <c:pt idx="508">
                  <c:v>-14.1</c:v>
                </c:pt>
                <c:pt idx="509">
                  <c:v>-11.5</c:v>
                </c:pt>
                <c:pt idx="510">
                  <c:v>-8</c:v>
                </c:pt>
                <c:pt idx="511">
                  <c:v>-2.5</c:v>
                </c:pt>
                <c:pt idx="512">
                  <c:v>1.4</c:v>
                </c:pt>
                <c:pt idx="513">
                  <c:v>4.5999999999999996</c:v>
                </c:pt>
                <c:pt idx="514">
                  <c:v>7.7</c:v>
                </c:pt>
                <c:pt idx="515">
                  <c:v>10.1</c:v>
                </c:pt>
                <c:pt idx="516">
                  <c:v>13.4</c:v>
                </c:pt>
                <c:pt idx="517">
                  <c:v>17.5</c:v>
                </c:pt>
                <c:pt idx="518">
                  <c:v>24</c:v>
                </c:pt>
                <c:pt idx="519">
                  <c:v>30.4</c:v>
                </c:pt>
                <c:pt idx="520">
                  <c:v>36.700000000000003</c:v>
                </c:pt>
                <c:pt idx="521">
                  <c:v>42.6</c:v>
                </c:pt>
                <c:pt idx="522">
                  <c:v>47.4</c:v>
                </c:pt>
                <c:pt idx="523">
                  <c:v>51.6</c:v>
                </c:pt>
                <c:pt idx="524">
                  <c:v>55</c:v>
                </c:pt>
                <c:pt idx="525">
                  <c:v>57.3</c:v>
                </c:pt>
                <c:pt idx="526">
                  <c:v>59.2</c:v>
                </c:pt>
                <c:pt idx="527">
                  <c:v>60.4</c:v>
                </c:pt>
                <c:pt idx="528">
                  <c:v>60.6</c:v>
                </c:pt>
                <c:pt idx="529">
                  <c:v>61.2</c:v>
                </c:pt>
                <c:pt idx="530">
                  <c:v>61.5</c:v>
                </c:pt>
                <c:pt idx="531">
                  <c:v>61.4</c:v>
                </c:pt>
                <c:pt idx="532">
                  <c:v>61.4</c:v>
                </c:pt>
                <c:pt idx="533">
                  <c:v>61.2</c:v>
                </c:pt>
                <c:pt idx="534">
                  <c:v>60.3</c:v>
                </c:pt>
                <c:pt idx="535">
                  <c:v>60</c:v>
                </c:pt>
                <c:pt idx="536">
                  <c:v>59.8</c:v>
                </c:pt>
                <c:pt idx="537">
                  <c:v>59.2</c:v>
                </c:pt>
                <c:pt idx="538">
                  <c:v>58.3</c:v>
                </c:pt>
                <c:pt idx="539">
                  <c:v>57.7</c:v>
                </c:pt>
                <c:pt idx="540">
                  <c:v>56.6</c:v>
                </c:pt>
                <c:pt idx="541">
                  <c:v>55.6</c:v>
                </c:pt>
                <c:pt idx="542">
                  <c:v>55.2</c:v>
                </c:pt>
                <c:pt idx="543">
                  <c:v>53.8</c:v>
                </c:pt>
                <c:pt idx="544">
                  <c:v>52.2</c:v>
                </c:pt>
                <c:pt idx="545">
                  <c:v>51.2</c:v>
                </c:pt>
                <c:pt idx="546">
                  <c:v>49.8</c:v>
                </c:pt>
                <c:pt idx="547">
                  <c:v>47.9</c:v>
                </c:pt>
                <c:pt idx="548">
                  <c:v>46.5</c:v>
                </c:pt>
                <c:pt idx="549">
                  <c:v>45.2</c:v>
                </c:pt>
                <c:pt idx="550">
                  <c:v>41.7</c:v>
                </c:pt>
                <c:pt idx="551">
                  <c:v>36.4</c:v>
                </c:pt>
                <c:pt idx="552">
                  <c:v>27.3</c:v>
                </c:pt>
                <c:pt idx="553">
                  <c:v>16.7</c:v>
                </c:pt>
                <c:pt idx="554">
                  <c:v>12.1</c:v>
                </c:pt>
                <c:pt idx="555">
                  <c:v>6.8</c:v>
                </c:pt>
                <c:pt idx="556">
                  <c:v>0.3</c:v>
                </c:pt>
                <c:pt idx="557">
                  <c:v>-2.8</c:v>
                </c:pt>
                <c:pt idx="558">
                  <c:v>-7.1</c:v>
                </c:pt>
                <c:pt idx="559">
                  <c:v>-10.7</c:v>
                </c:pt>
                <c:pt idx="560">
                  <c:v>-13.6</c:v>
                </c:pt>
                <c:pt idx="561">
                  <c:v>-17.899999999999999</c:v>
                </c:pt>
                <c:pt idx="562">
                  <c:v>-20.6</c:v>
                </c:pt>
                <c:pt idx="563">
                  <c:v>-23.7</c:v>
                </c:pt>
                <c:pt idx="564">
                  <c:v>-26.9</c:v>
                </c:pt>
                <c:pt idx="565">
                  <c:v>-29.2</c:v>
                </c:pt>
                <c:pt idx="566">
                  <c:v>-32.1</c:v>
                </c:pt>
                <c:pt idx="567">
                  <c:v>-35.200000000000003</c:v>
                </c:pt>
                <c:pt idx="568">
                  <c:v>-37.6</c:v>
                </c:pt>
                <c:pt idx="569">
                  <c:v>-40.5</c:v>
                </c:pt>
                <c:pt idx="570">
                  <c:v>-43.4</c:v>
                </c:pt>
                <c:pt idx="571">
                  <c:v>-46</c:v>
                </c:pt>
                <c:pt idx="572">
                  <c:v>-48.4</c:v>
                </c:pt>
                <c:pt idx="573">
                  <c:v>-49.5</c:v>
                </c:pt>
                <c:pt idx="574">
                  <c:v>-49.3</c:v>
                </c:pt>
                <c:pt idx="575">
                  <c:v>-48.6</c:v>
                </c:pt>
                <c:pt idx="576">
                  <c:v>-47.5</c:v>
                </c:pt>
                <c:pt idx="577">
                  <c:v>-46.4</c:v>
                </c:pt>
                <c:pt idx="578">
                  <c:v>-45.4</c:v>
                </c:pt>
                <c:pt idx="579">
                  <c:v>-44.3</c:v>
                </c:pt>
                <c:pt idx="580">
                  <c:v>-43.2</c:v>
                </c:pt>
                <c:pt idx="581">
                  <c:v>-41.9</c:v>
                </c:pt>
                <c:pt idx="582">
                  <c:v>-40.799999999999997</c:v>
                </c:pt>
                <c:pt idx="583">
                  <c:v>-39.700000000000003</c:v>
                </c:pt>
                <c:pt idx="584">
                  <c:v>-38.799999999999997</c:v>
                </c:pt>
                <c:pt idx="585">
                  <c:v>-37.700000000000003</c:v>
                </c:pt>
                <c:pt idx="586">
                  <c:v>-36.4</c:v>
                </c:pt>
                <c:pt idx="587">
                  <c:v>-35.299999999999997</c:v>
                </c:pt>
                <c:pt idx="588">
                  <c:v>-33.799999999999997</c:v>
                </c:pt>
                <c:pt idx="589">
                  <c:v>-32.6</c:v>
                </c:pt>
                <c:pt idx="590">
                  <c:v>-31.9</c:v>
                </c:pt>
                <c:pt idx="591">
                  <c:v>-30.8</c:v>
                </c:pt>
                <c:pt idx="592">
                  <c:v>-29.8</c:v>
                </c:pt>
                <c:pt idx="593">
                  <c:v>-28.8</c:v>
                </c:pt>
                <c:pt idx="594">
                  <c:v>-28</c:v>
                </c:pt>
                <c:pt idx="595">
                  <c:v>-27.1</c:v>
                </c:pt>
                <c:pt idx="596">
                  <c:v>-26.3</c:v>
                </c:pt>
                <c:pt idx="597">
                  <c:v>-25.4</c:v>
                </c:pt>
                <c:pt idx="598">
                  <c:v>-24.4</c:v>
                </c:pt>
                <c:pt idx="599">
                  <c:v>-23.8</c:v>
                </c:pt>
                <c:pt idx="600">
                  <c:v>-22.9</c:v>
                </c:pt>
                <c:pt idx="601">
                  <c:v>-22.2</c:v>
                </c:pt>
                <c:pt idx="602">
                  <c:v>-22.7</c:v>
                </c:pt>
                <c:pt idx="603">
                  <c:v>-23</c:v>
                </c:pt>
                <c:pt idx="604">
                  <c:v>-23.1</c:v>
                </c:pt>
                <c:pt idx="605">
                  <c:v>-23.2</c:v>
                </c:pt>
                <c:pt idx="606">
                  <c:v>-23.1</c:v>
                </c:pt>
                <c:pt idx="607">
                  <c:v>-23.1</c:v>
                </c:pt>
                <c:pt idx="608">
                  <c:v>-22.8</c:v>
                </c:pt>
                <c:pt idx="609">
                  <c:v>-22.6</c:v>
                </c:pt>
                <c:pt idx="610">
                  <c:v>-22.1</c:v>
                </c:pt>
                <c:pt idx="611">
                  <c:v>-21.4</c:v>
                </c:pt>
                <c:pt idx="612">
                  <c:v>-20.8</c:v>
                </c:pt>
                <c:pt idx="613">
                  <c:v>-20.2</c:v>
                </c:pt>
                <c:pt idx="614">
                  <c:v>-19.5</c:v>
                </c:pt>
                <c:pt idx="615">
                  <c:v>-19</c:v>
                </c:pt>
                <c:pt idx="616">
                  <c:v>-18.399999999999999</c:v>
                </c:pt>
                <c:pt idx="617">
                  <c:v>-17.8</c:v>
                </c:pt>
                <c:pt idx="618">
                  <c:v>-17.3</c:v>
                </c:pt>
                <c:pt idx="619">
                  <c:v>-16.7</c:v>
                </c:pt>
                <c:pt idx="620">
                  <c:v>-16</c:v>
                </c:pt>
                <c:pt idx="621">
                  <c:v>-14.2</c:v>
                </c:pt>
                <c:pt idx="622">
                  <c:v>-11.4</c:v>
                </c:pt>
                <c:pt idx="623">
                  <c:v>-7.8</c:v>
                </c:pt>
              </c:numCache>
            </c:numRef>
          </c:yVal>
          <c:smooth val="1"/>
        </c:ser>
        <c:dLbls/>
        <c:axId val="167702528"/>
        <c:axId val="167704448"/>
      </c:scatterChart>
      <c:valAx>
        <c:axId val="167702528"/>
        <c:scaling>
          <c:orientation val="minMax"/>
          <c:max val="20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 </a:t>
                </a:r>
                <a:r>
                  <a:rPr lang="en-US" sz="700"/>
                  <a:t>(s)</a:t>
                </a:r>
                <a:endParaRPr lang="zh-CN" sz="70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704448"/>
        <c:crossesAt val="-100000"/>
        <c:crossBetween val="midCat"/>
        <c:majorUnit val="2"/>
      </c:valAx>
      <c:valAx>
        <c:axId val="167704448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700" b="0" i="1" baseline="0"/>
                  <a:t>Q </a:t>
                </a:r>
                <a:r>
                  <a:rPr lang="en-US" sz="700" b="0"/>
                  <a:t>(L/min</a:t>
                </a:r>
                <a:r>
                  <a:rPr lang="en-US" sz="700" b="0">
                    <a:solidFill>
                      <a:schemeClr val="tx1"/>
                    </a:solidFill>
                    <a:uFillTx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6154287611459E-2"/>
              <c:y val="0.26192892156862707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702528"/>
        <c:crossesAt val="-10"/>
        <c:crossBetween val="midCat"/>
      </c:valAx>
    </c:plotArea>
    <c:plotVisOnly val="1"/>
    <c:dispBlanksAs val="gap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copd!$R$4:$R$57</c:f>
              <c:numCache>
                <c:formatCode>General</c:formatCode>
                <c:ptCount val="54"/>
                <c:pt idx="0">
                  <c:v>1.827</c:v>
                </c:pt>
                <c:pt idx="1">
                  <c:v>1.859</c:v>
                </c:pt>
                <c:pt idx="2">
                  <c:v>1.891</c:v>
                </c:pt>
                <c:pt idx="3">
                  <c:v>1.923</c:v>
                </c:pt>
                <c:pt idx="4">
                  <c:v>1.9550000000000001</c:v>
                </c:pt>
                <c:pt idx="5">
                  <c:v>1.9870000000000001</c:v>
                </c:pt>
                <c:pt idx="6">
                  <c:v>2.0190000000000001</c:v>
                </c:pt>
                <c:pt idx="7">
                  <c:v>2.0510000000000002</c:v>
                </c:pt>
                <c:pt idx="8">
                  <c:v>2.0830000000000002</c:v>
                </c:pt>
                <c:pt idx="9">
                  <c:v>5.4169999999999998</c:v>
                </c:pt>
                <c:pt idx="10">
                  <c:v>5.4489999999999998</c:v>
                </c:pt>
                <c:pt idx="11">
                  <c:v>5.4809999999999999</c:v>
                </c:pt>
                <c:pt idx="12">
                  <c:v>5.5129999999999999</c:v>
                </c:pt>
                <c:pt idx="13">
                  <c:v>5.5449999999999999</c:v>
                </c:pt>
                <c:pt idx="14">
                  <c:v>5.577</c:v>
                </c:pt>
                <c:pt idx="15">
                  <c:v>5.609</c:v>
                </c:pt>
                <c:pt idx="16">
                  <c:v>5.641</c:v>
                </c:pt>
                <c:pt idx="17">
                  <c:v>5.673</c:v>
                </c:pt>
                <c:pt idx="18">
                  <c:v>9.0380000000000003</c:v>
                </c:pt>
                <c:pt idx="19">
                  <c:v>9.0709999999999997</c:v>
                </c:pt>
                <c:pt idx="20">
                  <c:v>9.1029999999999998</c:v>
                </c:pt>
                <c:pt idx="21">
                  <c:v>9.1349999999999998</c:v>
                </c:pt>
                <c:pt idx="22">
                  <c:v>9.1669999999999998</c:v>
                </c:pt>
                <c:pt idx="23">
                  <c:v>9.1989999999999998</c:v>
                </c:pt>
                <c:pt idx="24">
                  <c:v>9.2309999999999999</c:v>
                </c:pt>
                <c:pt idx="25">
                  <c:v>9.2629999999999999</c:v>
                </c:pt>
                <c:pt idx="26">
                  <c:v>9.2949999999999999</c:v>
                </c:pt>
                <c:pt idx="27">
                  <c:v>12.272</c:v>
                </c:pt>
                <c:pt idx="28">
                  <c:v>12.304</c:v>
                </c:pt>
                <c:pt idx="29">
                  <c:v>12.336</c:v>
                </c:pt>
                <c:pt idx="30">
                  <c:v>12.368</c:v>
                </c:pt>
                <c:pt idx="31">
                  <c:v>12.4</c:v>
                </c:pt>
                <c:pt idx="32">
                  <c:v>12.432</c:v>
                </c:pt>
                <c:pt idx="33">
                  <c:v>12.464</c:v>
                </c:pt>
                <c:pt idx="34">
                  <c:v>12.496</c:v>
                </c:pt>
                <c:pt idx="35">
                  <c:v>12.528</c:v>
                </c:pt>
                <c:pt idx="36">
                  <c:v>15.92</c:v>
                </c:pt>
                <c:pt idx="37">
                  <c:v>15.952</c:v>
                </c:pt>
                <c:pt idx="38">
                  <c:v>15.984</c:v>
                </c:pt>
                <c:pt idx="39">
                  <c:v>16.015999999999998</c:v>
                </c:pt>
                <c:pt idx="40">
                  <c:v>16.047999999999998</c:v>
                </c:pt>
                <c:pt idx="41">
                  <c:v>16.079999999999998</c:v>
                </c:pt>
                <c:pt idx="42">
                  <c:v>16.111999999999998</c:v>
                </c:pt>
                <c:pt idx="43">
                  <c:v>16.143999999999998</c:v>
                </c:pt>
                <c:pt idx="44">
                  <c:v>16.175999999999998</c:v>
                </c:pt>
                <c:pt idx="45">
                  <c:v>19.504000000000001</c:v>
                </c:pt>
                <c:pt idx="46">
                  <c:v>19.536000000000001</c:v>
                </c:pt>
                <c:pt idx="47">
                  <c:v>19.568000000000001</c:v>
                </c:pt>
                <c:pt idx="48">
                  <c:v>19.600000000000001</c:v>
                </c:pt>
                <c:pt idx="49">
                  <c:v>19.632000000000001</c:v>
                </c:pt>
                <c:pt idx="50">
                  <c:v>19.664000000000001</c:v>
                </c:pt>
                <c:pt idx="51">
                  <c:v>19.696000000000002</c:v>
                </c:pt>
                <c:pt idx="52">
                  <c:v>19.728000000000002</c:v>
                </c:pt>
                <c:pt idx="53">
                  <c:v>19.760000000000002</c:v>
                </c:pt>
              </c:numCache>
            </c:numRef>
          </c:xVal>
          <c:yVal>
            <c:numRef>
              <c:f>copd!$U$4:$U$57</c:f>
              <c:numCache>
                <c:formatCode>General</c:formatCode>
                <c:ptCount val="54"/>
                <c:pt idx="0">
                  <c:v>468.8</c:v>
                </c:pt>
                <c:pt idx="1">
                  <c:v>457.7</c:v>
                </c:pt>
                <c:pt idx="2">
                  <c:v>446.9</c:v>
                </c:pt>
                <c:pt idx="3">
                  <c:v>436.4</c:v>
                </c:pt>
                <c:pt idx="4">
                  <c:v>426.3</c:v>
                </c:pt>
                <c:pt idx="5">
                  <c:v>416.5</c:v>
                </c:pt>
                <c:pt idx="6">
                  <c:v>406.9</c:v>
                </c:pt>
                <c:pt idx="7">
                  <c:v>397.7</c:v>
                </c:pt>
                <c:pt idx="8">
                  <c:v>388.7</c:v>
                </c:pt>
                <c:pt idx="9">
                  <c:v>474.6</c:v>
                </c:pt>
                <c:pt idx="10">
                  <c:v>463.3</c:v>
                </c:pt>
                <c:pt idx="11">
                  <c:v>452.4</c:v>
                </c:pt>
                <c:pt idx="12">
                  <c:v>441.7</c:v>
                </c:pt>
                <c:pt idx="13">
                  <c:v>431.5</c:v>
                </c:pt>
                <c:pt idx="14">
                  <c:v>421.5</c:v>
                </c:pt>
                <c:pt idx="15">
                  <c:v>411.8</c:v>
                </c:pt>
                <c:pt idx="16">
                  <c:v>402.5</c:v>
                </c:pt>
                <c:pt idx="17">
                  <c:v>393.3</c:v>
                </c:pt>
                <c:pt idx="18">
                  <c:v>471.7</c:v>
                </c:pt>
                <c:pt idx="19">
                  <c:v>460.5</c:v>
                </c:pt>
                <c:pt idx="20">
                  <c:v>449.6</c:v>
                </c:pt>
                <c:pt idx="21">
                  <c:v>439.1</c:v>
                </c:pt>
                <c:pt idx="22">
                  <c:v>428.9</c:v>
                </c:pt>
                <c:pt idx="23">
                  <c:v>418.9</c:v>
                </c:pt>
                <c:pt idx="24">
                  <c:v>409.3</c:v>
                </c:pt>
                <c:pt idx="25">
                  <c:v>400</c:v>
                </c:pt>
                <c:pt idx="26">
                  <c:v>390.9</c:v>
                </c:pt>
                <c:pt idx="27">
                  <c:v>478.7</c:v>
                </c:pt>
                <c:pt idx="28">
                  <c:v>467.2</c:v>
                </c:pt>
                <c:pt idx="29">
                  <c:v>456</c:v>
                </c:pt>
                <c:pt idx="30">
                  <c:v>445.3</c:v>
                </c:pt>
                <c:pt idx="31">
                  <c:v>434.9</c:v>
                </c:pt>
                <c:pt idx="32">
                  <c:v>424.7</c:v>
                </c:pt>
                <c:pt idx="33">
                  <c:v>415</c:v>
                </c:pt>
                <c:pt idx="34">
                  <c:v>405.4</c:v>
                </c:pt>
                <c:pt idx="35">
                  <c:v>396.2</c:v>
                </c:pt>
                <c:pt idx="36">
                  <c:v>471.8</c:v>
                </c:pt>
                <c:pt idx="37">
                  <c:v>460.5</c:v>
                </c:pt>
                <c:pt idx="38">
                  <c:v>449.6</c:v>
                </c:pt>
                <c:pt idx="39">
                  <c:v>439.1</c:v>
                </c:pt>
                <c:pt idx="40">
                  <c:v>428.9</c:v>
                </c:pt>
                <c:pt idx="41">
                  <c:v>419</c:v>
                </c:pt>
                <c:pt idx="42">
                  <c:v>409.4</c:v>
                </c:pt>
                <c:pt idx="43">
                  <c:v>400</c:v>
                </c:pt>
                <c:pt idx="44">
                  <c:v>391</c:v>
                </c:pt>
                <c:pt idx="45">
                  <c:v>482.8</c:v>
                </c:pt>
                <c:pt idx="46">
                  <c:v>471.3</c:v>
                </c:pt>
                <c:pt idx="47">
                  <c:v>460.1</c:v>
                </c:pt>
                <c:pt idx="48">
                  <c:v>449.3</c:v>
                </c:pt>
                <c:pt idx="49">
                  <c:v>438.8</c:v>
                </c:pt>
                <c:pt idx="50">
                  <c:v>428.6</c:v>
                </c:pt>
                <c:pt idx="51">
                  <c:v>418.7</c:v>
                </c:pt>
                <c:pt idx="52">
                  <c:v>409.1</c:v>
                </c:pt>
                <c:pt idx="53">
                  <c:v>399.9</c:v>
                </c:pt>
              </c:numCache>
            </c:numRef>
          </c:yVal>
        </c:ser>
        <c:dLbls/>
        <c:axId val="167721216"/>
        <c:axId val="167739776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copd!$A$4:$A$627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copd!$D$4:$D$627</c:f>
              <c:numCache>
                <c:formatCode>General</c:formatCode>
                <c:ptCount val="624"/>
                <c:pt idx="0">
                  <c:v>636.79999999999995</c:v>
                </c:pt>
                <c:pt idx="1">
                  <c:v>667.7</c:v>
                </c:pt>
                <c:pt idx="2">
                  <c:v>698.8</c:v>
                </c:pt>
                <c:pt idx="3">
                  <c:v>730.2</c:v>
                </c:pt>
                <c:pt idx="4">
                  <c:v>761.5</c:v>
                </c:pt>
                <c:pt idx="5">
                  <c:v>792.9</c:v>
                </c:pt>
                <c:pt idx="6">
                  <c:v>824.1</c:v>
                </c:pt>
                <c:pt idx="7">
                  <c:v>854.9</c:v>
                </c:pt>
                <c:pt idx="8">
                  <c:v>885.6</c:v>
                </c:pt>
                <c:pt idx="9">
                  <c:v>916.2</c:v>
                </c:pt>
                <c:pt idx="10">
                  <c:v>946.3</c:v>
                </c:pt>
                <c:pt idx="11">
                  <c:v>976.3</c:v>
                </c:pt>
                <c:pt idx="12">
                  <c:v>1006</c:v>
                </c:pt>
                <c:pt idx="13">
                  <c:v>1035</c:v>
                </c:pt>
                <c:pt idx="14">
                  <c:v>1063.5</c:v>
                </c:pt>
                <c:pt idx="15">
                  <c:v>1091.5999999999999</c:v>
                </c:pt>
                <c:pt idx="16">
                  <c:v>1119.2</c:v>
                </c:pt>
                <c:pt idx="17">
                  <c:v>1146.3</c:v>
                </c:pt>
                <c:pt idx="18">
                  <c:v>1172.9000000000001</c:v>
                </c:pt>
                <c:pt idx="19">
                  <c:v>1198.8</c:v>
                </c:pt>
                <c:pt idx="20">
                  <c:v>1223.7</c:v>
                </c:pt>
                <c:pt idx="21">
                  <c:v>1247.3</c:v>
                </c:pt>
                <c:pt idx="22">
                  <c:v>1268.7</c:v>
                </c:pt>
                <c:pt idx="23">
                  <c:v>1286.7</c:v>
                </c:pt>
                <c:pt idx="24">
                  <c:v>1299.2</c:v>
                </c:pt>
                <c:pt idx="25">
                  <c:v>1308.5</c:v>
                </c:pt>
                <c:pt idx="26">
                  <c:v>1315.7</c:v>
                </c:pt>
                <c:pt idx="27">
                  <c:v>1319.8</c:v>
                </c:pt>
                <c:pt idx="28">
                  <c:v>1321.9</c:v>
                </c:pt>
                <c:pt idx="29">
                  <c:v>1322.3</c:v>
                </c:pt>
                <c:pt idx="30">
                  <c:v>1320.6</c:v>
                </c:pt>
                <c:pt idx="31">
                  <c:v>1317.5</c:v>
                </c:pt>
                <c:pt idx="32">
                  <c:v>1312.7</c:v>
                </c:pt>
                <c:pt idx="33">
                  <c:v>793.8</c:v>
                </c:pt>
                <c:pt idx="34">
                  <c:v>775.5</c:v>
                </c:pt>
                <c:pt idx="35">
                  <c:v>757.9</c:v>
                </c:pt>
                <c:pt idx="36">
                  <c:v>741</c:v>
                </c:pt>
                <c:pt idx="37">
                  <c:v>724.5</c:v>
                </c:pt>
                <c:pt idx="38">
                  <c:v>708.6</c:v>
                </c:pt>
                <c:pt idx="39">
                  <c:v>693.2</c:v>
                </c:pt>
                <c:pt idx="40">
                  <c:v>678.3</c:v>
                </c:pt>
                <c:pt idx="41">
                  <c:v>663.9</c:v>
                </c:pt>
                <c:pt idx="42">
                  <c:v>649.9</c:v>
                </c:pt>
                <c:pt idx="43">
                  <c:v>636.29999999999995</c:v>
                </c:pt>
                <c:pt idx="44">
                  <c:v>623.20000000000005</c:v>
                </c:pt>
                <c:pt idx="45">
                  <c:v>610.6</c:v>
                </c:pt>
                <c:pt idx="46">
                  <c:v>598.29999999999995</c:v>
                </c:pt>
                <c:pt idx="47">
                  <c:v>586.6</c:v>
                </c:pt>
                <c:pt idx="48">
                  <c:v>575.1</c:v>
                </c:pt>
                <c:pt idx="49">
                  <c:v>563.4</c:v>
                </c:pt>
                <c:pt idx="50">
                  <c:v>551.5</c:v>
                </c:pt>
                <c:pt idx="51">
                  <c:v>539.5</c:v>
                </c:pt>
                <c:pt idx="52">
                  <c:v>527.6</c:v>
                </c:pt>
                <c:pt idx="53">
                  <c:v>515.70000000000005</c:v>
                </c:pt>
                <c:pt idx="54">
                  <c:v>503.7</c:v>
                </c:pt>
                <c:pt idx="55">
                  <c:v>491.9</c:v>
                </c:pt>
                <c:pt idx="56">
                  <c:v>480.3</c:v>
                </c:pt>
                <c:pt idx="57">
                  <c:v>468.8</c:v>
                </c:pt>
                <c:pt idx="58">
                  <c:v>457.7</c:v>
                </c:pt>
                <c:pt idx="59">
                  <c:v>446.9</c:v>
                </c:pt>
                <c:pt idx="60">
                  <c:v>436.4</c:v>
                </c:pt>
                <c:pt idx="61">
                  <c:v>426.3</c:v>
                </c:pt>
                <c:pt idx="62">
                  <c:v>416.5</c:v>
                </c:pt>
                <c:pt idx="63">
                  <c:v>406.9</c:v>
                </c:pt>
                <c:pt idx="64">
                  <c:v>397.7</c:v>
                </c:pt>
                <c:pt idx="65">
                  <c:v>388.7</c:v>
                </c:pt>
                <c:pt idx="66">
                  <c:v>380.1</c:v>
                </c:pt>
                <c:pt idx="67">
                  <c:v>372</c:v>
                </c:pt>
                <c:pt idx="68">
                  <c:v>365.1</c:v>
                </c:pt>
                <c:pt idx="69">
                  <c:v>359.6</c:v>
                </c:pt>
                <c:pt idx="70">
                  <c:v>356</c:v>
                </c:pt>
                <c:pt idx="71">
                  <c:v>355.3</c:v>
                </c:pt>
                <c:pt idx="72">
                  <c:v>356.5</c:v>
                </c:pt>
                <c:pt idx="73">
                  <c:v>359.5</c:v>
                </c:pt>
                <c:pt idx="74">
                  <c:v>364</c:v>
                </c:pt>
                <c:pt idx="75">
                  <c:v>369.9</c:v>
                </c:pt>
                <c:pt idx="76">
                  <c:v>378</c:v>
                </c:pt>
                <c:pt idx="77">
                  <c:v>389.2</c:v>
                </c:pt>
                <c:pt idx="78">
                  <c:v>403.8</c:v>
                </c:pt>
                <c:pt idx="79">
                  <c:v>421.8</c:v>
                </c:pt>
                <c:pt idx="80">
                  <c:v>442.9</c:v>
                </c:pt>
                <c:pt idx="81">
                  <c:v>466.7</c:v>
                </c:pt>
                <c:pt idx="82">
                  <c:v>492.8</c:v>
                </c:pt>
                <c:pt idx="83">
                  <c:v>520.79999999999995</c:v>
                </c:pt>
                <c:pt idx="84">
                  <c:v>550.1</c:v>
                </c:pt>
                <c:pt idx="85">
                  <c:v>580.5</c:v>
                </c:pt>
                <c:pt idx="86">
                  <c:v>611.70000000000005</c:v>
                </c:pt>
                <c:pt idx="87">
                  <c:v>643</c:v>
                </c:pt>
                <c:pt idx="88">
                  <c:v>674.6</c:v>
                </c:pt>
                <c:pt idx="89">
                  <c:v>706.4</c:v>
                </c:pt>
                <c:pt idx="90">
                  <c:v>738.3</c:v>
                </c:pt>
                <c:pt idx="91">
                  <c:v>770.1</c:v>
                </c:pt>
                <c:pt idx="92">
                  <c:v>802</c:v>
                </c:pt>
                <c:pt idx="93">
                  <c:v>833.6</c:v>
                </c:pt>
                <c:pt idx="94">
                  <c:v>864.8</c:v>
                </c:pt>
                <c:pt idx="95">
                  <c:v>895.9</c:v>
                </c:pt>
                <c:pt idx="96">
                  <c:v>926.8</c:v>
                </c:pt>
                <c:pt idx="97">
                  <c:v>957.3</c:v>
                </c:pt>
                <c:pt idx="98">
                  <c:v>987.4</c:v>
                </c:pt>
                <c:pt idx="99">
                  <c:v>1017.2</c:v>
                </c:pt>
                <c:pt idx="100">
                  <c:v>1046.3</c:v>
                </c:pt>
                <c:pt idx="101">
                  <c:v>1074.8</c:v>
                </c:pt>
                <c:pt idx="102">
                  <c:v>1102.8</c:v>
                </c:pt>
                <c:pt idx="103">
                  <c:v>1130.2</c:v>
                </c:pt>
                <c:pt idx="104">
                  <c:v>1157.0999999999999</c:v>
                </c:pt>
                <c:pt idx="105">
                  <c:v>1183.5</c:v>
                </c:pt>
                <c:pt idx="106">
                  <c:v>1209.0999999999999</c:v>
                </c:pt>
                <c:pt idx="107">
                  <c:v>1233.8</c:v>
                </c:pt>
                <c:pt idx="108">
                  <c:v>1257.7</c:v>
                </c:pt>
                <c:pt idx="109">
                  <c:v>1279.9000000000001</c:v>
                </c:pt>
                <c:pt idx="110">
                  <c:v>1299.3</c:v>
                </c:pt>
                <c:pt idx="111">
                  <c:v>1314.1</c:v>
                </c:pt>
                <c:pt idx="112">
                  <c:v>1323.6</c:v>
                </c:pt>
                <c:pt idx="113">
                  <c:v>1330.7</c:v>
                </c:pt>
                <c:pt idx="114">
                  <c:v>1335.1</c:v>
                </c:pt>
                <c:pt idx="115">
                  <c:v>1336.2</c:v>
                </c:pt>
                <c:pt idx="116">
                  <c:v>1335.7</c:v>
                </c:pt>
                <c:pt idx="117">
                  <c:v>1333</c:v>
                </c:pt>
                <c:pt idx="118">
                  <c:v>1328.4</c:v>
                </c:pt>
                <c:pt idx="119">
                  <c:v>1322.4</c:v>
                </c:pt>
                <c:pt idx="120">
                  <c:v>1314.2</c:v>
                </c:pt>
                <c:pt idx="121">
                  <c:v>1304.5999999999999</c:v>
                </c:pt>
                <c:pt idx="122">
                  <c:v>1293.4000000000001</c:v>
                </c:pt>
                <c:pt idx="123">
                  <c:v>1280.5</c:v>
                </c:pt>
                <c:pt idx="124">
                  <c:v>1266.4000000000001</c:v>
                </c:pt>
                <c:pt idx="125">
                  <c:v>1250.9000000000001</c:v>
                </c:pt>
                <c:pt idx="126">
                  <c:v>1233.7</c:v>
                </c:pt>
                <c:pt idx="127">
                  <c:v>1215.2</c:v>
                </c:pt>
                <c:pt idx="128">
                  <c:v>1195.0999999999999</c:v>
                </c:pt>
                <c:pt idx="129">
                  <c:v>1173.5999999999999</c:v>
                </c:pt>
                <c:pt idx="130">
                  <c:v>1150.5999999999999</c:v>
                </c:pt>
                <c:pt idx="131">
                  <c:v>1126.3</c:v>
                </c:pt>
                <c:pt idx="132">
                  <c:v>1100.8</c:v>
                </c:pt>
                <c:pt idx="133">
                  <c:v>1075.2</c:v>
                </c:pt>
                <c:pt idx="134">
                  <c:v>1049.7</c:v>
                </c:pt>
                <c:pt idx="135">
                  <c:v>1024.8</c:v>
                </c:pt>
                <c:pt idx="136">
                  <c:v>1000.4</c:v>
                </c:pt>
                <c:pt idx="137">
                  <c:v>976.5</c:v>
                </c:pt>
                <c:pt idx="138">
                  <c:v>953.2</c:v>
                </c:pt>
                <c:pt idx="139">
                  <c:v>930.5</c:v>
                </c:pt>
                <c:pt idx="140">
                  <c:v>908.6</c:v>
                </c:pt>
                <c:pt idx="141">
                  <c:v>887.2</c:v>
                </c:pt>
                <c:pt idx="142">
                  <c:v>866.3</c:v>
                </c:pt>
                <c:pt idx="143">
                  <c:v>845.9</c:v>
                </c:pt>
                <c:pt idx="144">
                  <c:v>826.1</c:v>
                </c:pt>
                <c:pt idx="145">
                  <c:v>807</c:v>
                </c:pt>
                <c:pt idx="146">
                  <c:v>788.4</c:v>
                </c:pt>
                <c:pt idx="147">
                  <c:v>770.4</c:v>
                </c:pt>
                <c:pt idx="148">
                  <c:v>753.1</c:v>
                </c:pt>
                <c:pt idx="149">
                  <c:v>736.4</c:v>
                </c:pt>
                <c:pt idx="150">
                  <c:v>720.2</c:v>
                </c:pt>
                <c:pt idx="151">
                  <c:v>704.5</c:v>
                </c:pt>
                <c:pt idx="152">
                  <c:v>689.4</c:v>
                </c:pt>
                <c:pt idx="153">
                  <c:v>674.6</c:v>
                </c:pt>
                <c:pt idx="154">
                  <c:v>660.3</c:v>
                </c:pt>
                <c:pt idx="155">
                  <c:v>646.4</c:v>
                </c:pt>
                <c:pt idx="156">
                  <c:v>632.9</c:v>
                </c:pt>
                <c:pt idx="157">
                  <c:v>619.79999999999995</c:v>
                </c:pt>
                <c:pt idx="158">
                  <c:v>607.1</c:v>
                </c:pt>
                <c:pt idx="159">
                  <c:v>595</c:v>
                </c:pt>
                <c:pt idx="160">
                  <c:v>583.1</c:v>
                </c:pt>
                <c:pt idx="161">
                  <c:v>571.1</c:v>
                </c:pt>
                <c:pt idx="162">
                  <c:v>558.79999999999995</c:v>
                </c:pt>
                <c:pt idx="163">
                  <c:v>546.70000000000005</c:v>
                </c:pt>
                <c:pt idx="164">
                  <c:v>534.4</c:v>
                </c:pt>
                <c:pt idx="165">
                  <c:v>522.29999999999995</c:v>
                </c:pt>
                <c:pt idx="166">
                  <c:v>510.1</c:v>
                </c:pt>
                <c:pt idx="167">
                  <c:v>498.1</c:v>
                </c:pt>
                <c:pt idx="168">
                  <c:v>486.2</c:v>
                </c:pt>
                <c:pt idx="169">
                  <c:v>474.6</c:v>
                </c:pt>
                <c:pt idx="170">
                  <c:v>463.3</c:v>
                </c:pt>
                <c:pt idx="171">
                  <c:v>452.4</c:v>
                </c:pt>
                <c:pt idx="172">
                  <c:v>441.7</c:v>
                </c:pt>
                <c:pt idx="173">
                  <c:v>431.5</c:v>
                </c:pt>
                <c:pt idx="174">
                  <c:v>421.5</c:v>
                </c:pt>
                <c:pt idx="175">
                  <c:v>411.8</c:v>
                </c:pt>
                <c:pt idx="176">
                  <c:v>402.5</c:v>
                </c:pt>
                <c:pt idx="177">
                  <c:v>393.3</c:v>
                </c:pt>
                <c:pt idx="178">
                  <c:v>384.5</c:v>
                </c:pt>
                <c:pt idx="179">
                  <c:v>376</c:v>
                </c:pt>
                <c:pt idx="180">
                  <c:v>368.1</c:v>
                </c:pt>
                <c:pt idx="181">
                  <c:v>361.4</c:v>
                </c:pt>
                <c:pt idx="182">
                  <c:v>356.5</c:v>
                </c:pt>
                <c:pt idx="183">
                  <c:v>354.4</c:v>
                </c:pt>
                <c:pt idx="184">
                  <c:v>354.4</c:v>
                </c:pt>
                <c:pt idx="185">
                  <c:v>356.1</c:v>
                </c:pt>
                <c:pt idx="186">
                  <c:v>359.4</c:v>
                </c:pt>
                <c:pt idx="187">
                  <c:v>364</c:v>
                </c:pt>
                <c:pt idx="188">
                  <c:v>370.4</c:v>
                </c:pt>
                <c:pt idx="189">
                  <c:v>379</c:v>
                </c:pt>
                <c:pt idx="190">
                  <c:v>390.9</c:v>
                </c:pt>
                <c:pt idx="191">
                  <c:v>406.3</c:v>
                </c:pt>
                <c:pt idx="192">
                  <c:v>425</c:v>
                </c:pt>
                <c:pt idx="193">
                  <c:v>446.7</c:v>
                </c:pt>
                <c:pt idx="194">
                  <c:v>471.1</c:v>
                </c:pt>
                <c:pt idx="195">
                  <c:v>497.5</c:v>
                </c:pt>
                <c:pt idx="196">
                  <c:v>525.70000000000005</c:v>
                </c:pt>
                <c:pt idx="197">
                  <c:v>555.20000000000005</c:v>
                </c:pt>
                <c:pt idx="198">
                  <c:v>585.5</c:v>
                </c:pt>
                <c:pt idx="199">
                  <c:v>616.5</c:v>
                </c:pt>
                <c:pt idx="200">
                  <c:v>647.9</c:v>
                </c:pt>
                <c:pt idx="201">
                  <c:v>679.3</c:v>
                </c:pt>
                <c:pt idx="202">
                  <c:v>711</c:v>
                </c:pt>
                <c:pt idx="203">
                  <c:v>742.7</c:v>
                </c:pt>
                <c:pt idx="204">
                  <c:v>774.5</c:v>
                </c:pt>
                <c:pt idx="205">
                  <c:v>806.2</c:v>
                </c:pt>
                <c:pt idx="206">
                  <c:v>837.5</c:v>
                </c:pt>
                <c:pt idx="207">
                  <c:v>868.7</c:v>
                </c:pt>
                <c:pt idx="208">
                  <c:v>899.8</c:v>
                </c:pt>
                <c:pt idx="209">
                  <c:v>930.5</c:v>
                </c:pt>
                <c:pt idx="210">
                  <c:v>961</c:v>
                </c:pt>
                <c:pt idx="211">
                  <c:v>991</c:v>
                </c:pt>
                <c:pt idx="212">
                  <c:v>1020.5</c:v>
                </c:pt>
                <c:pt idx="213">
                  <c:v>1049.7</c:v>
                </c:pt>
                <c:pt idx="214">
                  <c:v>1078.4000000000001</c:v>
                </c:pt>
                <c:pt idx="215">
                  <c:v>1106.4000000000001</c:v>
                </c:pt>
                <c:pt idx="216">
                  <c:v>1133.9000000000001</c:v>
                </c:pt>
                <c:pt idx="217">
                  <c:v>1160.7</c:v>
                </c:pt>
                <c:pt idx="218">
                  <c:v>1187</c:v>
                </c:pt>
                <c:pt idx="219">
                  <c:v>1212.7</c:v>
                </c:pt>
                <c:pt idx="220">
                  <c:v>1237.4000000000001</c:v>
                </c:pt>
                <c:pt idx="221">
                  <c:v>1260.8</c:v>
                </c:pt>
                <c:pt idx="222">
                  <c:v>1282.2</c:v>
                </c:pt>
                <c:pt idx="223">
                  <c:v>1300.2</c:v>
                </c:pt>
                <c:pt idx="224">
                  <c:v>1313</c:v>
                </c:pt>
                <c:pt idx="225">
                  <c:v>1321.6</c:v>
                </c:pt>
                <c:pt idx="226">
                  <c:v>1328.3</c:v>
                </c:pt>
                <c:pt idx="227">
                  <c:v>1331.7</c:v>
                </c:pt>
                <c:pt idx="228">
                  <c:v>1332.5</c:v>
                </c:pt>
                <c:pt idx="229">
                  <c:v>1331.7</c:v>
                </c:pt>
                <c:pt idx="230">
                  <c:v>1328.5</c:v>
                </c:pt>
                <c:pt idx="231">
                  <c:v>1324</c:v>
                </c:pt>
                <c:pt idx="232">
                  <c:v>1317.8</c:v>
                </c:pt>
                <c:pt idx="233">
                  <c:v>1309.4000000000001</c:v>
                </c:pt>
                <c:pt idx="234">
                  <c:v>1299.9000000000001</c:v>
                </c:pt>
                <c:pt idx="235">
                  <c:v>1288.5999999999999</c:v>
                </c:pt>
                <c:pt idx="236">
                  <c:v>1275.8</c:v>
                </c:pt>
                <c:pt idx="237">
                  <c:v>1261.9000000000001</c:v>
                </c:pt>
                <c:pt idx="238">
                  <c:v>1246.3</c:v>
                </c:pt>
                <c:pt idx="239">
                  <c:v>1229.0999999999999</c:v>
                </c:pt>
                <c:pt idx="240">
                  <c:v>1210.7</c:v>
                </c:pt>
                <c:pt idx="241">
                  <c:v>1190.5999999999999</c:v>
                </c:pt>
                <c:pt idx="242">
                  <c:v>1169.0999999999999</c:v>
                </c:pt>
                <c:pt idx="243">
                  <c:v>1146.0999999999999</c:v>
                </c:pt>
                <c:pt idx="244">
                  <c:v>1121.8</c:v>
                </c:pt>
                <c:pt idx="245">
                  <c:v>1096.4000000000001</c:v>
                </c:pt>
                <c:pt idx="246">
                  <c:v>1070.8</c:v>
                </c:pt>
                <c:pt idx="247">
                  <c:v>1045.5</c:v>
                </c:pt>
                <c:pt idx="248">
                  <c:v>1020.7</c:v>
                </c:pt>
                <c:pt idx="249">
                  <c:v>996.4</c:v>
                </c:pt>
                <c:pt idx="250">
                  <c:v>972.6</c:v>
                </c:pt>
                <c:pt idx="251">
                  <c:v>949.5</c:v>
                </c:pt>
                <c:pt idx="252">
                  <c:v>927</c:v>
                </c:pt>
                <c:pt idx="253">
                  <c:v>905.1</c:v>
                </c:pt>
                <c:pt idx="254">
                  <c:v>883.8</c:v>
                </c:pt>
                <c:pt idx="255">
                  <c:v>862.8</c:v>
                </c:pt>
                <c:pt idx="256">
                  <c:v>842.5</c:v>
                </c:pt>
                <c:pt idx="257">
                  <c:v>822.9</c:v>
                </c:pt>
                <c:pt idx="258">
                  <c:v>803.8</c:v>
                </c:pt>
                <c:pt idx="259">
                  <c:v>785.3</c:v>
                </c:pt>
                <c:pt idx="260">
                  <c:v>767.5</c:v>
                </c:pt>
                <c:pt idx="261">
                  <c:v>750.2</c:v>
                </c:pt>
                <c:pt idx="262">
                  <c:v>733.6</c:v>
                </c:pt>
                <c:pt idx="263">
                  <c:v>717.5</c:v>
                </c:pt>
                <c:pt idx="264">
                  <c:v>701.9</c:v>
                </c:pt>
                <c:pt idx="265">
                  <c:v>686.8</c:v>
                </c:pt>
                <c:pt idx="266">
                  <c:v>672.1</c:v>
                </c:pt>
                <c:pt idx="267">
                  <c:v>657.9</c:v>
                </c:pt>
                <c:pt idx="268">
                  <c:v>644.1</c:v>
                </c:pt>
                <c:pt idx="269">
                  <c:v>630.6</c:v>
                </c:pt>
                <c:pt idx="270">
                  <c:v>617.6</c:v>
                </c:pt>
                <c:pt idx="271">
                  <c:v>605</c:v>
                </c:pt>
                <c:pt idx="272">
                  <c:v>592.79999999999995</c:v>
                </c:pt>
                <c:pt idx="273">
                  <c:v>580.9</c:v>
                </c:pt>
                <c:pt idx="274">
                  <c:v>568.6</c:v>
                </c:pt>
                <c:pt idx="275">
                  <c:v>556.29999999999995</c:v>
                </c:pt>
                <c:pt idx="276">
                  <c:v>544</c:v>
                </c:pt>
                <c:pt idx="277">
                  <c:v>531.70000000000005</c:v>
                </c:pt>
                <c:pt idx="278">
                  <c:v>519.4</c:v>
                </c:pt>
                <c:pt idx="279">
                  <c:v>507.2</c:v>
                </c:pt>
                <c:pt idx="280">
                  <c:v>495.2</c:v>
                </c:pt>
                <c:pt idx="281">
                  <c:v>483.3</c:v>
                </c:pt>
                <c:pt idx="282">
                  <c:v>471.7</c:v>
                </c:pt>
                <c:pt idx="283">
                  <c:v>460.5</c:v>
                </c:pt>
                <c:pt idx="284">
                  <c:v>449.6</c:v>
                </c:pt>
                <c:pt idx="285">
                  <c:v>439.1</c:v>
                </c:pt>
                <c:pt idx="286">
                  <c:v>428.9</c:v>
                </c:pt>
                <c:pt idx="287">
                  <c:v>418.9</c:v>
                </c:pt>
                <c:pt idx="288">
                  <c:v>409.3</c:v>
                </c:pt>
                <c:pt idx="289">
                  <c:v>400</c:v>
                </c:pt>
                <c:pt idx="290">
                  <c:v>390.9</c:v>
                </c:pt>
                <c:pt idx="291">
                  <c:v>382.2</c:v>
                </c:pt>
                <c:pt idx="292">
                  <c:v>373.7</c:v>
                </c:pt>
                <c:pt idx="293">
                  <c:v>365.8</c:v>
                </c:pt>
                <c:pt idx="294">
                  <c:v>359.3</c:v>
                </c:pt>
                <c:pt idx="295">
                  <c:v>355.1</c:v>
                </c:pt>
                <c:pt idx="296">
                  <c:v>353.6</c:v>
                </c:pt>
                <c:pt idx="297">
                  <c:v>353.7</c:v>
                </c:pt>
                <c:pt idx="298">
                  <c:v>355.7</c:v>
                </c:pt>
                <c:pt idx="299">
                  <c:v>359.2</c:v>
                </c:pt>
                <c:pt idx="300">
                  <c:v>364.3</c:v>
                </c:pt>
                <c:pt idx="301">
                  <c:v>372.5</c:v>
                </c:pt>
                <c:pt idx="302">
                  <c:v>384</c:v>
                </c:pt>
                <c:pt idx="303">
                  <c:v>399.1</c:v>
                </c:pt>
                <c:pt idx="304">
                  <c:v>417.6</c:v>
                </c:pt>
                <c:pt idx="305">
                  <c:v>439.1</c:v>
                </c:pt>
                <c:pt idx="306">
                  <c:v>463.1</c:v>
                </c:pt>
                <c:pt idx="307">
                  <c:v>489.1</c:v>
                </c:pt>
                <c:pt idx="308">
                  <c:v>516.79999999999995</c:v>
                </c:pt>
                <c:pt idx="309">
                  <c:v>545.79999999999995</c:v>
                </c:pt>
                <c:pt idx="310">
                  <c:v>575.5</c:v>
                </c:pt>
                <c:pt idx="311">
                  <c:v>605.9</c:v>
                </c:pt>
                <c:pt idx="312">
                  <c:v>355.2</c:v>
                </c:pt>
                <c:pt idx="313">
                  <c:v>356.1</c:v>
                </c:pt>
                <c:pt idx="314">
                  <c:v>358.6</c:v>
                </c:pt>
                <c:pt idx="315">
                  <c:v>362.7</c:v>
                </c:pt>
                <c:pt idx="316">
                  <c:v>368.1</c:v>
                </c:pt>
                <c:pt idx="317">
                  <c:v>375.8</c:v>
                </c:pt>
                <c:pt idx="318">
                  <c:v>386.6</c:v>
                </c:pt>
                <c:pt idx="319">
                  <c:v>401</c:v>
                </c:pt>
                <c:pt idx="320">
                  <c:v>418.7</c:v>
                </c:pt>
                <c:pt idx="321">
                  <c:v>439.6</c:v>
                </c:pt>
                <c:pt idx="322">
                  <c:v>463.1</c:v>
                </c:pt>
                <c:pt idx="323">
                  <c:v>489</c:v>
                </c:pt>
                <c:pt idx="324">
                  <c:v>516.70000000000005</c:v>
                </c:pt>
                <c:pt idx="325">
                  <c:v>545.79999999999995</c:v>
                </c:pt>
                <c:pt idx="326">
                  <c:v>576.1</c:v>
                </c:pt>
                <c:pt idx="327">
                  <c:v>607.1</c:v>
                </c:pt>
                <c:pt idx="328">
                  <c:v>638.20000000000005</c:v>
                </c:pt>
                <c:pt idx="329">
                  <c:v>669.7</c:v>
                </c:pt>
                <c:pt idx="330">
                  <c:v>701.5</c:v>
                </c:pt>
                <c:pt idx="331">
                  <c:v>733.3</c:v>
                </c:pt>
                <c:pt idx="332">
                  <c:v>764.8</c:v>
                </c:pt>
                <c:pt idx="333">
                  <c:v>796.4</c:v>
                </c:pt>
                <c:pt idx="334">
                  <c:v>828</c:v>
                </c:pt>
                <c:pt idx="335">
                  <c:v>859.3</c:v>
                </c:pt>
                <c:pt idx="336">
                  <c:v>890.3</c:v>
                </c:pt>
                <c:pt idx="337">
                  <c:v>921.1</c:v>
                </c:pt>
                <c:pt idx="338">
                  <c:v>951.6</c:v>
                </c:pt>
                <c:pt idx="339">
                  <c:v>981.6</c:v>
                </c:pt>
                <c:pt idx="340">
                  <c:v>1011.3</c:v>
                </c:pt>
                <c:pt idx="341">
                  <c:v>1040.5999999999999</c:v>
                </c:pt>
                <c:pt idx="342">
                  <c:v>1069.2</c:v>
                </c:pt>
                <c:pt idx="343">
                  <c:v>1097.3</c:v>
                </c:pt>
                <c:pt idx="344">
                  <c:v>1124.9000000000001</c:v>
                </c:pt>
                <c:pt idx="345">
                  <c:v>1151.9000000000001</c:v>
                </c:pt>
                <c:pt idx="346">
                  <c:v>1178.3</c:v>
                </c:pt>
                <c:pt idx="347">
                  <c:v>1086.0999999999999</c:v>
                </c:pt>
                <c:pt idx="348">
                  <c:v>1060.5999999999999</c:v>
                </c:pt>
                <c:pt idx="349">
                  <c:v>1035.4000000000001</c:v>
                </c:pt>
                <c:pt idx="350">
                  <c:v>1010.8</c:v>
                </c:pt>
                <c:pt idx="351">
                  <c:v>986.7</c:v>
                </c:pt>
                <c:pt idx="352">
                  <c:v>963.1</c:v>
                </c:pt>
                <c:pt idx="353">
                  <c:v>940.2</c:v>
                </c:pt>
                <c:pt idx="354">
                  <c:v>918</c:v>
                </c:pt>
                <c:pt idx="355">
                  <c:v>896.3</c:v>
                </c:pt>
                <c:pt idx="356">
                  <c:v>875.2</c:v>
                </c:pt>
                <c:pt idx="357">
                  <c:v>854.6</c:v>
                </c:pt>
                <c:pt idx="358">
                  <c:v>834.6</c:v>
                </c:pt>
                <c:pt idx="359">
                  <c:v>815.1</c:v>
                </c:pt>
                <c:pt idx="360">
                  <c:v>796.3</c:v>
                </c:pt>
                <c:pt idx="361">
                  <c:v>778.2</c:v>
                </c:pt>
                <c:pt idx="362">
                  <c:v>760.6</c:v>
                </c:pt>
                <c:pt idx="363">
                  <c:v>743.6</c:v>
                </c:pt>
                <c:pt idx="364">
                  <c:v>727.1</c:v>
                </c:pt>
                <c:pt idx="365">
                  <c:v>711.2</c:v>
                </c:pt>
                <c:pt idx="366">
                  <c:v>695.8</c:v>
                </c:pt>
                <c:pt idx="367">
                  <c:v>680.9</c:v>
                </c:pt>
                <c:pt idx="368">
                  <c:v>666.4</c:v>
                </c:pt>
                <c:pt idx="369">
                  <c:v>652.29999999999995</c:v>
                </c:pt>
                <c:pt idx="370">
                  <c:v>638.70000000000005</c:v>
                </c:pt>
                <c:pt idx="371">
                  <c:v>625.4</c:v>
                </c:pt>
                <c:pt idx="372">
                  <c:v>612.6</c:v>
                </c:pt>
                <c:pt idx="373">
                  <c:v>600.29999999999995</c:v>
                </c:pt>
                <c:pt idx="374">
                  <c:v>588.4</c:v>
                </c:pt>
                <c:pt idx="375">
                  <c:v>576.20000000000005</c:v>
                </c:pt>
                <c:pt idx="376">
                  <c:v>563.9</c:v>
                </c:pt>
                <c:pt idx="377">
                  <c:v>551.5</c:v>
                </c:pt>
                <c:pt idx="378">
                  <c:v>539.1</c:v>
                </c:pt>
                <c:pt idx="379">
                  <c:v>526.79999999999995</c:v>
                </c:pt>
                <c:pt idx="380">
                  <c:v>514.6</c:v>
                </c:pt>
                <c:pt idx="381">
                  <c:v>502.4</c:v>
                </c:pt>
                <c:pt idx="382">
                  <c:v>490.4</c:v>
                </c:pt>
                <c:pt idx="383">
                  <c:v>478.7</c:v>
                </c:pt>
                <c:pt idx="384">
                  <c:v>467.2</c:v>
                </c:pt>
                <c:pt idx="385">
                  <c:v>456</c:v>
                </c:pt>
                <c:pt idx="386">
                  <c:v>445.3</c:v>
                </c:pt>
                <c:pt idx="387">
                  <c:v>434.9</c:v>
                </c:pt>
                <c:pt idx="388">
                  <c:v>424.7</c:v>
                </c:pt>
                <c:pt idx="389">
                  <c:v>415</c:v>
                </c:pt>
                <c:pt idx="390">
                  <c:v>405.4</c:v>
                </c:pt>
                <c:pt idx="391">
                  <c:v>396.2</c:v>
                </c:pt>
                <c:pt idx="392">
                  <c:v>387.3</c:v>
                </c:pt>
                <c:pt idx="393">
                  <c:v>378.7</c:v>
                </c:pt>
                <c:pt idx="394">
                  <c:v>370.4</c:v>
                </c:pt>
                <c:pt idx="395">
                  <c:v>363</c:v>
                </c:pt>
                <c:pt idx="396">
                  <c:v>357.4</c:v>
                </c:pt>
                <c:pt idx="397">
                  <c:v>354.6</c:v>
                </c:pt>
                <c:pt idx="398">
                  <c:v>353.8</c:v>
                </c:pt>
                <c:pt idx="399">
                  <c:v>354.7</c:v>
                </c:pt>
                <c:pt idx="400">
                  <c:v>357.4</c:v>
                </c:pt>
                <c:pt idx="401">
                  <c:v>361.4</c:v>
                </c:pt>
                <c:pt idx="402">
                  <c:v>366.8</c:v>
                </c:pt>
                <c:pt idx="403">
                  <c:v>373.7</c:v>
                </c:pt>
                <c:pt idx="404">
                  <c:v>382.7</c:v>
                </c:pt>
                <c:pt idx="405">
                  <c:v>394.9</c:v>
                </c:pt>
                <c:pt idx="406">
                  <c:v>410.6</c:v>
                </c:pt>
                <c:pt idx="407">
                  <c:v>429.6</c:v>
                </c:pt>
                <c:pt idx="408">
                  <c:v>451.6</c:v>
                </c:pt>
                <c:pt idx="409">
                  <c:v>476.1</c:v>
                </c:pt>
                <c:pt idx="410">
                  <c:v>502.9</c:v>
                </c:pt>
                <c:pt idx="411">
                  <c:v>531.5</c:v>
                </c:pt>
                <c:pt idx="412">
                  <c:v>561.5</c:v>
                </c:pt>
                <c:pt idx="413">
                  <c:v>592.4</c:v>
                </c:pt>
                <c:pt idx="414">
                  <c:v>623.70000000000005</c:v>
                </c:pt>
                <c:pt idx="415">
                  <c:v>655.29999999999995</c:v>
                </c:pt>
                <c:pt idx="416">
                  <c:v>687.2</c:v>
                </c:pt>
                <c:pt idx="417">
                  <c:v>719.3</c:v>
                </c:pt>
                <c:pt idx="418">
                  <c:v>751.3</c:v>
                </c:pt>
                <c:pt idx="419">
                  <c:v>783.3</c:v>
                </c:pt>
                <c:pt idx="420">
                  <c:v>815.1</c:v>
                </c:pt>
                <c:pt idx="421">
                  <c:v>846.8</c:v>
                </c:pt>
                <c:pt idx="422">
                  <c:v>878.2</c:v>
                </c:pt>
                <c:pt idx="423">
                  <c:v>909.2</c:v>
                </c:pt>
                <c:pt idx="424">
                  <c:v>940</c:v>
                </c:pt>
                <c:pt idx="425">
                  <c:v>970.4</c:v>
                </c:pt>
                <c:pt idx="426">
                  <c:v>1000.2</c:v>
                </c:pt>
                <c:pt idx="427">
                  <c:v>1029.8</c:v>
                </c:pt>
                <c:pt idx="428">
                  <c:v>1058.9000000000001</c:v>
                </c:pt>
                <c:pt idx="429">
                  <c:v>1087.3</c:v>
                </c:pt>
                <c:pt idx="430">
                  <c:v>1115.0999999999999</c:v>
                </c:pt>
                <c:pt idx="431">
                  <c:v>1142.3</c:v>
                </c:pt>
                <c:pt idx="432">
                  <c:v>1169.0999999999999</c:v>
                </c:pt>
                <c:pt idx="433">
                  <c:v>1195.0999999999999</c:v>
                </c:pt>
                <c:pt idx="434">
                  <c:v>1220.2</c:v>
                </c:pt>
                <c:pt idx="435">
                  <c:v>1244.5999999999999</c:v>
                </c:pt>
                <c:pt idx="436">
                  <c:v>1268.0999999999999</c:v>
                </c:pt>
                <c:pt idx="437">
                  <c:v>1289.8</c:v>
                </c:pt>
                <c:pt idx="438">
                  <c:v>1308.9000000000001</c:v>
                </c:pt>
                <c:pt idx="439">
                  <c:v>1323.7</c:v>
                </c:pt>
                <c:pt idx="440">
                  <c:v>1332.8</c:v>
                </c:pt>
                <c:pt idx="441">
                  <c:v>1339.3</c:v>
                </c:pt>
                <c:pt idx="442">
                  <c:v>1343.1</c:v>
                </c:pt>
                <c:pt idx="443">
                  <c:v>1343.5</c:v>
                </c:pt>
                <c:pt idx="444">
                  <c:v>1342.2</c:v>
                </c:pt>
                <c:pt idx="445">
                  <c:v>1338.7</c:v>
                </c:pt>
                <c:pt idx="446">
                  <c:v>1333.3</c:v>
                </c:pt>
                <c:pt idx="447">
                  <c:v>1326.4</c:v>
                </c:pt>
                <c:pt idx="448">
                  <c:v>1317.2</c:v>
                </c:pt>
                <c:pt idx="449">
                  <c:v>1306.5999999999999</c:v>
                </c:pt>
                <c:pt idx="450">
                  <c:v>1294.4000000000001</c:v>
                </c:pt>
                <c:pt idx="451">
                  <c:v>1280.4000000000001</c:v>
                </c:pt>
                <c:pt idx="452">
                  <c:v>1265.4000000000001</c:v>
                </c:pt>
                <c:pt idx="453">
                  <c:v>1248.7</c:v>
                </c:pt>
                <c:pt idx="454">
                  <c:v>1230.5</c:v>
                </c:pt>
                <c:pt idx="455">
                  <c:v>1211</c:v>
                </c:pt>
                <c:pt idx="456">
                  <c:v>1190</c:v>
                </c:pt>
                <c:pt idx="457">
                  <c:v>1167.5</c:v>
                </c:pt>
                <c:pt idx="458">
                  <c:v>1143.5999999999999</c:v>
                </c:pt>
                <c:pt idx="459">
                  <c:v>1118.4000000000001</c:v>
                </c:pt>
                <c:pt idx="460">
                  <c:v>1092.7</c:v>
                </c:pt>
                <c:pt idx="461">
                  <c:v>1066.9000000000001</c:v>
                </c:pt>
                <c:pt idx="462">
                  <c:v>1041.5999999999999</c:v>
                </c:pt>
                <c:pt idx="463">
                  <c:v>1016.8</c:v>
                </c:pt>
                <c:pt idx="464">
                  <c:v>992.6</c:v>
                </c:pt>
                <c:pt idx="465">
                  <c:v>968.9</c:v>
                </c:pt>
                <c:pt idx="466">
                  <c:v>945.7</c:v>
                </c:pt>
                <c:pt idx="467">
                  <c:v>923.1</c:v>
                </c:pt>
                <c:pt idx="468">
                  <c:v>901.2</c:v>
                </c:pt>
                <c:pt idx="469">
                  <c:v>879.8</c:v>
                </c:pt>
                <c:pt idx="470">
                  <c:v>859.1</c:v>
                </c:pt>
                <c:pt idx="471">
                  <c:v>838.7</c:v>
                </c:pt>
                <c:pt idx="472">
                  <c:v>819.1</c:v>
                </c:pt>
                <c:pt idx="473">
                  <c:v>800</c:v>
                </c:pt>
                <c:pt idx="474">
                  <c:v>781.6</c:v>
                </c:pt>
                <c:pt idx="475">
                  <c:v>763.8</c:v>
                </c:pt>
                <c:pt idx="476">
                  <c:v>746.6</c:v>
                </c:pt>
                <c:pt idx="477">
                  <c:v>729.9</c:v>
                </c:pt>
                <c:pt idx="478">
                  <c:v>713.8</c:v>
                </c:pt>
                <c:pt idx="479">
                  <c:v>698.3</c:v>
                </c:pt>
                <c:pt idx="480">
                  <c:v>683.2</c:v>
                </c:pt>
                <c:pt idx="481">
                  <c:v>668.7</c:v>
                </c:pt>
                <c:pt idx="482">
                  <c:v>654.6</c:v>
                </c:pt>
                <c:pt idx="483">
                  <c:v>640.79999999999995</c:v>
                </c:pt>
                <c:pt idx="484">
                  <c:v>627.6</c:v>
                </c:pt>
                <c:pt idx="485">
                  <c:v>614.79999999999995</c:v>
                </c:pt>
                <c:pt idx="486">
                  <c:v>602.4</c:v>
                </c:pt>
                <c:pt idx="487">
                  <c:v>590.5</c:v>
                </c:pt>
                <c:pt idx="488">
                  <c:v>578.79999999999995</c:v>
                </c:pt>
                <c:pt idx="489">
                  <c:v>567.1</c:v>
                </c:pt>
                <c:pt idx="490">
                  <c:v>555.1</c:v>
                </c:pt>
                <c:pt idx="491">
                  <c:v>543.1</c:v>
                </c:pt>
                <c:pt idx="492">
                  <c:v>531</c:v>
                </c:pt>
                <c:pt idx="493">
                  <c:v>519</c:v>
                </c:pt>
                <c:pt idx="494">
                  <c:v>507</c:v>
                </c:pt>
                <c:pt idx="495">
                  <c:v>495.1</c:v>
                </c:pt>
                <c:pt idx="496">
                  <c:v>483.4</c:v>
                </c:pt>
                <c:pt idx="497">
                  <c:v>471.8</c:v>
                </c:pt>
                <c:pt idx="498">
                  <c:v>460.5</c:v>
                </c:pt>
                <c:pt idx="499">
                  <c:v>449.6</c:v>
                </c:pt>
                <c:pt idx="500">
                  <c:v>439.1</c:v>
                </c:pt>
                <c:pt idx="501">
                  <c:v>428.9</c:v>
                </c:pt>
                <c:pt idx="502">
                  <c:v>419</c:v>
                </c:pt>
                <c:pt idx="503">
                  <c:v>409.4</c:v>
                </c:pt>
                <c:pt idx="504">
                  <c:v>400</c:v>
                </c:pt>
                <c:pt idx="505">
                  <c:v>391</c:v>
                </c:pt>
                <c:pt idx="506">
                  <c:v>382.2</c:v>
                </c:pt>
                <c:pt idx="507">
                  <c:v>373.9</c:v>
                </c:pt>
                <c:pt idx="508">
                  <c:v>366.6</c:v>
                </c:pt>
                <c:pt idx="509">
                  <c:v>360.6</c:v>
                </c:pt>
                <c:pt idx="510">
                  <c:v>356.5</c:v>
                </c:pt>
                <c:pt idx="511">
                  <c:v>355.2</c:v>
                </c:pt>
                <c:pt idx="512">
                  <c:v>355.9</c:v>
                </c:pt>
                <c:pt idx="513">
                  <c:v>358.3</c:v>
                </c:pt>
                <c:pt idx="514">
                  <c:v>362.3</c:v>
                </c:pt>
                <c:pt idx="515">
                  <c:v>367.5</c:v>
                </c:pt>
                <c:pt idx="516">
                  <c:v>374.5</c:v>
                </c:pt>
                <c:pt idx="517">
                  <c:v>383.6</c:v>
                </c:pt>
                <c:pt idx="518">
                  <c:v>396.2</c:v>
                </c:pt>
                <c:pt idx="519">
                  <c:v>412</c:v>
                </c:pt>
                <c:pt idx="520">
                  <c:v>431.1</c:v>
                </c:pt>
                <c:pt idx="521">
                  <c:v>453.3</c:v>
                </c:pt>
                <c:pt idx="522">
                  <c:v>478</c:v>
                </c:pt>
                <c:pt idx="523">
                  <c:v>504.9</c:v>
                </c:pt>
                <c:pt idx="524">
                  <c:v>533.5</c:v>
                </c:pt>
                <c:pt idx="525">
                  <c:v>563.29999999999995</c:v>
                </c:pt>
                <c:pt idx="526">
                  <c:v>594.20000000000005</c:v>
                </c:pt>
                <c:pt idx="527">
                  <c:v>625.6</c:v>
                </c:pt>
                <c:pt idx="528">
                  <c:v>657.2</c:v>
                </c:pt>
                <c:pt idx="529">
                  <c:v>689</c:v>
                </c:pt>
                <c:pt idx="530">
                  <c:v>721.1</c:v>
                </c:pt>
                <c:pt idx="531">
                  <c:v>753.1</c:v>
                </c:pt>
                <c:pt idx="532">
                  <c:v>785</c:v>
                </c:pt>
                <c:pt idx="533">
                  <c:v>816.9</c:v>
                </c:pt>
                <c:pt idx="534">
                  <c:v>848.3</c:v>
                </c:pt>
                <c:pt idx="535">
                  <c:v>879.5</c:v>
                </c:pt>
                <c:pt idx="536">
                  <c:v>910.7</c:v>
                </c:pt>
                <c:pt idx="537">
                  <c:v>941.6</c:v>
                </c:pt>
                <c:pt idx="538">
                  <c:v>971.9</c:v>
                </c:pt>
                <c:pt idx="539">
                  <c:v>1002</c:v>
                </c:pt>
                <c:pt idx="540">
                  <c:v>1031.4000000000001</c:v>
                </c:pt>
                <c:pt idx="541">
                  <c:v>1060.4000000000001</c:v>
                </c:pt>
                <c:pt idx="542">
                  <c:v>1089.0999999999999</c:v>
                </c:pt>
                <c:pt idx="543">
                  <c:v>1117.0999999999999</c:v>
                </c:pt>
                <c:pt idx="544">
                  <c:v>1144.3</c:v>
                </c:pt>
                <c:pt idx="545">
                  <c:v>1170.9000000000001</c:v>
                </c:pt>
                <c:pt idx="546">
                  <c:v>1196.9000000000001</c:v>
                </c:pt>
                <c:pt idx="547">
                  <c:v>1221.8</c:v>
                </c:pt>
                <c:pt idx="548">
                  <c:v>1246.0999999999999</c:v>
                </c:pt>
                <c:pt idx="549">
                  <c:v>1269.5999999999999</c:v>
                </c:pt>
                <c:pt idx="550">
                  <c:v>1291.3</c:v>
                </c:pt>
                <c:pt idx="551">
                  <c:v>1310.3</c:v>
                </c:pt>
                <c:pt idx="552">
                  <c:v>1324.5</c:v>
                </c:pt>
                <c:pt idx="553">
                  <c:v>1333.2</c:v>
                </c:pt>
                <c:pt idx="554">
                  <c:v>1339.5</c:v>
                </c:pt>
                <c:pt idx="555">
                  <c:v>1343.1</c:v>
                </c:pt>
                <c:pt idx="556">
                  <c:v>1343.2</c:v>
                </c:pt>
                <c:pt idx="557">
                  <c:v>1341.8</c:v>
                </c:pt>
                <c:pt idx="558">
                  <c:v>1338.1</c:v>
                </c:pt>
                <c:pt idx="559">
                  <c:v>1332.6</c:v>
                </c:pt>
                <c:pt idx="560">
                  <c:v>1325.5</c:v>
                </c:pt>
                <c:pt idx="561">
                  <c:v>1316.2</c:v>
                </c:pt>
                <c:pt idx="562">
                  <c:v>1305.4000000000001</c:v>
                </c:pt>
                <c:pt idx="563">
                  <c:v>1293.0999999999999</c:v>
                </c:pt>
                <c:pt idx="564">
                  <c:v>1279.0999999999999</c:v>
                </c:pt>
                <c:pt idx="565">
                  <c:v>1263.9000000000001</c:v>
                </c:pt>
                <c:pt idx="566">
                  <c:v>1247.0999999999999</c:v>
                </c:pt>
                <c:pt idx="567">
                  <c:v>1228.8</c:v>
                </c:pt>
                <c:pt idx="568">
                  <c:v>1209.2</c:v>
                </c:pt>
                <c:pt idx="569">
                  <c:v>1188.2</c:v>
                </c:pt>
                <c:pt idx="570">
                  <c:v>1165.5999999999999</c:v>
                </c:pt>
                <c:pt idx="571">
                  <c:v>1141.5999999999999</c:v>
                </c:pt>
                <c:pt idx="572">
                  <c:v>1116.4000000000001</c:v>
                </c:pt>
                <c:pt idx="573">
                  <c:v>1090.5999999999999</c:v>
                </c:pt>
                <c:pt idx="574">
                  <c:v>1064.9000000000001</c:v>
                </c:pt>
                <c:pt idx="575">
                  <c:v>1039.5999999999999</c:v>
                </c:pt>
                <c:pt idx="576">
                  <c:v>1014.9</c:v>
                </c:pt>
                <c:pt idx="577">
                  <c:v>990.7</c:v>
                </c:pt>
                <c:pt idx="578">
                  <c:v>967</c:v>
                </c:pt>
                <c:pt idx="579">
                  <c:v>943.9</c:v>
                </c:pt>
                <c:pt idx="580">
                  <c:v>921.4</c:v>
                </c:pt>
                <c:pt idx="581">
                  <c:v>899.6</c:v>
                </c:pt>
                <c:pt idx="582">
                  <c:v>878.4</c:v>
                </c:pt>
                <c:pt idx="583">
                  <c:v>857.7</c:v>
                </c:pt>
                <c:pt idx="584">
                  <c:v>837.5</c:v>
                </c:pt>
                <c:pt idx="585">
                  <c:v>817.8</c:v>
                </c:pt>
                <c:pt idx="586">
                  <c:v>798.8</c:v>
                </c:pt>
                <c:pt idx="587">
                  <c:v>780.5</c:v>
                </c:pt>
                <c:pt idx="588">
                  <c:v>762.8</c:v>
                </c:pt>
                <c:pt idx="589">
                  <c:v>745.8</c:v>
                </c:pt>
                <c:pt idx="590">
                  <c:v>729.2</c:v>
                </c:pt>
                <c:pt idx="591">
                  <c:v>713.2</c:v>
                </c:pt>
                <c:pt idx="592">
                  <c:v>697.7</c:v>
                </c:pt>
                <c:pt idx="593">
                  <c:v>682.7</c:v>
                </c:pt>
                <c:pt idx="594">
                  <c:v>668.1</c:v>
                </c:pt>
                <c:pt idx="595">
                  <c:v>654</c:v>
                </c:pt>
                <c:pt idx="596">
                  <c:v>640.20000000000005</c:v>
                </c:pt>
                <c:pt idx="597">
                  <c:v>627</c:v>
                </c:pt>
                <c:pt idx="598">
                  <c:v>614.29999999999995</c:v>
                </c:pt>
                <c:pt idx="599">
                  <c:v>601.9</c:v>
                </c:pt>
                <c:pt idx="600">
                  <c:v>589.9</c:v>
                </c:pt>
                <c:pt idx="601">
                  <c:v>578.4</c:v>
                </c:pt>
                <c:pt idx="602">
                  <c:v>566.6</c:v>
                </c:pt>
                <c:pt idx="603">
                  <c:v>554.6</c:v>
                </c:pt>
                <c:pt idx="604">
                  <c:v>542.6</c:v>
                </c:pt>
                <c:pt idx="605">
                  <c:v>530.5</c:v>
                </c:pt>
                <c:pt idx="606">
                  <c:v>518.5</c:v>
                </c:pt>
                <c:pt idx="607">
                  <c:v>506.5</c:v>
                </c:pt>
                <c:pt idx="608">
                  <c:v>494.6</c:v>
                </c:pt>
                <c:pt idx="609">
                  <c:v>482.8</c:v>
                </c:pt>
                <c:pt idx="610">
                  <c:v>471.3</c:v>
                </c:pt>
                <c:pt idx="611">
                  <c:v>460.1</c:v>
                </c:pt>
                <c:pt idx="612">
                  <c:v>449.3</c:v>
                </c:pt>
                <c:pt idx="613">
                  <c:v>438.8</c:v>
                </c:pt>
                <c:pt idx="614">
                  <c:v>428.6</c:v>
                </c:pt>
                <c:pt idx="615">
                  <c:v>418.7</c:v>
                </c:pt>
                <c:pt idx="616">
                  <c:v>409.1</c:v>
                </c:pt>
                <c:pt idx="617">
                  <c:v>399.9</c:v>
                </c:pt>
                <c:pt idx="618">
                  <c:v>390.9</c:v>
                </c:pt>
                <c:pt idx="619">
                  <c:v>382.2</c:v>
                </c:pt>
                <c:pt idx="620">
                  <c:v>373.8</c:v>
                </c:pt>
                <c:pt idx="621">
                  <c:v>366.4</c:v>
                </c:pt>
                <c:pt idx="622">
                  <c:v>360.5</c:v>
                </c:pt>
                <c:pt idx="623">
                  <c:v>356.4</c:v>
                </c:pt>
              </c:numCache>
            </c:numRef>
          </c:yVal>
          <c:smooth val="1"/>
        </c:ser>
        <c:dLbls/>
        <c:axId val="167721216"/>
        <c:axId val="167739776"/>
      </c:scatterChart>
      <c:valAx>
        <c:axId val="167721216"/>
        <c:scaling>
          <c:orientation val="minMax"/>
          <c:max val="20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</a:t>
                </a:r>
                <a:r>
                  <a:rPr lang="en-US" sz="700" b="0" baseline="0"/>
                  <a:t> (</a:t>
                </a:r>
                <a:r>
                  <a:rPr lang="en-US" sz="700"/>
                  <a:t>s)</a:t>
                </a:r>
                <a:endParaRPr lang="zh-CN" sz="70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739776"/>
        <c:crossesAt val="-100000"/>
        <c:crossBetween val="midCat"/>
        <c:majorUnit val="2"/>
      </c:valAx>
      <c:valAx>
        <c:axId val="167739776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P </a:t>
                </a:r>
                <a:r>
                  <a:rPr lang="en-US" sz="700" b="0"/>
                  <a:t>(mL)</a:t>
                </a:r>
              </a:p>
            </c:rich>
          </c:tx>
          <c:layout>
            <c:manualLayout>
              <c:xMode val="edge"/>
              <c:yMode val="edge"/>
              <c:x val="1.5627380952381004E-2"/>
              <c:y val="0.25045833333333301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721216"/>
        <c:crossesAt val="-10"/>
        <c:crossBetween val="midCat"/>
      </c:valAx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ards!$H$40:$H$47</c:f>
              <c:numCache>
                <c:formatCode>General</c:formatCode>
                <c:ptCount val="8"/>
                <c:pt idx="0">
                  <c:v>192.727272727273</c:v>
                </c:pt>
                <c:pt idx="1">
                  <c:v>251.470588235294</c:v>
                </c:pt>
                <c:pt idx="2">
                  <c:v>316.45161290322602</c:v>
                </c:pt>
                <c:pt idx="3">
                  <c:v>373.68421052631601</c:v>
                </c:pt>
                <c:pt idx="4">
                  <c:v>477.6</c:v>
                </c:pt>
                <c:pt idx="5">
                  <c:v>624.28571428571399</c:v>
                </c:pt>
                <c:pt idx="6">
                  <c:v>858.18181818181802</c:v>
                </c:pt>
                <c:pt idx="7">
                  <c:v>1117.7777777777801</c:v>
                </c:pt>
              </c:numCache>
            </c:numRef>
          </c:xVal>
          <c:yVal>
            <c:numRef>
              <c:f>ards!$I$40:$I$47</c:f>
              <c:numCache>
                <c:formatCode>General</c:formatCode>
                <c:ptCount val="8"/>
                <c:pt idx="0">
                  <c:v>17.272727272727298</c:v>
                </c:pt>
                <c:pt idx="1">
                  <c:v>16.764705882352899</c:v>
                </c:pt>
                <c:pt idx="2">
                  <c:v>19.354838709677399</c:v>
                </c:pt>
                <c:pt idx="3">
                  <c:v>22.105263157894701</c:v>
                </c:pt>
                <c:pt idx="4">
                  <c:v>25.2</c:v>
                </c:pt>
                <c:pt idx="5">
                  <c:v>30</c:v>
                </c:pt>
                <c:pt idx="6">
                  <c:v>38.181818181818201</c:v>
                </c:pt>
                <c:pt idx="7">
                  <c:v>44.4444444444444</c:v>
                </c:pt>
              </c:numCache>
            </c:numRef>
          </c:yVal>
        </c:ser>
        <c:dLbls/>
        <c:axId val="168026880"/>
        <c:axId val="168028416"/>
      </c:scatterChart>
      <c:valAx>
        <c:axId val="168026880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28416"/>
        <c:crossesAt val="-100000"/>
        <c:crossBetween val="midCat"/>
      </c:valAx>
      <c:valAx>
        <c:axId val="168028416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26880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ards!$H$120:$H$127</c:f>
              <c:numCache>
                <c:formatCode>General</c:formatCode>
                <c:ptCount val="8"/>
                <c:pt idx="0">
                  <c:v>217.894736842105</c:v>
                </c:pt>
                <c:pt idx="1">
                  <c:v>252.786885245902</c:v>
                </c:pt>
                <c:pt idx="2">
                  <c:v>268.695652173913</c:v>
                </c:pt>
                <c:pt idx="3">
                  <c:v>300</c:v>
                </c:pt>
                <c:pt idx="4">
                  <c:v>394.83870967741899</c:v>
                </c:pt>
                <c:pt idx="5">
                  <c:v>519.23076923076906</c:v>
                </c:pt>
                <c:pt idx="6">
                  <c:v>772.10526315789502</c:v>
                </c:pt>
                <c:pt idx="7">
                  <c:v>1048</c:v>
                </c:pt>
              </c:numCache>
            </c:numRef>
          </c:xVal>
          <c:yVal>
            <c:numRef>
              <c:f>ards!$I$120:$I$127</c:f>
              <c:numCache>
                <c:formatCode>General</c:formatCode>
                <c:ptCount val="8"/>
                <c:pt idx="0">
                  <c:v>20</c:v>
                </c:pt>
                <c:pt idx="1">
                  <c:v>19.672131147540998</c:v>
                </c:pt>
                <c:pt idx="2">
                  <c:v>19.130434782608699</c:v>
                </c:pt>
                <c:pt idx="3">
                  <c:v>18.3333333333333</c:v>
                </c:pt>
                <c:pt idx="4">
                  <c:v>21.290322580645199</c:v>
                </c:pt>
                <c:pt idx="5">
                  <c:v>25.384615384615401</c:v>
                </c:pt>
                <c:pt idx="6">
                  <c:v>34.7368421052632</c:v>
                </c:pt>
                <c:pt idx="7">
                  <c:v>44</c:v>
                </c:pt>
              </c:numCache>
            </c:numRef>
          </c:yVal>
        </c:ser>
        <c:dLbls/>
        <c:axId val="167847808"/>
        <c:axId val="167849344"/>
      </c:scatterChart>
      <c:valAx>
        <c:axId val="167847808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849344"/>
        <c:crossesAt val="-100000"/>
        <c:crossBetween val="midCat"/>
      </c:valAx>
      <c:valAx>
        <c:axId val="167849344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847808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ards!$H$201:$H$208</c:f>
              <c:numCache>
                <c:formatCode>General</c:formatCode>
                <c:ptCount val="8"/>
                <c:pt idx="0">
                  <c:v>161.90476190476201</c:v>
                </c:pt>
                <c:pt idx="1">
                  <c:v>197.01492537313399</c:v>
                </c:pt>
                <c:pt idx="2">
                  <c:v>235.65217391304299</c:v>
                </c:pt>
                <c:pt idx="3">
                  <c:v>287.46268656716398</c:v>
                </c:pt>
                <c:pt idx="4">
                  <c:v>373.22033898305102</c:v>
                </c:pt>
                <c:pt idx="5">
                  <c:v>480</c:v>
                </c:pt>
                <c:pt idx="6">
                  <c:v>635.71428571428601</c:v>
                </c:pt>
                <c:pt idx="7">
                  <c:v>819.42857142857099</c:v>
                </c:pt>
              </c:numCache>
            </c:numRef>
          </c:xVal>
          <c:yVal>
            <c:numRef>
              <c:f>ards!$I$201:$I$208</c:f>
              <c:numCache>
                <c:formatCode>General</c:formatCode>
                <c:ptCount val="8"/>
                <c:pt idx="0">
                  <c:v>16.1904761904762</c:v>
                </c:pt>
                <c:pt idx="1">
                  <c:v>17.0149253731343</c:v>
                </c:pt>
                <c:pt idx="2">
                  <c:v>17.3913043478261</c:v>
                </c:pt>
                <c:pt idx="3">
                  <c:v>17.910447761194</c:v>
                </c:pt>
                <c:pt idx="4">
                  <c:v>20.3389830508474</c:v>
                </c:pt>
                <c:pt idx="5">
                  <c:v>23.529411764705898</c:v>
                </c:pt>
                <c:pt idx="6">
                  <c:v>28.571428571428601</c:v>
                </c:pt>
                <c:pt idx="7">
                  <c:v>34.285714285714299</c:v>
                </c:pt>
              </c:numCache>
            </c:numRef>
          </c:yVal>
        </c:ser>
        <c:dLbls/>
        <c:axId val="167869440"/>
        <c:axId val="167883520"/>
      </c:scatterChart>
      <c:valAx>
        <c:axId val="167869440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883520"/>
        <c:crossesAt val="-100000"/>
        <c:crossBetween val="midCat"/>
      </c:valAx>
      <c:valAx>
        <c:axId val="167883520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869440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ards!$H$272:$H$279</c:f>
              <c:numCache>
                <c:formatCode>General</c:formatCode>
                <c:ptCount val="8"/>
                <c:pt idx="0">
                  <c:v>204.193548387097</c:v>
                </c:pt>
                <c:pt idx="1">
                  <c:v>238.18181818181799</c:v>
                </c:pt>
                <c:pt idx="2">
                  <c:v>277.941176470588</c:v>
                </c:pt>
                <c:pt idx="3">
                  <c:v>352.25806451612902</c:v>
                </c:pt>
                <c:pt idx="4">
                  <c:v>447.27272727272702</c:v>
                </c:pt>
                <c:pt idx="5">
                  <c:v>588.26086956521704</c:v>
                </c:pt>
                <c:pt idx="6">
                  <c:v>770.52631578947398</c:v>
                </c:pt>
                <c:pt idx="7">
                  <c:v>1008.38709677419</c:v>
                </c:pt>
              </c:numCache>
            </c:numRef>
          </c:xVal>
          <c:yVal>
            <c:numRef>
              <c:f>ards!$I$272:$I$279</c:f>
              <c:numCache>
                <c:formatCode>General</c:formatCode>
                <c:ptCount val="8"/>
                <c:pt idx="0">
                  <c:v>18.387096774193498</c:v>
                </c:pt>
                <c:pt idx="1">
                  <c:v>19.090909090909101</c:v>
                </c:pt>
                <c:pt idx="2">
                  <c:v>18.529411764705898</c:v>
                </c:pt>
                <c:pt idx="3">
                  <c:v>21.290322580645199</c:v>
                </c:pt>
                <c:pt idx="4">
                  <c:v>24</c:v>
                </c:pt>
                <c:pt idx="5">
                  <c:v>28.695652173913</c:v>
                </c:pt>
                <c:pt idx="6">
                  <c:v>34.7368421052632</c:v>
                </c:pt>
                <c:pt idx="7">
                  <c:v>42.580645161290299</c:v>
                </c:pt>
              </c:numCache>
            </c:numRef>
          </c:yVal>
        </c:ser>
        <c:dLbls/>
        <c:axId val="168038784"/>
        <c:axId val="168040320"/>
      </c:scatterChart>
      <c:valAx>
        <c:axId val="168038784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40320"/>
        <c:crossesAt val="-100000"/>
        <c:crossBetween val="midCat"/>
      </c:valAx>
      <c:valAx>
        <c:axId val="168040320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38784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ards!$H$360:$H$367</c:f>
              <c:numCache>
                <c:formatCode>General</c:formatCode>
                <c:ptCount val="8"/>
                <c:pt idx="0">
                  <c:v>226.875</c:v>
                </c:pt>
                <c:pt idx="1">
                  <c:v>267.27272727272702</c:v>
                </c:pt>
                <c:pt idx="2">
                  <c:v>315.45454545454498</c:v>
                </c:pt>
                <c:pt idx="3">
                  <c:v>397</c:v>
                </c:pt>
                <c:pt idx="4">
                  <c:v>529.20000000000005</c:v>
                </c:pt>
                <c:pt idx="5">
                  <c:v>687.142857142857</c:v>
                </c:pt>
                <c:pt idx="6">
                  <c:v>967.5</c:v>
                </c:pt>
                <c:pt idx="7">
                  <c:v>1262.3076923076901</c:v>
                </c:pt>
              </c:numCache>
            </c:numRef>
          </c:xVal>
          <c:yVal>
            <c:numRef>
              <c:f>ards!$I$360:$I$367</c:f>
              <c:numCache>
                <c:formatCode>General</c:formatCode>
                <c:ptCount val="8"/>
                <c:pt idx="0">
                  <c:v>18.75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26.4</c:v>
                </c:pt>
                <c:pt idx="5">
                  <c:v>31.428571428571399</c:v>
                </c:pt>
                <c:pt idx="6">
                  <c:v>41.25</c:v>
                </c:pt>
                <c:pt idx="7">
                  <c:v>50.769230769230802</c:v>
                </c:pt>
              </c:numCache>
            </c:numRef>
          </c:yVal>
        </c:ser>
        <c:dLbls/>
        <c:axId val="168076800"/>
        <c:axId val="168078336"/>
      </c:scatterChart>
      <c:valAx>
        <c:axId val="168076800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78336"/>
        <c:crossesAt val="-100000"/>
        <c:crossBetween val="midCat"/>
      </c:valAx>
      <c:valAx>
        <c:axId val="168078336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076800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ards!$H$432:$H$439</c:f>
              <c:numCache>
                <c:formatCode>General</c:formatCode>
                <c:ptCount val="8"/>
                <c:pt idx="0">
                  <c:v>195.25423728813499</c:v>
                </c:pt>
                <c:pt idx="1">
                  <c:v>212.38095238095201</c:v>
                </c:pt>
                <c:pt idx="2">
                  <c:v>231.81818181818201</c:v>
                </c:pt>
                <c:pt idx="3">
                  <c:v>292.39436619718299</c:v>
                </c:pt>
                <c:pt idx="4">
                  <c:v>412.63157894736798</c:v>
                </c:pt>
                <c:pt idx="5">
                  <c:v>538.66666666666697</c:v>
                </c:pt>
                <c:pt idx="6">
                  <c:v>697.89473684210498</c:v>
                </c:pt>
                <c:pt idx="7">
                  <c:v>952</c:v>
                </c:pt>
              </c:numCache>
            </c:numRef>
          </c:xVal>
          <c:yVal>
            <c:numRef>
              <c:f>ards!$I$432:$I$439</c:f>
              <c:numCache>
                <c:formatCode>General</c:formatCode>
                <c:ptCount val="8"/>
                <c:pt idx="0">
                  <c:v>18.305084745762699</c:v>
                </c:pt>
                <c:pt idx="1">
                  <c:v>19.047619047619001</c:v>
                </c:pt>
                <c:pt idx="2">
                  <c:v>18.181818181818201</c:v>
                </c:pt>
                <c:pt idx="3">
                  <c:v>18.591549295774598</c:v>
                </c:pt>
                <c:pt idx="4">
                  <c:v>21.052631578947398</c:v>
                </c:pt>
                <c:pt idx="5">
                  <c:v>28</c:v>
                </c:pt>
                <c:pt idx="6">
                  <c:v>33.157894736842103</c:v>
                </c:pt>
                <c:pt idx="7">
                  <c:v>42</c:v>
                </c:pt>
              </c:numCache>
            </c:numRef>
          </c:yVal>
        </c:ser>
        <c:dLbls/>
        <c:axId val="168176256"/>
        <c:axId val="168194432"/>
      </c:scatterChart>
      <c:valAx>
        <c:axId val="168176256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194432"/>
        <c:crossesAt val="-100000"/>
        <c:crossBetween val="midCat"/>
      </c:valAx>
      <c:valAx>
        <c:axId val="168194432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176256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ards!$H$513:$H$520</c:f>
              <c:numCache>
                <c:formatCode>General</c:formatCode>
                <c:ptCount val="8"/>
                <c:pt idx="0">
                  <c:v>177.230769230769</c:v>
                </c:pt>
                <c:pt idx="1">
                  <c:v>221.81818181818201</c:v>
                </c:pt>
                <c:pt idx="2">
                  <c:v>275.625</c:v>
                </c:pt>
                <c:pt idx="3">
                  <c:v>358.947368421053</c:v>
                </c:pt>
                <c:pt idx="4">
                  <c:v>478.75</c:v>
                </c:pt>
                <c:pt idx="5">
                  <c:v>631.5</c:v>
                </c:pt>
                <c:pt idx="6">
                  <c:v>853.125</c:v>
                </c:pt>
                <c:pt idx="7">
                  <c:v>1121.5384615384601</c:v>
                </c:pt>
              </c:numCache>
            </c:numRef>
          </c:xVal>
          <c:yVal>
            <c:numRef>
              <c:f>ards!$I$513:$I$520</c:f>
              <c:numCache>
                <c:formatCode>General</c:formatCode>
                <c:ptCount val="8"/>
                <c:pt idx="0">
                  <c:v>17.538461538461501</c:v>
                </c:pt>
                <c:pt idx="1">
                  <c:v>19.090909090909101</c:v>
                </c:pt>
                <c:pt idx="2">
                  <c:v>19.6875</c:v>
                </c:pt>
                <c:pt idx="3">
                  <c:v>21.052631578947398</c:v>
                </c:pt>
                <c:pt idx="4">
                  <c:v>26.25</c:v>
                </c:pt>
                <c:pt idx="5">
                  <c:v>31.5</c:v>
                </c:pt>
                <c:pt idx="6">
                  <c:v>39.375</c:v>
                </c:pt>
                <c:pt idx="7">
                  <c:v>48.461538461538503</c:v>
                </c:pt>
              </c:numCache>
            </c:numRef>
          </c:yVal>
        </c:ser>
        <c:dLbls/>
        <c:axId val="168210432"/>
        <c:axId val="168211968"/>
      </c:scatterChart>
      <c:valAx>
        <c:axId val="168210432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211968"/>
        <c:crossesAt val="-100000"/>
        <c:crossBetween val="midCat"/>
      </c:valAx>
      <c:valAx>
        <c:axId val="168211968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210432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ards!$H$593:$H$599</c:f>
              <c:numCache>
                <c:formatCode>General</c:formatCode>
                <c:ptCount val="7"/>
                <c:pt idx="0">
                  <c:v>254.54545454545499</c:v>
                </c:pt>
                <c:pt idx="1">
                  <c:v>293.82352941176498</c:v>
                </c:pt>
                <c:pt idx="2">
                  <c:v>364.76190476190499</c:v>
                </c:pt>
                <c:pt idx="3">
                  <c:v>475.555555555556</c:v>
                </c:pt>
                <c:pt idx="4">
                  <c:v>624</c:v>
                </c:pt>
                <c:pt idx="5">
                  <c:v>840</c:v>
                </c:pt>
                <c:pt idx="6">
                  <c:v>1108.96551724138</c:v>
                </c:pt>
              </c:numCache>
            </c:numRef>
          </c:xVal>
          <c:yVal>
            <c:numRef>
              <c:f>ards!$I$593:$I$599</c:f>
              <c:numCache>
                <c:formatCode>General</c:formatCode>
                <c:ptCount val="7"/>
                <c:pt idx="0">
                  <c:v>20.909090909090899</c:v>
                </c:pt>
                <c:pt idx="1">
                  <c:v>20.294117647058801</c:v>
                </c:pt>
                <c:pt idx="2">
                  <c:v>21.904761904761902</c:v>
                </c:pt>
                <c:pt idx="3">
                  <c:v>25.5555555555556</c:v>
                </c:pt>
                <c:pt idx="4">
                  <c:v>29.3333333333333</c:v>
                </c:pt>
                <c:pt idx="5">
                  <c:v>38.3333333333333</c:v>
                </c:pt>
                <c:pt idx="6">
                  <c:v>47.586206896551701</c:v>
                </c:pt>
              </c:numCache>
            </c:numRef>
          </c:yVal>
        </c:ser>
        <c:dLbls/>
        <c:axId val="168248448"/>
        <c:axId val="168249984"/>
      </c:scatterChart>
      <c:valAx>
        <c:axId val="168248448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249984"/>
        <c:crossesAt val="-100000"/>
        <c:crossBetween val="midCat"/>
      </c:valAx>
      <c:valAx>
        <c:axId val="168249984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248448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8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compliance</a:t>
            </a:r>
            <a:endParaRPr lang="zh-CN"/>
          </a:p>
        </c:rich>
      </c:tx>
      <c:layout>
        <c:manualLayout>
          <c:xMode val="edge"/>
          <c:yMode val="edge"/>
          <c:x val="0.39353166666666706"/>
          <c:y val="2.6458333333333309E-2"/>
        </c:manualLayout>
      </c:layout>
      <c:overlay val="1"/>
    </c:title>
    <c:plotArea>
      <c:layout>
        <c:manualLayout>
          <c:layoutTarget val="inner"/>
          <c:xMode val="edge"/>
          <c:yMode val="edge"/>
          <c:x val="0.23019033592024019"/>
          <c:y val="9.7918055555555508E-2"/>
          <c:w val="0.76980966407975981"/>
          <c:h val="0.71641805555555604"/>
        </c:manualLayout>
      </c:layout>
      <c:barChart>
        <c:barDir val="col"/>
        <c:grouping val="clustered"/>
        <c:ser>
          <c:idx val="0"/>
          <c:order val="0"/>
          <c:tx>
            <c:v>#1</c:v>
          </c:tx>
          <c:cat>
            <c:strRef>
              <c:f>(analysis!$C$2,analysis!$F$2,analysis!#REF!)</c:f>
            </c:strRef>
          </c:cat>
          <c:val>
            <c:numRef>
              <c:f>(analysis!$F$15,analysis!$C$15,analysis!#REF!)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#2</c:v>
          </c:tx>
          <c:cat>
            <c:strRef>
              <c:f>(analysis!$C$2,analysis!$F$2,analysis!#REF!)</c:f>
            </c:strRef>
          </c:cat>
          <c:val>
            <c:numRef>
              <c:f>(analysis!$F$16,analysis!$C$16,analysis!#REF!)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2"/>
          <c:tx>
            <c:v>#3</c:v>
          </c:tx>
          <c:cat>
            <c:strRef>
              <c:f>(analysis!$C$2,analysis!$F$2,analysis!#REF!)</c:f>
            </c:strRef>
          </c:cat>
          <c:val>
            <c:numRef>
              <c:f>(analysis!$F$17,analysis!$C$17,analysis!#REF!)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3"/>
          <c:tx>
            <c:strRef>
              <c:f>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(analysis!$C$2,analysis!$F$2,analysis!#REF!)</c:f>
            </c:strRef>
          </c:cat>
          <c:val>
            <c:numRef>
              <c:f>(analysis!$F$18,analysis!$C$18,analysis!#REF!)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4"/>
          <c:tx>
            <c:v>#5</c:v>
          </c:tx>
          <c:cat>
            <c:strRef>
              <c:f>(analysis!$C$2,analysis!$F$2,analysis!#REF!)</c:f>
            </c:strRef>
          </c:cat>
          <c:val>
            <c:numRef>
              <c:f>(analysis!$F$19,analysis!$C$19,analysis!#REF!)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5"/>
          <c:tx>
            <c:v>#6</c:v>
          </c:tx>
          <c:cat>
            <c:strRef>
              <c:f>(analysis!$C$2,analysis!$F$2,analysis!#REF!)</c:f>
            </c:strRef>
          </c:cat>
          <c:val>
            <c:numRef>
              <c:f>(analysis!$F$20,analysis!$C$20,analysis!#REF!)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axId val="166768000"/>
        <c:axId val="166777984"/>
      </c:barChart>
      <c:catAx>
        <c:axId val="166768000"/>
        <c:scaling>
          <c:orientation val="minMax"/>
        </c:scaling>
        <c:axPos val="b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777984"/>
        <c:crosses val="autoZero"/>
        <c:auto val="1"/>
        <c:lblAlgn val="ctr"/>
        <c:lblOffset val="100"/>
      </c:catAx>
      <c:valAx>
        <c:axId val="166777984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mL.(cmH</a:t>
                </a:r>
                <a:r>
                  <a:rPr lang="en-US" baseline="-25000"/>
                  <a:t>2</a:t>
                </a:r>
                <a:r>
                  <a:rPr lang="en-US"/>
                  <a:t>O)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3.1979166666666809E-4"/>
              <c:y val="0.224528888888889"/>
            </c:manualLayout>
          </c:layout>
        </c:title>
        <c:numFmt formatCode="General" sourceLinked="0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768000"/>
        <c:crosses val="autoZero"/>
        <c:crossBetween val="between"/>
      </c:valAx>
      <c:spPr>
        <a:ln>
          <a:noFill/>
        </a:ln>
      </c:spPr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900" b="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ards!$R$4:$R$51</c:f>
              <c:numCache>
                <c:formatCode>General</c:formatCode>
                <c:ptCount val="48"/>
                <c:pt idx="0">
                  <c:v>1.1539999999999999</c:v>
                </c:pt>
                <c:pt idx="1">
                  <c:v>1.1859999999999999</c:v>
                </c:pt>
                <c:pt idx="2">
                  <c:v>1.218</c:v>
                </c:pt>
                <c:pt idx="3">
                  <c:v>1.25</c:v>
                </c:pt>
                <c:pt idx="4">
                  <c:v>1.282</c:v>
                </c:pt>
                <c:pt idx="5">
                  <c:v>1.3140000000000001</c:v>
                </c:pt>
                <c:pt idx="6">
                  <c:v>1.3460000000000001</c:v>
                </c:pt>
                <c:pt idx="7">
                  <c:v>1.3779999999999999</c:v>
                </c:pt>
                <c:pt idx="8">
                  <c:v>3.718</c:v>
                </c:pt>
                <c:pt idx="9">
                  <c:v>3.75</c:v>
                </c:pt>
                <c:pt idx="10">
                  <c:v>3.782</c:v>
                </c:pt>
                <c:pt idx="11">
                  <c:v>3.8140000000000001</c:v>
                </c:pt>
                <c:pt idx="12">
                  <c:v>3.8460000000000001</c:v>
                </c:pt>
                <c:pt idx="13">
                  <c:v>3.8780000000000001</c:v>
                </c:pt>
                <c:pt idx="14">
                  <c:v>3.91</c:v>
                </c:pt>
                <c:pt idx="15">
                  <c:v>3.9420000000000002</c:v>
                </c:pt>
                <c:pt idx="16">
                  <c:v>6.3140000000000001</c:v>
                </c:pt>
                <c:pt idx="17">
                  <c:v>6.3460000000000001</c:v>
                </c:pt>
                <c:pt idx="18">
                  <c:v>6.3780000000000001</c:v>
                </c:pt>
                <c:pt idx="19">
                  <c:v>6.41</c:v>
                </c:pt>
                <c:pt idx="20">
                  <c:v>6.4420000000000002</c:v>
                </c:pt>
                <c:pt idx="21">
                  <c:v>6.4740000000000002</c:v>
                </c:pt>
                <c:pt idx="22">
                  <c:v>6.5060000000000002</c:v>
                </c:pt>
                <c:pt idx="23">
                  <c:v>6.5380000000000003</c:v>
                </c:pt>
                <c:pt idx="24">
                  <c:v>8.59</c:v>
                </c:pt>
                <c:pt idx="25">
                  <c:v>8.6219999999999999</c:v>
                </c:pt>
                <c:pt idx="26">
                  <c:v>8.6539999999999999</c:v>
                </c:pt>
                <c:pt idx="27">
                  <c:v>8.6859999999999999</c:v>
                </c:pt>
                <c:pt idx="28">
                  <c:v>8.718</c:v>
                </c:pt>
                <c:pt idx="29">
                  <c:v>8.75</c:v>
                </c:pt>
                <c:pt idx="30">
                  <c:v>8.782</c:v>
                </c:pt>
                <c:pt idx="31">
                  <c:v>8.8140000000000001</c:v>
                </c:pt>
                <c:pt idx="32">
                  <c:v>11.407999999999999</c:v>
                </c:pt>
                <c:pt idx="33">
                  <c:v>11.44</c:v>
                </c:pt>
                <c:pt idx="34">
                  <c:v>11.472</c:v>
                </c:pt>
                <c:pt idx="35">
                  <c:v>11.504</c:v>
                </c:pt>
                <c:pt idx="36">
                  <c:v>11.536</c:v>
                </c:pt>
                <c:pt idx="37">
                  <c:v>11.568</c:v>
                </c:pt>
                <c:pt idx="38">
                  <c:v>11.6</c:v>
                </c:pt>
                <c:pt idx="39">
                  <c:v>11.632</c:v>
                </c:pt>
                <c:pt idx="40">
                  <c:v>13.712</c:v>
                </c:pt>
                <c:pt idx="41">
                  <c:v>13.744</c:v>
                </c:pt>
                <c:pt idx="42">
                  <c:v>13.776</c:v>
                </c:pt>
                <c:pt idx="43">
                  <c:v>13.808</c:v>
                </c:pt>
                <c:pt idx="44">
                  <c:v>13.84</c:v>
                </c:pt>
                <c:pt idx="45">
                  <c:v>13.872</c:v>
                </c:pt>
                <c:pt idx="46">
                  <c:v>13.904</c:v>
                </c:pt>
                <c:pt idx="47">
                  <c:v>13.936</c:v>
                </c:pt>
              </c:numCache>
            </c:numRef>
          </c:xVal>
          <c:yVal>
            <c:numRef>
              <c:f>ards!$S$4:$S$51</c:f>
              <c:numCache>
                <c:formatCode>0.0_ </c:formatCode>
                <c:ptCount val="48"/>
                <c:pt idx="0">
                  <c:v>2.2999999999999998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2.2000000000000002</c:v>
                </c:pt>
                <c:pt idx="8">
                  <c:v>2.4</c:v>
                </c:pt>
                <c:pt idx="9">
                  <c:v>2.2999999999999998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2.4</c:v>
                </c:pt>
                <c:pt idx="17">
                  <c:v>2.2000000000000002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2.4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2.1</c:v>
                </c:pt>
                <c:pt idx="31">
                  <c:v>2.1</c:v>
                </c:pt>
                <c:pt idx="32">
                  <c:v>2.2999999999999998</c:v>
                </c:pt>
                <c:pt idx="33">
                  <c:v>2.1</c:v>
                </c:pt>
                <c:pt idx="34">
                  <c:v>2.1</c:v>
                </c:pt>
                <c:pt idx="35">
                  <c:v>2.1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2.1</c:v>
                </c:pt>
                <c:pt idx="40">
                  <c:v>2.4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</c:v>
                </c:pt>
                <c:pt idx="44">
                  <c:v>2.2000000000000002</c:v>
                </c:pt>
                <c:pt idx="45">
                  <c:v>2.1</c:v>
                </c:pt>
                <c:pt idx="46">
                  <c:v>2.1</c:v>
                </c:pt>
                <c:pt idx="47">
                  <c:v>2.1</c:v>
                </c:pt>
              </c:numCache>
            </c:numRef>
          </c:yVal>
        </c:ser>
        <c:dLbls/>
        <c:axId val="168271232"/>
        <c:axId val="168400384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ards!$A$4:$A$627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ards!$B$4:$B$627</c:f>
              <c:numCache>
                <c:formatCode>General</c:formatCode>
                <c:ptCount val="624"/>
                <c:pt idx="0">
                  <c:v>6.5</c:v>
                </c:pt>
                <c:pt idx="1">
                  <c:v>6.6</c:v>
                </c:pt>
                <c:pt idx="2">
                  <c:v>6.8</c:v>
                </c:pt>
                <c:pt idx="3">
                  <c:v>6.6</c:v>
                </c:pt>
                <c:pt idx="4">
                  <c:v>6</c:v>
                </c:pt>
                <c:pt idx="5">
                  <c:v>5.5</c:v>
                </c:pt>
                <c:pt idx="6">
                  <c:v>4.9000000000000004</c:v>
                </c:pt>
                <c:pt idx="7">
                  <c:v>4.4000000000000004</c:v>
                </c:pt>
                <c:pt idx="8">
                  <c:v>4</c:v>
                </c:pt>
                <c:pt idx="9">
                  <c:v>3.7</c:v>
                </c:pt>
                <c:pt idx="10">
                  <c:v>3.4</c:v>
                </c:pt>
                <c:pt idx="11">
                  <c:v>3.2</c:v>
                </c:pt>
                <c:pt idx="12">
                  <c:v>3</c:v>
                </c:pt>
                <c:pt idx="13">
                  <c:v>2.9</c:v>
                </c:pt>
                <c:pt idx="14">
                  <c:v>3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3.4</c:v>
                </c:pt>
                <c:pt idx="19">
                  <c:v>3.7</c:v>
                </c:pt>
                <c:pt idx="20">
                  <c:v>3.7</c:v>
                </c:pt>
                <c:pt idx="21">
                  <c:v>3.9</c:v>
                </c:pt>
                <c:pt idx="22">
                  <c:v>3.8</c:v>
                </c:pt>
                <c:pt idx="23">
                  <c:v>4.0999999999999996</c:v>
                </c:pt>
                <c:pt idx="24">
                  <c:v>4</c:v>
                </c:pt>
                <c:pt idx="25">
                  <c:v>4.2</c:v>
                </c:pt>
                <c:pt idx="26">
                  <c:v>4.3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4.2</c:v>
                </c:pt>
                <c:pt idx="31">
                  <c:v>3.4</c:v>
                </c:pt>
                <c:pt idx="32">
                  <c:v>3.3</c:v>
                </c:pt>
                <c:pt idx="33">
                  <c:v>3</c:v>
                </c:pt>
                <c:pt idx="34">
                  <c:v>2.7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2.1</c:v>
                </c:pt>
                <c:pt idx="40">
                  <c:v>2.1</c:v>
                </c:pt>
                <c:pt idx="41">
                  <c:v>2.1</c:v>
                </c:pt>
                <c:pt idx="42">
                  <c:v>2.1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2.1</c:v>
                </c:pt>
                <c:pt idx="46">
                  <c:v>2.8</c:v>
                </c:pt>
                <c:pt idx="47">
                  <c:v>3.1</c:v>
                </c:pt>
                <c:pt idx="48">
                  <c:v>3.4</c:v>
                </c:pt>
                <c:pt idx="49">
                  <c:v>4.0999999999999996</c:v>
                </c:pt>
                <c:pt idx="50">
                  <c:v>5.6</c:v>
                </c:pt>
                <c:pt idx="51">
                  <c:v>7</c:v>
                </c:pt>
                <c:pt idx="52">
                  <c:v>8.5</c:v>
                </c:pt>
                <c:pt idx="53">
                  <c:v>9.8000000000000007</c:v>
                </c:pt>
                <c:pt idx="54">
                  <c:v>11.1</c:v>
                </c:pt>
                <c:pt idx="55">
                  <c:v>12.5</c:v>
                </c:pt>
                <c:pt idx="56">
                  <c:v>13.2</c:v>
                </c:pt>
                <c:pt idx="57">
                  <c:v>14.3</c:v>
                </c:pt>
                <c:pt idx="58">
                  <c:v>14.9</c:v>
                </c:pt>
                <c:pt idx="59">
                  <c:v>15.4</c:v>
                </c:pt>
                <c:pt idx="60">
                  <c:v>15.7</c:v>
                </c:pt>
                <c:pt idx="61">
                  <c:v>16</c:v>
                </c:pt>
                <c:pt idx="62">
                  <c:v>16.3</c:v>
                </c:pt>
                <c:pt idx="63">
                  <c:v>16.7</c:v>
                </c:pt>
                <c:pt idx="64">
                  <c:v>16.600000000000001</c:v>
                </c:pt>
                <c:pt idx="65">
                  <c:v>16.899999999999999</c:v>
                </c:pt>
                <c:pt idx="66">
                  <c:v>16.899999999999999</c:v>
                </c:pt>
                <c:pt idx="67">
                  <c:v>16.899999999999999</c:v>
                </c:pt>
                <c:pt idx="68">
                  <c:v>17.2</c:v>
                </c:pt>
                <c:pt idx="69">
                  <c:v>17</c:v>
                </c:pt>
                <c:pt idx="70">
                  <c:v>16.3</c:v>
                </c:pt>
                <c:pt idx="71">
                  <c:v>13.9</c:v>
                </c:pt>
                <c:pt idx="72">
                  <c:v>9.6</c:v>
                </c:pt>
                <c:pt idx="73">
                  <c:v>9.9</c:v>
                </c:pt>
                <c:pt idx="74">
                  <c:v>7.6</c:v>
                </c:pt>
                <c:pt idx="75">
                  <c:v>6.7</c:v>
                </c:pt>
                <c:pt idx="76">
                  <c:v>6.9</c:v>
                </c:pt>
                <c:pt idx="77">
                  <c:v>6.6</c:v>
                </c:pt>
                <c:pt idx="78">
                  <c:v>6.7</c:v>
                </c:pt>
                <c:pt idx="79">
                  <c:v>6.4</c:v>
                </c:pt>
                <c:pt idx="80">
                  <c:v>6.7</c:v>
                </c:pt>
                <c:pt idx="81">
                  <c:v>6.7</c:v>
                </c:pt>
                <c:pt idx="82">
                  <c:v>6.9</c:v>
                </c:pt>
                <c:pt idx="83">
                  <c:v>6.9</c:v>
                </c:pt>
                <c:pt idx="84">
                  <c:v>6.2</c:v>
                </c:pt>
                <c:pt idx="85">
                  <c:v>5.6</c:v>
                </c:pt>
                <c:pt idx="86">
                  <c:v>5</c:v>
                </c:pt>
                <c:pt idx="87">
                  <c:v>4.5999999999999996</c:v>
                </c:pt>
                <c:pt idx="88">
                  <c:v>4.2</c:v>
                </c:pt>
                <c:pt idx="89">
                  <c:v>3.8</c:v>
                </c:pt>
                <c:pt idx="90">
                  <c:v>3.5</c:v>
                </c:pt>
                <c:pt idx="91">
                  <c:v>3.2</c:v>
                </c:pt>
                <c:pt idx="92">
                  <c:v>3.1</c:v>
                </c:pt>
                <c:pt idx="93">
                  <c:v>2.9</c:v>
                </c:pt>
                <c:pt idx="94">
                  <c:v>3.1</c:v>
                </c:pt>
                <c:pt idx="95">
                  <c:v>3</c:v>
                </c:pt>
                <c:pt idx="96">
                  <c:v>3</c:v>
                </c:pt>
                <c:pt idx="97">
                  <c:v>3.2</c:v>
                </c:pt>
                <c:pt idx="98">
                  <c:v>3.3</c:v>
                </c:pt>
                <c:pt idx="99">
                  <c:v>3.6</c:v>
                </c:pt>
                <c:pt idx="100">
                  <c:v>3.7</c:v>
                </c:pt>
                <c:pt idx="101">
                  <c:v>3.8</c:v>
                </c:pt>
                <c:pt idx="102">
                  <c:v>3.8</c:v>
                </c:pt>
                <c:pt idx="103">
                  <c:v>4.0999999999999996</c:v>
                </c:pt>
                <c:pt idx="104">
                  <c:v>4</c:v>
                </c:pt>
                <c:pt idx="105">
                  <c:v>4.0999999999999996</c:v>
                </c:pt>
                <c:pt idx="106">
                  <c:v>4.3</c:v>
                </c:pt>
                <c:pt idx="107">
                  <c:v>4.2</c:v>
                </c:pt>
                <c:pt idx="108">
                  <c:v>4.3</c:v>
                </c:pt>
                <c:pt idx="109">
                  <c:v>4.3</c:v>
                </c:pt>
                <c:pt idx="110">
                  <c:v>4.3</c:v>
                </c:pt>
                <c:pt idx="111">
                  <c:v>4.0999999999999996</c:v>
                </c:pt>
                <c:pt idx="112">
                  <c:v>3.5</c:v>
                </c:pt>
                <c:pt idx="113">
                  <c:v>3.2</c:v>
                </c:pt>
                <c:pt idx="114">
                  <c:v>2.9</c:v>
                </c:pt>
                <c:pt idx="115">
                  <c:v>2.7</c:v>
                </c:pt>
                <c:pt idx="116">
                  <c:v>2.4</c:v>
                </c:pt>
                <c:pt idx="117">
                  <c:v>2.2999999999999998</c:v>
                </c:pt>
                <c:pt idx="118">
                  <c:v>2.1</c:v>
                </c:pt>
                <c:pt idx="119">
                  <c:v>2.1</c:v>
                </c:pt>
                <c:pt idx="120">
                  <c:v>2.1</c:v>
                </c:pt>
                <c:pt idx="121">
                  <c:v>2.1</c:v>
                </c:pt>
                <c:pt idx="122">
                  <c:v>2.1</c:v>
                </c:pt>
                <c:pt idx="123">
                  <c:v>2.1</c:v>
                </c:pt>
                <c:pt idx="124">
                  <c:v>2.1</c:v>
                </c:pt>
                <c:pt idx="125">
                  <c:v>2.1</c:v>
                </c:pt>
                <c:pt idx="126">
                  <c:v>1.7</c:v>
                </c:pt>
                <c:pt idx="127">
                  <c:v>3.1</c:v>
                </c:pt>
                <c:pt idx="128">
                  <c:v>2.9</c:v>
                </c:pt>
                <c:pt idx="129">
                  <c:v>3.4</c:v>
                </c:pt>
                <c:pt idx="130">
                  <c:v>3.5</c:v>
                </c:pt>
                <c:pt idx="131">
                  <c:v>4.5999999999999996</c:v>
                </c:pt>
                <c:pt idx="132">
                  <c:v>6.1</c:v>
                </c:pt>
                <c:pt idx="133">
                  <c:v>7.7</c:v>
                </c:pt>
                <c:pt idx="134">
                  <c:v>9</c:v>
                </c:pt>
                <c:pt idx="135">
                  <c:v>10.5</c:v>
                </c:pt>
                <c:pt idx="136">
                  <c:v>11.8</c:v>
                </c:pt>
                <c:pt idx="137">
                  <c:v>13</c:v>
                </c:pt>
                <c:pt idx="138">
                  <c:v>13.9</c:v>
                </c:pt>
                <c:pt idx="139">
                  <c:v>14.6</c:v>
                </c:pt>
                <c:pt idx="140">
                  <c:v>15.1</c:v>
                </c:pt>
                <c:pt idx="141">
                  <c:v>15.8</c:v>
                </c:pt>
                <c:pt idx="142">
                  <c:v>16.100000000000001</c:v>
                </c:pt>
                <c:pt idx="143">
                  <c:v>16.399999999999999</c:v>
                </c:pt>
                <c:pt idx="144">
                  <c:v>16.7</c:v>
                </c:pt>
                <c:pt idx="145">
                  <c:v>16.7</c:v>
                </c:pt>
                <c:pt idx="146">
                  <c:v>17</c:v>
                </c:pt>
                <c:pt idx="147">
                  <c:v>16.899999999999999</c:v>
                </c:pt>
                <c:pt idx="148">
                  <c:v>17.2</c:v>
                </c:pt>
                <c:pt idx="149">
                  <c:v>17.2</c:v>
                </c:pt>
                <c:pt idx="150">
                  <c:v>16.899999999999999</c:v>
                </c:pt>
                <c:pt idx="151">
                  <c:v>16.2</c:v>
                </c:pt>
                <c:pt idx="152">
                  <c:v>13</c:v>
                </c:pt>
                <c:pt idx="153">
                  <c:v>9.3000000000000007</c:v>
                </c:pt>
                <c:pt idx="154">
                  <c:v>10.3</c:v>
                </c:pt>
                <c:pt idx="155">
                  <c:v>6.5</c:v>
                </c:pt>
                <c:pt idx="156">
                  <c:v>7.5</c:v>
                </c:pt>
                <c:pt idx="157">
                  <c:v>6.7</c:v>
                </c:pt>
                <c:pt idx="158">
                  <c:v>7.1</c:v>
                </c:pt>
                <c:pt idx="159">
                  <c:v>6.7</c:v>
                </c:pt>
                <c:pt idx="160">
                  <c:v>6.9</c:v>
                </c:pt>
                <c:pt idx="161">
                  <c:v>7</c:v>
                </c:pt>
                <c:pt idx="162">
                  <c:v>7.1</c:v>
                </c:pt>
                <c:pt idx="163">
                  <c:v>7.1</c:v>
                </c:pt>
                <c:pt idx="164">
                  <c:v>6.3</c:v>
                </c:pt>
                <c:pt idx="165">
                  <c:v>5.8</c:v>
                </c:pt>
                <c:pt idx="166">
                  <c:v>5.2</c:v>
                </c:pt>
                <c:pt idx="167">
                  <c:v>4.7</c:v>
                </c:pt>
                <c:pt idx="168">
                  <c:v>4.3</c:v>
                </c:pt>
                <c:pt idx="169">
                  <c:v>3.8</c:v>
                </c:pt>
                <c:pt idx="170">
                  <c:v>3.6</c:v>
                </c:pt>
                <c:pt idx="171">
                  <c:v>3.3</c:v>
                </c:pt>
                <c:pt idx="172">
                  <c:v>3.1</c:v>
                </c:pt>
                <c:pt idx="173">
                  <c:v>2.9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3.1</c:v>
                </c:pt>
                <c:pt idx="178">
                  <c:v>3.3</c:v>
                </c:pt>
                <c:pt idx="179">
                  <c:v>3.5</c:v>
                </c:pt>
                <c:pt idx="180">
                  <c:v>3.8</c:v>
                </c:pt>
                <c:pt idx="181">
                  <c:v>3.8</c:v>
                </c:pt>
                <c:pt idx="182">
                  <c:v>3.9</c:v>
                </c:pt>
                <c:pt idx="183">
                  <c:v>4</c:v>
                </c:pt>
                <c:pt idx="184">
                  <c:v>4</c:v>
                </c:pt>
                <c:pt idx="185">
                  <c:v>4.2</c:v>
                </c:pt>
                <c:pt idx="186">
                  <c:v>4.0999999999999996</c:v>
                </c:pt>
                <c:pt idx="187">
                  <c:v>4.2</c:v>
                </c:pt>
                <c:pt idx="188">
                  <c:v>4.3</c:v>
                </c:pt>
                <c:pt idx="189">
                  <c:v>4.2</c:v>
                </c:pt>
                <c:pt idx="190">
                  <c:v>4.3</c:v>
                </c:pt>
                <c:pt idx="191">
                  <c:v>4.3</c:v>
                </c:pt>
                <c:pt idx="192">
                  <c:v>4.0999999999999996</c:v>
                </c:pt>
                <c:pt idx="193">
                  <c:v>3.5</c:v>
                </c:pt>
                <c:pt idx="194">
                  <c:v>3.1</c:v>
                </c:pt>
                <c:pt idx="195">
                  <c:v>2.9</c:v>
                </c:pt>
                <c:pt idx="196">
                  <c:v>2.6</c:v>
                </c:pt>
                <c:pt idx="197">
                  <c:v>2.4</c:v>
                </c:pt>
                <c:pt idx="198">
                  <c:v>2.2000000000000002</c:v>
                </c:pt>
                <c:pt idx="199">
                  <c:v>2.1</c:v>
                </c:pt>
                <c:pt idx="200">
                  <c:v>2.1</c:v>
                </c:pt>
                <c:pt idx="201">
                  <c:v>2.1</c:v>
                </c:pt>
                <c:pt idx="202">
                  <c:v>2.1</c:v>
                </c:pt>
                <c:pt idx="203">
                  <c:v>2.1</c:v>
                </c:pt>
                <c:pt idx="204">
                  <c:v>2.1</c:v>
                </c:pt>
                <c:pt idx="205">
                  <c:v>2.1</c:v>
                </c:pt>
                <c:pt idx="206">
                  <c:v>1.7</c:v>
                </c:pt>
                <c:pt idx="207">
                  <c:v>1.8</c:v>
                </c:pt>
                <c:pt idx="208">
                  <c:v>2.7</c:v>
                </c:pt>
                <c:pt idx="209">
                  <c:v>3.1</c:v>
                </c:pt>
                <c:pt idx="210">
                  <c:v>3.2</c:v>
                </c:pt>
                <c:pt idx="211">
                  <c:v>3.2</c:v>
                </c:pt>
                <c:pt idx="212">
                  <c:v>4.3</c:v>
                </c:pt>
                <c:pt idx="213">
                  <c:v>5.8</c:v>
                </c:pt>
                <c:pt idx="214">
                  <c:v>7.3</c:v>
                </c:pt>
                <c:pt idx="215">
                  <c:v>8.8000000000000007</c:v>
                </c:pt>
                <c:pt idx="216">
                  <c:v>16.5</c:v>
                </c:pt>
                <c:pt idx="217">
                  <c:v>16.899999999999999</c:v>
                </c:pt>
                <c:pt idx="218">
                  <c:v>16.899999999999999</c:v>
                </c:pt>
                <c:pt idx="219">
                  <c:v>16.899999999999999</c:v>
                </c:pt>
                <c:pt idx="220">
                  <c:v>17.2</c:v>
                </c:pt>
                <c:pt idx="221">
                  <c:v>16.7</c:v>
                </c:pt>
                <c:pt idx="222">
                  <c:v>15.8</c:v>
                </c:pt>
                <c:pt idx="223">
                  <c:v>12.2</c:v>
                </c:pt>
                <c:pt idx="224">
                  <c:v>9.1</c:v>
                </c:pt>
                <c:pt idx="225">
                  <c:v>9.9</c:v>
                </c:pt>
                <c:pt idx="226">
                  <c:v>6.6</c:v>
                </c:pt>
                <c:pt idx="227">
                  <c:v>6.9</c:v>
                </c:pt>
                <c:pt idx="228">
                  <c:v>6.4</c:v>
                </c:pt>
                <c:pt idx="229">
                  <c:v>6.5</c:v>
                </c:pt>
                <c:pt idx="230">
                  <c:v>6.5</c:v>
                </c:pt>
                <c:pt idx="231">
                  <c:v>6.3</c:v>
                </c:pt>
                <c:pt idx="232">
                  <c:v>6.6</c:v>
                </c:pt>
                <c:pt idx="233">
                  <c:v>6.7</c:v>
                </c:pt>
                <c:pt idx="234">
                  <c:v>6.9</c:v>
                </c:pt>
                <c:pt idx="235">
                  <c:v>6.8</c:v>
                </c:pt>
                <c:pt idx="236">
                  <c:v>6.1</c:v>
                </c:pt>
                <c:pt idx="237">
                  <c:v>5.6</c:v>
                </c:pt>
                <c:pt idx="238">
                  <c:v>5</c:v>
                </c:pt>
                <c:pt idx="239">
                  <c:v>4.5</c:v>
                </c:pt>
                <c:pt idx="240">
                  <c:v>4.0999999999999996</c:v>
                </c:pt>
                <c:pt idx="241">
                  <c:v>3.7</c:v>
                </c:pt>
                <c:pt idx="242">
                  <c:v>3.5</c:v>
                </c:pt>
                <c:pt idx="243">
                  <c:v>3.2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3.2</c:v>
                </c:pt>
                <c:pt idx="250">
                  <c:v>3.3</c:v>
                </c:pt>
                <c:pt idx="251">
                  <c:v>3.6</c:v>
                </c:pt>
                <c:pt idx="252">
                  <c:v>3.8</c:v>
                </c:pt>
                <c:pt idx="253">
                  <c:v>3.8</c:v>
                </c:pt>
                <c:pt idx="254">
                  <c:v>3.9</c:v>
                </c:pt>
                <c:pt idx="255">
                  <c:v>3.9</c:v>
                </c:pt>
                <c:pt idx="256">
                  <c:v>4.2</c:v>
                </c:pt>
                <c:pt idx="257">
                  <c:v>4</c:v>
                </c:pt>
                <c:pt idx="258">
                  <c:v>4.3</c:v>
                </c:pt>
                <c:pt idx="259">
                  <c:v>4.3</c:v>
                </c:pt>
                <c:pt idx="260">
                  <c:v>4.3</c:v>
                </c:pt>
                <c:pt idx="261">
                  <c:v>4.4000000000000004</c:v>
                </c:pt>
                <c:pt idx="262">
                  <c:v>4.3</c:v>
                </c:pt>
                <c:pt idx="263">
                  <c:v>3.7</c:v>
                </c:pt>
                <c:pt idx="264">
                  <c:v>3.5</c:v>
                </c:pt>
                <c:pt idx="265">
                  <c:v>3</c:v>
                </c:pt>
                <c:pt idx="266">
                  <c:v>2.8</c:v>
                </c:pt>
                <c:pt idx="267">
                  <c:v>2.6</c:v>
                </c:pt>
                <c:pt idx="268">
                  <c:v>2.4</c:v>
                </c:pt>
                <c:pt idx="269">
                  <c:v>2.2000000000000002</c:v>
                </c:pt>
                <c:pt idx="270">
                  <c:v>2.2000000000000002</c:v>
                </c:pt>
                <c:pt idx="271">
                  <c:v>2.1</c:v>
                </c:pt>
                <c:pt idx="272">
                  <c:v>2.1</c:v>
                </c:pt>
                <c:pt idx="273">
                  <c:v>2.1</c:v>
                </c:pt>
                <c:pt idx="274">
                  <c:v>2.1</c:v>
                </c:pt>
                <c:pt idx="275">
                  <c:v>2.1</c:v>
                </c:pt>
                <c:pt idx="276">
                  <c:v>2.1</c:v>
                </c:pt>
                <c:pt idx="277">
                  <c:v>2.1</c:v>
                </c:pt>
                <c:pt idx="278">
                  <c:v>1.9</c:v>
                </c:pt>
                <c:pt idx="279">
                  <c:v>3.6</c:v>
                </c:pt>
                <c:pt idx="280">
                  <c:v>3.1</c:v>
                </c:pt>
                <c:pt idx="281">
                  <c:v>4.0999999999999996</c:v>
                </c:pt>
                <c:pt idx="282">
                  <c:v>5.4</c:v>
                </c:pt>
                <c:pt idx="283">
                  <c:v>6.9</c:v>
                </c:pt>
                <c:pt idx="284">
                  <c:v>8.4</c:v>
                </c:pt>
                <c:pt idx="285">
                  <c:v>9.8000000000000007</c:v>
                </c:pt>
                <c:pt idx="286">
                  <c:v>11.1</c:v>
                </c:pt>
                <c:pt idx="287">
                  <c:v>12.3</c:v>
                </c:pt>
                <c:pt idx="288">
                  <c:v>13.2</c:v>
                </c:pt>
                <c:pt idx="289">
                  <c:v>14.3</c:v>
                </c:pt>
                <c:pt idx="290">
                  <c:v>14.7</c:v>
                </c:pt>
                <c:pt idx="291">
                  <c:v>15.4</c:v>
                </c:pt>
                <c:pt idx="292">
                  <c:v>15.7</c:v>
                </c:pt>
                <c:pt idx="293">
                  <c:v>16</c:v>
                </c:pt>
                <c:pt idx="294">
                  <c:v>16.3</c:v>
                </c:pt>
                <c:pt idx="295">
                  <c:v>16.5</c:v>
                </c:pt>
                <c:pt idx="296">
                  <c:v>16.600000000000001</c:v>
                </c:pt>
                <c:pt idx="297">
                  <c:v>17</c:v>
                </c:pt>
                <c:pt idx="298">
                  <c:v>16.8</c:v>
                </c:pt>
                <c:pt idx="299">
                  <c:v>16.899999999999999</c:v>
                </c:pt>
                <c:pt idx="300">
                  <c:v>17.100000000000001</c:v>
                </c:pt>
                <c:pt idx="301">
                  <c:v>16.3</c:v>
                </c:pt>
                <c:pt idx="302">
                  <c:v>14.3</c:v>
                </c:pt>
                <c:pt idx="303">
                  <c:v>10.199999999999999</c:v>
                </c:pt>
                <c:pt idx="304">
                  <c:v>9.5</c:v>
                </c:pt>
                <c:pt idx="305">
                  <c:v>8.5</c:v>
                </c:pt>
                <c:pt idx="306">
                  <c:v>6.3</c:v>
                </c:pt>
                <c:pt idx="307">
                  <c:v>6.9</c:v>
                </c:pt>
                <c:pt idx="308">
                  <c:v>5.9</c:v>
                </c:pt>
                <c:pt idx="309">
                  <c:v>6.6</c:v>
                </c:pt>
                <c:pt idx="310">
                  <c:v>6.3</c:v>
                </c:pt>
                <c:pt idx="311">
                  <c:v>6.3</c:v>
                </c:pt>
                <c:pt idx="312">
                  <c:v>9.5</c:v>
                </c:pt>
                <c:pt idx="313">
                  <c:v>9.1</c:v>
                </c:pt>
                <c:pt idx="314">
                  <c:v>6.1</c:v>
                </c:pt>
                <c:pt idx="315">
                  <c:v>7</c:v>
                </c:pt>
                <c:pt idx="316">
                  <c:v>6</c:v>
                </c:pt>
                <c:pt idx="317">
                  <c:v>6.6</c:v>
                </c:pt>
                <c:pt idx="318">
                  <c:v>6.3</c:v>
                </c:pt>
                <c:pt idx="319">
                  <c:v>6.3</c:v>
                </c:pt>
                <c:pt idx="320">
                  <c:v>6.5</c:v>
                </c:pt>
                <c:pt idx="321">
                  <c:v>6.6</c:v>
                </c:pt>
                <c:pt idx="322">
                  <c:v>6.8</c:v>
                </c:pt>
                <c:pt idx="323">
                  <c:v>6.7</c:v>
                </c:pt>
                <c:pt idx="324">
                  <c:v>6</c:v>
                </c:pt>
                <c:pt idx="325">
                  <c:v>5.5</c:v>
                </c:pt>
                <c:pt idx="326">
                  <c:v>4.9000000000000004</c:v>
                </c:pt>
                <c:pt idx="327">
                  <c:v>4.5</c:v>
                </c:pt>
                <c:pt idx="328">
                  <c:v>4</c:v>
                </c:pt>
                <c:pt idx="329">
                  <c:v>3.7</c:v>
                </c:pt>
                <c:pt idx="330">
                  <c:v>3.4</c:v>
                </c:pt>
                <c:pt idx="331">
                  <c:v>3.2</c:v>
                </c:pt>
                <c:pt idx="332">
                  <c:v>3</c:v>
                </c:pt>
                <c:pt idx="333">
                  <c:v>3</c:v>
                </c:pt>
                <c:pt idx="334">
                  <c:v>3.1</c:v>
                </c:pt>
                <c:pt idx="335">
                  <c:v>3</c:v>
                </c:pt>
                <c:pt idx="336">
                  <c:v>3</c:v>
                </c:pt>
                <c:pt idx="337">
                  <c:v>3.3</c:v>
                </c:pt>
                <c:pt idx="338">
                  <c:v>3.3</c:v>
                </c:pt>
                <c:pt idx="339">
                  <c:v>3.6</c:v>
                </c:pt>
                <c:pt idx="340">
                  <c:v>3.8</c:v>
                </c:pt>
                <c:pt idx="341">
                  <c:v>3.8</c:v>
                </c:pt>
                <c:pt idx="342">
                  <c:v>3.9</c:v>
                </c:pt>
                <c:pt idx="343">
                  <c:v>4</c:v>
                </c:pt>
                <c:pt idx="344">
                  <c:v>4.3</c:v>
                </c:pt>
                <c:pt idx="345">
                  <c:v>4</c:v>
                </c:pt>
                <c:pt idx="346">
                  <c:v>4.3</c:v>
                </c:pt>
                <c:pt idx="347">
                  <c:v>4.3</c:v>
                </c:pt>
                <c:pt idx="348">
                  <c:v>4.3</c:v>
                </c:pt>
                <c:pt idx="349">
                  <c:v>4.3</c:v>
                </c:pt>
                <c:pt idx="350">
                  <c:v>4.3</c:v>
                </c:pt>
                <c:pt idx="351">
                  <c:v>3.4</c:v>
                </c:pt>
                <c:pt idx="352">
                  <c:v>3.4</c:v>
                </c:pt>
                <c:pt idx="353">
                  <c:v>3</c:v>
                </c:pt>
                <c:pt idx="354">
                  <c:v>2.7</c:v>
                </c:pt>
                <c:pt idx="355">
                  <c:v>2.5</c:v>
                </c:pt>
                <c:pt idx="356">
                  <c:v>2.2999999999999998</c:v>
                </c:pt>
                <c:pt idx="357">
                  <c:v>2.1</c:v>
                </c:pt>
                <c:pt idx="358">
                  <c:v>2.1</c:v>
                </c:pt>
                <c:pt idx="359">
                  <c:v>2.1</c:v>
                </c:pt>
                <c:pt idx="360">
                  <c:v>2.1</c:v>
                </c:pt>
                <c:pt idx="361">
                  <c:v>2.1</c:v>
                </c:pt>
                <c:pt idx="362">
                  <c:v>2.1</c:v>
                </c:pt>
                <c:pt idx="363">
                  <c:v>2.1</c:v>
                </c:pt>
                <c:pt idx="364">
                  <c:v>2.1</c:v>
                </c:pt>
                <c:pt idx="365">
                  <c:v>2.1</c:v>
                </c:pt>
                <c:pt idx="366">
                  <c:v>2.6</c:v>
                </c:pt>
                <c:pt idx="367">
                  <c:v>3.2</c:v>
                </c:pt>
                <c:pt idx="368">
                  <c:v>3.4</c:v>
                </c:pt>
                <c:pt idx="369">
                  <c:v>3.8</c:v>
                </c:pt>
                <c:pt idx="370">
                  <c:v>5.0999999999999996</c:v>
                </c:pt>
                <c:pt idx="371">
                  <c:v>6.5</c:v>
                </c:pt>
                <c:pt idx="372">
                  <c:v>8</c:v>
                </c:pt>
                <c:pt idx="373">
                  <c:v>9.3000000000000007</c:v>
                </c:pt>
                <c:pt idx="374">
                  <c:v>10.6</c:v>
                </c:pt>
                <c:pt idx="375">
                  <c:v>11.9</c:v>
                </c:pt>
                <c:pt idx="376">
                  <c:v>12.9</c:v>
                </c:pt>
                <c:pt idx="377">
                  <c:v>13.7</c:v>
                </c:pt>
                <c:pt idx="378">
                  <c:v>14.4</c:v>
                </c:pt>
                <c:pt idx="379">
                  <c:v>15.2</c:v>
                </c:pt>
                <c:pt idx="380">
                  <c:v>15.3</c:v>
                </c:pt>
                <c:pt idx="381">
                  <c:v>15.8</c:v>
                </c:pt>
                <c:pt idx="382">
                  <c:v>16.2</c:v>
                </c:pt>
                <c:pt idx="383">
                  <c:v>16.399999999999999</c:v>
                </c:pt>
                <c:pt idx="384">
                  <c:v>16.5</c:v>
                </c:pt>
                <c:pt idx="385">
                  <c:v>16.899999999999999</c:v>
                </c:pt>
                <c:pt idx="386">
                  <c:v>16.899999999999999</c:v>
                </c:pt>
                <c:pt idx="387">
                  <c:v>16.8</c:v>
                </c:pt>
                <c:pt idx="388">
                  <c:v>16.8</c:v>
                </c:pt>
                <c:pt idx="389">
                  <c:v>16</c:v>
                </c:pt>
                <c:pt idx="390">
                  <c:v>13.1</c:v>
                </c:pt>
                <c:pt idx="391">
                  <c:v>9.6</c:v>
                </c:pt>
                <c:pt idx="392">
                  <c:v>9.3000000000000007</c:v>
                </c:pt>
                <c:pt idx="393">
                  <c:v>7.7</c:v>
                </c:pt>
                <c:pt idx="394">
                  <c:v>6.3</c:v>
                </c:pt>
                <c:pt idx="395">
                  <c:v>6.7</c:v>
                </c:pt>
                <c:pt idx="396">
                  <c:v>5.8</c:v>
                </c:pt>
                <c:pt idx="397">
                  <c:v>6.5</c:v>
                </c:pt>
                <c:pt idx="398">
                  <c:v>6.1</c:v>
                </c:pt>
                <c:pt idx="399">
                  <c:v>6.2</c:v>
                </c:pt>
                <c:pt idx="400">
                  <c:v>6.3</c:v>
                </c:pt>
                <c:pt idx="401">
                  <c:v>6.5</c:v>
                </c:pt>
                <c:pt idx="402">
                  <c:v>6.7</c:v>
                </c:pt>
                <c:pt idx="403">
                  <c:v>6.5</c:v>
                </c:pt>
                <c:pt idx="404">
                  <c:v>5.9</c:v>
                </c:pt>
                <c:pt idx="405">
                  <c:v>2.9</c:v>
                </c:pt>
                <c:pt idx="406">
                  <c:v>3.1</c:v>
                </c:pt>
                <c:pt idx="407">
                  <c:v>3</c:v>
                </c:pt>
                <c:pt idx="408">
                  <c:v>2.9</c:v>
                </c:pt>
                <c:pt idx="409">
                  <c:v>3.2</c:v>
                </c:pt>
                <c:pt idx="410">
                  <c:v>3.3</c:v>
                </c:pt>
                <c:pt idx="411">
                  <c:v>3.6</c:v>
                </c:pt>
                <c:pt idx="412">
                  <c:v>3.7</c:v>
                </c:pt>
                <c:pt idx="413">
                  <c:v>3.8</c:v>
                </c:pt>
                <c:pt idx="414">
                  <c:v>3.8</c:v>
                </c:pt>
                <c:pt idx="415">
                  <c:v>4</c:v>
                </c:pt>
                <c:pt idx="416">
                  <c:v>4.3</c:v>
                </c:pt>
                <c:pt idx="417">
                  <c:v>4</c:v>
                </c:pt>
                <c:pt idx="418">
                  <c:v>4.2</c:v>
                </c:pt>
                <c:pt idx="419">
                  <c:v>4.2</c:v>
                </c:pt>
                <c:pt idx="420">
                  <c:v>4.4000000000000004</c:v>
                </c:pt>
                <c:pt idx="421">
                  <c:v>4.4000000000000004</c:v>
                </c:pt>
                <c:pt idx="422">
                  <c:v>4.2</c:v>
                </c:pt>
                <c:pt idx="423">
                  <c:v>3.9</c:v>
                </c:pt>
                <c:pt idx="424">
                  <c:v>3.5</c:v>
                </c:pt>
                <c:pt idx="425">
                  <c:v>3.1</c:v>
                </c:pt>
                <c:pt idx="426">
                  <c:v>2.9</c:v>
                </c:pt>
                <c:pt idx="427">
                  <c:v>2.7</c:v>
                </c:pt>
                <c:pt idx="428">
                  <c:v>2.4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</c:v>
                </c:pt>
                <c:pt idx="432">
                  <c:v>2.2000000000000002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1.9</c:v>
                </c:pt>
                <c:pt idx="439">
                  <c:v>3.3</c:v>
                </c:pt>
                <c:pt idx="440">
                  <c:v>3</c:v>
                </c:pt>
                <c:pt idx="441">
                  <c:v>3.5</c:v>
                </c:pt>
                <c:pt idx="442">
                  <c:v>4.5999999999999996</c:v>
                </c:pt>
                <c:pt idx="443">
                  <c:v>6</c:v>
                </c:pt>
                <c:pt idx="444">
                  <c:v>7.4</c:v>
                </c:pt>
                <c:pt idx="445">
                  <c:v>8.8000000000000007</c:v>
                </c:pt>
                <c:pt idx="446">
                  <c:v>10.199999999999999</c:v>
                </c:pt>
                <c:pt idx="447">
                  <c:v>11.4</c:v>
                </c:pt>
                <c:pt idx="448">
                  <c:v>12.4</c:v>
                </c:pt>
                <c:pt idx="449">
                  <c:v>13.5</c:v>
                </c:pt>
                <c:pt idx="450">
                  <c:v>14.2</c:v>
                </c:pt>
                <c:pt idx="451">
                  <c:v>15</c:v>
                </c:pt>
                <c:pt idx="452">
                  <c:v>15.3</c:v>
                </c:pt>
                <c:pt idx="453">
                  <c:v>15.7</c:v>
                </c:pt>
                <c:pt idx="454">
                  <c:v>16.100000000000001</c:v>
                </c:pt>
                <c:pt idx="455">
                  <c:v>16.600000000000001</c:v>
                </c:pt>
                <c:pt idx="456">
                  <c:v>16.600000000000001</c:v>
                </c:pt>
                <c:pt idx="457">
                  <c:v>16.8</c:v>
                </c:pt>
                <c:pt idx="458">
                  <c:v>16.899999999999999</c:v>
                </c:pt>
                <c:pt idx="459">
                  <c:v>16.8</c:v>
                </c:pt>
                <c:pt idx="460">
                  <c:v>17.2</c:v>
                </c:pt>
                <c:pt idx="461">
                  <c:v>17</c:v>
                </c:pt>
                <c:pt idx="462">
                  <c:v>16.3</c:v>
                </c:pt>
                <c:pt idx="463">
                  <c:v>13.8</c:v>
                </c:pt>
                <c:pt idx="464">
                  <c:v>9.6999999999999993</c:v>
                </c:pt>
                <c:pt idx="465">
                  <c:v>9.9</c:v>
                </c:pt>
                <c:pt idx="466">
                  <c:v>7.6</c:v>
                </c:pt>
                <c:pt idx="467">
                  <c:v>6.7</c:v>
                </c:pt>
                <c:pt idx="468">
                  <c:v>6.9</c:v>
                </c:pt>
                <c:pt idx="469">
                  <c:v>6.5</c:v>
                </c:pt>
                <c:pt idx="470">
                  <c:v>6.7</c:v>
                </c:pt>
                <c:pt idx="471">
                  <c:v>6.4</c:v>
                </c:pt>
                <c:pt idx="472">
                  <c:v>6.7</c:v>
                </c:pt>
                <c:pt idx="473">
                  <c:v>6.7</c:v>
                </c:pt>
                <c:pt idx="474">
                  <c:v>6.9</c:v>
                </c:pt>
                <c:pt idx="475">
                  <c:v>6.9</c:v>
                </c:pt>
                <c:pt idx="476">
                  <c:v>6.2</c:v>
                </c:pt>
                <c:pt idx="477">
                  <c:v>5.6</c:v>
                </c:pt>
                <c:pt idx="478">
                  <c:v>5</c:v>
                </c:pt>
                <c:pt idx="479">
                  <c:v>4.5</c:v>
                </c:pt>
                <c:pt idx="480">
                  <c:v>4.2</c:v>
                </c:pt>
                <c:pt idx="481">
                  <c:v>3.8</c:v>
                </c:pt>
                <c:pt idx="482">
                  <c:v>3.5</c:v>
                </c:pt>
                <c:pt idx="483">
                  <c:v>3.2</c:v>
                </c:pt>
                <c:pt idx="484">
                  <c:v>3</c:v>
                </c:pt>
                <c:pt idx="485">
                  <c:v>2.9</c:v>
                </c:pt>
                <c:pt idx="486">
                  <c:v>3.1</c:v>
                </c:pt>
                <c:pt idx="487">
                  <c:v>3</c:v>
                </c:pt>
                <c:pt idx="488">
                  <c:v>3</c:v>
                </c:pt>
                <c:pt idx="489">
                  <c:v>3.2</c:v>
                </c:pt>
                <c:pt idx="490">
                  <c:v>3.3</c:v>
                </c:pt>
                <c:pt idx="491">
                  <c:v>3.6</c:v>
                </c:pt>
                <c:pt idx="492">
                  <c:v>3.6</c:v>
                </c:pt>
                <c:pt idx="493">
                  <c:v>3.8</c:v>
                </c:pt>
                <c:pt idx="494">
                  <c:v>3.9</c:v>
                </c:pt>
                <c:pt idx="495">
                  <c:v>4</c:v>
                </c:pt>
                <c:pt idx="496">
                  <c:v>4.2</c:v>
                </c:pt>
                <c:pt idx="497">
                  <c:v>4</c:v>
                </c:pt>
                <c:pt idx="498">
                  <c:v>4.3</c:v>
                </c:pt>
                <c:pt idx="499">
                  <c:v>4.3</c:v>
                </c:pt>
                <c:pt idx="500">
                  <c:v>4.4000000000000004</c:v>
                </c:pt>
                <c:pt idx="501">
                  <c:v>4.2</c:v>
                </c:pt>
                <c:pt idx="502">
                  <c:v>4.3</c:v>
                </c:pt>
                <c:pt idx="503">
                  <c:v>4.2</c:v>
                </c:pt>
                <c:pt idx="504">
                  <c:v>3.5</c:v>
                </c:pt>
                <c:pt idx="505">
                  <c:v>3.2</c:v>
                </c:pt>
                <c:pt idx="506">
                  <c:v>2.9</c:v>
                </c:pt>
                <c:pt idx="507">
                  <c:v>2.7</c:v>
                </c:pt>
                <c:pt idx="508">
                  <c:v>2.4</c:v>
                </c:pt>
                <c:pt idx="509">
                  <c:v>2.2999999999999998</c:v>
                </c:pt>
                <c:pt idx="510">
                  <c:v>2.1</c:v>
                </c:pt>
                <c:pt idx="511">
                  <c:v>2.1</c:v>
                </c:pt>
                <c:pt idx="512">
                  <c:v>2.2000000000000002</c:v>
                </c:pt>
                <c:pt idx="513">
                  <c:v>2.1</c:v>
                </c:pt>
                <c:pt idx="514">
                  <c:v>2.1</c:v>
                </c:pt>
                <c:pt idx="515">
                  <c:v>2.1</c:v>
                </c:pt>
                <c:pt idx="516">
                  <c:v>2.1</c:v>
                </c:pt>
                <c:pt idx="517">
                  <c:v>2.1</c:v>
                </c:pt>
                <c:pt idx="518">
                  <c:v>1.8</c:v>
                </c:pt>
                <c:pt idx="519">
                  <c:v>3.1</c:v>
                </c:pt>
                <c:pt idx="520">
                  <c:v>2.9</c:v>
                </c:pt>
                <c:pt idx="521">
                  <c:v>3.7</c:v>
                </c:pt>
                <c:pt idx="522">
                  <c:v>4.9000000000000004</c:v>
                </c:pt>
                <c:pt idx="523">
                  <c:v>6.4</c:v>
                </c:pt>
                <c:pt idx="524">
                  <c:v>7.9</c:v>
                </c:pt>
                <c:pt idx="525">
                  <c:v>9.1999999999999993</c:v>
                </c:pt>
                <c:pt idx="526">
                  <c:v>10.5</c:v>
                </c:pt>
                <c:pt idx="527">
                  <c:v>11.9</c:v>
                </c:pt>
                <c:pt idx="528">
                  <c:v>12.8</c:v>
                </c:pt>
                <c:pt idx="529">
                  <c:v>13.9</c:v>
                </c:pt>
                <c:pt idx="530">
                  <c:v>14.4</c:v>
                </c:pt>
                <c:pt idx="531">
                  <c:v>15.2</c:v>
                </c:pt>
                <c:pt idx="532">
                  <c:v>15.4</c:v>
                </c:pt>
                <c:pt idx="533">
                  <c:v>15.8</c:v>
                </c:pt>
                <c:pt idx="534">
                  <c:v>16.100000000000001</c:v>
                </c:pt>
                <c:pt idx="535">
                  <c:v>16.5</c:v>
                </c:pt>
                <c:pt idx="536">
                  <c:v>16.5</c:v>
                </c:pt>
                <c:pt idx="537">
                  <c:v>16.899999999999999</c:v>
                </c:pt>
                <c:pt idx="538">
                  <c:v>16.899999999999999</c:v>
                </c:pt>
                <c:pt idx="539">
                  <c:v>16.8</c:v>
                </c:pt>
                <c:pt idx="540">
                  <c:v>17.2</c:v>
                </c:pt>
                <c:pt idx="541">
                  <c:v>16.5</c:v>
                </c:pt>
                <c:pt idx="542">
                  <c:v>15.3</c:v>
                </c:pt>
                <c:pt idx="543">
                  <c:v>11.2</c:v>
                </c:pt>
                <c:pt idx="544">
                  <c:v>9.1999999999999993</c:v>
                </c:pt>
                <c:pt idx="545">
                  <c:v>9.4</c:v>
                </c:pt>
                <c:pt idx="546">
                  <c:v>6.4</c:v>
                </c:pt>
                <c:pt idx="547">
                  <c:v>7</c:v>
                </c:pt>
                <c:pt idx="548">
                  <c:v>6.1</c:v>
                </c:pt>
                <c:pt idx="549">
                  <c:v>6.6</c:v>
                </c:pt>
                <c:pt idx="550">
                  <c:v>6.4</c:v>
                </c:pt>
                <c:pt idx="551">
                  <c:v>6.3</c:v>
                </c:pt>
                <c:pt idx="552">
                  <c:v>6.5</c:v>
                </c:pt>
                <c:pt idx="553">
                  <c:v>6.6</c:v>
                </c:pt>
                <c:pt idx="554">
                  <c:v>6.8</c:v>
                </c:pt>
                <c:pt idx="555">
                  <c:v>6.7</c:v>
                </c:pt>
                <c:pt idx="556">
                  <c:v>6</c:v>
                </c:pt>
                <c:pt idx="557">
                  <c:v>5.5</c:v>
                </c:pt>
                <c:pt idx="558">
                  <c:v>5</c:v>
                </c:pt>
                <c:pt idx="559">
                  <c:v>4.5</c:v>
                </c:pt>
                <c:pt idx="560">
                  <c:v>4.0999999999999996</c:v>
                </c:pt>
                <c:pt idx="561">
                  <c:v>3.7</c:v>
                </c:pt>
                <c:pt idx="562">
                  <c:v>3.4</c:v>
                </c:pt>
                <c:pt idx="563">
                  <c:v>3.2</c:v>
                </c:pt>
                <c:pt idx="564">
                  <c:v>3</c:v>
                </c:pt>
                <c:pt idx="565">
                  <c:v>2.9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3.2</c:v>
                </c:pt>
                <c:pt idx="570">
                  <c:v>3.4</c:v>
                </c:pt>
                <c:pt idx="571">
                  <c:v>3.6</c:v>
                </c:pt>
                <c:pt idx="572">
                  <c:v>3.7</c:v>
                </c:pt>
                <c:pt idx="573">
                  <c:v>3.8</c:v>
                </c:pt>
                <c:pt idx="574">
                  <c:v>3.9</c:v>
                </c:pt>
                <c:pt idx="575">
                  <c:v>3.9</c:v>
                </c:pt>
                <c:pt idx="576">
                  <c:v>4.2</c:v>
                </c:pt>
                <c:pt idx="577">
                  <c:v>4</c:v>
                </c:pt>
                <c:pt idx="578">
                  <c:v>4.3</c:v>
                </c:pt>
                <c:pt idx="579">
                  <c:v>4.3</c:v>
                </c:pt>
                <c:pt idx="580">
                  <c:v>4.3</c:v>
                </c:pt>
                <c:pt idx="581">
                  <c:v>4.4000000000000004</c:v>
                </c:pt>
                <c:pt idx="582">
                  <c:v>4.4000000000000004</c:v>
                </c:pt>
                <c:pt idx="583">
                  <c:v>3.5</c:v>
                </c:pt>
                <c:pt idx="584">
                  <c:v>3.5</c:v>
                </c:pt>
                <c:pt idx="585">
                  <c:v>3</c:v>
                </c:pt>
                <c:pt idx="586">
                  <c:v>2.8</c:v>
                </c:pt>
                <c:pt idx="587">
                  <c:v>2.6</c:v>
                </c:pt>
                <c:pt idx="588">
                  <c:v>2.2999999999999998</c:v>
                </c:pt>
                <c:pt idx="589">
                  <c:v>2.1</c:v>
                </c:pt>
                <c:pt idx="590">
                  <c:v>2.1</c:v>
                </c:pt>
                <c:pt idx="591">
                  <c:v>2.1</c:v>
                </c:pt>
                <c:pt idx="592">
                  <c:v>2.1</c:v>
                </c:pt>
                <c:pt idx="593">
                  <c:v>2.2000000000000002</c:v>
                </c:pt>
                <c:pt idx="594">
                  <c:v>2.1</c:v>
                </c:pt>
                <c:pt idx="595">
                  <c:v>2.1</c:v>
                </c:pt>
                <c:pt idx="596">
                  <c:v>2.1</c:v>
                </c:pt>
                <c:pt idx="597">
                  <c:v>2.1</c:v>
                </c:pt>
                <c:pt idx="598">
                  <c:v>2.2000000000000002</c:v>
                </c:pt>
                <c:pt idx="599">
                  <c:v>3.4</c:v>
                </c:pt>
                <c:pt idx="600">
                  <c:v>3.2</c:v>
                </c:pt>
                <c:pt idx="601">
                  <c:v>4</c:v>
                </c:pt>
                <c:pt idx="602">
                  <c:v>5.4</c:v>
                </c:pt>
                <c:pt idx="603">
                  <c:v>6.8</c:v>
                </c:pt>
                <c:pt idx="604">
                  <c:v>8.1999999999999993</c:v>
                </c:pt>
                <c:pt idx="605">
                  <c:v>9.5</c:v>
                </c:pt>
                <c:pt idx="606">
                  <c:v>10.8</c:v>
                </c:pt>
                <c:pt idx="607">
                  <c:v>12</c:v>
                </c:pt>
                <c:pt idx="608">
                  <c:v>13</c:v>
                </c:pt>
                <c:pt idx="609">
                  <c:v>13.8</c:v>
                </c:pt>
                <c:pt idx="610">
                  <c:v>14.6</c:v>
                </c:pt>
                <c:pt idx="611">
                  <c:v>15.3</c:v>
                </c:pt>
                <c:pt idx="612">
                  <c:v>15.4</c:v>
                </c:pt>
                <c:pt idx="613">
                  <c:v>16</c:v>
                </c:pt>
                <c:pt idx="614">
                  <c:v>16</c:v>
                </c:pt>
                <c:pt idx="615">
                  <c:v>16.5</c:v>
                </c:pt>
                <c:pt idx="616">
                  <c:v>16.5</c:v>
                </c:pt>
                <c:pt idx="617">
                  <c:v>16.899999999999999</c:v>
                </c:pt>
                <c:pt idx="618">
                  <c:v>17</c:v>
                </c:pt>
                <c:pt idx="619">
                  <c:v>16.899999999999999</c:v>
                </c:pt>
                <c:pt idx="620">
                  <c:v>17.2</c:v>
                </c:pt>
                <c:pt idx="621">
                  <c:v>16.5</c:v>
                </c:pt>
                <c:pt idx="622">
                  <c:v>14.8</c:v>
                </c:pt>
                <c:pt idx="623">
                  <c:v>10.6</c:v>
                </c:pt>
              </c:numCache>
            </c:numRef>
          </c:yVal>
          <c:smooth val="1"/>
        </c:ser>
        <c:dLbls/>
        <c:axId val="168271232"/>
        <c:axId val="168400384"/>
      </c:scatterChart>
      <c:valAx>
        <c:axId val="168271232"/>
        <c:scaling>
          <c:orientation val="minMax"/>
          <c:max val="15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 </a:t>
                </a:r>
                <a:r>
                  <a:rPr lang="en-US" sz="700"/>
                  <a:t>(s)</a:t>
                </a:r>
                <a:endParaRPr lang="zh-CN" sz="70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400384"/>
        <c:crossesAt val="-100000"/>
        <c:crossBetween val="midCat"/>
        <c:majorUnit val="2"/>
      </c:valAx>
      <c:valAx>
        <c:axId val="168400384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P </a:t>
                </a:r>
                <a:r>
                  <a:rPr lang="en-US" sz="700" b="0"/>
                  <a:t>(cmH</a:t>
                </a:r>
                <a:r>
                  <a:rPr lang="en-US" sz="700" b="0" baseline="-25000"/>
                  <a:t>2</a:t>
                </a:r>
                <a:r>
                  <a:rPr lang="en-US" sz="700" b="0"/>
                  <a:t>O)</a:t>
                </a:r>
              </a:p>
            </c:rich>
          </c:tx>
          <c:layout>
            <c:manualLayout>
              <c:xMode val="edge"/>
              <c:yMode val="edge"/>
              <c:x val="1.5627380952381004E-2"/>
              <c:y val="0.22693981481481501"/>
            </c:manualLayout>
          </c:layout>
        </c:title>
        <c:numFmt formatCode="0.0_ 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271232"/>
        <c:crossesAt val="-10"/>
        <c:crossBetween val="midCat"/>
      </c:valAx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ards!$R$4:$R$51</c:f>
              <c:numCache>
                <c:formatCode>General</c:formatCode>
                <c:ptCount val="48"/>
                <c:pt idx="0">
                  <c:v>1.1539999999999999</c:v>
                </c:pt>
                <c:pt idx="1">
                  <c:v>1.1859999999999999</c:v>
                </c:pt>
                <c:pt idx="2">
                  <c:v>1.218</c:v>
                </c:pt>
                <c:pt idx="3">
                  <c:v>1.25</c:v>
                </c:pt>
                <c:pt idx="4">
                  <c:v>1.282</c:v>
                </c:pt>
                <c:pt idx="5">
                  <c:v>1.3140000000000001</c:v>
                </c:pt>
                <c:pt idx="6">
                  <c:v>1.3460000000000001</c:v>
                </c:pt>
                <c:pt idx="7">
                  <c:v>1.3779999999999999</c:v>
                </c:pt>
                <c:pt idx="8">
                  <c:v>3.718</c:v>
                </c:pt>
                <c:pt idx="9">
                  <c:v>3.75</c:v>
                </c:pt>
                <c:pt idx="10">
                  <c:v>3.782</c:v>
                </c:pt>
                <c:pt idx="11">
                  <c:v>3.8140000000000001</c:v>
                </c:pt>
                <c:pt idx="12">
                  <c:v>3.8460000000000001</c:v>
                </c:pt>
                <c:pt idx="13">
                  <c:v>3.8780000000000001</c:v>
                </c:pt>
                <c:pt idx="14">
                  <c:v>3.91</c:v>
                </c:pt>
                <c:pt idx="15">
                  <c:v>3.9420000000000002</c:v>
                </c:pt>
                <c:pt idx="16">
                  <c:v>6.3140000000000001</c:v>
                </c:pt>
                <c:pt idx="17">
                  <c:v>6.3460000000000001</c:v>
                </c:pt>
                <c:pt idx="18">
                  <c:v>6.3780000000000001</c:v>
                </c:pt>
                <c:pt idx="19">
                  <c:v>6.41</c:v>
                </c:pt>
                <c:pt idx="20">
                  <c:v>6.4420000000000002</c:v>
                </c:pt>
                <c:pt idx="21">
                  <c:v>6.4740000000000002</c:v>
                </c:pt>
                <c:pt idx="22">
                  <c:v>6.5060000000000002</c:v>
                </c:pt>
                <c:pt idx="23">
                  <c:v>6.5380000000000003</c:v>
                </c:pt>
                <c:pt idx="24">
                  <c:v>8.59</c:v>
                </c:pt>
                <c:pt idx="25">
                  <c:v>8.6219999999999999</c:v>
                </c:pt>
                <c:pt idx="26">
                  <c:v>8.6539999999999999</c:v>
                </c:pt>
                <c:pt idx="27">
                  <c:v>8.6859999999999999</c:v>
                </c:pt>
                <c:pt idx="28">
                  <c:v>8.718</c:v>
                </c:pt>
                <c:pt idx="29">
                  <c:v>8.75</c:v>
                </c:pt>
                <c:pt idx="30">
                  <c:v>8.782</c:v>
                </c:pt>
                <c:pt idx="31">
                  <c:v>8.8140000000000001</c:v>
                </c:pt>
                <c:pt idx="32">
                  <c:v>11.407999999999999</c:v>
                </c:pt>
                <c:pt idx="33">
                  <c:v>11.44</c:v>
                </c:pt>
                <c:pt idx="34">
                  <c:v>11.472</c:v>
                </c:pt>
                <c:pt idx="35">
                  <c:v>11.504</c:v>
                </c:pt>
                <c:pt idx="36">
                  <c:v>11.536</c:v>
                </c:pt>
                <c:pt idx="37">
                  <c:v>11.568</c:v>
                </c:pt>
                <c:pt idx="38">
                  <c:v>11.6</c:v>
                </c:pt>
                <c:pt idx="39">
                  <c:v>11.632</c:v>
                </c:pt>
                <c:pt idx="40">
                  <c:v>13.712</c:v>
                </c:pt>
                <c:pt idx="41">
                  <c:v>13.744</c:v>
                </c:pt>
                <c:pt idx="42">
                  <c:v>13.776</c:v>
                </c:pt>
                <c:pt idx="43">
                  <c:v>13.808</c:v>
                </c:pt>
                <c:pt idx="44">
                  <c:v>13.84</c:v>
                </c:pt>
                <c:pt idx="45">
                  <c:v>13.872</c:v>
                </c:pt>
                <c:pt idx="46">
                  <c:v>13.904</c:v>
                </c:pt>
                <c:pt idx="47">
                  <c:v>13.936</c:v>
                </c:pt>
              </c:numCache>
            </c:numRef>
          </c:xVal>
          <c:yVal>
            <c:numRef>
              <c:f>ards!$T$4:$T$51</c:f>
              <c:numCache>
                <c:formatCode>0.0_ </c:formatCode>
                <c:ptCount val="48"/>
                <c:pt idx="0">
                  <c:v>-9.9</c:v>
                </c:pt>
                <c:pt idx="1">
                  <c:v>-10.1</c:v>
                </c:pt>
                <c:pt idx="2">
                  <c:v>-9.5</c:v>
                </c:pt>
                <c:pt idx="3">
                  <c:v>-9</c:v>
                </c:pt>
                <c:pt idx="4">
                  <c:v>-8.3000000000000007</c:v>
                </c:pt>
                <c:pt idx="5">
                  <c:v>-7.5</c:v>
                </c:pt>
                <c:pt idx="6">
                  <c:v>-6.6</c:v>
                </c:pt>
                <c:pt idx="7">
                  <c:v>-6</c:v>
                </c:pt>
                <c:pt idx="8">
                  <c:v>-9.3000000000000007</c:v>
                </c:pt>
                <c:pt idx="9">
                  <c:v>-9.6999999999999993</c:v>
                </c:pt>
                <c:pt idx="10">
                  <c:v>-10.5</c:v>
                </c:pt>
                <c:pt idx="11">
                  <c:v>-10.8</c:v>
                </c:pt>
                <c:pt idx="12">
                  <c:v>-9.8000000000000007</c:v>
                </c:pt>
                <c:pt idx="13">
                  <c:v>-8.8000000000000007</c:v>
                </c:pt>
                <c:pt idx="14">
                  <c:v>-7.4</c:v>
                </c:pt>
                <c:pt idx="15">
                  <c:v>-6.6</c:v>
                </c:pt>
                <c:pt idx="16">
                  <c:v>-9.1999999999999993</c:v>
                </c:pt>
                <c:pt idx="17">
                  <c:v>-9.6</c:v>
                </c:pt>
                <c:pt idx="18">
                  <c:v>-9.8000000000000007</c:v>
                </c:pt>
                <c:pt idx="19">
                  <c:v>-9.6</c:v>
                </c:pt>
                <c:pt idx="20">
                  <c:v>-8.8000000000000007</c:v>
                </c:pt>
                <c:pt idx="21">
                  <c:v>-8</c:v>
                </c:pt>
                <c:pt idx="22">
                  <c:v>-7.1</c:v>
                </c:pt>
                <c:pt idx="23">
                  <c:v>-6.4</c:v>
                </c:pt>
                <c:pt idx="24">
                  <c:v>-9.5</c:v>
                </c:pt>
                <c:pt idx="25">
                  <c:v>-9.9</c:v>
                </c:pt>
                <c:pt idx="26">
                  <c:v>-10.1</c:v>
                </c:pt>
                <c:pt idx="27">
                  <c:v>-9.5</c:v>
                </c:pt>
                <c:pt idx="28">
                  <c:v>-8.8000000000000007</c:v>
                </c:pt>
                <c:pt idx="29">
                  <c:v>-7.9</c:v>
                </c:pt>
                <c:pt idx="30">
                  <c:v>-7.1</c:v>
                </c:pt>
                <c:pt idx="31">
                  <c:v>-6.4</c:v>
                </c:pt>
                <c:pt idx="32">
                  <c:v>-9.9</c:v>
                </c:pt>
                <c:pt idx="33">
                  <c:v>-10.1</c:v>
                </c:pt>
                <c:pt idx="34">
                  <c:v>-10.1</c:v>
                </c:pt>
                <c:pt idx="35">
                  <c:v>-9.5</c:v>
                </c:pt>
                <c:pt idx="36">
                  <c:v>-8.5</c:v>
                </c:pt>
                <c:pt idx="37">
                  <c:v>-7.7</c:v>
                </c:pt>
                <c:pt idx="38">
                  <c:v>-6.7</c:v>
                </c:pt>
                <c:pt idx="39">
                  <c:v>-6.1</c:v>
                </c:pt>
                <c:pt idx="40">
                  <c:v>-9.4</c:v>
                </c:pt>
                <c:pt idx="41">
                  <c:v>-9.8000000000000007</c:v>
                </c:pt>
                <c:pt idx="42">
                  <c:v>-10.1</c:v>
                </c:pt>
                <c:pt idx="43">
                  <c:v>-10.6</c:v>
                </c:pt>
                <c:pt idx="44">
                  <c:v>-9.1999999999999993</c:v>
                </c:pt>
                <c:pt idx="45">
                  <c:v>-8</c:v>
                </c:pt>
                <c:pt idx="46">
                  <c:v>-7.3</c:v>
                </c:pt>
                <c:pt idx="47">
                  <c:v>-6.5</c:v>
                </c:pt>
              </c:numCache>
            </c:numRef>
          </c:yVal>
        </c:ser>
        <c:dLbls/>
        <c:axId val="168422400"/>
        <c:axId val="168108800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ards!$A$4:$A$627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ards!$C$4:$C$627</c:f>
              <c:numCache>
                <c:formatCode>General</c:formatCode>
                <c:ptCount val="624"/>
                <c:pt idx="0">
                  <c:v>-70.5</c:v>
                </c:pt>
                <c:pt idx="1">
                  <c:v>-74.099999999999994</c:v>
                </c:pt>
                <c:pt idx="2">
                  <c:v>-77.7</c:v>
                </c:pt>
                <c:pt idx="3">
                  <c:v>-79.7</c:v>
                </c:pt>
                <c:pt idx="4">
                  <c:v>-77.400000000000006</c:v>
                </c:pt>
                <c:pt idx="5">
                  <c:v>-73.5</c:v>
                </c:pt>
                <c:pt idx="6">
                  <c:v>-69.599999999999994</c:v>
                </c:pt>
                <c:pt idx="7">
                  <c:v>-65.7</c:v>
                </c:pt>
                <c:pt idx="8">
                  <c:v>-61.8</c:v>
                </c:pt>
                <c:pt idx="9">
                  <c:v>-58</c:v>
                </c:pt>
                <c:pt idx="10">
                  <c:v>-54.3</c:v>
                </c:pt>
                <c:pt idx="11">
                  <c:v>-50.5</c:v>
                </c:pt>
                <c:pt idx="12">
                  <c:v>-46.7</c:v>
                </c:pt>
                <c:pt idx="13">
                  <c:v>-43.1</c:v>
                </c:pt>
                <c:pt idx="14">
                  <c:v>-39.200000000000003</c:v>
                </c:pt>
                <c:pt idx="15">
                  <c:v>-35.1</c:v>
                </c:pt>
                <c:pt idx="16">
                  <c:v>-31.6</c:v>
                </c:pt>
                <c:pt idx="17">
                  <c:v>-27.9</c:v>
                </c:pt>
                <c:pt idx="18">
                  <c:v>-24.4</c:v>
                </c:pt>
                <c:pt idx="19">
                  <c:v>-21</c:v>
                </c:pt>
                <c:pt idx="20">
                  <c:v>-17.399999999999999</c:v>
                </c:pt>
                <c:pt idx="21">
                  <c:v>-14.9</c:v>
                </c:pt>
                <c:pt idx="22">
                  <c:v>-12.7</c:v>
                </c:pt>
                <c:pt idx="23">
                  <c:v>-11.1</c:v>
                </c:pt>
                <c:pt idx="24">
                  <c:v>-9.3000000000000007</c:v>
                </c:pt>
                <c:pt idx="25">
                  <c:v>-8.1</c:v>
                </c:pt>
                <c:pt idx="26">
                  <c:v>-6.6</c:v>
                </c:pt>
                <c:pt idx="27">
                  <c:v>-5.5</c:v>
                </c:pt>
                <c:pt idx="28">
                  <c:v>-4.5999999999999996</c:v>
                </c:pt>
                <c:pt idx="29">
                  <c:v>-3.9</c:v>
                </c:pt>
                <c:pt idx="30">
                  <c:v>-3.3</c:v>
                </c:pt>
                <c:pt idx="31">
                  <c:v>-4.4000000000000004</c:v>
                </c:pt>
                <c:pt idx="32">
                  <c:v>-6.5</c:v>
                </c:pt>
                <c:pt idx="33">
                  <c:v>-7.7</c:v>
                </c:pt>
                <c:pt idx="34">
                  <c:v>-8.6999999999999993</c:v>
                </c:pt>
                <c:pt idx="35">
                  <c:v>-9.4</c:v>
                </c:pt>
                <c:pt idx="36">
                  <c:v>-9.9</c:v>
                </c:pt>
                <c:pt idx="37">
                  <c:v>-10.1</c:v>
                </c:pt>
                <c:pt idx="38">
                  <c:v>-9.5</c:v>
                </c:pt>
                <c:pt idx="39">
                  <c:v>-9</c:v>
                </c:pt>
                <c:pt idx="40">
                  <c:v>-8.3000000000000007</c:v>
                </c:pt>
                <c:pt idx="41">
                  <c:v>-7.5</c:v>
                </c:pt>
                <c:pt idx="42">
                  <c:v>-6.6</c:v>
                </c:pt>
                <c:pt idx="43">
                  <c:v>-6</c:v>
                </c:pt>
                <c:pt idx="44">
                  <c:v>-5.3</c:v>
                </c:pt>
                <c:pt idx="45">
                  <c:v>-4.7</c:v>
                </c:pt>
                <c:pt idx="46">
                  <c:v>-1.1000000000000001</c:v>
                </c:pt>
                <c:pt idx="47">
                  <c:v>9.6</c:v>
                </c:pt>
                <c:pt idx="48">
                  <c:v>18.899999999999999</c:v>
                </c:pt>
                <c:pt idx="49">
                  <c:v>27.6</c:v>
                </c:pt>
                <c:pt idx="50">
                  <c:v>37.700000000000003</c:v>
                </c:pt>
                <c:pt idx="51">
                  <c:v>49.3</c:v>
                </c:pt>
                <c:pt idx="52">
                  <c:v>60.7</c:v>
                </c:pt>
                <c:pt idx="53">
                  <c:v>70.900000000000006</c:v>
                </c:pt>
                <c:pt idx="54">
                  <c:v>79</c:v>
                </c:pt>
                <c:pt idx="55">
                  <c:v>86.2</c:v>
                </c:pt>
                <c:pt idx="56">
                  <c:v>91.5</c:v>
                </c:pt>
                <c:pt idx="57">
                  <c:v>94.6</c:v>
                </c:pt>
                <c:pt idx="58">
                  <c:v>96.2</c:v>
                </c:pt>
                <c:pt idx="59">
                  <c:v>96.1</c:v>
                </c:pt>
                <c:pt idx="60">
                  <c:v>94.4</c:v>
                </c:pt>
                <c:pt idx="61">
                  <c:v>91.5</c:v>
                </c:pt>
                <c:pt idx="62">
                  <c:v>87.8</c:v>
                </c:pt>
                <c:pt idx="63">
                  <c:v>84.1</c:v>
                </c:pt>
                <c:pt idx="64">
                  <c:v>79.599999999999994</c:v>
                </c:pt>
                <c:pt idx="65">
                  <c:v>74.099999999999994</c:v>
                </c:pt>
                <c:pt idx="66">
                  <c:v>68.900000000000006</c:v>
                </c:pt>
                <c:pt idx="67">
                  <c:v>62.8</c:v>
                </c:pt>
                <c:pt idx="68">
                  <c:v>56.7</c:v>
                </c:pt>
                <c:pt idx="69">
                  <c:v>50.3</c:v>
                </c:pt>
                <c:pt idx="70">
                  <c:v>41.9</c:v>
                </c:pt>
                <c:pt idx="71">
                  <c:v>30.4</c:v>
                </c:pt>
                <c:pt idx="72">
                  <c:v>9.6</c:v>
                </c:pt>
                <c:pt idx="73">
                  <c:v>-14.7</c:v>
                </c:pt>
                <c:pt idx="74">
                  <c:v>-26.1</c:v>
                </c:pt>
                <c:pt idx="75">
                  <c:v>-41.7</c:v>
                </c:pt>
                <c:pt idx="76">
                  <c:v>-51.6</c:v>
                </c:pt>
                <c:pt idx="77">
                  <c:v>-57.8</c:v>
                </c:pt>
                <c:pt idx="78">
                  <c:v>-63</c:v>
                </c:pt>
                <c:pt idx="79">
                  <c:v>-67.599999999999994</c:v>
                </c:pt>
                <c:pt idx="80">
                  <c:v>-72.5</c:v>
                </c:pt>
                <c:pt idx="81">
                  <c:v>-75.900000000000006</c:v>
                </c:pt>
                <c:pt idx="82">
                  <c:v>-79.5</c:v>
                </c:pt>
                <c:pt idx="83">
                  <c:v>-81.400000000000006</c:v>
                </c:pt>
                <c:pt idx="84">
                  <c:v>-78.7</c:v>
                </c:pt>
                <c:pt idx="85">
                  <c:v>-74.900000000000006</c:v>
                </c:pt>
                <c:pt idx="86">
                  <c:v>-70.900000000000006</c:v>
                </c:pt>
                <c:pt idx="87">
                  <c:v>-67.099999999999994</c:v>
                </c:pt>
                <c:pt idx="88">
                  <c:v>-63.1</c:v>
                </c:pt>
                <c:pt idx="89">
                  <c:v>-59.2</c:v>
                </c:pt>
                <c:pt idx="90">
                  <c:v>-55.5</c:v>
                </c:pt>
                <c:pt idx="91">
                  <c:v>-51.7</c:v>
                </c:pt>
                <c:pt idx="92">
                  <c:v>-47.9</c:v>
                </c:pt>
                <c:pt idx="93">
                  <c:v>-44.2</c:v>
                </c:pt>
                <c:pt idx="94">
                  <c:v>-40.4</c:v>
                </c:pt>
                <c:pt idx="95">
                  <c:v>-36.200000000000003</c:v>
                </c:pt>
                <c:pt idx="96">
                  <c:v>-32.6</c:v>
                </c:pt>
                <c:pt idx="97">
                  <c:v>-29.1</c:v>
                </c:pt>
                <c:pt idx="98">
                  <c:v>-25.5</c:v>
                </c:pt>
                <c:pt idx="99">
                  <c:v>-22.1</c:v>
                </c:pt>
                <c:pt idx="100">
                  <c:v>-18.399999999999999</c:v>
                </c:pt>
                <c:pt idx="101">
                  <c:v>-15.6</c:v>
                </c:pt>
                <c:pt idx="102">
                  <c:v>-13.4</c:v>
                </c:pt>
                <c:pt idx="103">
                  <c:v>-11.7</c:v>
                </c:pt>
                <c:pt idx="104">
                  <c:v>-9.6999999999999993</c:v>
                </c:pt>
                <c:pt idx="105">
                  <c:v>-8.4</c:v>
                </c:pt>
                <c:pt idx="106">
                  <c:v>-7</c:v>
                </c:pt>
                <c:pt idx="107">
                  <c:v>-5.6</c:v>
                </c:pt>
                <c:pt idx="108">
                  <c:v>-5.0999999999999996</c:v>
                </c:pt>
                <c:pt idx="109">
                  <c:v>-4.3</c:v>
                </c:pt>
                <c:pt idx="110">
                  <c:v>-3.6</c:v>
                </c:pt>
                <c:pt idx="111">
                  <c:v>-3.1</c:v>
                </c:pt>
                <c:pt idx="112">
                  <c:v>-4.5</c:v>
                </c:pt>
                <c:pt idx="113">
                  <c:v>-6.3</c:v>
                </c:pt>
                <c:pt idx="114">
                  <c:v>-7.8</c:v>
                </c:pt>
                <c:pt idx="115">
                  <c:v>-8.6999999999999993</c:v>
                </c:pt>
                <c:pt idx="116">
                  <c:v>-9.3000000000000007</c:v>
                </c:pt>
                <c:pt idx="117">
                  <c:v>-9.6999999999999993</c:v>
                </c:pt>
                <c:pt idx="118">
                  <c:v>-10.5</c:v>
                </c:pt>
                <c:pt idx="119">
                  <c:v>-10.8</c:v>
                </c:pt>
                <c:pt idx="120">
                  <c:v>-9.8000000000000007</c:v>
                </c:pt>
                <c:pt idx="121">
                  <c:v>-8.8000000000000007</c:v>
                </c:pt>
                <c:pt idx="122">
                  <c:v>-7.4</c:v>
                </c:pt>
                <c:pt idx="123">
                  <c:v>-6.6</c:v>
                </c:pt>
                <c:pt idx="124">
                  <c:v>-5.9</c:v>
                </c:pt>
                <c:pt idx="125">
                  <c:v>-5.0999999999999996</c:v>
                </c:pt>
                <c:pt idx="126">
                  <c:v>-1.8</c:v>
                </c:pt>
                <c:pt idx="127">
                  <c:v>5.3</c:v>
                </c:pt>
                <c:pt idx="128">
                  <c:v>16.8</c:v>
                </c:pt>
                <c:pt idx="129">
                  <c:v>25.8</c:v>
                </c:pt>
                <c:pt idx="130">
                  <c:v>33.200000000000003</c:v>
                </c:pt>
                <c:pt idx="131">
                  <c:v>40.200000000000003</c:v>
                </c:pt>
                <c:pt idx="132">
                  <c:v>49.8</c:v>
                </c:pt>
                <c:pt idx="133">
                  <c:v>60.5</c:v>
                </c:pt>
                <c:pt idx="134">
                  <c:v>70.3</c:v>
                </c:pt>
                <c:pt idx="135">
                  <c:v>78.8</c:v>
                </c:pt>
                <c:pt idx="136">
                  <c:v>86.1</c:v>
                </c:pt>
                <c:pt idx="137">
                  <c:v>91.2</c:v>
                </c:pt>
                <c:pt idx="138">
                  <c:v>95.2</c:v>
                </c:pt>
                <c:pt idx="139">
                  <c:v>96.5</c:v>
                </c:pt>
                <c:pt idx="140">
                  <c:v>96.3</c:v>
                </c:pt>
                <c:pt idx="141">
                  <c:v>94.4</c:v>
                </c:pt>
                <c:pt idx="142">
                  <c:v>92.2</c:v>
                </c:pt>
                <c:pt idx="143">
                  <c:v>88.2</c:v>
                </c:pt>
                <c:pt idx="144">
                  <c:v>83.4</c:v>
                </c:pt>
                <c:pt idx="145">
                  <c:v>78.3</c:v>
                </c:pt>
                <c:pt idx="146">
                  <c:v>72.8</c:v>
                </c:pt>
                <c:pt idx="147">
                  <c:v>67.099999999999994</c:v>
                </c:pt>
                <c:pt idx="148">
                  <c:v>60.3</c:v>
                </c:pt>
                <c:pt idx="149">
                  <c:v>53.9</c:v>
                </c:pt>
                <c:pt idx="150">
                  <c:v>46.4</c:v>
                </c:pt>
                <c:pt idx="151">
                  <c:v>36.700000000000003</c:v>
                </c:pt>
                <c:pt idx="152">
                  <c:v>23.6</c:v>
                </c:pt>
                <c:pt idx="153">
                  <c:v>-0.2</c:v>
                </c:pt>
                <c:pt idx="154">
                  <c:v>-22.1</c:v>
                </c:pt>
                <c:pt idx="155">
                  <c:v>-33.299999999999997</c:v>
                </c:pt>
                <c:pt idx="156">
                  <c:v>-50.6</c:v>
                </c:pt>
                <c:pt idx="157">
                  <c:v>-57.1</c:v>
                </c:pt>
                <c:pt idx="158">
                  <c:v>-63.6</c:v>
                </c:pt>
                <c:pt idx="159">
                  <c:v>-68.099999999999994</c:v>
                </c:pt>
                <c:pt idx="160">
                  <c:v>-73.400000000000006</c:v>
                </c:pt>
                <c:pt idx="161">
                  <c:v>-77</c:v>
                </c:pt>
                <c:pt idx="162">
                  <c:v>-80.599999999999994</c:v>
                </c:pt>
                <c:pt idx="163">
                  <c:v>-82.6</c:v>
                </c:pt>
                <c:pt idx="164">
                  <c:v>-79.7</c:v>
                </c:pt>
                <c:pt idx="165">
                  <c:v>-75.900000000000006</c:v>
                </c:pt>
                <c:pt idx="166">
                  <c:v>-71.8</c:v>
                </c:pt>
                <c:pt idx="167">
                  <c:v>-68</c:v>
                </c:pt>
                <c:pt idx="168">
                  <c:v>-64.099999999999994</c:v>
                </c:pt>
                <c:pt idx="169">
                  <c:v>-60.1</c:v>
                </c:pt>
                <c:pt idx="170">
                  <c:v>-56.5</c:v>
                </c:pt>
                <c:pt idx="171">
                  <c:v>-52.6</c:v>
                </c:pt>
                <c:pt idx="172">
                  <c:v>-48.8</c:v>
                </c:pt>
                <c:pt idx="173">
                  <c:v>-45.1</c:v>
                </c:pt>
                <c:pt idx="174">
                  <c:v>-41.4</c:v>
                </c:pt>
                <c:pt idx="175">
                  <c:v>-37.299999999999997</c:v>
                </c:pt>
                <c:pt idx="176">
                  <c:v>-33.6</c:v>
                </c:pt>
                <c:pt idx="177">
                  <c:v>-30.1</c:v>
                </c:pt>
                <c:pt idx="178">
                  <c:v>-26.5</c:v>
                </c:pt>
                <c:pt idx="179">
                  <c:v>-22.9</c:v>
                </c:pt>
                <c:pt idx="180">
                  <c:v>-19.399999999999999</c:v>
                </c:pt>
                <c:pt idx="181">
                  <c:v>-16.2</c:v>
                </c:pt>
                <c:pt idx="182">
                  <c:v>-13.8</c:v>
                </c:pt>
                <c:pt idx="183">
                  <c:v>-12</c:v>
                </c:pt>
                <c:pt idx="184">
                  <c:v>-10.5</c:v>
                </c:pt>
                <c:pt idx="185">
                  <c:v>-8.6999999999999993</c:v>
                </c:pt>
                <c:pt idx="186">
                  <c:v>-7.3</c:v>
                </c:pt>
                <c:pt idx="187">
                  <c:v>-6.2</c:v>
                </c:pt>
                <c:pt idx="188">
                  <c:v>-5.2</c:v>
                </c:pt>
                <c:pt idx="189">
                  <c:v>-4.3</c:v>
                </c:pt>
                <c:pt idx="190">
                  <c:v>-4</c:v>
                </c:pt>
                <c:pt idx="191">
                  <c:v>-3.3</c:v>
                </c:pt>
                <c:pt idx="192">
                  <c:v>-2.9</c:v>
                </c:pt>
                <c:pt idx="193">
                  <c:v>-4.5999999999999996</c:v>
                </c:pt>
                <c:pt idx="194">
                  <c:v>-6.2</c:v>
                </c:pt>
                <c:pt idx="195">
                  <c:v>-7.8</c:v>
                </c:pt>
                <c:pt idx="196">
                  <c:v>-8.6</c:v>
                </c:pt>
                <c:pt idx="197">
                  <c:v>-9.1999999999999993</c:v>
                </c:pt>
                <c:pt idx="198">
                  <c:v>-9.6</c:v>
                </c:pt>
                <c:pt idx="199">
                  <c:v>-9.8000000000000007</c:v>
                </c:pt>
                <c:pt idx="200">
                  <c:v>-9.6</c:v>
                </c:pt>
                <c:pt idx="201">
                  <c:v>-8.8000000000000007</c:v>
                </c:pt>
                <c:pt idx="202">
                  <c:v>-8</c:v>
                </c:pt>
                <c:pt idx="203">
                  <c:v>-7.1</c:v>
                </c:pt>
                <c:pt idx="204">
                  <c:v>-6.4</c:v>
                </c:pt>
                <c:pt idx="205">
                  <c:v>-5.5</c:v>
                </c:pt>
                <c:pt idx="206">
                  <c:v>-2.2000000000000002</c:v>
                </c:pt>
                <c:pt idx="207">
                  <c:v>4.2</c:v>
                </c:pt>
                <c:pt idx="208">
                  <c:v>12.7</c:v>
                </c:pt>
                <c:pt idx="209">
                  <c:v>23.6</c:v>
                </c:pt>
                <c:pt idx="210">
                  <c:v>32.200000000000003</c:v>
                </c:pt>
                <c:pt idx="211">
                  <c:v>38.200000000000003</c:v>
                </c:pt>
                <c:pt idx="212">
                  <c:v>43.7</c:v>
                </c:pt>
                <c:pt idx="213">
                  <c:v>52</c:v>
                </c:pt>
                <c:pt idx="214">
                  <c:v>61.9</c:v>
                </c:pt>
                <c:pt idx="215">
                  <c:v>71.2</c:v>
                </c:pt>
                <c:pt idx="216">
                  <c:v>80.900000000000006</c:v>
                </c:pt>
                <c:pt idx="217">
                  <c:v>75.3</c:v>
                </c:pt>
                <c:pt idx="218">
                  <c:v>70.2</c:v>
                </c:pt>
                <c:pt idx="219">
                  <c:v>64.2</c:v>
                </c:pt>
                <c:pt idx="220">
                  <c:v>57.8</c:v>
                </c:pt>
                <c:pt idx="221">
                  <c:v>51.3</c:v>
                </c:pt>
                <c:pt idx="222">
                  <c:v>41.9</c:v>
                </c:pt>
                <c:pt idx="223">
                  <c:v>28.1</c:v>
                </c:pt>
                <c:pt idx="224">
                  <c:v>4</c:v>
                </c:pt>
                <c:pt idx="225">
                  <c:v>-16.5</c:v>
                </c:pt>
                <c:pt idx="226">
                  <c:v>-26.7</c:v>
                </c:pt>
                <c:pt idx="227">
                  <c:v>-43.3</c:v>
                </c:pt>
                <c:pt idx="228">
                  <c:v>-50.6</c:v>
                </c:pt>
                <c:pt idx="229">
                  <c:v>-57.4</c:v>
                </c:pt>
                <c:pt idx="230">
                  <c:v>-61.8</c:v>
                </c:pt>
                <c:pt idx="231">
                  <c:v>-66.5</c:v>
                </c:pt>
                <c:pt idx="232">
                  <c:v>-71.3</c:v>
                </c:pt>
                <c:pt idx="233">
                  <c:v>-74.900000000000006</c:v>
                </c:pt>
                <c:pt idx="234">
                  <c:v>-78.5</c:v>
                </c:pt>
                <c:pt idx="235">
                  <c:v>-80.400000000000006</c:v>
                </c:pt>
                <c:pt idx="236">
                  <c:v>-78</c:v>
                </c:pt>
                <c:pt idx="237">
                  <c:v>-74.2</c:v>
                </c:pt>
                <c:pt idx="238">
                  <c:v>-70.2</c:v>
                </c:pt>
                <c:pt idx="239">
                  <c:v>-66.3</c:v>
                </c:pt>
                <c:pt idx="240">
                  <c:v>-62.4</c:v>
                </c:pt>
                <c:pt idx="241">
                  <c:v>-58.5</c:v>
                </c:pt>
                <c:pt idx="242">
                  <c:v>-54.9</c:v>
                </c:pt>
                <c:pt idx="243">
                  <c:v>-51</c:v>
                </c:pt>
                <c:pt idx="244">
                  <c:v>-47.2</c:v>
                </c:pt>
                <c:pt idx="245">
                  <c:v>-43.6</c:v>
                </c:pt>
                <c:pt idx="246">
                  <c:v>-39.6</c:v>
                </c:pt>
                <c:pt idx="247">
                  <c:v>-35.700000000000003</c:v>
                </c:pt>
                <c:pt idx="248">
                  <c:v>-32.1</c:v>
                </c:pt>
                <c:pt idx="249">
                  <c:v>-28.6</c:v>
                </c:pt>
                <c:pt idx="250">
                  <c:v>-24.9</c:v>
                </c:pt>
                <c:pt idx="251">
                  <c:v>-21.5</c:v>
                </c:pt>
                <c:pt idx="252">
                  <c:v>-17.899999999999999</c:v>
                </c:pt>
                <c:pt idx="253">
                  <c:v>-15.2</c:v>
                </c:pt>
                <c:pt idx="254">
                  <c:v>-13</c:v>
                </c:pt>
                <c:pt idx="255">
                  <c:v>-11.3</c:v>
                </c:pt>
                <c:pt idx="256">
                  <c:v>-9.6</c:v>
                </c:pt>
                <c:pt idx="257">
                  <c:v>-7.8</c:v>
                </c:pt>
                <c:pt idx="258">
                  <c:v>-7</c:v>
                </c:pt>
                <c:pt idx="259">
                  <c:v>-5.7</c:v>
                </c:pt>
                <c:pt idx="260">
                  <c:v>-4.7</c:v>
                </c:pt>
                <c:pt idx="261">
                  <c:v>-4</c:v>
                </c:pt>
                <c:pt idx="262">
                  <c:v>-3.3</c:v>
                </c:pt>
                <c:pt idx="263">
                  <c:v>-3.2</c:v>
                </c:pt>
                <c:pt idx="264">
                  <c:v>-5.4</c:v>
                </c:pt>
                <c:pt idx="265">
                  <c:v>-6.8</c:v>
                </c:pt>
                <c:pt idx="266">
                  <c:v>-8.3000000000000007</c:v>
                </c:pt>
                <c:pt idx="267">
                  <c:v>-9</c:v>
                </c:pt>
                <c:pt idx="268">
                  <c:v>-9.5</c:v>
                </c:pt>
                <c:pt idx="269">
                  <c:v>-9.9</c:v>
                </c:pt>
                <c:pt idx="270">
                  <c:v>-10.1</c:v>
                </c:pt>
                <c:pt idx="271">
                  <c:v>-9.5</c:v>
                </c:pt>
                <c:pt idx="272">
                  <c:v>-8.8000000000000007</c:v>
                </c:pt>
                <c:pt idx="273">
                  <c:v>-7.9</c:v>
                </c:pt>
                <c:pt idx="274">
                  <c:v>-7.1</c:v>
                </c:pt>
                <c:pt idx="275">
                  <c:v>-6.4</c:v>
                </c:pt>
                <c:pt idx="276">
                  <c:v>-5.7</c:v>
                </c:pt>
                <c:pt idx="277">
                  <c:v>-4.9000000000000004</c:v>
                </c:pt>
                <c:pt idx="278">
                  <c:v>-1.6</c:v>
                </c:pt>
                <c:pt idx="279">
                  <c:v>6.9</c:v>
                </c:pt>
                <c:pt idx="280">
                  <c:v>18.399999999999999</c:v>
                </c:pt>
                <c:pt idx="281">
                  <c:v>26.9</c:v>
                </c:pt>
                <c:pt idx="282">
                  <c:v>37.299999999999997</c:v>
                </c:pt>
                <c:pt idx="283">
                  <c:v>48.9</c:v>
                </c:pt>
                <c:pt idx="284">
                  <c:v>60.2</c:v>
                </c:pt>
                <c:pt idx="285">
                  <c:v>70.599999999999994</c:v>
                </c:pt>
                <c:pt idx="286">
                  <c:v>79.099999999999994</c:v>
                </c:pt>
                <c:pt idx="287">
                  <c:v>86.3</c:v>
                </c:pt>
                <c:pt idx="288">
                  <c:v>91.4</c:v>
                </c:pt>
                <c:pt idx="289">
                  <c:v>94.7</c:v>
                </c:pt>
                <c:pt idx="290">
                  <c:v>96.4</c:v>
                </c:pt>
                <c:pt idx="291">
                  <c:v>96.1</c:v>
                </c:pt>
                <c:pt idx="292">
                  <c:v>94.5</c:v>
                </c:pt>
                <c:pt idx="293">
                  <c:v>91.8</c:v>
                </c:pt>
                <c:pt idx="294">
                  <c:v>88.3</c:v>
                </c:pt>
                <c:pt idx="295">
                  <c:v>84.2</c:v>
                </c:pt>
                <c:pt idx="296">
                  <c:v>79.5</c:v>
                </c:pt>
                <c:pt idx="297">
                  <c:v>74.3</c:v>
                </c:pt>
                <c:pt idx="298">
                  <c:v>69.2</c:v>
                </c:pt>
                <c:pt idx="299">
                  <c:v>62.8</c:v>
                </c:pt>
                <c:pt idx="300">
                  <c:v>56.8</c:v>
                </c:pt>
                <c:pt idx="301">
                  <c:v>49.8</c:v>
                </c:pt>
                <c:pt idx="302">
                  <c:v>39</c:v>
                </c:pt>
                <c:pt idx="303">
                  <c:v>20</c:v>
                </c:pt>
                <c:pt idx="304">
                  <c:v>-3.7</c:v>
                </c:pt>
                <c:pt idx="305">
                  <c:v>-17.7</c:v>
                </c:pt>
                <c:pt idx="306">
                  <c:v>-31</c:v>
                </c:pt>
                <c:pt idx="307">
                  <c:v>-43.8</c:v>
                </c:pt>
                <c:pt idx="308">
                  <c:v>-50.2</c:v>
                </c:pt>
                <c:pt idx="309">
                  <c:v>-57.3</c:v>
                </c:pt>
                <c:pt idx="310">
                  <c:v>-60.9</c:v>
                </c:pt>
                <c:pt idx="311">
                  <c:v>-66</c:v>
                </c:pt>
                <c:pt idx="312">
                  <c:v>-1.9</c:v>
                </c:pt>
                <c:pt idx="313">
                  <c:v>-17</c:v>
                </c:pt>
                <c:pt idx="314">
                  <c:v>-29.5</c:v>
                </c:pt>
                <c:pt idx="315">
                  <c:v>-44.1</c:v>
                </c:pt>
                <c:pt idx="316">
                  <c:v>-50.1</c:v>
                </c:pt>
                <c:pt idx="317">
                  <c:v>-57.4</c:v>
                </c:pt>
                <c:pt idx="318">
                  <c:v>-61.2</c:v>
                </c:pt>
                <c:pt idx="319">
                  <c:v>-66.3</c:v>
                </c:pt>
                <c:pt idx="320">
                  <c:v>-70.7</c:v>
                </c:pt>
                <c:pt idx="321">
                  <c:v>-74.3</c:v>
                </c:pt>
                <c:pt idx="322">
                  <c:v>-77.900000000000006</c:v>
                </c:pt>
                <c:pt idx="323">
                  <c:v>-79.900000000000006</c:v>
                </c:pt>
                <c:pt idx="324">
                  <c:v>-77.400000000000006</c:v>
                </c:pt>
                <c:pt idx="325">
                  <c:v>-73.599999999999994</c:v>
                </c:pt>
                <c:pt idx="326">
                  <c:v>-69.7</c:v>
                </c:pt>
                <c:pt idx="327">
                  <c:v>-65.900000000000006</c:v>
                </c:pt>
                <c:pt idx="328">
                  <c:v>-61.9</c:v>
                </c:pt>
                <c:pt idx="329">
                  <c:v>-58.1</c:v>
                </c:pt>
                <c:pt idx="330">
                  <c:v>-54.3</c:v>
                </c:pt>
                <c:pt idx="331">
                  <c:v>-50.5</c:v>
                </c:pt>
                <c:pt idx="332">
                  <c:v>-46.7</c:v>
                </c:pt>
                <c:pt idx="333">
                  <c:v>-43.1</c:v>
                </c:pt>
                <c:pt idx="334">
                  <c:v>-39.1</c:v>
                </c:pt>
                <c:pt idx="335">
                  <c:v>-35.1</c:v>
                </c:pt>
                <c:pt idx="336">
                  <c:v>-31.6</c:v>
                </c:pt>
                <c:pt idx="337">
                  <c:v>-28.1</c:v>
                </c:pt>
                <c:pt idx="338">
                  <c:v>-24.4</c:v>
                </c:pt>
                <c:pt idx="339">
                  <c:v>-21</c:v>
                </c:pt>
                <c:pt idx="340">
                  <c:v>-17.600000000000001</c:v>
                </c:pt>
                <c:pt idx="341">
                  <c:v>-14.8</c:v>
                </c:pt>
                <c:pt idx="342">
                  <c:v>-12.8</c:v>
                </c:pt>
                <c:pt idx="343">
                  <c:v>-11.1</c:v>
                </c:pt>
                <c:pt idx="344">
                  <c:v>-9.1999999999999993</c:v>
                </c:pt>
                <c:pt idx="345">
                  <c:v>-7.6</c:v>
                </c:pt>
                <c:pt idx="346">
                  <c:v>-6.8</c:v>
                </c:pt>
                <c:pt idx="347">
                  <c:v>-5.5</c:v>
                </c:pt>
                <c:pt idx="348">
                  <c:v>-4.5999999999999996</c:v>
                </c:pt>
                <c:pt idx="349">
                  <c:v>-3.9</c:v>
                </c:pt>
                <c:pt idx="350">
                  <c:v>-3.5</c:v>
                </c:pt>
                <c:pt idx="351">
                  <c:v>-4</c:v>
                </c:pt>
                <c:pt idx="352">
                  <c:v>-6.5</c:v>
                </c:pt>
                <c:pt idx="353">
                  <c:v>-7.6</c:v>
                </c:pt>
                <c:pt idx="354">
                  <c:v>-8.8000000000000007</c:v>
                </c:pt>
                <c:pt idx="355">
                  <c:v>-9.5</c:v>
                </c:pt>
                <c:pt idx="356">
                  <c:v>-9.9</c:v>
                </c:pt>
                <c:pt idx="357">
                  <c:v>-10.1</c:v>
                </c:pt>
                <c:pt idx="358">
                  <c:v>-10.1</c:v>
                </c:pt>
                <c:pt idx="359">
                  <c:v>-9.5</c:v>
                </c:pt>
                <c:pt idx="360">
                  <c:v>-8.5</c:v>
                </c:pt>
                <c:pt idx="361">
                  <c:v>-7.7</c:v>
                </c:pt>
                <c:pt idx="362">
                  <c:v>-6.7</c:v>
                </c:pt>
                <c:pt idx="363">
                  <c:v>-6.1</c:v>
                </c:pt>
                <c:pt idx="364">
                  <c:v>-5.5</c:v>
                </c:pt>
                <c:pt idx="365">
                  <c:v>-4.7</c:v>
                </c:pt>
                <c:pt idx="366">
                  <c:v>-1.3</c:v>
                </c:pt>
                <c:pt idx="367">
                  <c:v>8.9</c:v>
                </c:pt>
                <c:pt idx="368">
                  <c:v>18.600000000000001</c:v>
                </c:pt>
                <c:pt idx="369">
                  <c:v>27.2</c:v>
                </c:pt>
                <c:pt idx="370">
                  <c:v>36.299999999999997</c:v>
                </c:pt>
                <c:pt idx="371">
                  <c:v>47.3</c:v>
                </c:pt>
                <c:pt idx="372">
                  <c:v>58.4</c:v>
                </c:pt>
                <c:pt idx="373">
                  <c:v>68.599999999999994</c:v>
                </c:pt>
                <c:pt idx="374">
                  <c:v>77</c:v>
                </c:pt>
                <c:pt idx="375">
                  <c:v>84.3</c:v>
                </c:pt>
                <c:pt idx="376">
                  <c:v>89.8</c:v>
                </c:pt>
                <c:pt idx="377">
                  <c:v>93.7</c:v>
                </c:pt>
                <c:pt idx="378">
                  <c:v>95.1</c:v>
                </c:pt>
                <c:pt idx="379">
                  <c:v>95.2</c:v>
                </c:pt>
                <c:pt idx="380">
                  <c:v>94.3</c:v>
                </c:pt>
                <c:pt idx="381">
                  <c:v>91.4</c:v>
                </c:pt>
                <c:pt idx="382">
                  <c:v>88.3</c:v>
                </c:pt>
                <c:pt idx="383">
                  <c:v>84.7</c:v>
                </c:pt>
                <c:pt idx="384">
                  <c:v>80.3</c:v>
                </c:pt>
                <c:pt idx="385">
                  <c:v>75.099999999999994</c:v>
                </c:pt>
                <c:pt idx="386">
                  <c:v>70</c:v>
                </c:pt>
                <c:pt idx="387">
                  <c:v>64</c:v>
                </c:pt>
                <c:pt idx="388">
                  <c:v>57.6</c:v>
                </c:pt>
                <c:pt idx="389">
                  <c:v>49.5</c:v>
                </c:pt>
                <c:pt idx="390">
                  <c:v>37.4</c:v>
                </c:pt>
                <c:pt idx="391">
                  <c:v>15.8</c:v>
                </c:pt>
                <c:pt idx="392">
                  <c:v>-6.1</c:v>
                </c:pt>
                <c:pt idx="393">
                  <c:v>-18.2</c:v>
                </c:pt>
                <c:pt idx="394">
                  <c:v>-32.299999999999997</c:v>
                </c:pt>
                <c:pt idx="395">
                  <c:v>-42.9</c:v>
                </c:pt>
                <c:pt idx="396">
                  <c:v>-49.5</c:v>
                </c:pt>
                <c:pt idx="397">
                  <c:v>-56.1</c:v>
                </c:pt>
                <c:pt idx="398">
                  <c:v>-59.8</c:v>
                </c:pt>
                <c:pt idx="399">
                  <c:v>-64.8</c:v>
                </c:pt>
                <c:pt idx="400">
                  <c:v>-69.3</c:v>
                </c:pt>
                <c:pt idx="401">
                  <c:v>-73.3</c:v>
                </c:pt>
                <c:pt idx="402">
                  <c:v>-76.8</c:v>
                </c:pt>
                <c:pt idx="403">
                  <c:v>-79</c:v>
                </c:pt>
                <c:pt idx="404">
                  <c:v>-76.599999999999994</c:v>
                </c:pt>
                <c:pt idx="405">
                  <c:v>-43.9</c:v>
                </c:pt>
                <c:pt idx="406">
                  <c:v>-40.1</c:v>
                </c:pt>
                <c:pt idx="407">
                  <c:v>-35.9</c:v>
                </c:pt>
                <c:pt idx="408">
                  <c:v>-32.5</c:v>
                </c:pt>
                <c:pt idx="409">
                  <c:v>-29.1</c:v>
                </c:pt>
                <c:pt idx="410">
                  <c:v>-25.2</c:v>
                </c:pt>
                <c:pt idx="411">
                  <c:v>-21.8</c:v>
                </c:pt>
                <c:pt idx="412">
                  <c:v>-18.2</c:v>
                </c:pt>
                <c:pt idx="413">
                  <c:v>-15.4</c:v>
                </c:pt>
                <c:pt idx="414">
                  <c:v>-13.2</c:v>
                </c:pt>
                <c:pt idx="415">
                  <c:v>-11.4</c:v>
                </c:pt>
                <c:pt idx="416">
                  <c:v>-9.6</c:v>
                </c:pt>
                <c:pt idx="417">
                  <c:v>-7.7</c:v>
                </c:pt>
                <c:pt idx="418">
                  <c:v>-7</c:v>
                </c:pt>
                <c:pt idx="419">
                  <c:v>-5.8</c:v>
                </c:pt>
                <c:pt idx="420">
                  <c:v>-4.9000000000000004</c:v>
                </c:pt>
                <c:pt idx="421">
                  <c:v>-4</c:v>
                </c:pt>
                <c:pt idx="422">
                  <c:v>-3.5</c:v>
                </c:pt>
                <c:pt idx="423">
                  <c:v>-3.1</c:v>
                </c:pt>
                <c:pt idx="424">
                  <c:v>-5</c:v>
                </c:pt>
                <c:pt idx="425">
                  <c:v>-6.5</c:v>
                </c:pt>
                <c:pt idx="426">
                  <c:v>-7.9</c:v>
                </c:pt>
                <c:pt idx="427">
                  <c:v>-8.6999999999999993</c:v>
                </c:pt>
                <c:pt idx="428">
                  <c:v>-9.4</c:v>
                </c:pt>
                <c:pt idx="429">
                  <c:v>-9.8000000000000007</c:v>
                </c:pt>
                <c:pt idx="430">
                  <c:v>-10.1</c:v>
                </c:pt>
                <c:pt idx="431">
                  <c:v>-10.6</c:v>
                </c:pt>
                <c:pt idx="432">
                  <c:v>-9.1999999999999993</c:v>
                </c:pt>
                <c:pt idx="433">
                  <c:v>-8</c:v>
                </c:pt>
                <c:pt idx="434">
                  <c:v>-7.3</c:v>
                </c:pt>
                <c:pt idx="435">
                  <c:v>-6.5</c:v>
                </c:pt>
                <c:pt idx="436">
                  <c:v>-5.9</c:v>
                </c:pt>
                <c:pt idx="437">
                  <c:v>-5.0999999999999996</c:v>
                </c:pt>
                <c:pt idx="438">
                  <c:v>-1.8</c:v>
                </c:pt>
                <c:pt idx="439">
                  <c:v>6.2</c:v>
                </c:pt>
                <c:pt idx="440">
                  <c:v>17.7</c:v>
                </c:pt>
                <c:pt idx="441">
                  <c:v>26.3</c:v>
                </c:pt>
                <c:pt idx="442">
                  <c:v>34.799999999999997</c:v>
                </c:pt>
                <c:pt idx="443">
                  <c:v>45.1</c:v>
                </c:pt>
                <c:pt idx="444">
                  <c:v>56</c:v>
                </c:pt>
                <c:pt idx="445">
                  <c:v>66.400000000000006</c:v>
                </c:pt>
                <c:pt idx="446">
                  <c:v>75.3</c:v>
                </c:pt>
                <c:pt idx="447">
                  <c:v>82.9</c:v>
                </c:pt>
                <c:pt idx="448">
                  <c:v>88.7</c:v>
                </c:pt>
                <c:pt idx="449">
                  <c:v>92.5</c:v>
                </c:pt>
                <c:pt idx="450">
                  <c:v>95</c:v>
                </c:pt>
                <c:pt idx="451">
                  <c:v>95.5</c:v>
                </c:pt>
                <c:pt idx="452">
                  <c:v>95.1</c:v>
                </c:pt>
                <c:pt idx="453">
                  <c:v>92.6</c:v>
                </c:pt>
                <c:pt idx="454">
                  <c:v>89.3</c:v>
                </c:pt>
                <c:pt idx="455">
                  <c:v>85.6</c:v>
                </c:pt>
                <c:pt idx="456">
                  <c:v>82.1</c:v>
                </c:pt>
                <c:pt idx="457">
                  <c:v>76.599999999999994</c:v>
                </c:pt>
                <c:pt idx="458">
                  <c:v>71.2</c:v>
                </c:pt>
                <c:pt idx="459">
                  <c:v>64.900000000000006</c:v>
                </c:pt>
                <c:pt idx="460">
                  <c:v>58.2</c:v>
                </c:pt>
                <c:pt idx="461">
                  <c:v>52.1</c:v>
                </c:pt>
                <c:pt idx="462">
                  <c:v>43.6</c:v>
                </c:pt>
                <c:pt idx="463">
                  <c:v>31.9</c:v>
                </c:pt>
                <c:pt idx="464">
                  <c:v>10.8</c:v>
                </c:pt>
                <c:pt idx="465">
                  <c:v>-13.3</c:v>
                </c:pt>
                <c:pt idx="466">
                  <c:v>-24.9</c:v>
                </c:pt>
                <c:pt idx="467">
                  <c:v>-40.799999999999997</c:v>
                </c:pt>
                <c:pt idx="468">
                  <c:v>-50.9</c:v>
                </c:pt>
                <c:pt idx="469">
                  <c:v>-57.2</c:v>
                </c:pt>
                <c:pt idx="470">
                  <c:v>-62.6</c:v>
                </c:pt>
                <c:pt idx="471">
                  <c:v>-67</c:v>
                </c:pt>
                <c:pt idx="472">
                  <c:v>-71.900000000000006</c:v>
                </c:pt>
                <c:pt idx="473">
                  <c:v>-75.5</c:v>
                </c:pt>
                <c:pt idx="474">
                  <c:v>-79.2</c:v>
                </c:pt>
                <c:pt idx="475">
                  <c:v>-81.2</c:v>
                </c:pt>
                <c:pt idx="476">
                  <c:v>-78.5</c:v>
                </c:pt>
                <c:pt idx="477">
                  <c:v>-74.8</c:v>
                </c:pt>
                <c:pt idx="478">
                  <c:v>-70.7</c:v>
                </c:pt>
                <c:pt idx="479">
                  <c:v>-66.900000000000006</c:v>
                </c:pt>
                <c:pt idx="480">
                  <c:v>-62.9</c:v>
                </c:pt>
                <c:pt idx="481">
                  <c:v>-59</c:v>
                </c:pt>
                <c:pt idx="482">
                  <c:v>-55.3</c:v>
                </c:pt>
                <c:pt idx="483">
                  <c:v>-51.4</c:v>
                </c:pt>
                <c:pt idx="484">
                  <c:v>-47.7</c:v>
                </c:pt>
                <c:pt idx="485">
                  <c:v>-44</c:v>
                </c:pt>
                <c:pt idx="486">
                  <c:v>-40.200000000000003</c:v>
                </c:pt>
                <c:pt idx="487">
                  <c:v>-36.1</c:v>
                </c:pt>
                <c:pt idx="488">
                  <c:v>-32.5</c:v>
                </c:pt>
                <c:pt idx="489">
                  <c:v>-29</c:v>
                </c:pt>
                <c:pt idx="490">
                  <c:v>-25.3</c:v>
                </c:pt>
                <c:pt idx="491">
                  <c:v>-22</c:v>
                </c:pt>
                <c:pt idx="492">
                  <c:v>-18.3</c:v>
                </c:pt>
                <c:pt idx="493">
                  <c:v>-15.6</c:v>
                </c:pt>
                <c:pt idx="494">
                  <c:v>-13.2</c:v>
                </c:pt>
                <c:pt idx="495">
                  <c:v>-11.4</c:v>
                </c:pt>
                <c:pt idx="496">
                  <c:v>-9.6999999999999993</c:v>
                </c:pt>
                <c:pt idx="497">
                  <c:v>-7.8</c:v>
                </c:pt>
                <c:pt idx="498">
                  <c:v>-7</c:v>
                </c:pt>
                <c:pt idx="499">
                  <c:v>-5.8</c:v>
                </c:pt>
                <c:pt idx="500">
                  <c:v>-4.8</c:v>
                </c:pt>
                <c:pt idx="501">
                  <c:v>-4</c:v>
                </c:pt>
                <c:pt idx="502">
                  <c:v>-4</c:v>
                </c:pt>
                <c:pt idx="503">
                  <c:v>-3.3</c:v>
                </c:pt>
                <c:pt idx="504">
                  <c:v>-4.7</c:v>
                </c:pt>
                <c:pt idx="505">
                  <c:v>-6.4</c:v>
                </c:pt>
                <c:pt idx="506">
                  <c:v>-7.7</c:v>
                </c:pt>
                <c:pt idx="507">
                  <c:v>-8.6</c:v>
                </c:pt>
                <c:pt idx="508">
                  <c:v>-9.3000000000000007</c:v>
                </c:pt>
                <c:pt idx="509">
                  <c:v>-9.8000000000000007</c:v>
                </c:pt>
                <c:pt idx="510">
                  <c:v>-9.9</c:v>
                </c:pt>
                <c:pt idx="511">
                  <c:v>-9.6999999999999993</c:v>
                </c:pt>
                <c:pt idx="512">
                  <c:v>-9</c:v>
                </c:pt>
                <c:pt idx="513">
                  <c:v>-8.1</c:v>
                </c:pt>
                <c:pt idx="514">
                  <c:v>-7.3</c:v>
                </c:pt>
                <c:pt idx="515">
                  <c:v>-6.5</c:v>
                </c:pt>
                <c:pt idx="516">
                  <c:v>-5.9</c:v>
                </c:pt>
                <c:pt idx="517">
                  <c:v>-5.0999999999999996</c:v>
                </c:pt>
                <c:pt idx="518">
                  <c:v>-1.8</c:v>
                </c:pt>
                <c:pt idx="519">
                  <c:v>5.5</c:v>
                </c:pt>
                <c:pt idx="520">
                  <c:v>17</c:v>
                </c:pt>
                <c:pt idx="521">
                  <c:v>26</c:v>
                </c:pt>
                <c:pt idx="522">
                  <c:v>35.700000000000003</c:v>
                </c:pt>
                <c:pt idx="523">
                  <c:v>46.7</c:v>
                </c:pt>
                <c:pt idx="524">
                  <c:v>58.1</c:v>
                </c:pt>
                <c:pt idx="525">
                  <c:v>68.5</c:v>
                </c:pt>
                <c:pt idx="526">
                  <c:v>76.900000000000006</c:v>
                </c:pt>
                <c:pt idx="527">
                  <c:v>84.2</c:v>
                </c:pt>
                <c:pt idx="528">
                  <c:v>90.1</c:v>
                </c:pt>
                <c:pt idx="529">
                  <c:v>93.6</c:v>
                </c:pt>
                <c:pt idx="530">
                  <c:v>95.8</c:v>
                </c:pt>
                <c:pt idx="531">
                  <c:v>95.9</c:v>
                </c:pt>
                <c:pt idx="532">
                  <c:v>94.8</c:v>
                </c:pt>
                <c:pt idx="533">
                  <c:v>91.9</c:v>
                </c:pt>
                <c:pt idx="534">
                  <c:v>88.5</c:v>
                </c:pt>
                <c:pt idx="535">
                  <c:v>85</c:v>
                </c:pt>
                <c:pt idx="536">
                  <c:v>80.8</c:v>
                </c:pt>
                <c:pt idx="537">
                  <c:v>75.2</c:v>
                </c:pt>
                <c:pt idx="538">
                  <c:v>70.2</c:v>
                </c:pt>
                <c:pt idx="539">
                  <c:v>64.099999999999994</c:v>
                </c:pt>
                <c:pt idx="540">
                  <c:v>57.7</c:v>
                </c:pt>
                <c:pt idx="541">
                  <c:v>51.2</c:v>
                </c:pt>
                <c:pt idx="542">
                  <c:v>41.4</c:v>
                </c:pt>
                <c:pt idx="543">
                  <c:v>25.4</c:v>
                </c:pt>
                <c:pt idx="544">
                  <c:v>0.6</c:v>
                </c:pt>
                <c:pt idx="545">
                  <c:v>-16.899999999999999</c:v>
                </c:pt>
                <c:pt idx="546">
                  <c:v>-28</c:v>
                </c:pt>
                <c:pt idx="547">
                  <c:v>-43.2</c:v>
                </c:pt>
                <c:pt idx="548">
                  <c:v>-50</c:v>
                </c:pt>
                <c:pt idx="549">
                  <c:v>-57.3</c:v>
                </c:pt>
                <c:pt idx="550">
                  <c:v>-61.3</c:v>
                </c:pt>
                <c:pt idx="551">
                  <c:v>-66.3</c:v>
                </c:pt>
                <c:pt idx="552">
                  <c:v>-70.900000000000006</c:v>
                </c:pt>
                <c:pt idx="553">
                  <c:v>-74.400000000000006</c:v>
                </c:pt>
                <c:pt idx="554">
                  <c:v>-78</c:v>
                </c:pt>
                <c:pt idx="555">
                  <c:v>-80</c:v>
                </c:pt>
                <c:pt idx="556">
                  <c:v>-77.599999999999994</c:v>
                </c:pt>
                <c:pt idx="557">
                  <c:v>-73.8</c:v>
                </c:pt>
                <c:pt idx="558">
                  <c:v>-69.8</c:v>
                </c:pt>
                <c:pt idx="559">
                  <c:v>-66</c:v>
                </c:pt>
                <c:pt idx="560">
                  <c:v>-62.1</c:v>
                </c:pt>
                <c:pt idx="561">
                  <c:v>-58.3</c:v>
                </c:pt>
                <c:pt idx="562">
                  <c:v>-54.5</c:v>
                </c:pt>
                <c:pt idx="563">
                  <c:v>-50.7</c:v>
                </c:pt>
                <c:pt idx="564">
                  <c:v>-46.9</c:v>
                </c:pt>
                <c:pt idx="565">
                  <c:v>-43.3</c:v>
                </c:pt>
                <c:pt idx="566">
                  <c:v>-39.4</c:v>
                </c:pt>
                <c:pt idx="567">
                  <c:v>-35.299999999999997</c:v>
                </c:pt>
                <c:pt idx="568">
                  <c:v>-31.8</c:v>
                </c:pt>
                <c:pt idx="569">
                  <c:v>-28.4</c:v>
                </c:pt>
                <c:pt idx="570">
                  <c:v>-24.6</c:v>
                </c:pt>
                <c:pt idx="571">
                  <c:v>-21.1</c:v>
                </c:pt>
                <c:pt idx="572">
                  <c:v>-17.600000000000001</c:v>
                </c:pt>
                <c:pt idx="573">
                  <c:v>-15</c:v>
                </c:pt>
                <c:pt idx="574">
                  <c:v>-13</c:v>
                </c:pt>
                <c:pt idx="575">
                  <c:v>-11.2</c:v>
                </c:pt>
                <c:pt idx="576">
                  <c:v>-9.6999999999999993</c:v>
                </c:pt>
                <c:pt idx="577">
                  <c:v>-7.8</c:v>
                </c:pt>
                <c:pt idx="578">
                  <c:v>-6.9</c:v>
                </c:pt>
                <c:pt idx="579">
                  <c:v>-5.5</c:v>
                </c:pt>
                <c:pt idx="580">
                  <c:v>-4.5999999999999996</c:v>
                </c:pt>
                <c:pt idx="581">
                  <c:v>-3.8</c:v>
                </c:pt>
                <c:pt idx="582">
                  <c:v>-3.3</c:v>
                </c:pt>
                <c:pt idx="583">
                  <c:v>-3.6</c:v>
                </c:pt>
                <c:pt idx="584">
                  <c:v>-6</c:v>
                </c:pt>
                <c:pt idx="585">
                  <c:v>-7.2</c:v>
                </c:pt>
                <c:pt idx="586">
                  <c:v>-8.4</c:v>
                </c:pt>
                <c:pt idx="587">
                  <c:v>-9.1</c:v>
                </c:pt>
                <c:pt idx="588">
                  <c:v>-9.6999999999999993</c:v>
                </c:pt>
                <c:pt idx="589">
                  <c:v>-9.9</c:v>
                </c:pt>
                <c:pt idx="590">
                  <c:v>-10.1</c:v>
                </c:pt>
                <c:pt idx="591">
                  <c:v>-9.6</c:v>
                </c:pt>
                <c:pt idx="592">
                  <c:v>-8.6999999999999993</c:v>
                </c:pt>
                <c:pt idx="593">
                  <c:v>-7.8</c:v>
                </c:pt>
                <c:pt idx="594">
                  <c:v>-6.9</c:v>
                </c:pt>
                <c:pt idx="595">
                  <c:v>-6.2</c:v>
                </c:pt>
                <c:pt idx="596">
                  <c:v>-5.5</c:v>
                </c:pt>
                <c:pt idx="597">
                  <c:v>-4.8</c:v>
                </c:pt>
                <c:pt idx="598">
                  <c:v>-1.4</c:v>
                </c:pt>
                <c:pt idx="599">
                  <c:v>8.1</c:v>
                </c:pt>
                <c:pt idx="600">
                  <c:v>18.600000000000001</c:v>
                </c:pt>
                <c:pt idx="601">
                  <c:v>26.9</c:v>
                </c:pt>
                <c:pt idx="602">
                  <c:v>37</c:v>
                </c:pt>
                <c:pt idx="603">
                  <c:v>48.5</c:v>
                </c:pt>
                <c:pt idx="604">
                  <c:v>59.7</c:v>
                </c:pt>
                <c:pt idx="605">
                  <c:v>69.8</c:v>
                </c:pt>
                <c:pt idx="606">
                  <c:v>77.8</c:v>
                </c:pt>
                <c:pt idx="607">
                  <c:v>85</c:v>
                </c:pt>
                <c:pt idx="608">
                  <c:v>90.3</c:v>
                </c:pt>
                <c:pt idx="609">
                  <c:v>93.9</c:v>
                </c:pt>
                <c:pt idx="610">
                  <c:v>95.3</c:v>
                </c:pt>
                <c:pt idx="611">
                  <c:v>95.5</c:v>
                </c:pt>
                <c:pt idx="612">
                  <c:v>94.3</c:v>
                </c:pt>
                <c:pt idx="613">
                  <c:v>91.4</c:v>
                </c:pt>
                <c:pt idx="614">
                  <c:v>88.4</c:v>
                </c:pt>
                <c:pt idx="615">
                  <c:v>84.1</c:v>
                </c:pt>
                <c:pt idx="616">
                  <c:v>79.8</c:v>
                </c:pt>
                <c:pt idx="617">
                  <c:v>74.599999999999994</c:v>
                </c:pt>
                <c:pt idx="618">
                  <c:v>69.7</c:v>
                </c:pt>
                <c:pt idx="619">
                  <c:v>63.8</c:v>
                </c:pt>
                <c:pt idx="620">
                  <c:v>57.4</c:v>
                </c:pt>
                <c:pt idx="621">
                  <c:v>50.9</c:v>
                </c:pt>
                <c:pt idx="622">
                  <c:v>40.5</c:v>
                </c:pt>
                <c:pt idx="623">
                  <c:v>22.7</c:v>
                </c:pt>
              </c:numCache>
            </c:numRef>
          </c:yVal>
          <c:smooth val="1"/>
        </c:ser>
        <c:dLbls/>
        <c:axId val="168422400"/>
        <c:axId val="168108800"/>
      </c:scatterChart>
      <c:valAx>
        <c:axId val="168422400"/>
        <c:scaling>
          <c:orientation val="minMax"/>
          <c:max val="15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 </a:t>
                </a:r>
                <a:r>
                  <a:rPr lang="en-US" sz="700"/>
                  <a:t>(s)</a:t>
                </a:r>
                <a:endParaRPr lang="zh-CN" sz="70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108800"/>
        <c:crossesAt val="-100000"/>
        <c:crossBetween val="midCat"/>
        <c:majorUnit val="2"/>
      </c:valAx>
      <c:valAx>
        <c:axId val="168108800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700" b="0" i="1" baseline="0"/>
                  <a:t>Q </a:t>
                </a:r>
                <a:r>
                  <a:rPr lang="en-US" sz="700" b="0"/>
                  <a:t>(L/min</a:t>
                </a:r>
                <a:r>
                  <a:rPr lang="en-US" sz="700" b="0">
                    <a:solidFill>
                      <a:schemeClr val="tx1"/>
                    </a:solidFill>
                    <a:uFillTx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0587698412698403E-2"/>
              <c:y val="0.21518055555555599"/>
            </c:manualLayout>
          </c:layout>
        </c:title>
        <c:numFmt formatCode="0.0_ 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422400"/>
        <c:crossesAt val="-10"/>
        <c:crossBetween val="midCat"/>
      </c:valAx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ards!$R$4:$R$51</c:f>
              <c:numCache>
                <c:formatCode>General</c:formatCode>
                <c:ptCount val="48"/>
                <c:pt idx="0">
                  <c:v>1.1539999999999999</c:v>
                </c:pt>
                <c:pt idx="1">
                  <c:v>1.1859999999999999</c:v>
                </c:pt>
                <c:pt idx="2">
                  <c:v>1.218</c:v>
                </c:pt>
                <c:pt idx="3">
                  <c:v>1.25</c:v>
                </c:pt>
                <c:pt idx="4">
                  <c:v>1.282</c:v>
                </c:pt>
                <c:pt idx="5">
                  <c:v>1.3140000000000001</c:v>
                </c:pt>
                <c:pt idx="6">
                  <c:v>1.3460000000000001</c:v>
                </c:pt>
                <c:pt idx="7">
                  <c:v>1.3779999999999999</c:v>
                </c:pt>
                <c:pt idx="8">
                  <c:v>3.718</c:v>
                </c:pt>
                <c:pt idx="9">
                  <c:v>3.75</c:v>
                </c:pt>
                <c:pt idx="10">
                  <c:v>3.782</c:v>
                </c:pt>
                <c:pt idx="11">
                  <c:v>3.8140000000000001</c:v>
                </c:pt>
                <c:pt idx="12">
                  <c:v>3.8460000000000001</c:v>
                </c:pt>
                <c:pt idx="13">
                  <c:v>3.8780000000000001</c:v>
                </c:pt>
                <c:pt idx="14">
                  <c:v>3.91</c:v>
                </c:pt>
                <c:pt idx="15">
                  <c:v>3.9420000000000002</c:v>
                </c:pt>
                <c:pt idx="16">
                  <c:v>6.3140000000000001</c:v>
                </c:pt>
                <c:pt idx="17">
                  <c:v>6.3460000000000001</c:v>
                </c:pt>
                <c:pt idx="18">
                  <c:v>6.3780000000000001</c:v>
                </c:pt>
                <c:pt idx="19">
                  <c:v>6.41</c:v>
                </c:pt>
                <c:pt idx="20">
                  <c:v>6.4420000000000002</c:v>
                </c:pt>
                <c:pt idx="21">
                  <c:v>6.4740000000000002</c:v>
                </c:pt>
                <c:pt idx="22">
                  <c:v>6.5060000000000002</c:v>
                </c:pt>
                <c:pt idx="23">
                  <c:v>6.5380000000000003</c:v>
                </c:pt>
                <c:pt idx="24">
                  <c:v>8.59</c:v>
                </c:pt>
                <c:pt idx="25">
                  <c:v>8.6219999999999999</c:v>
                </c:pt>
                <c:pt idx="26">
                  <c:v>8.6539999999999999</c:v>
                </c:pt>
                <c:pt idx="27">
                  <c:v>8.6859999999999999</c:v>
                </c:pt>
                <c:pt idx="28">
                  <c:v>8.718</c:v>
                </c:pt>
                <c:pt idx="29">
                  <c:v>8.75</c:v>
                </c:pt>
                <c:pt idx="30">
                  <c:v>8.782</c:v>
                </c:pt>
                <c:pt idx="31">
                  <c:v>8.8140000000000001</c:v>
                </c:pt>
                <c:pt idx="32">
                  <c:v>11.407999999999999</c:v>
                </c:pt>
                <c:pt idx="33">
                  <c:v>11.44</c:v>
                </c:pt>
                <c:pt idx="34">
                  <c:v>11.472</c:v>
                </c:pt>
                <c:pt idx="35">
                  <c:v>11.504</c:v>
                </c:pt>
                <c:pt idx="36">
                  <c:v>11.536</c:v>
                </c:pt>
                <c:pt idx="37">
                  <c:v>11.568</c:v>
                </c:pt>
                <c:pt idx="38">
                  <c:v>11.6</c:v>
                </c:pt>
                <c:pt idx="39">
                  <c:v>11.632</c:v>
                </c:pt>
                <c:pt idx="40">
                  <c:v>13.712</c:v>
                </c:pt>
                <c:pt idx="41">
                  <c:v>13.744</c:v>
                </c:pt>
                <c:pt idx="42">
                  <c:v>13.776</c:v>
                </c:pt>
                <c:pt idx="43">
                  <c:v>13.808</c:v>
                </c:pt>
                <c:pt idx="44">
                  <c:v>13.84</c:v>
                </c:pt>
                <c:pt idx="45">
                  <c:v>13.872</c:v>
                </c:pt>
                <c:pt idx="46">
                  <c:v>13.904</c:v>
                </c:pt>
                <c:pt idx="47">
                  <c:v>13.936</c:v>
                </c:pt>
              </c:numCache>
            </c:numRef>
          </c:xVal>
          <c:yVal>
            <c:numRef>
              <c:f>ards!$U$4:$U$51</c:f>
              <c:numCache>
                <c:formatCode>0.0_ </c:formatCode>
                <c:ptCount val="48"/>
                <c:pt idx="0">
                  <c:v>120.2</c:v>
                </c:pt>
                <c:pt idx="1">
                  <c:v>112.9</c:v>
                </c:pt>
                <c:pt idx="2">
                  <c:v>108.7</c:v>
                </c:pt>
                <c:pt idx="3">
                  <c:v>105.9</c:v>
                </c:pt>
                <c:pt idx="4">
                  <c:v>101.6</c:v>
                </c:pt>
                <c:pt idx="5">
                  <c:v>97.7</c:v>
                </c:pt>
                <c:pt idx="6">
                  <c:v>94.2</c:v>
                </c:pt>
                <c:pt idx="7">
                  <c:v>91.1</c:v>
                </c:pt>
                <c:pt idx="8">
                  <c:v>125.4</c:v>
                </c:pt>
                <c:pt idx="9">
                  <c:v>120.4</c:v>
                </c:pt>
                <c:pt idx="10">
                  <c:v>115.2</c:v>
                </c:pt>
                <c:pt idx="11">
                  <c:v>110.1</c:v>
                </c:pt>
                <c:pt idx="12">
                  <c:v>105.3</c:v>
                </c:pt>
                <c:pt idx="13">
                  <c:v>101.1</c:v>
                </c:pt>
                <c:pt idx="14">
                  <c:v>97.2</c:v>
                </c:pt>
                <c:pt idx="15">
                  <c:v>93.7</c:v>
                </c:pt>
                <c:pt idx="16">
                  <c:v>123.6</c:v>
                </c:pt>
                <c:pt idx="17">
                  <c:v>118.6</c:v>
                </c:pt>
                <c:pt idx="18">
                  <c:v>113.5</c:v>
                </c:pt>
                <c:pt idx="19">
                  <c:v>108.5</c:v>
                </c:pt>
                <c:pt idx="20">
                  <c:v>103.9</c:v>
                </c:pt>
                <c:pt idx="21">
                  <c:v>99.8</c:v>
                </c:pt>
                <c:pt idx="22">
                  <c:v>96.1</c:v>
                </c:pt>
                <c:pt idx="23">
                  <c:v>92.8</c:v>
                </c:pt>
                <c:pt idx="24">
                  <c:v>123.8</c:v>
                </c:pt>
                <c:pt idx="25">
                  <c:v>118.7</c:v>
                </c:pt>
                <c:pt idx="26">
                  <c:v>113.4</c:v>
                </c:pt>
                <c:pt idx="27">
                  <c:v>108.5</c:v>
                </c:pt>
                <c:pt idx="28">
                  <c:v>103.9</c:v>
                </c:pt>
                <c:pt idx="29">
                  <c:v>99.8</c:v>
                </c:pt>
                <c:pt idx="30">
                  <c:v>96.1</c:v>
                </c:pt>
                <c:pt idx="31">
                  <c:v>92.8</c:v>
                </c:pt>
                <c:pt idx="32">
                  <c:v>121.9</c:v>
                </c:pt>
                <c:pt idx="33">
                  <c:v>116.7</c:v>
                </c:pt>
                <c:pt idx="34">
                  <c:v>111.4</c:v>
                </c:pt>
                <c:pt idx="35">
                  <c:v>106.4</c:v>
                </c:pt>
                <c:pt idx="36">
                  <c:v>102</c:v>
                </c:pt>
                <c:pt idx="37">
                  <c:v>98</c:v>
                </c:pt>
                <c:pt idx="38">
                  <c:v>94.5</c:v>
                </c:pt>
                <c:pt idx="39">
                  <c:v>91.4</c:v>
                </c:pt>
                <c:pt idx="40">
                  <c:v>121.9</c:v>
                </c:pt>
                <c:pt idx="41">
                  <c:v>118.8</c:v>
                </c:pt>
                <c:pt idx="42">
                  <c:v>115.6</c:v>
                </c:pt>
                <c:pt idx="43">
                  <c:v>106.5</c:v>
                </c:pt>
                <c:pt idx="44">
                  <c:v>101.9</c:v>
                </c:pt>
                <c:pt idx="45">
                  <c:v>100.7</c:v>
                </c:pt>
                <c:pt idx="46">
                  <c:v>96.9</c:v>
                </c:pt>
                <c:pt idx="47">
                  <c:v>93.5</c:v>
                </c:pt>
              </c:numCache>
            </c:numRef>
          </c:yVal>
        </c:ser>
        <c:dLbls/>
        <c:axId val="168150912"/>
        <c:axId val="168157184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ards!$A$4:$A$627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ards!$D$4:$D$627</c:f>
              <c:numCache>
                <c:formatCode>General</c:formatCode>
                <c:ptCount val="624"/>
                <c:pt idx="0">
                  <c:v>722.9</c:v>
                </c:pt>
                <c:pt idx="1">
                  <c:v>684.3</c:v>
                </c:pt>
                <c:pt idx="2">
                  <c:v>643.9</c:v>
                </c:pt>
                <c:pt idx="3">
                  <c:v>602.29999999999995</c:v>
                </c:pt>
                <c:pt idx="4">
                  <c:v>562</c:v>
                </c:pt>
                <c:pt idx="5">
                  <c:v>523.70000000000005</c:v>
                </c:pt>
                <c:pt idx="6">
                  <c:v>487.5</c:v>
                </c:pt>
                <c:pt idx="7">
                  <c:v>453.3</c:v>
                </c:pt>
                <c:pt idx="8">
                  <c:v>421.1</c:v>
                </c:pt>
                <c:pt idx="9">
                  <c:v>390.9</c:v>
                </c:pt>
                <c:pt idx="10">
                  <c:v>362.6</c:v>
                </c:pt>
                <c:pt idx="11">
                  <c:v>336.3</c:v>
                </c:pt>
                <c:pt idx="12">
                  <c:v>311.89999999999998</c:v>
                </c:pt>
                <c:pt idx="13">
                  <c:v>289.5</c:v>
                </c:pt>
                <c:pt idx="14">
                  <c:v>269.10000000000002</c:v>
                </c:pt>
                <c:pt idx="15">
                  <c:v>250.8</c:v>
                </c:pt>
                <c:pt idx="16">
                  <c:v>234.3</c:v>
                </c:pt>
                <c:pt idx="17">
                  <c:v>219.8</c:v>
                </c:pt>
                <c:pt idx="18">
                  <c:v>207.1</c:v>
                </c:pt>
                <c:pt idx="19">
                  <c:v>196.2</c:v>
                </c:pt>
                <c:pt idx="20">
                  <c:v>187.1</c:v>
                </c:pt>
                <c:pt idx="21">
                  <c:v>179.4</c:v>
                </c:pt>
                <c:pt idx="22">
                  <c:v>172.7</c:v>
                </c:pt>
                <c:pt idx="23">
                  <c:v>166.9</c:v>
                </c:pt>
                <c:pt idx="24">
                  <c:v>162.1</c:v>
                </c:pt>
                <c:pt idx="25">
                  <c:v>157.9</c:v>
                </c:pt>
                <c:pt idx="26">
                  <c:v>154.4</c:v>
                </c:pt>
                <c:pt idx="27">
                  <c:v>151.6</c:v>
                </c:pt>
                <c:pt idx="28">
                  <c:v>149.19999999999999</c:v>
                </c:pt>
                <c:pt idx="29">
                  <c:v>147.1</c:v>
                </c:pt>
                <c:pt idx="30">
                  <c:v>141.4</c:v>
                </c:pt>
                <c:pt idx="31">
                  <c:v>141.5</c:v>
                </c:pt>
                <c:pt idx="32">
                  <c:v>139.69999999999999</c:v>
                </c:pt>
                <c:pt idx="33">
                  <c:v>135.69999999999999</c:v>
                </c:pt>
                <c:pt idx="34">
                  <c:v>131.19999999999999</c:v>
                </c:pt>
                <c:pt idx="35">
                  <c:v>126.3</c:v>
                </c:pt>
                <c:pt idx="36">
                  <c:v>120.2</c:v>
                </c:pt>
                <c:pt idx="37">
                  <c:v>112.9</c:v>
                </c:pt>
                <c:pt idx="38">
                  <c:v>108.7</c:v>
                </c:pt>
                <c:pt idx="39">
                  <c:v>105.9</c:v>
                </c:pt>
                <c:pt idx="40">
                  <c:v>101.6</c:v>
                </c:pt>
                <c:pt idx="41">
                  <c:v>97.7</c:v>
                </c:pt>
                <c:pt idx="42">
                  <c:v>94.2</c:v>
                </c:pt>
                <c:pt idx="43">
                  <c:v>91.1</c:v>
                </c:pt>
                <c:pt idx="44">
                  <c:v>88.3</c:v>
                </c:pt>
                <c:pt idx="45">
                  <c:v>85.9</c:v>
                </c:pt>
                <c:pt idx="46">
                  <c:v>85.3</c:v>
                </c:pt>
                <c:pt idx="47">
                  <c:v>90.3</c:v>
                </c:pt>
                <c:pt idx="48">
                  <c:v>100.2</c:v>
                </c:pt>
                <c:pt idx="49">
                  <c:v>114.6</c:v>
                </c:pt>
                <c:pt idx="50">
                  <c:v>134.19999999999999</c:v>
                </c:pt>
                <c:pt idx="51">
                  <c:v>159.9</c:v>
                </c:pt>
                <c:pt idx="52">
                  <c:v>191.5</c:v>
                </c:pt>
                <c:pt idx="53">
                  <c:v>228.4</c:v>
                </c:pt>
                <c:pt idx="54">
                  <c:v>269.60000000000002</c:v>
                </c:pt>
                <c:pt idx="55">
                  <c:v>314.5</c:v>
                </c:pt>
                <c:pt idx="56">
                  <c:v>362.1</c:v>
                </c:pt>
                <c:pt idx="57">
                  <c:v>411.4</c:v>
                </c:pt>
                <c:pt idx="58">
                  <c:v>461.5</c:v>
                </c:pt>
                <c:pt idx="59">
                  <c:v>511.5</c:v>
                </c:pt>
                <c:pt idx="60">
                  <c:v>560.70000000000005</c:v>
                </c:pt>
                <c:pt idx="61">
                  <c:v>608.4</c:v>
                </c:pt>
                <c:pt idx="62">
                  <c:v>654.1</c:v>
                </c:pt>
                <c:pt idx="63">
                  <c:v>697.9</c:v>
                </c:pt>
                <c:pt idx="64">
                  <c:v>739.4</c:v>
                </c:pt>
                <c:pt idx="65">
                  <c:v>778</c:v>
                </c:pt>
                <c:pt idx="66">
                  <c:v>813.9</c:v>
                </c:pt>
                <c:pt idx="67">
                  <c:v>846.6</c:v>
                </c:pt>
                <c:pt idx="68">
                  <c:v>876.1</c:v>
                </c:pt>
                <c:pt idx="69">
                  <c:v>902.3</c:v>
                </c:pt>
                <c:pt idx="70">
                  <c:v>924.1</c:v>
                </c:pt>
                <c:pt idx="71">
                  <c:v>939.9</c:v>
                </c:pt>
                <c:pt idx="72">
                  <c:v>944.9</c:v>
                </c:pt>
                <c:pt idx="73">
                  <c:v>937.2</c:v>
                </c:pt>
                <c:pt idx="74">
                  <c:v>923.6</c:v>
                </c:pt>
                <c:pt idx="75">
                  <c:v>901.9</c:v>
                </c:pt>
                <c:pt idx="76">
                  <c:v>875</c:v>
                </c:pt>
                <c:pt idx="77">
                  <c:v>844.9</c:v>
                </c:pt>
                <c:pt idx="78">
                  <c:v>812.1</c:v>
                </c:pt>
                <c:pt idx="79">
                  <c:v>776.9</c:v>
                </c:pt>
                <c:pt idx="80">
                  <c:v>739.1</c:v>
                </c:pt>
                <c:pt idx="81">
                  <c:v>699.6</c:v>
                </c:pt>
                <c:pt idx="82">
                  <c:v>658.2</c:v>
                </c:pt>
                <c:pt idx="83">
                  <c:v>615.79999999999995</c:v>
                </c:pt>
                <c:pt idx="84">
                  <c:v>574.79999999999995</c:v>
                </c:pt>
                <c:pt idx="85">
                  <c:v>535.79999999999995</c:v>
                </c:pt>
                <c:pt idx="86">
                  <c:v>498.9</c:v>
                </c:pt>
                <c:pt idx="87">
                  <c:v>463.9</c:v>
                </c:pt>
                <c:pt idx="88">
                  <c:v>431</c:v>
                </c:pt>
                <c:pt idx="89">
                  <c:v>400.2</c:v>
                </c:pt>
                <c:pt idx="90">
                  <c:v>371.3</c:v>
                </c:pt>
                <c:pt idx="91">
                  <c:v>344.4</c:v>
                </c:pt>
                <c:pt idx="92">
                  <c:v>319.5</c:v>
                </c:pt>
                <c:pt idx="93">
                  <c:v>296.39999999999998</c:v>
                </c:pt>
                <c:pt idx="94">
                  <c:v>275.39999999999998</c:v>
                </c:pt>
                <c:pt idx="95">
                  <c:v>256.5</c:v>
                </c:pt>
                <c:pt idx="96">
                  <c:v>239.5</c:v>
                </c:pt>
                <c:pt idx="97">
                  <c:v>224.4</c:v>
                </c:pt>
                <c:pt idx="98">
                  <c:v>211.1</c:v>
                </c:pt>
                <c:pt idx="99">
                  <c:v>199.6</c:v>
                </c:pt>
                <c:pt idx="100">
                  <c:v>190</c:v>
                </c:pt>
                <c:pt idx="101">
                  <c:v>181.9</c:v>
                </c:pt>
                <c:pt idx="102">
                  <c:v>174.9</c:v>
                </c:pt>
                <c:pt idx="103">
                  <c:v>168.8</c:v>
                </c:pt>
                <c:pt idx="104">
                  <c:v>163.80000000000001</c:v>
                </c:pt>
                <c:pt idx="105">
                  <c:v>159.4</c:v>
                </c:pt>
                <c:pt idx="106">
                  <c:v>155.80000000000001</c:v>
                </c:pt>
                <c:pt idx="107">
                  <c:v>152.9</c:v>
                </c:pt>
                <c:pt idx="108">
                  <c:v>150.19999999999999</c:v>
                </c:pt>
                <c:pt idx="109">
                  <c:v>148</c:v>
                </c:pt>
                <c:pt idx="110">
                  <c:v>146.1</c:v>
                </c:pt>
                <c:pt idx="111">
                  <c:v>144.5</c:v>
                </c:pt>
                <c:pt idx="112">
                  <c:v>142.19999999999999</c:v>
                </c:pt>
                <c:pt idx="113">
                  <c:v>138.9</c:v>
                </c:pt>
                <c:pt idx="114">
                  <c:v>134.80000000000001</c:v>
                </c:pt>
                <c:pt idx="115">
                  <c:v>130.30000000000001</c:v>
                </c:pt>
                <c:pt idx="116">
                  <c:v>125.4</c:v>
                </c:pt>
                <c:pt idx="117">
                  <c:v>120.4</c:v>
                </c:pt>
                <c:pt idx="118">
                  <c:v>115.2</c:v>
                </c:pt>
                <c:pt idx="119">
                  <c:v>110.1</c:v>
                </c:pt>
                <c:pt idx="120">
                  <c:v>105.3</c:v>
                </c:pt>
                <c:pt idx="121">
                  <c:v>101.1</c:v>
                </c:pt>
                <c:pt idx="122">
                  <c:v>97.2</c:v>
                </c:pt>
                <c:pt idx="123">
                  <c:v>93.7</c:v>
                </c:pt>
                <c:pt idx="124">
                  <c:v>90.7</c:v>
                </c:pt>
                <c:pt idx="125">
                  <c:v>88</c:v>
                </c:pt>
                <c:pt idx="126">
                  <c:v>87</c:v>
                </c:pt>
                <c:pt idx="127">
                  <c:v>89.8</c:v>
                </c:pt>
                <c:pt idx="128">
                  <c:v>98.5</c:v>
                </c:pt>
                <c:pt idx="129">
                  <c:v>111.9</c:v>
                </c:pt>
                <c:pt idx="130">
                  <c:v>129.30000000000001</c:v>
                </c:pt>
                <c:pt idx="131">
                  <c:v>150.19999999999999</c:v>
                </c:pt>
                <c:pt idx="132">
                  <c:v>176.1</c:v>
                </c:pt>
                <c:pt idx="133">
                  <c:v>207.6</c:v>
                </c:pt>
                <c:pt idx="134">
                  <c:v>244.3</c:v>
                </c:pt>
                <c:pt idx="135">
                  <c:v>285.3</c:v>
                </c:pt>
                <c:pt idx="136">
                  <c:v>330.1</c:v>
                </c:pt>
                <c:pt idx="137">
                  <c:v>377.7</c:v>
                </c:pt>
                <c:pt idx="138">
                  <c:v>427.3</c:v>
                </c:pt>
                <c:pt idx="139">
                  <c:v>477.5</c:v>
                </c:pt>
                <c:pt idx="140">
                  <c:v>527.70000000000005</c:v>
                </c:pt>
                <c:pt idx="141">
                  <c:v>576.9</c:v>
                </c:pt>
                <c:pt idx="142">
                  <c:v>624.9</c:v>
                </c:pt>
                <c:pt idx="143">
                  <c:v>670.8</c:v>
                </c:pt>
                <c:pt idx="144">
                  <c:v>714.3</c:v>
                </c:pt>
                <c:pt idx="145">
                  <c:v>755.1</c:v>
                </c:pt>
                <c:pt idx="146">
                  <c:v>793</c:v>
                </c:pt>
                <c:pt idx="147">
                  <c:v>827.9</c:v>
                </c:pt>
                <c:pt idx="148">
                  <c:v>859.3</c:v>
                </c:pt>
                <c:pt idx="149">
                  <c:v>887.4</c:v>
                </c:pt>
                <c:pt idx="150">
                  <c:v>911.6</c:v>
                </c:pt>
                <c:pt idx="151">
                  <c:v>930.7</c:v>
                </c:pt>
                <c:pt idx="152">
                  <c:v>943</c:v>
                </c:pt>
                <c:pt idx="153">
                  <c:v>942.9</c:v>
                </c:pt>
                <c:pt idx="154">
                  <c:v>931.4</c:v>
                </c:pt>
                <c:pt idx="155">
                  <c:v>914</c:v>
                </c:pt>
                <c:pt idx="156">
                  <c:v>887.7</c:v>
                </c:pt>
                <c:pt idx="157">
                  <c:v>857.9</c:v>
                </c:pt>
                <c:pt idx="158">
                  <c:v>824.8</c:v>
                </c:pt>
                <c:pt idx="159">
                  <c:v>789.3</c:v>
                </c:pt>
                <c:pt idx="160">
                  <c:v>751.1</c:v>
                </c:pt>
                <c:pt idx="161">
                  <c:v>711</c:v>
                </c:pt>
                <c:pt idx="162">
                  <c:v>669</c:v>
                </c:pt>
                <c:pt idx="163">
                  <c:v>626</c:v>
                </c:pt>
                <c:pt idx="164">
                  <c:v>584.5</c:v>
                </c:pt>
                <c:pt idx="165">
                  <c:v>545</c:v>
                </c:pt>
                <c:pt idx="166">
                  <c:v>507.6</c:v>
                </c:pt>
                <c:pt idx="167">
                  <c:v>472.2</c:v>
                </c:pt>
                <c:pt idx="168">
                  <c:v>438.8</c:v>
                </c:pt>
                <c:pt idx="169">
                  <c:v>407.5</c:v>
                </c:pt>
                <c:pt idx="170">
                  <c:v>378.1</c:v>
                </c:pt>
                <c:pt idx="171">
                  <c:v>350.7</c:v>
                </c:pt>
                <c:pt idx="172">
                  <c:v>325.3</c:v>
                </c:pt>
                <c:pt idx="173">
                  <c:v>301.8</c:v>
                </c:pt>
                <c:pt idx="174">
                  <c:v>280.2</c:v>
                </c:pt>
                <c:pt idx="175">
                  <c:v>260.8</c:v>
                </c:pt>
                <c:pt idx="176">
                  <c:v>243.3</c:v>
                </c:pt>
                <c:pt idx="177">
                  <c:v>227.6</c:v>
                </c:pt>
                <c:pt idx="178">
                  <c:v>213.8</c:v>
                </c:pt>
                <c:pt idx="179">
                  <c:v>201.9</c:v>
                </c:pt>
                <c:pt idx="180">
                  <c:v>191.8</c:v>
                </c:pt>
                <c:pt idx="181">
                  <c:v>183.3</c:v>
                </c:pt>
                <c:pt idx="182">
                  <c:v>176.1</c:v>
                </c:pt>
                <c:pt idx="183">
                  <c:v>169.9</c:v>
                </c:pt>
                <c:pt idx="184">
                  <c:v>164.4</c:v>
                </c:pt>
                <c:pt idx="185">
                  <c:v>159.9</c:v>
                </c:pt>
                <c:pt idx="186">
                  <c:v>156.1</c:v>
                </c:pt>
                <c:pt idx="187">
                  <c:v>152.80000000000001</c:v>
                </c:pt>
                <c:pt idx="188">
                  <c:v>150.1</c:v>
                </c:pt>
                <c:pt idx="189">
                  <c:v>147.9</c:v>
                </c:pt>
                <c:pt idx="190">
                  <c:v>145.80000000000001</c:v>
                </c:pt>
                <c:pt idx="191">
                  <c:v>144.1</c:v>
                </c:pt>
                <c:pt idx="192">
                  <c:v>140.6</c:v>
                </c:pt>
                <c:pt idx="193">
                  <c:v>140.19999999999999</c:v>
                </c:pt>
                <c:pt idx="194">
                  <c:v>137</c:v>
                </c:pt>
                <c:pt idx="195">
                  <c:v>132.9</c:v>
                </c:pt>
                <c:pt idx="196">
                  <c:v>128.4</c:v>
                </c:pt>
                <c:pt idx="197">
                  <c:v>123.6</c:v>
                </c:pt>
                <c:pt idx="198">
                  <c:v>118.6</c:v>
                </c:pt>
                <c:pt idx="199">
                  <c:v>113.5</c:v>
                </c:pt>
                <c:pt idx="200">
                  <c:v>108.5</c:v>
                </c:pt>
                <c:pt idx="201">
                  <c:v>103.9</c:v>
                </c:pt>
                <c:pt idx="202">
                  <c:v>99.8</c:v>
                </c:pt>
                <c:pt idx="203">
                  <c:v>96.1</c:v>
                </c:pt>
                <c:pt idx="204">
                  <c:v>92.8</c:v>
                </c:pt>
                <c:pt idx="205">
                  <c:v>89.9</c:v>
                </c:pt>
                <c:pt idx="206">
                  <c:v>88.7</c:v>
                </c:pt>
                <c:pt idx="207">
                  <c:v>90.9</c:v>
                </c:pt>
                <c:pt idx="208">
                  <c:v>97.6</c:v>
                </c:pt>
                <c:pt idx="209">
                  <c:v>109.9</c:v>
                </c:pt>
                <c:pt idx="210">
                  <c:v>126.7</c:v>
                </c:pt>
                <c:pt idx="211">
                  <c:v>146.6</c:v>
                </c:pt>
                <c:pt idx="212">
                  <c:v>169.3</c:v>
                </c:pt>
                <c:pt idx="213">
                  <c:v>196.4</c:v>
                </c:pt>
                <c:pt idx="214">
                  <c:v>228.7</c:v>
                </c:pt>
                <c:pt idx="215">
                  <c:v>265.7</c:v>
                </c:pt>
                <c:pt idx="216">
                  <c:v>730.8</c:v>
                </c:pt>
                <c:pt idx="217">
                  <c:v>770.1</c:v>
                </c:pt>
                <c:pt idx="218">
                  <c:v>806.7</c:v>
                </c:pt>
                <c:pt idx="219">
                  <c:v>840.1</c:v>
                </c:pt>
                <c:pt idx="220">
                  <c:v>870.2</c:v>
                </c:pt>
                <c:pt idx="221">
                  <c:v>896.9</c:v>
                </c:pt>
                <c:pt idx="222">
                  <c:v>918.8</c:v>
                </c:pt>
                <c:pt idx="223">
                  <c:v>933.4</c:v>
                </c:pt>
                <c:pt idx="224">
                  <c:v>935.5</c:v>
                </c:pt>
                <c:pt idx="225">
                  <c:v>926.9</c:v>
                </c:pt>
                <c:pt idx="226">
                  <c:v>913</c:v>
                </c:pt>
                <c:pt idx="227">
                  <c:v>890.4</c:v>
                </c:pt>
                <c:pt idx="228">
                  <c:v>864.1</c:v>
                </c:pt>
                <c:pt idx="229">
                  <c:v>834.2</c:v>
                </c:pt>
                <c:pt idx="230">
                  <c:v>802</c:v>
                </c:pt>
                <c:pt idx="231">
                  <c:v>767.4</c:v>
                </c:pt>
                <c:pt idx="232">
                  <c:v>730.3</c:v>
                </c:pt>
                <c:pt idx="233">
                  <c:v>691.3</c:v>
                </c:pt>
                <c:pt idx="234">
                  <c:v>650.4</c:v>
                </c:pt>
                <c:pt idx="235">
                  <c:v>608.5</c:v>
                </c:pt>
                <c:pt idx="236">
                  <c:v>567.9</c:v>
                </c:pt>
                <c:pt idx="237">
                  <c:v>529.20000000000005</c:v>
                </c:pt>
                <c:pt idx="238">
                  <c:v>492.7</c:v>
                </c:pt>
                <c:pt idx="239">
                  <c:v>458.1</c:v>
                </c:pt>
                <c:pt idx="240">
                  <c:v>425.6</c:v>
                </c:pt>
                <c:pt idx="241">
                  <c:v>395.1</c:v>
                </c:pt>
                <c:pt idx="242">
                  <c:v>366.6</c:v>
                </c:pt>
                <c:pt idx="243">
                  <c:v>340</c:v>
                </c:pt>
                <c:pt idx="244">
                  <c:v>315.39999999999998</c:v>
                </c:pt>
                <c:pt idx="245">
                  <c:v>292.7</c:v>
                </c:pt>
                <c:pt idx="246">
                  <c:v>272.10000000000002</c:v>
                </c:pt>
                <c:pt idx="247">
                  <c:v>253.5</c:v>
                </c:pt>
                <c:pt idx="248">
                  <c:v>236.8</c:v>
                </c:pt>
                <c:pt idx="249">
                  <c:v>221.9</c:v>
                </c:pt>
                <c:pt idx="250">
                  <c:v>208.9</c:v>
                </c:pt>
                <c:pt idx="251">
                  <c:v>197.7</c:v>
                </c:pt>
                <c:pt idx="252">
                  <c:v>188.4</c:v>
                </c:pt>
                <c:pt idx="253">
                  <c:v>180.5</c:v>
                </c:pt>
                <c:pt idx="254">
                  <c:v>173.7</c:v>
                </c:pt>
                <c:pt idx="255">
                  <c:v>167.8</c:v>
                </c:pt>
                <c:pt idx="256">
                  <c:v>162.80000000000001</c:v>
                </c:pt>
                <c:pt idx="257">
                  <c:v>158.69999999999999</c:v>
                </c:pt>
                <c:pt idx="258">
                  <c:v>155.1</c:v>
                </c:pt>
                <c:pt idx="259">
                  <c:v>152.1</c:v>
                </c:pt>
                <c:pt idx="260">
                  <c:v>149.69999999999999</c:v>
                </c:pt>
                <c:pt idx="261">
                  <c:v>147.6</c:v>
                </c:pt>
                <c:pt idx="262">
                  <c:v>144.9</c:v>
                </c:pt>
                <c:pt idx="263">
                  <c:v>144.19999999999999</c:v>
                </c:pt>
                <c:pt idx="264">
                  <c:v>141.4</c:v>
                </c:pt>
                <c:pt idx="265">
                  <c:v>137.80000000000001</c:v>
                </c:pt>
                <c:pt idx="266">
                  <c:v>133.5</c:v>
                </c:pt>
                <c:pt idx="267">
                  <c:v>128.80000000000001</c:v>
                </c:pt>
                <c:pt idx="268">
                  <c:v>123.8</c:v>
                </c:pt>
                <c:pt idx="269">
                  <c:v>118.7</c:v>
                </c:pt>
                <c:pt idx="270">
                  <c:v>113.4</c:v>
                </c:pt>
                <c:pt idx="271">
                  <c:v>108.5</c:v>
                </c:pt>
                <c:pt idx="272">
                  <c:v>103.9</c:v>
                </c:pt>
                <c:pt idx="273">
                  <c:v>99.8</c:v>
                </c:pt>
                <c:pt idx="274">
                  <c:v>96.1</c:v>
                </c:pt>
                <c:pt idx="275">
                  <c:v>92.8</c:v>
                </c:pt>
                <c:pt idx="276">
                  <c:v>89.8</c:v>
                </c:pt>
                <c:pt idx="277">
                  <c:v>87.2</c:v>
                </c:pt>
                <c:pt idx="278">
                  <c:v>86.4</c:v>
                </c:pt>
                <c:pt idx="279">
                  <c:v>90</c:v>
                </c:pt>
                <c:pt idx="280">
                  <c:v>99.6</c:v>
                </c:pt>
                <c:pt idx="281">
                  <c:v>113.6</c:v>
                </c:pt>
                <c:pt idx="282">
                  <c:v>133</c:v>
                </c:pt>
                <c:pt idx="283">
                  <c:v>158.5</c:v>
                </c:pt>
                <c:pt idx="284">
                  <c:v>189.8</c:v>
                </c:pt>
                <c:pt idx="285">
                  <c:v>226.6</c:v>
                </c:pt>
                <c:pt idx="286">
                  <c:v>267.8</c:v>
                </c:pt>
                <c:pt idx="287">
                  <c:v>312.7</c:v>
                </c:pt>
                <c:pt idx="288">
                  <c:v>360.3</c:v>
                </c:pt>
                <c:pt idx="289">
                  <c:v>409.6</c:v>
                </c:pt>
                <c:pt idx="290">
                  <c:v>459.8</c:v>
                </c:pt>
                <c:pt idx="291">
                  <c:v>509.8</c:v>
                </c:pt>
                <c:pt idx="292">
                  <c:v>559</c:v>
                </c:pt>
                <c:pt idx="293">
                  <c:v>606.9</c:v>
                </c:pt>
                <c:pt idx="294">
                  <c:v>652.9</c:v>
                </c:pt>
                <c:pt idx="295">
                  <c:v>696.7</c:v>
                </c:pt>
                <c:pt idx="296">
                  <c:v>738.2</c:v>
                </c:pt>
                <c:pt idx="297">
                  <c:v>776.9</c:v>
                </c:pt>
                <c:pt idx="298">
                  <c:v>812.9</c:v>
                </c:pt>
                <c:pt idx="299">
                  <c:v>845.6</c:v>
                </c:pt>
                <c:pt idx="300">
                  <c:v>875.2</c:v>
                </c:pt>
                <c:pt idx="301">
                  <c:v>901.1</c:v>
                </c:pt>
                <c:pt idx="302">
                  <c:v>921.4</c:v>
                </c:pt>
                <c:pt idx="303">
                  <c:v>931.9</c:v>
                </c:pt>
                <c:pt idx="304">
                  <c:v>929.9</c:v>
                </c:pt>
                <c:pt idx="305">
                  <c:v>920.7</c:v>
                </c:pt>
                <c:pt idx="306">
                  <c:v>904.5</c:v>
                </c:pt>
                <c:pt idx="307">
                  <c:v>881.7</c:v>
                </c:pt>
                <c:pt idx="308">
                  <c:v>855.6</c:v>
                </c:pt>
                <c:pt idx="309">
                  <c:v>825.7</c:v>
                </c:pt>
                <c:pt idx="310">
                  <c:v>794</c:v>
                </c:pt>
                <c:pt idx="311">
                  <c:v>759.6</c:v>
                </c:pt>
                <c:pt idx="312">
                  <c:v>930.7</c:v>
                </c:pt>
                <c:pt idx="313">
                  <c:v>921.8</c:v>
                </c:pt>
                <c:pt idx="314">
                  <c:v>906.5</c:v>
                </c:pt>
                <c:pt idx="315">
                  <c:v>883.5</c:v>
                </c:pt>
                <c:pt idx="316">
                  <c:v>857.4</c:v>
                </c:pt>
                <c:pt idx="317">
                  <c:v>827.5</c:v>
                </c:pt>
                <c:pt idx="318">
                  <c:v>795.6</c:v>
                </c:pt>
                <c:pt idx="319">
                  <c:v>761.1</c:v>
                </c:pt>
                <c:pt idx="320">
                  <c:v>724.3</c:v>
                </c:pt>
                <c:pt idx="321">
                  <c:v>685.6</c:v>
                </c:pt>
                <c:pt idx="322">
                  <c:v>645</c:v>
                </c:pt>
                <c:pt idx="323">
                  <c:v>603.4</c:v>
                </c:pt>
                <c:pt idx="324">
                  <c:v>563.1</c:v>
                </c:pt>
                <c:pt idx="325">
                  <c:v>524.70000000000005</c:v>
                </c:pt>
                <c:pt idx="326">
                  <c:v>488.4</c:v>
                </c:pt>
                <c:pt idx="327">
                  <c:v>454.1</c:v>
                </c:pt>
                <c:pt idx="328">
                  <c:v>421.9</c:v>
                </c:pt>
                <c:pt idx="329">
                  <c:v>391.6</c:v>
                </c:pt>
                <c:pt idx="330">
                  <c:v>363.3</c:v>
                </c:pt>
                <c:pt idx="331">
                  <c:v>337</c:v>
                </c:pt>
                <c:pt idx="332">
                  <c:v>312.7</c:v>
                </c:pt>
                <c:pt idx="333">
                  <c:v>290.2</c:v>
                </c:pt>
                <c:pt idx="334">
                  <c:v>269.89999999999998</c:v>
                </c:pt>
                <c:pt idx="335">
                  <c:v>251.6</c:v>
                </c:pt>
                <c:pt idx="336">
                  <c:v>235.1</c:v>
                </c:pt>
                <c:pt idx="337">
                  <c:v>220.5</c:v>
                </c:pt>
                <c:pt idx="338">
                  <c:v>207.8</c:v>
                </c:pt>
                <c:pt idx="339">
                  <c:v>196.8</c:v>
                </c:pt>
                <c:pt idx="340">
                  <c:v>187.7</c:v>
                </c:pt>
                <c:pt idx="341">
                  <c:v>180</c:v>
                </c:pt>
                <c:pt idx="342">
                  <c:v>173.3</c:v>
                </c:pt>
                <c:pt idx="343">
                  <c:v>167.5</c:v>
                </c:pt>
                <c:pt idx="344">
                  <c:v>162.69999999999999</c:v>
                </c:pt>
                <c:pt idx="345">
                  <c:v>158.80000000000001</c:v>
                </c:pt>
                <c:pt idx="346">
                  <c:v>155.19999999999999</c:v>
                </c:pt>
                <c:pt idx="347">
                  <c:v>152.4</c:v>
                </c:pt>
                <c:pt idx="348">
                  <c:v>150</c:v>
                </c:pt>
                <c:pt idx="349">
                  <c:v>147.9</c:v>
                </c:pt>
                <c:pt idx="350">
                  <c:v>146.1</c:v>
                </c:pt>
                <c:pt idx="351">
                  <c:v>144</c:v>
                </c:pt>
                <c:pt idx="352">
                  <c:v>140.6</c:v>
                </c:pt>
                <c:pt idx="353">
                  <c:v>136.6</c:v>
                </c:pt>
                <c:pt idx="354">
                  <c:v>132.1</c:v>
                </c:pt>
                <c:pt idx="355">
                  <c:v>127.1</c:v>
                </c:pt>
                <c:pt idx="356">
                  <c:v>121.9</c:v>
                </c:pt>
                <c:pt idx="357">
                  <c:v>116.7</c:v>
                </c:pt>
                <c:pt idx="358">
                  <c:v>111.4</c:v>
                </c:pt>
                <c:pt idx="359">
                  <c:v>106.4</c:v>
                </c:pt>
                <c:pt idx="360">
                  <c:v>102</c:v>
                </c:pt>
                <c:pt idx="361">
                  <c:v>98</c:v>
                </c:pt>
                <c:pt idx="362">
                  <c:v>94.5</c:v>
                </c:pt>
                <c:pt idx="363">
                  <c:v>91.4</c:v>
                </c:pt>
                <c:pt idx="364">
                  <c:v>88.5</c:v>
                </c:pt>
                <c:pt idx="365">
                  <c:v>86</c:v>
                </c:pt>
                <c:pt idx="366">
                  <c:v>85.4</c:v>
                </c:pt>
                <c:pt idx="367">
                  <c:v>90</c:v>
                </c:pt>
                <c:pt idx="368">
                  <c:v>99.7</c:v>
                </c:pt>
                <c:pt idx="369">
                  <c:v>113.8</c:v>
                </c:pt>
                <c:pt idx="370">
                  <c:v>132.69999999999999</c:v>
                </c:pt>
                <c:pt idx="371">
                  <c:v>157.4</c:v>
                </c:pt>
                <c:pt idx="372">
                  <c:v>187.8</c:v>
                </c:pt>
                <c:pt idx="373">
                  <c:v>223.5</c:v>
                </c:pt>
                <c:pt idx="374">
                  <c:v>263.60000000000002</c:v>
                </c:pt>
                <c:pt idx="375">
                  <c:v>307.5</c:v>
                </c:pt>
                <c:pt idx="376">
                  <c:v>354.3</c:v>
                </c:pt>
                <c:pt idx="377">
                  <c:v>403</c:v>
                </c:pt>
                <c:pt idx="378">
                  <c:v>452.6</c:v>
                </c:pt>
                <c:pt idx="379">
                  <c:v>502.2</c:v>
                </c:pt>
                <c:pt idx="380">
                  <c:v>551.29999999999995</c:v>
                </c:pt>
                <c:pt idx="381">
                  <c:v>598.9</c:v>
                </c:pt>
                <c:pt idx="382">
                  <c:v>644.9</c:v>
                </c:pt>
                <c:pt idx="383">
                  <c:v>689</c:v>
                </c:pt>
                <c:pt idx="384">
                  <c:v>730.8</c:v>
                </c:pt>
                <c:pt idx="385">
                  <c:v>770</c:v>
                </c:pt>
                <c:pt idx="386">
                  <c:v>806.4</c:v>
                </c:pt>
                <c:pt idx="387">
                  <c:v>839.8</c:v>
                </c:pt>
                <c:pt idx="388">
                  <c:v>869.7</c:v>
                </c:pt>
                <c:pt idx="389">
                  <c:v>895.5</c:v>
                </c:pt>
                <c:pt idx="390">
                  <c:v>915</c:v>
                </c:pt>
                <c:pt idx="391">
                  <c:v>923.2</c:v>
                </c:pt>
                <c:pt idx="392">
                  <c:v>920.1</c:v>
                </c:pt>
                <c:pt idx="393">
                  <c:v>910.6</c:v>
                </c:pt>
                <c:pt idx="394">
                  <c:v>893.8</c:v>
                </c:pt>
                <c:pt idx="395">
                  <c:v>871.4</c:v>
                </c:pt>
                <c:pt idx="396">
                  <c:v>845.6</c:v>
                </c:pt>
                <c:pt idx="397">
                  <c:v>816.4</c:v>
                </c:pt>
                <c:pt idx="398">
                  <c:v>785.3</c:v>
                </c:pt>
                <c:pt idx="399">
                  <c:v>751.5</c:v>
                </c:pt>
                <c:pt idx="400">
                  <c:v>715.4</c:v>
                </c:pt>
                <c:pt idx="401">
                  <c:v>677.2</c:v>
                </c:pt>
                <c:pt idx="402">
                  <c:v>637.20000000000005</c:v>
                </c:pt>
                <c:pt idx="403">
                  <c:v>596.1</c:v>
                </c:pt>
                <c:pt idx="404">
                  <c:v>556.20000000000005</c:v>
                </c:pt>
                <c:pt idx="405">
                  <c:v>294.60000000000002</c:v>
                </c:pt>
                <c:pt idx="406">
                  <c:v>273.8</c:v>
                </c:pt>
                <c:pt idx="407">
                  <c:v>255</c:v>
                </c:pt>
                <c:pt idx="408">
                  <c:v>238.1</c:v>
                </c:pt>
                <c:pt idx="409">
                  <c:v>223</c:v>
                </c:pt>
                <c:pt idx="410">
                  <c:v>209.8</c:v>
                </c:pt>
                <c:pt idx="411">
                  <c:v>198.5</c:v>
                </c:pt>
                <c:pt idx="412">
                  <c:v>189</c:v>
                </c:pt>
                <c:pt idx="413">
                  <c:v>181</c:v>
                </c:pt>
                <c:pt idx="414">
                  <c:v>174.1</c:v>
                </c:pt>
                <c:pt idx="415">
                  <c:v>168.2</c:v>
                </c:pt>
                <c:pt idx="416">
                  <c:v>163.19999999999999</c:v>
                </c:pt>
                <c:pt idx="417">
                  <c:v>159.19999999999999</c:v>
                </c:pt>
                <c:pt idx="418">
                  <c:v>155.6</c:v>
                </c:pt>
                <c:pt idx="419">
                  <c:v>152.5</c:v>
                </c:pt>
                <c:pt idx="420">
                  <c:v>150</c:v>
                </c:pt>
                <c:pt idx="421">
                  <c:v>147.9</c:v>
                </c:pt>
                <c:pt idx="422">
                  <c:v>141.1</c:v>
                </c:pt>
                <c:pt idx="423">
                  <c:v>140.5</c:v>
                </c:pt>
                <c:pt idx="424">
                  <c:v>140.9</c:v>
                </c:pt>
                <c:pt idx="425">
                  <c:v>138.5</c:v>
                </c:pt>
                <c:pt idx="426">
                  <c:v>134.4</c:v>
                </c:pt>
                <c:pt idx="427">
                  <c:v>129.80000000000001</c:v>
                </c:pt>
                <c:pt idx="428">
                  <c:v>121.9</c:v>
                </c:pt>
                <c:pt idx="429">
                  <c:v>118.8</c:v>
                </c:pt>
                <c:pt idx="430">
                  <c:v>115.6</c:v>
                </c:pt>
                <c:pt idx="431">
                  <c:v>106.5</c:v>
                </c:pt>
                <c:pt idx="432">
                  <c:v>101.9</c:v>
                </c:pt>
                <c:pt idx="433">
                  <c:v>100.7</c:v>
                </c:pt>
                <c:pt idx="434">
                  <c:v>96.9</c:v>
                </c:pt>
                <c:pt idx="435">
                  <c:v>93.5</c:v>
                </c:pt>
                <c:pt idx="436">
                  <c:v>90.4</c:v>
                </c:pt>
                <c:pt idx="437">
                  <c:v>87.8</c:v>
                </c:pt>
                <c:pt idx="438">
                  <c:v>86.8</c:v>
                </c:pt>
                <c:pt idx="439">
                  <c:v>90.1</c:v>
                </c:pt>
                <c:pt idx="440">
                  <c:v>99.3</c:v>
                </c:pt>
                <c:pt idx="441">
                  <c:v>113</c:v>
                </c:pt>
                <c:pt idx="442">
                  <c:v>131.1</c:v>
                </c:pt>
                <c:pt idx="443">
                  <c:v>154.6</c:v>
                </c:pt>
                <c:pt idx="444">
                  <c:v>183.8</c:v>
                </c:pt>
                <c:pt idx="445">
                  <c:v>218.3</c:v>
                </c:pt>
                <c:pt idx="446">
                  <c:v>257.5</c:v>
                </c:pt>
                <c:pt idx="447">
                  <c:v>300.7</c:v>
                </c:pt>
                <c:pt idx="448">
                  <c:v>346.9</c:v>
                </c:pt>
                <c:pt idx="449">
                  <c:v>395.1</c:v>
                </c:pt>
                <c:pt idx="450">
                  <c:v>444.6</c:v>
                </c:pt>
                <c:pt idx="451">
                  <c:v>494.3</c:v>
                </c:pt>
                <c:pt idx="452">
                  <c:v>543.79999999999995</c:v>
                </c:pt>
                <c:pt idx="453">
                  <c:v>592.1</c:v>
                </c:pt>
                <c:pt idx="454">
                  <c:v>638.5</c:v>
                </c:pt>
                <c:pt idx="455">
                  <c:v>683.1</c:v>
                </c:pt>
                <c:pt idx="456">
                  <c:v>725.9</c:v>
                </c:pt>
                <c:pt idx="457">
                  <c:v>765.8</c:v>
                </c:pt>
                <c:pt idx="458">
                  <c:v>802.9</c:v>
                </c:pt>
                <c:pt idx="459">
                  <c:v>836.7</c:v>
                </c:pt>
                <c:pt idx="460">
                  <c:v>867</c:v>
                </c:pt>
                <c:pt idx="461">
                  <c:v>894.1</c:v>
                </c:pt>
                <c:pt idx="462">
                  <c:v>916.9</c:v>
                </c:pt>
                <c:pt idx="463">
                  <c:v>933.5</c:v>
                </c:pt>
                <c:pt idx="464">
                  <c:v>939.1</c:v>
                </c:pt>
                <c:pt idx="465">
                  <c:v>932.2</c:v>
                </c:pt>
                <c:pt idx="466">
                  <c:v>919.2</c:v>
                </c:pt>
                <c:pt idx="467">
                  <c:v>898</c:v>
                </c:pt>
                <c:pt idx="468">
                  <c:v>871.5</c:v>
                </c:pt>
                <c:pt idx="469">
                  <c:v>841.7</c:v>
                </c:pt>
                <c:pt idx="470">
                  <c:v>809.1</c:v>
                </c:pt>
                <c:pt idx="471">
                  <c:v>774.2</c:v>
                </c:pt>
                <c:pt idx="472">
                  <c:v>736.7</c:v>
                </c:pt>
                <c:pt idx="473">
                  <c:v>697.4</c:v>
                </c:pt>
                <c:pt idx="474">
                  <c:v>656.1</c:v>
                </c:pt>
                <c:pt idx="475">
                  <c:v>613.79999999999995</c:v>
                </c:pt>
                <c:pt idx="476">
                  <c:v>572.9</c:v>
                </c:pt>
                <c:pt idx="477">
                  <c:v>534</c:v>
                </c:pt>
                <c:pt idx="478">
                  <c:v>497.1</c:v>
                </c:pt>
                <c:pt idx="479">
                  <c:v>462.3</c:v>
                </c:pt>
                <c:pt idx="480">
                  <c:v>429.5</c:v>
                </c:pt>
                <c:pt idx="481">
                  <c:v>398.8</c:v>
                </c:pt>
                <c:pt idx="482">
                  <c:v>370</c:v>
                </c:pt>
                <c:pt idx="483">
                  <c:v>343.2</c:v>
                </c:pt>
                <c:pt idx="484">
                  <c:v>318.3</c:v>
                </c:pt>
                <c:pt idx="485">
                  <c:v>295.39999999999998</c:v>
                </c:pt>
                <c:pt idx="486">
                  <c:v>274.39999999999998</c:v>
                </c:pt>
                <c:pt idx="487">
                  <c:v>255.6</c:v>
                </c:pt>
                <c:pt idx="488">
                  <c:v>238.7</c:v>
                </c:pt>
                <c:pt idx="489">
                  <c:v>223.6</c:v>
                </c:pt>
                <c:pt idx="490">
                  <c:v>210.4</c:v>
                </c:pt>
                <c:pt idx="491">
                  <c:v>199</c:v>
                </c:pt>
                <c:pt idx="492">
                  <c:v>189.4</c:v>
                </c:pt>
                <c:pt idx="493">
                  <c:v>181.3</c:v>
                </c:pt>
                <c:pt idx="494">
                  <c:v>174.4</c:v>
                </c:pt>
                <c:pt idx="495">
                  <c:v>168.5</c:v>
                </c:pt>
                <c:pt idx="496">
                  <c:v>163.4</c:v>
                </c:pt>
                <c:pt idx="497">
                  <c:v>159.30000000000001</c:v>
                </c:pt>
                <c:pt idx="498">
                  <c:v>155.69999999999999</c:v>
                </c:pt>
                <c:pt idx="499">
                  <c:v>152.69999999999999</c:v>
                </c:pt>
                <c:pt idx="500">
                  <c:v>150.19999999999999</c:v>
                </c:pt>
                <c:pt idx="501">
                  <c:v>148.1</c:v>
                </c:pt>
                <c:pt idx="502">
                  <c:v>144.80000000000001</c:v>
                </c:pt>
                <c:pt idx="503">
                  <c:v>139.19999999999999</c:v>
                </c:pt>
                <c:pt idx="504">
                  <c:v>141.80000000000001</c:v>
                </c:pt>
                <c:pt idx="505">
                  <c:v>138.5</c:v>
                </c:pt>
                <c:pt idx="506">
                  <c:v>134.5</c:v>
                </c:pt>
                <c:pt idx="507">
                  <c:v>130</c:v>
                </c:pt>
                <c:pt idx="508">
                  <c:v>125.1</c:v>
                </c:pt>
                <c:pt idx="509">
                  <c:v>120</c:v>
                </c:pt>
                <c:pt idx="510">
                  <c:v>114.8</c:v>
                </c:pt>
                <c:pt idx="511">
                  <c:v>109.8</c:v>
                </c:pt>
                <c:pt idx="512">
                  <c:v>105.1</c:v>
                </c:pt>
                <c:pt idx="513">
                  <c:v>100.9</c:v>
                </c:pt>
                <c:pt idx="514">
                  <c:v>97.1</c:v>
                </c:pt>
                <c:pt idx="515">
                  <c:v>93.7</c:v>
                </c:pt>
                <c:pt idx="516">
                  <c:v>90.6</c:v>
                </c:pt>
                <c:pt idx="517">
                  <c:v>87.9</c:v>
                </c:pt>
                <c:pt idx="518">
                  <c:v>87</c:v>
                </c:pt>
                <c:pt idx="519">
                  <c:v>89.8</c:v>
                </c:pt>
                <c:pt idx="520">
                  <c:v>98.7</c:v>
                </c:pt>
                <c:pt idx="521">
                  <c:v>112.2</c:v>
                </c:pt>
                <c:pt idx="522">
                  <c:v>130.80000000000001</c:v>
                </c:pt>
                <c:pt idx="523">
                  <c:v>155.19999999999999</c:v>
                </c:pt>
                <c:pt idx="524">
                  <c:v>185.4</c:v>
                </c:pt>
                <c:pt idx="525">
                  <c:v>221.1</c:v>
                </c:pt>
                <c:pt idx="526">
                  <c:v>261.2</c:v>
                </c:pt>
                <c:pt idx="527">
                  <c:v>305</c:v>
                </c:pt>
                <c:pt idx="528">
                  <c:v>351.9</c:v>
                </c:pt>
                <c:pt idx="529">
                  <c:v>400.7</c:v>
                </c:pt>
                <c:pt idx="530">
                  <c:v>450.6</c:v>
                </c:pt>
                <c:pt idx="531">
                  <c:v>500.6</c:v>
                </c:pt>
                <c:pt idx="532">
                  <c:v>550</c:v>
                </c:pt>
                <c:pt idx="533">
                  <c:v>597.79999999999995</c:v>
                </c:pt>
                <c:pt idx="534">
                  <c:v>643.9</c:v>
                </c:pt>
                <c:pt idx="535">
                  <c:v>688.2</c:v>
                </c:pt>
                <c:pt idx="536">
                  <c:v>730.3</c:v>
                </c:pt>
                <c:pt idx="537">
                  <c:v>769.4</c:v>
                </c:pt>
                <c:pt idx="538">
                  <c:v>806</c:v>
                </c:pt>
                <c:pt idx="539">
                  <c:v>839.4</c:v>
                </c:pt>
                <c:pt idx="540">
                  <c:v>869.4</c:v>
                </c:pt>
                <c:pt idx="541">
                  <c:v>896.1</c:v>
                </c:pt>
                <c:pt idx="542">
                  <c:v>917.6</c:v>
                </c:pt>
                <c:pt idx="543">
                  <c:v>930.8</c:v>
                </c:pt>
                <c:pt idx="544">
                  <c:v>931.1</c:v>
                </c:pt>
                <c:pt idx="545">
                  <c:v>922.3</c:v>
                </c:pt>
                <c:pt idx="546">
                  <c:v>907.8</c:v>
                </c:pt>
                <c:pt idx="547">
                  <c:v>885.2</c:v>
                </c:pt>
                <c:pt idx="548">
                  <c:v>859.2</c:v>
                </c:pt>
                <c:pt idx="549">
                  <c:v>829.4</c:v>
                </c:pt>
                <c:pt idx="550">
                  <c:v>797.5</c:v>
                </c:pt>
                <c:pt idx="551">
                  <c:v>763</c:v>
                </c:pt>
                <c:pt idx="552">
                  <c:v>726.1</c:v>
                </c:pt>
                <c:pt idx="553">
                  <c:v>687.3</c:v>
                </c:pt>
                <c:pt idx="554">
                  <c:v>646.70000000000005</c:v>
                </c:pt>
                <c:pt idx="555">
                  <c:v>605</c:v>
                </c:pt>
                <c:pt idx="556">
                  <c:v>564.5</c:v>
                </c:pt>
                <c:pt idx="557">
                  <c:v>526.1</c:v>
                </c:pt>
                <c:pt idx="558">
                  <c:v>489.7</c:v>
                </c:pt>
                <c:pt idx="559">
                  <c:v>455.3</c:v>
                </c:pt>
                <c:pt idx="560">
                  <c:v>423</c:v>
                </c:pt>
                <c:pt idx="561">
                  <c:v>392.6</c:v>
                </c:pt>
                <c:pt idx="562">
                  <c:v>364.2</c:v>
                </c:pt>
                <c:pt idx="563">
                  <c:v>337.8</c:v>
                </c:pt>
                <c:pt idx="564">
                  <c:v>313.39999999999998</c:v>
                </c:pt>
                <c:pt idx="565">
                  <c:v>290.89999999999998</c:v>
                </c:pt>
                <c:pt idx="566">
                  <c:v>270.3</c:v>
                </c:pt>
                <c:pt idx="567">
                  <c:v>251.9</c:v>
                </c:pt>
                <c:pt idx="568">
                  <c:v>235.4</c:v>
                </c:pt>
                <c:pt idx="569">
                  <c:v>220.6</c:v>
                </c:pt>
                <c:pt idx="570">
                  <c:v>207.7</c:v>
                </c:pt>
                <c:pt idx="571">
                  <c:v>196.8</c:v>
                </c:pt>
                <c:pt idx="572">
                  <c:v>187.6</c:v>
                </c:pt>
                <c:pt idx="573">
                  <c:v>179.8</c:v>
                </c:pt>
                <c:pt idx="574">
                  <c:v>173</c:v>
                </c:pt>
                <c:pt idx="575">
                  <c:v>167.1</c:v>
                </c:pt>
                <c:pt idx="576">
                  <c:v>162.1</c:v>
                </c:pt>
                <c:pt idx="577">
                  <c:v>158</c:v>
                </c:pt>
                <c:pt idx="578">
                  <c:v>154.4</c:v>
                </c:pt>
                <c:pt idx="579">
                  <c:v>151.6</c:v>
                </c:pt>
                <c:pt idx="580">
                  <c:v>149.19999999999999</c:v>
                </c:pt>
                <c:pt idx="581">
                  <c:v>147.19999999999999</c:v>
                </c:pt>
                <c:pt idx="582">
                  <c:v>145.5</c:v>
                </c:pt>
                <c:pt idx="583">
                  <c:v>143.6</c:v>
                </c:pt>
                <c:pt idx="584">
                  <c:v>140.5</c:v>
                </c:pt>
                <c:pt idx="585">
                  <c:v>136.80000000000001</c:v>
                </c:pt>
                <c:pt idx="586">
                  <c:v>132.4</c:v>
                </c:pt>
                <c:pt idx="587">
                  <c:v>127.7</c:v>
                </c:pt>
                <c:pt idx="588">
                  <c:v>122.7</c:v>
                </c:pt>
                <c:pt idx="589">
                  <c:v>117.5</c:v>
                </c:pt>
                <c:pt idx="590">
                  <c:v>112.2</c:v>
                </c:pt>
                <c:pt idx="591">
                  <c:v>107.2</c:v>
                </c:pt>
                <c:pt idx="592">
                  <c:v>102.7</c:v>
                </c:pt>
                <c:pt idx="593">
                  <c:v>98.7</c:v>
                </c:pt>
                <c:pt idx="594">
                  <c:v>95.1</c:v>
                </c:pt>
                <c:pt idx="595">
                  <c:v>91.9</c:v>
                </c:pt>
                <c:pt idx="596">
                  <c:v>89</c:v>
                </c:pt>
                <c:pt idx="597">
                  <c:v>86.5</c:v>
                </c:pt>
                <c:pt idx="598">
                  <c:v>85.7</c:v>
                </c:pt>
                <c:pt idx="599">
                  <c:v>90</c:v>
                </c:pt>
                <c:pt idx="600">
                  <c:v>99.7</c:v>
                </c:pt>
                <c:pt idx="601">
                  <c:v>113.7</c:v>
                </c:pt>
                <c:pt idx="602">
                  <c:v>133</c:v>
                </c:pt>
                <c:pt idx="603">
                  <c:v>158.19999999999999</c:v>
                </c:pt>
                <c:pt idx="604">
                  <c:v>189.3</c:v>
                </c:pt>
                <c:pt idx="605">
                  <c:v>225.6</c:v>
                </c:pt>
                <c:pt idx="606">
                  <c:v>266.2</c:v>
                </c:pt>
                <c:pt idx="607">
                  <c:v>310.39999999999998</c:v>
                </c:pt>
                <c:pt idx="608">
                  <c:v>357.5</c:v>
                </c:pt>
                <c:pt idx="609">
                  <c:v>406.4</c:v>
                </c:pt>
                <c:pt idx="610">
                  <c:v>456</c:v>
                </c:pt>
                <c:pt idx="611">
                  <c:v>505.8</c:v>
                </c:pt>
                <c:pt idx="612">
                  <c:v>554.9</c:v>
                </c:pt>
                <c:pt idx="613">
                  <c:v>602.5</c:v>
                </c:pt>
                <c:pt idx="614">
                  <c:v>648.6</c:v>
                </c:pt>
                <c:pt idx="615">
                  <c:v>692.4</c:v>
                </c:pt>
                <c:pt idx="616">
                  <c:v>734</c:v>
                </c:pt>
                <c:pt idx="617">
                  <c:v>772.8</c:v>
                </c:pt>
                <c:pt idx="618">
                  <c:v>809.2</c:v>
                </c:pt>
                <c:pt idx="619">
                  <c:v>842.4</c:v>
                </c:pt>
                <c:pt idx="620">
                  <c:v>872.3</c:v>
                </c:pt>
                <c:pt idx="621">
                  <c:v>898.8</c:v>
                </c:pt>
                <c:pt idx="622">
                  <c:v>919.9</c:v>
                </c:pt>
                <c:pt idx="623">
                  <c:v>931.7</c:v>
                </c:pt>
              </c:numCache>
            </c:numRef>
          </c:yVal>
          <c:smooth val="1"/>
        </c:ser>
        <c:dLbls/>
        <c:axId val="168150912"/>
        <c:axId val="168157184"/>
      </c:scatterChart>
      <c:valAx>
        <c:axId val="168150912"/>
        <c:scaling>
          <c:orientation val="minMax"/>
          <c:max val="15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 </a:t>
                </a:r>
                <a:r>
                  <a:rPr lang="en-US" sz="700"/>
                  <a:t>(s)</a:t>
                </a:r>
                <a:endParaRPr lang="zh-CN" sz="70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157184"/>
        <c:crossesAt val="-100000"/>
        <c:crossBetween val="midCat"/>
        <c:majorUnit val="2"/>
      </c:valAx>
      <c:valAx>
        <c:axId val="168157184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P </a:t>
                </a:r>
                <a:r>
                  <a:rPr lang="en-US" sz="700" b="0"/>
                  <a:t>(mL)</a:t>
                </a:r>
              </a:p>
            </c:rich>
          </c:tx>
          <c:layout>
            <c:manualLayout>
              <c:xMode val="edge"/>
              <c:yMode val="edge"/>
              <c:x val="1.0587698412698403E-2"/>
              <c:y val="0.25045833333333301"/>
            </c:manualLayout>
          </c:layout>
        </c:title>
        <c:numFmt formatCode="0.0_ 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8150912"/>
        <c:crossesAt val="-10"/>
        <c:crossBetween val="midCat"/>
      </c:valAx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copd!$H$61:$H$69</c:f>
              <c:numCache>
                <c:formatCode>General</c:formatCode>
                <c:ptCount val="9"/>
                <c:pt idx="0">
                  <c:v>-14136</c:v>
                </c:pt>
                <c:pt idx="1">
                  <c:v>-7030.9090909090801</c:v>
                </c:pt>
                <c:pt idx="2">
                  <c:v>-4656.6666666666697</c:v>
                </c:pt>
                <c:pt idx="3">
                  <c:v>-3755</c:v>
                </c:pt>
                <c:pt idx="4">
                  <c:v>-3102.5806451612898</c:v>
                </c:pt>
                <c:pt idx="5">
                  <c:v>-2835</c:v>
                </c:pt>
                <c:pt idx="6">
                  <c:v>-2567.1428571428601</c:v>
                </c:pt>
                <c:pt idx="7">
                  <c:v>-2361.25</c:v>
                </c:pt>
                <c:pt idx="8">
                  <c:v>-2283.4615384615399</c:v>
                </c:pt>
              </c:numCache>
            </c:numRef>
          </c:xVal>
          <c:yVal>
            <c:numRef>
              <c:f>copd!$I$61:$I$69</c:f>
              <c:numCache>
                <c:formatCode>General</c:formatCode>
                <c:ptCount val="9"/>
                <c:pt idx="0">
                  <c:v>-264</c:v>
                </c:pt>
                <c:pt idx="1">
                  <c:v>-114.54545454545401</c:v>
                </c:pt>
                <c:pt idx="2">
                  <c:v>-73.3333333333333</c:v>
                </c:pt>
                <c:pt idx="3">
                  <c:v>-52.5</c:v>
                </c:pt>
                <c:pt idx="4">
                  <c:v>-42.580645161290299</c:v>
                </c:pt>
                <c:pt idx="5">
                  <c:v>-35</c:v>
                </c:pt>
                <c:pt idx="6">
                  <c:v>-30</c:v>
                </c:pt>
                <c:pt idx="7">
                  <c:v>-27.5</c:v>
                </c:pt>
                <c:pt idx="8">
                  <c:v>-24.230769230769202</c:v>
                </c:pt>
              </c:numCache>
            </c:numRef>
          </c:yVal>
        </c:ser>
        <c:dLbls/>
        <c:axId val="167212928"/>
        <c:axId val="167214464"/>
      </c:scatterChart>
      <c:valAx>
        <c:axId val="167212928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214464"/>
        <c:crossesAt val="-100000"/>
        <c:crossBetween val="midCat"/>
      </c:valAx>
      <c:valAx>
        <c:axId val="167214464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212928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copd!$H$173:$H$181</c:f>
              <c:numCache>
                <c:formatCode>General</c:formatCode>
                <c:ptCount val="9"/>
                <c:pt idx="0">
                  <c:v>-7224</c:v>
                </c:pt>
                <c:pt idx="1">
                  <c:v>-4938.75</c:v>
                </c:pt>
                <c:pt idx="2">
                  <c:v>-3565</c:v>
                </c:pt>
                <c:pt idx="3">
                  <c:v>-3171.7241379310299</c:v>
                </c:pt>
                <c:pt idx="4">
                  <c:v>-2725</c:v>
                </c:pt>
                <c:pt idx="5">
                  <c:v>-2478.5714285714298</c:v>
                </c:pt>
                <c:pt idx="6">
                  <c:v>-2338.72340425532</c:v>
                </c:pt>
                <c:pt idx="7">
                  <c:v>-2138.8888888888901</c:v>
                </c:pt>
                <c:pt idx="8">
                  <c:v>-2123.1578947368398</c:v>
                </c:pt>
              </c:numCache>
            </c:numRef>
          </c:xVal>
          <c:yVal>
            <c:numRef>
              <c:f>copd!$I$173:$I$181</c:f>
              <c:numCache>
                <c:formatCode>General</c:formatCode>
                <c:ptCount val="9"/>
                <c:pt idx="0">
                  <c:v>-120</c:v>
                </c:pt>
                <c:pt idx="1">
                  <c:v>-74.999999999999901</c:v>
                </c:pt>
                <c:pt idx="2">
                  <c:v>-52.5</c:v>
                </c:pt>
                <c:pt idx="3">
                  <c:v>-41.379310344827601</c:v>
                </c:pt>
                <c:pt idx="4">
                  <c:v>-33.3333333333333</c:v>
                </c:pt>
                <c:pt idx="5">
                  <c:v>-30</c:v>
                </c:pt>
                <c:pt idx="6">
                  <c:v>-25.531914893617</c:v>
                </c:pt>
                <c:pt idx="7">
                  <c:v>-23.3333333333333</c:v>
                </c:pt>
                <c:pt idx="8">
                  <c:v>-21.052631578947398</c:v>
                </c:pt>
              </c:numCache>
            </c:numRef>
          </c:yVal>
        </c:ser>
        <c:dLbls/>
        <c:axId val="167242752"/>
        <c:axId val="167052032"/>
      </c:scatterChart>
      <c:valAx>
        <c:axId val="167242752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052032"/>
        <c:crossesAt val="-100000"/>
        <c:crossBetween val="midCat"/>
      </c:valAx>
      <c:valAx>
        <c:axId val="167052032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242752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copd!$H$286:$H$294</c:f>
              <c:numCache>
                <c:formatCode>General</c:formatCode>
                <c:ptCount val="9"/>
                <c:pt idx="0">
                  <c:v>-7266</c:v>
                </c:pt>
                <c:pt idx="1">
                  <c:v>-4410</c:v>
                </c:pt>
                <c:pt idx="2">
                  <c:v>-3579.99999999999</c:v>
                </c:pt>
                <c:pt idx="3">
                  <c:v>-3074</c:v>
                </c:pt>
                <c:pt idx="4">
                  <c:v>-2657.8378378378402</c:v>
                </c:pt>
                <c:pt idx="5">
                  <c:v>-2484.2857142857101</c:v>
                </c:pt>
                <c:pt idx="6">
                  <c:v>-2246.9387755101998</c:v>
                </c:pt>
                <c:pt idx="7">
                  <c:v>-2142.2222222222199</c:v>
                </c:pt>
                <c:pt idx="8">
                  <c:v>-2053.2203389830502</c:v>
                </c:pt>
              </c:numCache>
            </c:numRef>
          </c:xVal>
          <c:yVal>
            <c:numRef>
              <c:f>copd!$I$286:$I$294</c:f>
              <c:numCache>
                <c:formatCode>General</c:formatCode>
                <c:ptCount val="9"/>
                <c:pt idx="0">
                  <c:v>-126</c:v>
                </c:pt>
                <c:pt idx="1">
                  <c:v>-70</c:v>
                </c:pt>
                <c:pt idx="2">
                  <c:v>-54.999999999999901</c:v>
                </c:pt>
                <c:pt idx="3">
                  <c:v>-42</c:v>
                </c:pt>
                <c:pt idx="4">
                  <c:v>-35.675675675675699</c:v>
                </c:pt>
                <c:pt idx="5">
                  <c:v>-30</c:v>
                </c:pt>
                <c:pt idx="6">
                  <c:v>-25.714285714285701</c:v>
                </c:pt>
                <c:pt idx="7">
                  <c:v>-24.4444444444444</c:v>
                </c:pt>
                <c:pt idx="8">
                  <c:v>-21.355932203389798</c:v>
                </c:pt>
              </c:numCache>
            </c:numRef>
          </c:yVal>
        </c:ser>
        <c:dLbls/>
        <c:axId val="167080320"/>
        <c:axId val="167081856"/>
      </c:scatterChart>
      <c:valAx>
        <c:axId val="167080320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081856"/>
        <c:crossesAt val="-100000"/>
        <c:crossBetween val="midCat"/>
      </c:valAx>
      <c:valAx>
        <c:axId val="167081856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080320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copd!$H$387:$H$395</c:f>
              <c:numCache>
                <c:formatCode>General</c:formatCode>
                <c:ptCount val="9"/>
                <c:pt idx="0">
                  <c:v>-8106.6666666666797</c:v>
                </c:pt>
                <c:pt idx="1">
                  <c:v>-5704.2857142857201</c:v>
                </c:pt>
                <c:pt idx="2">
                  <c:v>-4122.8571428571404</c:v>
                </c:pt>
                <c:pt idx="3">
                  <c:v>-3206.89655172414</c:v>
                </c:pt>
                <c:pt idx="4">
                  <c:v>-2835.4285714285702</c:v>
                </c:pt>
                <c:pt idx="5">
                  <c:v>-2569.7560975609699</c:v>
                </c:pt>
                <c:pt idx="6">
                  <c:v>-2365.5319148936201</c:v>
                </c:pt>
                <c:pt idx="7">
                  <c:v>-2248.8461538461502</c:v>
                </c:pt>
                <c:pt idx="8">
                  <c:v>-2075.5932203389798</c:v>
                </c:pt>
              </c:numCache>
            </c:numRef>
          </c:xVal>
          <c:yVal>
            <c:numRef>
              <c:f>copd!$I$387:$I$395</c:f>
              <c:numCache>
                <c:formatCode>General</c:formatCode>
                <c:ptCount val="9"/>
                <c:pt idx="0">
                  <c:v>-140</c:v>
                </c:pt>
                <c:pt idx="1">
                  <c:v>-90.000000000000099</c:v>
                </c:pt>
                <c:pt idx="2">
                  <c:v>-57.142857142857103</c:v>
                </c:pt>
                <c:pt idx="3">
                  <c:v>-43.448275862069003</c:v>
                </c:pt>
                <c:pt idx="4">
                  <c:v>-36</c:v>
                </c:pt>
                <c:pt idx="5">
                  <c:v>-29.268292682926798</c:v>
                </c:pt>
                <c:pt idx="6">
                  <c:v>-26.8085106382979</c:v>
                </c:pt>
                <c:pt idx="7">
                  <c:v>-23.076923076923102</c:v>
                </c:pt>
                <c:pt idx="8">
                  <c:v>-21.355932203389798</c:v>
                </c:pt>
              </c:numCache>
            </c:numRef>
          </c:yVal>
        </c:ser>
        <c:dLbls/>
        <c:axId val="167511552"/>
        <c:axId val="167513088"/>
      </c:scatterChart>
      <c:valAx>
        <c:axId val="167511552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13088"/>
        <c:crossesAt val="-100000"/>
        <c:crossBetween val="midCat"/>
      </c:valAx>
      <c:valAx>
        <c:axId val="167513088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11552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copd!$H$501:$H$509</c:f>
              <c:numCache>
                <c:formatCode>General</c:formatCode>
                <c:ptCount val="9"/>
                <c:pt idx="0">
                  <c:v>-32100.000000000098</c:v>
                </c:pt>
                <c:pt idx="1">
                  <c:v>-10140</c:v>
                </c:pt>
                <c:pt idx="2">
                  <c:v>-5168</c:v>
                </c:pt>
                <c:pt idx="3">
                  <c:v>-3810</c:v>
                </c:pt>
                <c:pt idx="4">
                  <c:v>-3331.1111111111099</c:v>
                </c:pt>
                <c:pt idx="5">
                  <c:v>-2739.4285714285702</c:v>
                </c:pt>
                <c:pt idx="6">
                  <c:v>-2606.1538461538498</c:v>
                </c:pt>
                <c:pt idx="7">
                  <c:v>-2384</c:v>
                </c:pt>
                <c:pt idx="8">
                  <c:v>-2209.4117647058802</c:v>
                </c:pt>
              </c:numCache>
            </c:numRef>
          </c:xVal>
          <c:yVal>
            <c:numRef>
              <c:f>copd!$I$501:$I$509</c:f>
              <c:numCache>
                <c:formatCode>General</c:formatCode>
                <c:ptCount val="9"/>
                <c:pt idx="0">
                  <c:v>-570.00000000000205</c:v>
                </c:pt>
                <c:pt idx="1">
                  <c:v>-162.857142857143</c:v>
                </c:pt>
                <c:pt idx="2">
                  <c:v>-72</c:v>
                </c:pt>
                <c:pt idx="3">
                  <c:v>-51.818181818181799</c:v>
                </c:pt>
                <c:pt idx="4">
                  <c:v>-40</c:v>
                </c:pt>
                <c:pt idx="5">
                  <c:v>-32.571428571428598</c:v>
                </c:pt>
                <c:pt idx="6">
                  <c:v>-27.692307692307701</c:v>
                </c:pt>
                <c:pt idx="7">
                  <c:v>-24</c:v>
                </c:pt>
                <c:pt idx="8">
                  <c:v>-22.352941176470601</c:v>
                </c:pt>
              </c:numCache>
            </c:numRef>
          </c:yVal>
        </c:ser>
        <c:dLbls/>
        <c:axId val="167541376"/>
        <c:axId val="167551360"/>
      </c:scatterChart>
      <c:valAx>
        <c:axId val="167541376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51360"/>
        <c:crossesAt val="-100000"/>
        <c:crossBetween val="midCat"/>
      </c:valAx>
      <c:valAx>
        <c:axId val="167551360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41376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scatterChart>
        <c:scatterStyle val="lineMarker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773137053520506E-3"/>
                  <c:y val="-7.1513778125817815E-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copd!$H$613:$H$621</c:f>
              <c:numCache>
                <c:formatCode>General</c:formatCode>
                <c:ptCount val="9"/>
                <c:pt idx="0">
                  <c:v>-21420.0000000002</c:v>
                </c:pt>
                <c:pt idx="1">
                  <c:v>-8895.0000000000291</c:v>
                </c:pt>
                <c:pt idx="2">
                  <c:v>-5192</c:v>
                </c:pt>
                <c:pt idx="3">
                  <c:v>-4017.1428571428601</c:v>
                </c:pt>
                <c:pt idx="4">
                  <c:v>-3357.7777777777801</c:v>
                </c:pt>
                <c:pt idx="5">
                  <c:v>-2846.4705882352901</c:v>
                </c:pt>
                <c:pt idx="6">
                  <c:v>-2633.8461538461502</c:v>
                </c:pt>
                <c:pt idx="7">
                  <c:v>-2410.6666666666702</c:v>
                </c:pt>
                <c:pt idx="8">
                  <c:v>-2235.2941176470599</c:v>
                </c:pt>
              </c:numCache>
            </c:numRef>
          </c:xVal>
          <c:yVal>
            <c:numRef>
              <c:f>copd!$I$613:$I$621</c:f>
              <c:numCache>
                <c:formatCode>General</c:formatCode>
                <c:ptCount val="9"/>
                <c:pt idx="0">
                  <c:v>-440.00000000000398</c:v>
                </c:pt>
                <c:pt idx="1">
                  <c:v>-165.00000000000099</c:v>
                </c:pt>
                <c:pt idx="2">
                  <c:v>-88</c:v>
                </c:pt>
                <c:pt idx="3">
                  <c:v>-65.714285714285793</c:v>
                </c:pt>
                <c:pt idx="4">
                  <c:v>-46.6666666666667</c:v>
                </c:pt>
                <c:pt idx="5">
                  <c:v>-40.588235294117702</c:v>
                </c:pt>
                <c:pt idx="6">
                  <c:v>-35.384615384615401</c:v>
                </c:pt>
                <c:pt idx="7">
                  <c:v>-28</c:v>
                </c:pt>
                <c:pt idx="8">
                  <c:v>-27.0588235294118</c:v>
                </c:pt>
              </c:numCache>
            </c:numRef>
          </c:yVal>
        </c:ser>
        <c:dLbls/>
        <c:axId val="167571456"/>
        <c:axId val="167572992"/>
      </c:scatterChart>
      <c:valAx>
        <c:axId val="167571456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72992"/>
        <c:crossesAt val="-100000"/>
        <c:crossBetween val="midCat"/>
      </c:valAx>
      <c:valAx>
        <c:axId val="167572992"/>
        <c:scaling>
          <c:orientation val="minMax"/>
        </c:scaling>
        <c:axPos val="l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71456"/>
        <c:crossesAt val="-100000"/>
        <c:crossBetween val="midCat"/>
      </c:valAx>
    </c:plotArea>
    <c:plotVisOnly val="1"/>
    <c:dispBlanksAs val="gap"/>
  </c:chart>
  <c:txPr>
    <a:bodyPr/>
    <a:lstStyle/>
    <a:p>
      <a:pPr>
        <a:defRPr lang="zh-CN" sz="900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7687076504076998"/>
          <c:y val="8.1041884209304998E-2"/>
          <c:w val="0.77273253968254008"/>
          <c:h val="0.64373888888888919"/>
        </c:manualLayout>
      </c:layout>
      <c:scatterChart>
        <c:scatterStyle val="lineMarker"/>
        <c:ser>
          <c:idx val="1"/>
          <c:order val="1"/>
          <c:spPr>
            <a:ln w="25400" cap="rnd" cmpd="sng" algn="ctr">
              <a:noFill/>
              <a:prstDash val="solid"/>
              <a:round/>
            </a:ln>
          </c:spPr>
          <c:marker>
            <c:symbol val="diamond"/>
            <c:size val="2"/>
            <c:spPr>
              <a:solidFill>
                <a:srgbClr val="FF0000"/>
              </a:solidFill>
            </c:spPr>
          </c:marker>
          <c:xVal>
            <c:numRef>
              <c:f>copd!$R$4:$R$57</c:f>
              <c:numCache>
                <c:formatCode>General</c:formatCode>
                <c:ptCount val="54"/>
                <c:pt idx="0">
                  <c:v>1.827</c:v>
                </c:pt>
                <c:pt idx="1">
                  <c:v>1.859</c:v>
                </c:pt>
                <c:pt idx="2">
                  <c:v>1.891</c:v>
                </c:pt>
                <c:pt idx="3">
                  <c:v>1.923</c:v>
                </c:pt>
                <c:pt idx="4">
                  <c:v>1.9550000000000001</c:v>
                </c:pt>
                <c:pt idx="5">
                  <c:v>1.9870000000000001</c:v>
                </c:pt>
                <c:pt idx="6">
                  <c:v>2.0190000000000001</c:v>
                </c:pt>
                <c:pt idx="7">
                  <c:v>2.0510000000000002</c:v>
                </c:pt>
                <c:pt idx="8">
                  <c:v>2.0830000000000002</c:v>
                </c:pt>
                <c:pt idx="9">
                  <c:v>5.4169999999999998</c:v>
                </c:pt>
                <c:pt idx="10">
                  <c:v>5.4489999999999998</c:v>
                </c:pt>
                <c:pt idx="11">
                  <c:v>5.4809999999999999</c:v>
                </c:pt>
                <c:pt idx="12">
                  <c:v>5.5129999999999999</c:v>
                </c:pt>
                <c:pt idx="13">
                  <c:v>5.5449999999999999</c:v>
                </c:pt>
                <c:pt idx="14">
                  <c:v>5.577</c:v>
                </c:pt>
                <c:pt idx="15">
                  <c:v>5.609</c:v>
                </c:pt>
                <c:pt idx="16">
                  <c:v>5.641</c:v>
                </c:pt>
                <c:pt idx="17">
                  <c:v>5.673</c:v>
                </c:pt>
                <c:pt idx="18">
                  <c:v>9.0380000000000003</c:v>
                </c:pt>
                <c:pt idx="19">
                  <c:v>9.0709999999999997</c:v>
                </c:pt>
                <c:pt idx="20">
                  <c:v>9.1029999999999998</c:v>
                </c:pt>
                <c:pt idx="21">
                  <c:v>9.1349999999999998</c:v>
                </c:pt>
                <c:pt idx="22">
                  <c:v>9.1669999999999998</c:v>
                </c:pt>
                <c:pt idx="23">
                  <c:v>9.1989999999999998</c:v>
                </c:pt>
                <c:pt idx="24">
                  <c:v>9.2309999999999999</c:v>
                </c:pt>
                <c:pt idx="25">
                  <c:v>9.2629999999999999</c:v>
                </c:pt>
                <c:pt idx="26">
                  <c:v>9.2949999999999999</c:v>
                </c:pt>
                <c:pt idx="27">
                  <c:v>12.272</c:v>
                </c:pt>
                <c:pt idx="28">
                  <c:v>12.304</c:v>
                </c:pt>
                <c:pt idx="29">
                  <c:v>12.336</c:v>
                </c:pt>
                <c:pt idx="30">
                  <c:v>12.368</c:v>
                </c:pt>
                <c:pt idx="31">
                  <c:v>12.4</c:v>
                </c:pt>
                <c:pt idx="32">
                  <c:v>12.432</c:v>
                </c:pt>
                <c:pt idx="33">
                  <c:v>12.464</c:v>
                </c:pt>
                <c:pt idx="34">
                  <c:v>12.496</c:v>
                </c:pt>
                <c:pt idx="35">
                  <c:v>12.528</c:v>
                </c:pt>
                <c:pt idx="36">
                  <c:v>15.92</c:v>
                </c:pt>
                <c:pt idx="37">
                  <c:v>15.952</c:v>
                </c:pt>
                <c:pt idx="38">
                  <c:v>15.984</c:v>
                </c:pt>
                <c:pt idx="39">
                  <c:v>16.015999999999998</c:v>
                </c:pt>
                <c:pt idx="40">
                  <c:v>16.047999999999998</c:v>
                </c:pt>
                <c:pt idx="41">
                  <c:v>16.079999999999998</c:v>
                </c:pt>
                <c:pt idx="42">
                  <c:v>16.111999999999998</c:v>
                </c:pt>
                <c:pt idx="43">
                  <c:v>16.143999999999998</c:v>
                </c:pt>
                <c:pt idx="44">
                  <c:v>16.175999999999998</c:v>
                </c:pt>
                <c:pt idx="45">
                  <c:v>19.504000000000001</c:v>
                </c:pt>
                <c:pt idx="46">
                  <c:v>19.536000000000001</c:v>
                </c:pt>
                <c:pt idx="47">
                  <c:v>19.568000000000001</c:v>
                </c:pt>
                <c:pt idx="48">
                  <c:v>19.600000000000001</c:v>
                </c:pt>
                <c:pt idx="49">
                  <c:v>19.632000000000001</c:v>
                </c:pt>
                <c:pt idx="50">
                  <c:v>19.664000000000001</c:v>
                </c:pt>
                <c:pt idx="51">
                  <c:v>19.696000000000002</c:v>
                </c:pt>
                <c:pt idx="52">
                  <c:v>19.728000000000002</c:v>
                </c:pt>
                <c:pt idx="53">
                  <c:v>19.760000000000002</c:v>
                </c:pt>
              </c:numCache>
            </c:numRef>
          </c:xVal>
          <c:yVal>
            <c:numRef>
              <c:f>copd!$S$4:$S$57</c:f>
              <c:numCache>
                <c:formatCode>General</c:formatCode>
                <c:ptCount val="54"/>
                <c:pt idx="0">
                  <c:v>2.1</c:v>
                </c:pt>
                <c:pt idx="1">
                  <c:v>2.2000000000000002</c:v>
                </c:pt>
                <c:pt idx="2">
                  <c:v>2.1</c:v>
                </c:pt>
                <c:pt idx="3">
                  <c:v>2.2000000000000002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2.1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2.1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2.2000000000000002</c:v>
                </c:pt>
                <c:pt idx="27">
                  <c:v>2.1</c:v>
                </c:pt>
                <c:pt idx="28">
                  <c:v>2.1</c:v>
                </c:pt>
                <c:pt idx="29">
                  <c:v>2.2000000000000002</c:v>
                </c:pt>
                <c:pt idx="30">
                  <c:v>2.1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2.1</c:v>
                </c:pt>
                <c:pt idx="34">
                  <c:v>2.2000000000000002</c:v>
                </c:pt>
                <c:pt idx="35">
                  <c:v>2.1</c:v>
                </c:pt>
                <c:pt idx="36">
                  <c:v>2.1</c:v>
                </c:pt>
                <c:pt idx="37">
                  <c:v>2.1</c:v>
                </c:pt>
                <c:pt idx="38">
                  <c:v>2.2000000000000002</c:v>
                </c:pt>
                <c:pt idx="39">
                  <c:v>2.1</c:v>
                </c:pt>
                <c:pt idx="40">
                  <c:v>2.2000000000000002</c:v>
                </c:pt>
                <c:pt idx="41">
                  <c:v>2.1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2.1</c:v>
                </c:pt>
                <c:pt idx="49">
                  <c:v>2.2999999999999998</c:v>
                </c:pt>
                <c:pt idx="50">
                  <c:v>2.1</c:v>
                </c:pt>
                <c:pt idx="51">
                  <c:v>2.1</c:v>
                </c:pt>
                <c:pt idx="52">
                  <c:v>2.2999999999999998</c:v>
                </c:pt>
                <c:pt idx="53">
                  <c:v>2.1</c:v>
                </c:pt>
              </c:numCache>
            </c:numRef>
          </c:yVal>
        </c:ser>
        <c:dLbls/>
        <c:axId val="167634432"/>
        <c:axId val="167636352"/>
      </c:scatterChart>
      <c:scatterChart>
        <c:scatterStyle val="smoothMarker"/>
        <c:ser>
          <c:idx val="0"/>
          <c:order val="0"/>
          <c:spPr>
            <a:ln w="635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copd!$A$4:$A$627</c:f>
              <c:numCache>
                <c:formatCode>General</c:formatCode>
                <c:ptCount val="624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0.28799999999999998</c:v>
                </c:pt>
                <c:pt idx="10">
                  <c:v>0.32100000000000001</c:v>
                </c:pt>
                <c:pt idx="11">
                  <c:v>0.35299999999999998</c:v>
                </c:pt>
                <c:pt idx="12">
                  <c:v>0.38500000000000001</c:v>
                </c:pt>
                <c:pt idx="13">
                  <c:v>0.41699999999999998</c:v>
                </c:pt>
                <c:pt idx="14">
                  <c:v>0.44900000000000001</c:v>
                </c:pt>
                <c:pt idx="15">
                  <c:v>0.48099999999999998</c:v>
                </c:pt>
                <c:pt idx="16">
                  <c:v>0.51300000000000001</c:v>
                </c:pt>
                <c:pt idx="17">
                  <c:v>0.54500000000000004</c:v>
                </c:pt>
                <c:pt idx="18">
                  <c:v>0.57699999999999996</c:v>
                </c:pt>
                <c:pt idx="19">
                  <c:v>0.60899999999999999</c:v>
                </c:pt>
                <c:pt idx="20">
                  <c:v>0.64100000000000001</c:v>
                </c:pt>
                <c:pt idx="21">
                  <c:v>0.67300000000000004</c:v>
                </c:pt>
                <c:pt idx="22">
                  <c:v>0.70499999999999996</c:v>
                </c:pt>
                <c:pt idx="23">
                  <c:v>0.73699999999999999</c:v>
                </c:pt>
                <c:pt idx="24">
                  <c:v>0.76900000000000002</c:v>
                </c:pt>
                <c:pt idx="25">
                  <c:v>0.80100000000000005</c:v>
                </c:pt>
                <c:pt idx="26">
                  <c:v>0.83299999999999996</c:v>
                </c:pt>
                <c:pt idx="27">
                  <c:v>0.86499999999999999</c:v>
                </c:pt>
                <c:pt idx="28">
                  <c:v>0.89700000000000002</c:v>
                </c:pt>
                <c:pt idx="29">
                  <c:v>0.92900000000000005</c:v>
                </c:pt>
                <c:pt idx="30">
                  <c:v>0.96199999999999997</c:v>
                </c:pt>
                <c:pt idx="31">
                  <c:v>0.99399999999999999</c:v>
                </c:pt>
                <c:pt idx="32">
                  <c:v>1.026</c:v>
                </c:pt>
                <c:pt idx="33">
                  <c:v>1.0580000000000001</c:v>
                </c:pt>
                <c:pt idx="34">
                  <c:v>1.0900000000000001</c:v>
                </c:pt>
                <c:pt idx="35">
                  <c:v>1.1220000000000001</c:v>
                </c:pt>
                <c:pt idx="36">
                  <c:v>1.1539999999999999</c:v>
                </c:pt>
                <c:pt idx="37">
                  <c:v>1.1859999999999999</c:v>
                </c:pt>
                <c:pt idx="38">
                  <c:v>1.218</c:v>
                </c:pt>
                <c:pt idx="39">
                  <c:v>1.25</c:v>
                </c:pt>
                <c:pt idx="40">
                  <c:v>1.282</c:v>
                </c:pt>
                <c:pt idx="41">
                  <c:v>1.3140000000000001</c:v>
                </c:pt>
                <c:pt idx="42">
                  <c:v>1.3460000000000001</c:v>
                </c:pt>
                <c:pt idx="43">
                  <c:v>1.3779999999999999</c:v>
                </c:pt>
                <c:pt idx="44">
                  <c:v>1.41</c:v>
                </c:pt>
                <c:pt idx="45">
                  <c:v>1.4419999999999999</c:v>
                </c:pt>
                <c:pt idx="46">
                  <c:v>1.474</c:v>
                </c:pt>
                <c:pt idx="47">
                  <c:v>1.506</c:v>
                </c:pt>
                <c:pt idx="48">
                  <c:v>1.538</c:v>
                </c:pt>
                <c:pt idx="49">
                  <c:v>1.571</c:v>
                </c:pt>
                <c:pt idx="50">
                  <c:v>1.603</c:v>
                </c:pt>
                <c:pt idx="51">
                  <c:v>1.635</c:v>
                </c:pt>
                <c:pt idx="52">
                  <c:v>1.667</c:v>
                </c:pt>
                <c:pt idx="53">
                  <c:v>1.6990000000000001</c:v>
                </c:pt>
                <c:pt idx="54">
                  <c:v>1.7310000000000001</c:v>
                </c:pt>
                <c:pt idx="55">
                  <c:v>1.7629999999999999</c:v>
                </c:pt>
                <c:pt idx="56">
                  <c:v>1.7949999999999999</c:v>
                </c:pt>
                <c:pt idx="57">
                  <c:v>1.827</c:v>
                </c:pt>
                <c:pt idx="58">
                  <c:v>1.859</c:v>
                </c:pt>
                <c:pt idx="59">
                  <c:v>1.891</c:v>
                </c:pt>
                <c:pt idx="60">
                  <c:v>1.923</c:v>
                </c:pt>
                <c:pt idx="61">
                  <c:v>1.9550000000000001</c:v>
                </c:pt>
                <c:pt idx="62">
                  <c:v>1.9870000000000001</c:v>
                </c:pt>
                <c:pt idx="63">
                  <c:v>2.0190000000000001</c:v>
                </c:pt>
                <c:pt idx="64">
                  <c:v>2.0510000000000002</c:v>
                </c:pt>
                <c:pt idx="65">
                  <c:v>2.0830000000000002</c:v>
                </c:pt>
                <c:pt idx="66">
                  <c:v>2.1150000000000002</c:v>
                </c:pt>
                <c:pt idx="67">
                  <c:v>2.1469999999999998</c:v>
                </c:pt>
                <c:pt idx="68">
                  <c:v>2.1789999999999998</c:v>
                </c:pt>
                <c:pt idx="69">
                  <c:v>2.2120000000000002</c:v>
                </c:pt>
                <c:pt idx="70">
                  <c:v>2.2440000000000002</c:v>
                </c:pt>
                <c:pt idx="71">
                  <c:v>2.2759999999999998</c:v>
                </c:pt>
                <c:pt idx="72">
                  <c:v>2.3079999999999998</c:v>
                </c:pt>
                <c:pt idx="73">
                  <c:v>2.34</c:v>
                </c:pt>
                <c:pt idx="74">
                  <c:v>2.3719999999999999</c:v>
                </c:pt>
                <c:pt idx="75">
                  <c:v>2.4039999999999999</c:v>
                </c:pt>
                <c:pt idx="76">
                  <c:v>2.4359999999999999</c:v>
                </c:pt>
                <c:pt idx="77">
                  <c:v>2.468</c:v>
                </c:pt>
                <c:pt idx="78">
                  <c:v>2.5</c:v>
                </c:pt>
                <c:pt idx="79">
                  <c:v>2.532</c:v>
                </c:pt>
                <c:pt idx="80">
                  <c:v>2.5640000000000001</c:v>
                </c:pt>
                <c:pt idx="81">
                  <c:v>2.5960000000000001</c:v>
                </c:pt>
                <c:pt idx="82">
                  <c:v>2.6280000000000001</c:v>
                </c:pt>
                <c:pt idx="83">
                  <c:v>2.66</c:v>
                </c:pt>
                <c:pt idx="84">
                  <c:v>2.6920000000000002</c:v>
                </c:pt>
                <c:pt idx="85">
                  <c:v>2.7240000000000002</c:v>
                </c:pt>
                <c:pt idx="86">
                  <c:v>2.7559999999999998</c:v>
                </c:pt>
                <c:pt idx="87">
                  <c:v>2.7879999999999998</c:v>
                </c:pt>
                <c:pt idx="88">
                  <c:v>2.8210000000000002</c:v>
                </c:pt>
                <c:pt idx="89">
                  <c:v>2.8530000000000002</c:v>
                </c:pt>
                <c:pt idx="90">
                  <c:v>2.8849999999999998</c:v>
                </c:pt>
                <c:pt idx="91">
                  <c:v>2.9169999999999998</c:v>
                </c:pt>
                <c:pt idx="92">
                  <c:v>2.9489999999999998</c:v>
                </c:pt>
                <c:pt idx="93">
                  <c:v>2.9809999999999999</c:v>
                </c:pt>
                <c:pt idx="94">
                  <c:v>3.0129999999999999</c:v>
                </c:pt>
                <c:pt idx="95">
                  <c:v>3.0449999999999999</c:v>
                </c:pt>
                <c:pt idx="96">
                  <c:v>3.077</c:v>
                </c:pt>
                <c:pt idx="97">
                  <c:v>3.109</c:v>
                </c:pt>
                <c:pt idx="98">
                  <c:v>3.141</c:v>
                </c:pt>
                <c:pt idx="99">
                  <c:v>3.173</c:v>
                </c:pt>
                <c:pt idx="100">
                  <c:v>3.2050000000000001</c:v>
                </c:pt>
                <c:pt idx="101">
                  <c:v>3.2370000000000001</c:v>
                </c:pt>
                <c:pt idx="102">
                  <c:v>3.2690000000000001</c:v>
                </c:pt>
                <c:pt idx="103">
                  <c:v>3.3010000000000002</c:v>
                </c:pt>
                <c:pt idx="104">
                  <c:v>3.3330000000000002</c:v>
                </c:pt>
                <c:pt idx="105">
                  <c:v>3.3650000000000002</c:v>
                </c:pt>
                <c:pt idx="106">
                  <c:v>3.3969999999999998</c:v>
                </c:pt>
                <c:pt idx="107">
                  <c:v>3.4289999999999998</c:v>
                </c:pt>
                <c:pt idx="108">
                  <c:v>3.4620000000000002</c:v>
                </c:pt>
                <c:pt idx="109">
                  <c:v>3.4940000000000002</c:v>
                </c:pt>
                <c:pt idx="110">
                  <c:v>3.5259999999999998</c:v>
                </c:pt>
                <c:pt idx="111">
                  <c:v>3.5579999999999998</c:v>
                </c:pt>
                <c:pt idx="112">
                  <c:v>3.59</c:v>
                </c:pt>
                <c:pt idx="113">
                  <c:v>3.6219999999999999</c:v>
                </c:pt>
                <c:pt idx="114">
                  <c:v>3.6539999999999999</c:v>
                </c:pt>
                <c:pt idx="115">
                  <c:v>3.6859999999999999</c:v>
                </c:pt>
                <c:pt idx="116">
                  <c:v>3.718</c:v>
                </c:pt>
                <c:pt idx="117">
                  <c:v>3.75</c:v>
                </c:pt>
                <c:pt idx="118">
                  <c:v>3.782</c:v>
                </c:pt>
                <c:pt idx="119">
                  <c:v>3.8140000000000001</c:v>
                </c:pt>
                <c:pt idx="120">
                  <c:v>3.8460000000000001</c:v>
                </c:pt>
                <c:pt idx="121">
                  <c:v>3.8780000000000001</c:v>
                </c:pt>
                <c:pt idx="122">
                  <c:v>3.91</c:v>
                </c:pt>
                <c:pt idx="123">
                  <c:v>3.9420000000000002</c:v>
                </c:pt>
                <c:pt idx="124">
                  <c:v>3.9740000000000002</c:v>
                </c:pt>
                <c:pt idx="125">
                  <c:v>4.0060000000000002</c:v>
                </c:pt>
                <c:pt idx="126">
                  <c:v>4.0380000000000003</c:v>
                </c:pt>
                <c:pt idx="127">
                  <c:v>4.0709999999999997</c:v>
                </c:pt>
                <c:pt idx="128">
                  <c:v>4.1029999999999998</c:v>
                </c:pt>
                <c:pt idx="129">
                  <c:v>4.1349999999999998</c:v>
                </c:pt>
                <c:pt idx="130">
                  <c:v>4.1669999999999998</c:v>
                </c:pt>
                <c:pt idx="131">
                  <c:v>4.1989999999999998</c:v>
                </c:pt>
                <c:pt idx="132">
                  <c:v>4.2309999999999999</c:v>
                </c:pt>
                <c:pt idx="133">
                  <c:v>4.2629999999999999</c:v>
                </c:pt>
                <c:pt idx="134">
                  <c:v>4.2949999999999999</c:v>
                </c:pt>
                <c:pt idx="135">
                  <c:v>4.327</c:v>
                </c:pt>
                <c:pt idx="136">
                  <c:v>4.359</c:v>
                </c:pt>
                <c:pt idx="137">
                  <c:v>4.391</c:v>
                </c:pt>
                <c:pt idx="138">
                  <c:v>4.423</c:v>
                </c:pt>
                <c:pt idx="139">
                  <c:v>4.4550000000000001</c:v>
                </c:pt>
                <c:pt idx="140">
                  <c:v>4.4870000000000001</c:v>
                </c:pt>
                <c:pt idx="141">
                  <c:v>4.5190000000000001</c:v>
                </c:pt>
                <c:pt idx="142">
                  <c:v>4.5510000000000002</c:v>
                </c:pt>
                <c:pt idx="143">
                  <c:v>4.5830000000000002</c:v>
                </c:pt>
                <c:pt idx="144">
                  <c:v>4.6150000000000002</c:v>
                </c:pt>
                <c:pt idx="145">
                  <c:v>4.6470000000000002</c:v>
                </c:pt>
                <c:pt idx="146">
                  <c:v>4.6790000000000003</c:v>
                </c:pt>
                <c:pt idx="147">
                  <c:v>4.7119999999999997</c:v>
                </c:pt>
                <c:pt idx="148">
                  <c:v>4.7439999999999998</c:v>
                </c:pt>
                <c:pt idx="149">
                  <c:v>4.7759999999999998</c:v>
                </c:pt>
                <c:pt idx="150">
                  <c:v>4.8079999999999998</c:v>
                </c:pt>
                <c:pt idx="151">
                  <c:v>4.84</c:v>
                </c:pt>
                <c:pt idx="152">
                  <c:v>4.8719999999999999</c:v>
                </c:pt>
                <c:pt idx="153">
                  <c:v>4.9039999999999999</c:v>
                </c:pt>
                <c:pt idx="154">
                  <c:v>4.9359999999999999</c:v>
                </c:pt>
                <c:pt idx="155">
                  <c:v>4.968</c:v>
                </c:pt>
                <c:pt idx="156">
                  <c:v>5</c:v>
                </c:pt>
                <c:pt idx="157">
                  <c:v>5.032</c:v>
                </c:pt>
                <c:pt idx="158">
                  <c:v>5.0640000000000001</c:v>
                </c:pt>
                <c:pt idx="159">
                  <c:v>5.0960000000000001</c:v>
                </c:pt>
                <c:pt idx="160">
                  <c:v>5.1280000000000001</c:v>
                </c:pt>
                <c:pt idx="161">
                  <c:v>5.16</c:v>
                </c:pt>
                <c:pt idx="162">
                  <c:v>5.1920000000000002</c:v>
                </c:pt>
                <c:pt idx="163">
                  <c:v>5.2240000000000002</c:v>
                </c:pt>
                <c:pt idx="164">
                  <c:v>5.2560000000000002</c:v>
                </c:pt>
                <c:pt idx="165">
                  <c:v>5.2880000000000003</c:v>
                </c:pt>
                <c:pt idx="166">
                  <c:v>5.3209999999999997</c:v>
                </c:pt>
                <c:pt idx="167">
                  <c:v>5.3529999999999998</c:v>
                </c:pt>
                <c:pt idx="168">
                  <c:v>5.3849999999999998</c:v>
                </c:pt>
                <c:pt idx="169">
                  <c:v>5.4169999999999998</c:v>
                </c:pt>
                <c:pt idx="170">
                  <c:v>5.4489999999999998</c:v>
                </c:pt>
                <c:pt idx="171">
                  <c:v>5.4809999999999999</c:v>
                </c:pt>
                <c:pt idx="172">
                  <c:v>5.5129999999999999</c:v>
                </c:pt>
                <c:pt idx="173">
                  <c:v>5.5449999999999999</c:v>
                </c:pt>
                <c:pt idx="174">
                  <c:v>5.577</c:v>
                </c:pt>
                <c:pt idx="175">
                  <c:v>5.609</c:v>
                </c:pt>
                <c:pt idx="176">
                  <c:v>5.641</c:v>
                </c:pt>
                <c:pt idx="177">
                  <c:v>5.673</c:v>
                </c:pt>
                <c:pt idx="178">
                  <c:v>5.7050000000000001</c:v>
                </c:pt>
                <c:pt idx="179">
                  <c:v>5.7370000000000001</c:v>
                </c:pt>
                <c:pt idx="180">
                  <c:v>5.7690000000000001</c:v>
                </c:pt>
                <c:pt idx="181">
                  <c:v>5.8010000000000002</c:v>
                </c:pt>
                <c:pt idx="182">
                  <c:v>5.8330000000000002</c:v>
                </c:pt>
                <c:pt idx="183">
                  <c:v>5.8650000000000002</c:v>
                </c:pt>
                <c:pt idx="184">
                  <c:v>5.8970000000000002</c:v>
                </c:pt>
                <c:pt idx="185">
                  <c:v>5.9290000000000003</c:v>
                </c:pt>
                <c:pt idx="186">
                  <c:v>5.9619999999999997</c:v>
                </c:pt>
                <c:pt idx="187">
                  <c:v>5.9939999999999998</c:v>
                </c:pt>
                <c:pt idx="188">
                  <c:v>6.0259999999999998</c:v>
                </c:pt>
                <c:pt idx="189">
                  <c:v>6.0579999999999998</c:v>
                </c:pt>
                <c:pt idx="190">
                  <c:v>6.09</c:v>
                </c:pt>
                <c:pt idx="191">
                  <c:v>6.1219999999999999</c:v>
                </c:pt>
                <c:pt idx="192">
                  <c:v>6.1539999999999999</c:v>
                </c:pt>
                <c:pt idx="193">
                  <c:v>6.1859999999999999</c:v>
                </c:pt>
                <c:pt idx="194">
                  <c:v>6.218</c:v>
                </c:pt>
                <c:pt idx="195">
                  <c:v>6.25</c:v>
                </c:pt>
                <c:pt idx="196">
                  <c:v>6.282</c:v>
                </c:pt>
                <c:pt idx="197">
                  <c:v>6.3140000000000001</c:v>
                </c:pt>
                <c:pt idx="198">
                  <c:v>6.3460000000000001</c:v>
                </c:pt>
                <c:pt idx="199">
                  <c:v>6.3780000000000001</c:v>
                </c:pt>
                <c:pt idx="200">
                  <c:v>6.41</c:v>
                </c:pt>
                <c:pt idx="201">
                  <c:v>6.4420000000000002</c:v>
                </c:pt>
                <c:pt idx="202">
                  <c:v>6.4740000000000002</c:v>
                </c:pt>
                <c:pt idx="203">
                  <c:v>6.5060000000000002</c:v>
                </c:pt>
                <c:pt idx="204">
                  <c:v>6.5380000000000003</c:v>
                </c:pt>
                <c:pt idx="205">
                  <c:v>6.5709999999999997</c:v>
                </c:pt>
                <c:pt idx="206">
                  <c:v>6.6029999999999998</c:v>
                </c:pt>
                <c:pt idx="207">
                  <c:v>6.6349999999999998</c:v>
                </c:pt>
                <c:pt idx="208">
                  <c:v>6.6669999999999998</c:v>
                </c:pt>
                <c:pt idx="209">
                  <c:v>6.6989999999999998</c:v>
                </c:pt>
                <c:pt idx="210">
                  <c:v>6.7309999999999999</c:v>
                </c:pt>
                <c:pt idx="211">
                  <c:v>6.7629999999999999</c:v>
                </c:pt>
                <c:pt idx="212">
                  <c:v>6.7949999999999999</c:v>
                </c:pt>
                <c:pt idx="213">
                  <c:v>6.827</c:v>
                </c:pt>
                <c:pt idx="214">
                  <c:v>6.859</c:v>
                </c:pt>
                <c:pt idx="215">
                  <c:v>6.891</c:v>
                </c:pt>
                <c:pt idx="216">
                  <c:v>6.923</c:v>
                </c:pt>
                <c:pt idx="217">
                  <c:v>6.9550000000000001</c:v>
                </c:pt>
                <c:pt idx="218">
                  <c:v>6.9870000000000001</c:v>
                </c:pt>
                <c:pt idx="219">
                  <c:v>7.0190000000000001</c:v>
                </c:pt>
                <c:pt idx="220">
                  <c:v>7.0510000000000002</c:v>
                </c:pt>
                <c:pt idx="221">
                  <c:v>7.0830000000000002</c:v>
                </c:pt>
                <c:pt idx="222">
                  <c:v>7.1150000000000002</c:v>
                </c:pt>
                <c:pt idx="223">
                  <c:v>7.1470000000000002</c:v>
                </c:pt>
                <c:pt idx="224">
                  <c:v>7.1790000000000003</c:v>
                </c:pt>
                <c:pt idx="225">
                  <c:v>7.2119999999999997</c:v>
                </c:pt>
                <c:pt idx="226">
                  <c:v>7.2439999999999998</c:v>
                </c:pt>
                <c:pt idx="227">
                  <c:v>7.2759999999999998</c:v>
                </c:pt>
                <c:pt idx="228">
                  <c:v>7.3079999999999998</c:v>
                </c:pt>
                <c:pt idx="229">
                  <c:v>7.34</c:v>
                </c:pt>
                <c:pt idx="230">
                  <c:v>7.3719999999999999</c:v>
                </c:pt>
                <c:pt idx="231">
                  <c:v>7.4039999999999999</c:v>
                </c:pt>
                <c:pt idx="232">
                  <c:v>7.4359999999999999</c:v>
                </c:pt>
                <c:pt idx="233">
                  <c:v>7.468</c:v>
                </c:pt>
                <c:pt idx="234">
                  <c:v>7.5</c:v>
                </c:pt>
                <c:pt idx="235">
                  <c:v>7.532</c:v>
                </c:pt>
                <c:pt idx="236">
                  <c:v>7.5640000000000001</c:v>
                </c:pt>
                <c:pt idx="237">
                  <c:v>7.5960000000000001</c:v>
                </c:pt>
                <c:pt idx="238">
                  <c:v>7.6280000000000001</c:v>
                </c:pt>
                <c:pt idx="239">
                  <c:v>7.66</c:v>
                </c:pt>
                <c:pt idx="240">
                  <c:v>7.6920000000000002</c:v>
                </c:pt>
                <c:pt idx="241">
                  <c:v>7.7240000000000002</c:v>
                </c:pt>
                <c:pt idx="242">
                  <c:v>7.7560000000000002</c:v>
                </c:pt>
                <c:pt idx="243">
                  <c:v>7.7880000000000003</c:v>
                </c:pt>
                <c:pt idx="244">
                  <c:v>7.8209999999999997</c:v>
                </c:pt>
                <c:pt idx="245">
                  <c:v>7.8529999999999998</c:v>
                </c:pt>
                <c:pt idx="246">
                  <c:v>7.8849999999999998</c:v>
                </c:pt>
                <c:pt idx="247">
                  <c:v>7.9169999999999998</c:v>
                </c:pt>
                <c:pt idx="248">
                  <c:v>7.9489999999999998</c:v>
                </c:pt>
                <c:pt idx="249">
                  <c:v>7.9809999999999999</c:v>
                </c:pt>
                <c:pt idx="250">
                  <c:v>8.0129999999999999</c:v>
                </c:pt>
                <c:pt idx="251">
                  <c:v>8.0449999999999999</c:v>
                </c:pt>
                <c:pt idx="252">
                  <c:v>8.077</c:v>
                </c:pt>
                <c:pt idx="253">
                  <c:v>8.109</c:v>
                </c:pt>
                <c:pt idx="254">
                  <c:v>8.141</c:v>
                </c:pt>
                <c:pt idx="255">
                  <c:v>8.173</c:v>
                </c:pt>
                <c:pt idx="256">
                  <c:v>8.2050000000000001</c:v>
                </c:pt>
                <c:pt idx="257">
                  <c:v>8.2370000000000001</c:v>
                </c:pt>
                <c:pt idx="258">
                  <c:v>8.2690000000000001</c:v>
                </c:pt>
                <c:pt idx="259">
                  <c:v>8.3010000000000002</c:v>
                </c:pt>
                <c:pt idx="260">
                  <c:v>8.3330000000000002</c:v>
                </c:pt>
                <c:pt idx="261">
                  <c:v>8.3650000000000002</c:v>
                </c:pt>
                <c:pt idx="262">
                  <c:v>8.3970000000000002</c:v>
                </c:pt>
                <c:pt idx="263">
                  <c:v>8.4290000000000003</c:v>
                </c:pt>
                <c:pt idx="264">
                  <c:v>8.4619999999999997</c:v>
                </c:pt>
                <c:pt idx="265">
                  <c:v>8.4939999999999998</c:v>
                </c:pt>
                <c:pt idx="266">
                  <c:v>8.5259999999999998</c:v>
                </c:pt>
                <c:pt idx="267">
                  <c:v>8.5579999999999998</c:v>
                </c:pt>
                <c:pt idx="268">
                  <c:v>8.59</c:v>
                </c:pt>
                <c:pt idx="269">
                  <c:v>8.6219999999999999</c:v>
                </c:pt>
                <c:pt idx="270">
                  <c:v>8.6539999999999999</c:v>
                </c:pt>
                <c:pt idx="271">
                  <c:v>8.6859999999999999</c:v>
                </c:pt>
                <c:pt idx="272">
                  <c:v>8.718</c:v>
                </c:pt>
                <c:pt idx="273">
                  <c:v>8.75</c:v>
                </c:pt>
                <c:pt idx="274">
                  <c:v>8.782</c:v>
                </c:pt>
                <c:pt idx="275">
                  <c:v>8.8140000000000001</c:v>
                </c:pt>
                <c:pt idx="276">
                  <c:v>8.8460000000000001</c:v>
                </c:pt>
                <c:pt idx="277">
                  <c:v>8.8780000000000001</c:v>
                </c:pt>
                <c:pt idx="278">
                  <c:v>8.91</c:v>
                </c:pt>
                <c:pt idx="279">
                  <c:v>8.9420000000000002</c:v>
                </c:pt>
                <c:pt idx="280">
                  <c:v>8.9740000000000002</c:v>
                </c:pt>
                <c:pt idx="281">
                  <c:v>9.0060000000000002</c:v>
                </c:pt>
                <c:pt idx="282">
                  <c:v>9.0380000000000003</c:v>
                </c:pt>
                <c:pt idx="283">
                  <c:v>9.0709999999999997</c:v>
                </c:pt>
                <c:pt idx="284">
                  <c:v>9.1029999999999998</c:v>
                </c:pt>
                <c:pt idx="285">
                  <c:v>9.1349999999999998</c:v>
                </c:pt>
                <c:pt idx="286">
                  <c:v>9.1669999999999998</c:v>
                </c:pt>
                <c:pt idx="287">
                  <c:v>9.1989999999999998</c:v>
                </c:pt>
                <c:pt idx="288">
                  <c:v>9.2309999999999999</c:v>
                </c:pt>
                <c:pt idx="289">
                  <c:v>9.2629999999999999</c:v>
                </c:pt>
                <c:pt idx="290">
                  <c:v>9.2949999999999999</c:v>
                </c:pt>
                <c:pt idx="291">
                  <c:v>9.327</c:v>
                </c:pt>
                <c:pt idx="292">
                  <c:v>9.359</c:v>
                </c:pt>
                <c:pt idx="293">
                  <c:v>9.391</c:v>
                </c:pt>
                <c:pt idx="294">
                  <c:v>9.423</c:v>
                </c:pt>
                <c:pt idx="295">
                  <c:v>9.4550000000000001</c:v>
                </c:pt>
                <c:pt idx="296">
                  <c:v>9.4870000000000001</c:v>
                </c:pt>
                <c:pt idx="297">
                  <c:v>9.5190000000000001</c:v>
                </c:pt>
                <c:pt idx="298">
                  <c:v>9.5510000000000002</c:v>
                </c:pt>
                <c:pt idx="299">
                  <c:v>9.5830000000000002</c:v>
                </c:pt>
                <c:pt idx="300">
                  <c:v>9.6150000000000002</c:v>
                </c:pt>
                <c:pt idx="301">
                  <c:v>9.6470000000000002</c:v>
                </c:pt>
                <c:pt idx="302">
                  <c:v>9.6790000000000003</c:v>
                </c:pt>
                <c:pt idx="303">
                  <c:v>9.7119999999999997</c:v>
                </c:pt>
                <c:pt idx="304">
                  <c:v>9.7439999999999998</c:v>
                </c:pt>
                <c:pt idx="305">
                  <c:v>9.7759999999999998</c:v>
                </c:pt>
                <c:pt idx="306">
                  <c:v>9.8079999999999998</c:v>
                </c:pt>
                <c:pt idx="307">
                  <c:v>9.84</c:v>
                </c:pt>
                <c:pt idx="308">
                  <c:v>9.8719999999999999</c:v>
                </c:pt>
                <c:pt idx="309">
                  <c:v>9.9039999999999999</c:v>
                </c:pt>
                <c:pt idx="310">
                  <c:v>9.9359999999999999</c:v>
                </c:pt>
                <c:pt idx="311">
                  <c:v>9.968</c:v>
                </c:pt>
                <c:pt idx="312">
                  <c:v>10</c:v>
                </c:pt>
                <c:pt idx="313">
                  <c:v>10.032</c:v>
                </c:pt>
                <c:pt idx="314">
                  <c:v>10.064</c:v>
                </c:pt>
                <c:pt idx="315">
                  <c:v>10.096</c:v>
                </c:pt>
                <c:pt idx="316">
                  <c:v>10.128</c:v>
                </c:pt>
                <c:pt idx="317">
                  <c:v>10.16</c:v>
                </c:pt>
                <c:pt idx="318">
                  <c:v>10.192</c:v>
                </c:pt>
                <c:pt idx="319">
                  <c:v>10.224</c:v>
                </c:pt>
                <c:pt idx="320">
                  <c:v>10.256</c:v>
                </c:pt>
                <c:pt idx="321">
                  <c:v>10.288</c:v>
                </c:pt>
                <c:pt idx="322">
                  <c:v>10.32</c:v>
                </c:pt>
                <c:pt idx="323">
                  <c:v>10.352</c:v>
                </c:pt>
                <c:pt idx="324">
                  <c:v>10.384</c:v>
                </c:pt>
                <c:pt idx="325">
                  <c:v>10.416</c:v>
                </c:pt>
                <c:pt idx="326">
                  <c:v>10.448</c:v>
                </c:pt>
                <c:pt idx="327">
                  <c:v>10.48</c:v>
                </c:pt>
                <c:pt idx="328">
                  <c:v>10.512</c:v>
                </c:pt>
                <c:pt idx="329">
                  <c:v>10.544</c:v>
                </c:pt>
                <c:pt idx="330">
                  <c:v>10.576000000000001</c:v>
                </c:pt>
                <c:pt idx="331">
                  <c:v>10.608000000000001</c:v>
                </c:pt>
                <c:pt idx="332">
                  <c:v>10.64</c:v>
                </c:pt>
                <c:pt idx="333">
                  <c:v>10.672000000000001</c:v>
                </c:pt>
                <c:pt idx="334">
                  <c:v>10.704000000000001</c:v>
                </c:pt>
                <c:pt idx="335">
                  <c:v>10.736000000000001</c:v>
                </c:pt>
                <c:pt idx="336">
                  <c:v>10.768000000000001</c:v>
                </c:pt>
                <c:pt idx="337">
                  <c:v>10.8</c:v>
                </c:pt>
                <c:pt idx="338">
                  <c:v>10.832000000000001</c:v>
                </c:pt>
                <c:pt idx="339">
                  <c:v>10.864000000000001</c:v>
                </c:pt>
                <c:pt idx="340">
                  <c:v>10.896000000000001</c:v>
                </c:pt>
                <c:pt idx="341">
                  <c:v>10.928000000000001</c:v>
                </c:pt>
                <c:pt idx="342">
                  <c:v>10.96</c:v>
                </c:pt>
                <c:pt idx="343">
                  <c:v>10.992000000000001</c:v>
                </c:pt>
                <c:pt idx="344">
                  <c:v>11.023999999999999</c:v>
                </c:pt>
                <c:pt idx="345">
                  <c:v>11.055999999999999</c:v>
                </c:pt>
                <c:pt idx="346">
                  <c:v>11.087999999999999</c:v>
                </c:pt>
                <c:pt idx="347">
                  <c:v>11.12</c:v>
                </c:pt>
                <c:pt idx="348">
                  <c:v>11.151999999999999</c:v>
                </c:pt>
                <c:pt idx="349">
                  <c:v>11.183999999999999</c:v>
                </c:pt>
                <c:pt idx="350">
                  <c:v>11.215999999999999</c:v>
                </c:pt>
                <c:pt idx="351">
                  <c:v>11.247999999999999</c:v>
                </c:pt>
                <c:pt idx="352">
                  <c:v>11.28</c:v>
                </c:pt>
                <c:pt idx="353">
                  <c:v>11.311999999999999</c:v>
                </c:pt>
                <c:pt idx="354">
                  <c:v>11.343999999999999</c:v>
                </c:pt>
                <c:pt idx="355">
                  <c:v>11.375999999999999</c:v>
                </c:pt>
                <c:pt idx="356">
                  <c:v>11.407999999999999</c:v>
                </c:pt>
                <c:pt idx="357">
                  <c:v>11.44</c:v>
                </c:pt>
                <c:pt idx="358">
                  <c:v>11.472</c:v>
                </c:pt>
                <c:pt idx="359">
                  <c:v>11.504</c:v>
                </c:pt>
                <c:pt idx="360">
                  <c:v>11.536</c:v>
                </c:pt>
                <c:pt idx="361">
                  <c:v>11.568</c:v>
                </c:pt>
                <c:pt idx="362">
                  <c:v>11.6</c:v>
                </c:pt>
                <c:pt idx="363">
                  <c:v>11.632</c:v>
                </c:pt>
                <c:pt idx="364">
                  <c:v>11.664</c:v>
                </c:pt>
                <c:pt idx="365">
                  <c:v>11.696</c:v>
                </c:pt>
                <c:pt idx="366">
                  <c:v>11.728</c:v>
                </c:pt>
                <c:pt idx="367">
                  <c:v>11.76</c:v>
                </c:pt>
                <c:pt idx="368">
                  <c:v>11.792</c:v>
                </c:pt>
                <c:pt idx="369">
                  <c:v>11.824</c:v>
                </c:pt>
                <c:pt idx="370">
                  <c:v>11.856</c:v>
                </c:pt>
                <c:pt idx="371">
                  <c:v>11.888</c:v>
                </c:pt>
                <c:pt idx="372">
                  <c:v>11.92</c:v>
                </c:pt>
                <c:pt idx="373">
                  <c:v>11.952</c:v>
                </c:pt>
                <c:pt idx="374">
                  <c:v>11.984</c:v>
                </c:pt>
                <c:pt idx="375">
                  <c:v>12.016</c:v>
                </c:pt>
                <c:pt idx="376">
                  <c:v>12.048</c:v>
                </c:pt>
                <c:pt idx="377">
                  <c:v>12.08</c:v>
                </c:pt>
                <c:pt idx="378">
                  <c:v>12.112</c:v>
                </c:pt>
                <c:pt idx="379">
                  <c:v>12.144</c:v>
                </c:pt>
                <c:pt idx="380">
                  <c:v>12.176</c:v>
                </c:pt>
                <c:pt idx="381">
                  <c:v>12.208</c:v>
                </c:pt>
                <c:pt idx="382">
                  <c:v>12.24</c:v>
                </c:pt>
                <c:pt idx="383">
                  <c:v>12.272</c:v>
                </c:pt>
                <c:pt idx="384">
                  <c:v>12.304</c:v>
                </c:pt>
                <c:pt idx="385">
                  <c:v>12.336</c:v>
                </c:pt>
                <c:pt idx="386">
                  <c:v>12.368</c:v>
                </c:pt>
                <c:pt idx="387">
                  <c:v>12.4</c:v>
                </c:pt>
                <c:pt idx="388">
                  <c:v>12.432</c:v>
                </c:pt>
                <c:pt idx="389">
                  <c:v>12.464</c:v>
                </c:pt>
                <c:pt idx="390">
                  <c:v>12.496</c:v>
                </c:pt>
                <c:pt idx="391">
                  <c:v>12.528</c:v>
                </c:pt>
                <c:pt idx="392">
                  <c:v>12.56</c:v>
                </c:pt>
                <c:pt idx="393">
                  <c:v>12.592000000000001</c:v>
                </c:pt>
                <c:pt idx="394">
                  <c:v>12.624000000000001</c:v>
                </c:pt>
                <c:pt idx="395">
                  <c:v>12.656000000000001</c:v>
                </c:pt>
                <c:pt idx="396">
                  <c:v>12.688000000000001</c:v>
                </c:pt>
                <c:pt idx="397">
                  <c:v>12.72</c:v>
                </c:pt>
                <c:pt idx="398">
                  <c:v>12.752000000000001</c:v>
                </c:pt>
                <c:pt idx="399">
                  <c:v>12.784000000000001</c:v>
                </c:pt>
                <c:pt idx="400">
                  <c:v>12.816000000000001</c:v>
                </c:pt>
                <c:pt idx="401">
                  <c:v>12.848000000000001</c:v>
                </c:pt>
                <c:pt idx="402">
                  <c:v>12.88</c:v>
                </c:pt>
                <c:pt idx="403">
                  <c:v>12.912000000000001</c:v>
                </c:pt>
                <c:pt idx="404">
                  <c:v>12.944000000000001</c:v>
                </c:pt>
                <c:pt idx="405">
                  <c:v>12.976000000000001</c:v>
                </c:pt>
                <c:pt idx="406">
                  <c:v>13.007999999999999</c:v>
                </c:pt>
                <c:pt idx="407">
                  <c:v>13.04</c:v>
                </c:pt>
                <c:pt idx="408">
                  <c:v>13.071999999999999</c:v>
                </c:pt>
                <c:pt idx="409">
                  <c:v>13.103999999999999</c:v>
                </c:pt>
                <c:pt idx="410">
                  <c:v>13.135999999999999</c:v>
                </c:pt>
                <c:pt idx="411">
                  <c:v>13.167999999999999</c:v>
                </c:pt>
                <c:pt idx="412">
                  <c:v>13.2</c:v>
                </c:pt>
                <c:pt idx="413">
                  <c:v>13.231999999999999</c:v>
                </c:pt>
                <c:pt idx="414">
                  <c:v>13.263999999999999</c:v>
                </c:pt>
                <c:pt idx="415">
                  <c:v>13.295999999999999</c:v>
                </c:pt>
                <c:pt idx="416">
                  <c:v>13.327999999999999</c:v>
                </c:pt>
                <c:pt idx="417">
                  <c:v>13.36</c:v>
                </c:pt>
                <c:pt idx="418">
                  <c:v>13.391999999999999</c:v>
                </c:pt>
                <c:pt idx="419">
                  <c:v>13.423999999999999</c:v>
                </c:pt>
                <c:pt idx="420">
                  <c:v>13.456</c:v>
                </c:pt>
                <c:pt idx="421">
                  <c:v>13.488</c:v>
                </c:pt>
                <c:pt idx="422">
                  <c:v>13.52</c:v>
                </c:pt>
                <c:pt idx="423">
                  <c:v>13.552</c:v>
                </c:pt>
                <c:pt idx="424">
                  <c:v>13.584</c:v>
                </c:pt>
                <c:pt idx="425">
                  <c:v>13.616</c:v>
                </c:pt>
                <c:pt idx="426">
                  <c:v>13.648</c:v>
                </c:pt>
                <c:pt idx="427">
                  <c:v>13.68</c:v>
                </c:pt>
                <c:pt idx="428">
                  <c:v>13.712</c:v>
                </c:pt>
                <c:pt idx="429">
                  <c:v>13.744</c:v>
                </c:pt>
                <c:pt idx="430">
                  <c:v>13.776</c:v>
                </c:pt>
                <c:pt idx="431">
                  <c:v>13.808</c:v>
                </c:pt>
                <c:pt idx="432">
                  <c:v>13.84</c:v>
                </c:pt>
                <c:pt idx="433">
                  <c:v>13.872</c:v>
                </c:pt>
                <c:pt idx="434">
                  <c:v>13.904</c:v>
                </c:pt>
                <c:pt idx="435">
                  <c:v>13.936</c:v>
                </c:pt>
                <c:pt idx="436">
                  <c:v>13.968</c:v>
                </c:pt>
                <c:pt idx="437">
                  <c:v>14</c:v>
                </c:pt>
                <c:pt idx="438">
                  <c:v>14.032</c:v>
                </c:pt>
                <c:pt idx="439">
                  <c:v>14.064</c:v>
                </c:pt>
                <c:pt idx="440">
                  <c:v>14.096</c:v>
                </c:pt>
                <c:pt idx="441">
                  <c:v>14.128</c:v>
                </c:pt>
                <c:pt idx="442">
                  <c:v>14.16</c:v>
                </c:pt>
                <c:pt idx="443">
                  <c:v>14.192</c:v>
                </c:pt>
                <c:pt idx="444">
                  <c:v>14.224</c:v>
                </c:pt>
                <c:pt idx="445">
                  <c:v>14.256</c:v>
                </c:pt>
                <c:pt idx="446">
                  <c:v>14.288</c:v>
                </c:pt>
                <c:pt idx="447">
                  <c:v>14.32</c:v>
                </c:pt>
                <c:pt idx="448">
                  <c:v>14.352</c:v>
                </c:pt>
                <c:pt idx="449">
                  <c:v>14.384</c:v>
                </c:pt>
                <c:pt idx="450">
                  <c:v>14.416</c:v>
                </c:pt>
                <c:pt idx="451">
                  <c:v>14.448</c:v>
                </c:pt>
                <c:pt idx="452">
                  <c:v>14.48</c:v>
                </c:pt>
                <c:pt idx="453">
                  <c:v>14.512</c:v>
                </c:pt>
                <c:pt idx="454">
                  <c:v>14.544</c:v>
                </c:pt>
                <c:pt idx="455">
                  <c:v>14.576000000000001</c:v>
                </c:pt>
                <c:pt idx="456">
                  <c:v>14.608000000000001</c:v>
                </c:pt>
                <c:pt idx="457">
                  <c:v>14.64</c:v>
                </c:pt>
                <c:pt idx="458">
                  <c:v>14.672000000000001</c:v>
                </c:pt>
                <c:pt idx="459">
                  <c:v>14.704000000000001</c:v>
                </c:pt>
                <c:pt idx="460">
                  <c:v>14.736000000000001</c:v>
                </c:pt>
                <c:pt idx="461">
                  <c:v>14.768000000000001</c:v>
                </c:pt>
                <c:pt idx="462">
                  <c:v>14.8</c:v>
                </c:pt>
                <c:pt idx="463">
                  <c:v>14.832000000000001</c:v>
                </c:pt>
                <c:pt idx="464">
                  <c:v>14.864000000000001</c:v>
                </c:pt>
                <c:pt idx="465">
                  <c:v>14.896000000000001</c:v>
                </c:pt>
                <c:pt idx="466">
                  <c:v>14.928000000000001</c:v>
                </c:pt>
                <c:pt idx="467">
                  <c:v>14.96</c:v>
                </c:pt>
                <c:pt idx="468">
                  <c:v>14.992000000000001</c:v>
                </c:pt>
                <c:pt idx="469">
                  <c:v>15.023999999999999</c:v>
                </c:pt>
                <c:pt idx="470">
                  <c:v>15.055999999999999</c:v>
                </c:pt>
                <c:pt idx="471">
                  <c:v>15.087999999999999</c:v>
                </c:pt>
                <c:pt idx="472">
                  <c:v>15.12</c:v>
                </c:pt>
                <c:pt idx="473">
                  <c:v>15.151999999999999</c:v>
                </c:pt>
                <c:pt idx="474">
                  <c:v>15.183999999999999</c:v>
                </c:pt>
                <c:pt idx="475">
                  <c:v>15.215999999999999</c:v>
                </c:pt>
                <c:pt idx="476">
                  <c:v>15.247999999999999</c:v>
                </c:pt>
                <c:pt idx="477">
                  <c:v>15.28</c:v>
                </c:pt>
                <c:pt idx="478">
                  <c:v>15.311999999999999</c:v>
                </c:pt>
                <c:pt idx="479">
                  <c:v>15.343999999999999</c:v>
                </c:pt>
                <c:pt idx="480">
                  <c:v>15.375999999999999</c:v>
                </c:pt>
                <c:pt idx="481">
                  <c:v>15.407999999999999</c:v>
                </c:pt>
                <c:pt idx="482">
                  <c:v>15.44</c:v>
                </c:pt>
                <c:pt idx="483">
                  <c:v>15.472</c:v>
                </c:pt>
                <c:pt idx="484">
                  <c:v>15.504</c:v>
                </c:pt>
                <c:pt idx="485">
                  <c:v>15.536</c:v>
                </c:pt>
                <c:pt idx="486">
                  <c:v>15.568</c:v>
                </c:pt>
                <c:pt idx="487">
                  <c:v>15.6</c:v>
                </c:pt>
                <c:pt idx="488">
                  <c:v>15.632</c:v>
                </c:pt>
                <c:pt idx="489">
                  <c:v>15.664</c:v>
                </c:pt>
                <c:pt idx="490">
                  <c:v>15.696</c:v>
                </c:pt>
                <c:pt idx="491">
                  <c:v>15.728</c:v>
                </c:pt>
                <c:pt idx="492">
                  <c:v>15.76</c:v>
                </c:pt>
                <c:pt idx="493">
                  <c:v>15.792</c:v>
                </c:pt>
                <c:pt idx="494">
                  <c:v>15.824</c:v>
                </c:pt>
                <c:pt idx="495">
                  <c:v>15.856</c:v>
                </c:pt>
                <c:pt idx="496">
                  <c:v>15.888</c:v>
                </c:pt>
                <c:pt idx="497">
                  <c:v>15.92</c:v>
                </c:pt>
                <c:pt idx="498">
                  <c:v>15.952</c:v>
                </c:pt>
                <c:pt idx="499">
                  <c:v>15.984</c:v>
                </c:pt>
                <c:pt idx="500">
                  <c:v>16.015999999999998</c:v>
                </c:pt>
                <c:pt idx="501">
                  <c:v>16.047999999999998</c:v>
                </c:pt>
                <c:pt idx="502">
                  <c:v>16.079999999999998</c:v>
                </c:pt>
                <c:pt idx="503">
                  <c:v>16.111999999999998</c:v>
                </c:pt>
                <c:pt idx="504">
                  <c:v>16.143999999999998</c:v>
                </c:pt>
                <c:pt idx="505">
                  <c:v>16.175999999999998</c:v>
                </c:pt>
                <c:pt idx="506">
                  <c:v>16.207999999999998</c:v>
                </c:pt>
                <c:pt idx="507">
                  <c:v>16.239999999999998</c:v>
                </c:pt>
                <c:pt idx="508">
                  <c:v>16.271999999999998</c:v>
                </c:pt>
                <c:pt idx="509">
                  <c:v>16.303999999999998</c:v>
                </c:pt>
                <c:pt idx="510">
                  <c:v>16.335999999999999</c:v>
                </c:pt>
                <c:pt idx="511">
                  <c:v>16.367999999999999</c:v>
                </c:pt>
                <c:pt idx="512">
                  <c:v>16.399999999999999</c:v>
                </c:pt>
                <c:pt idx="513">
                  <c:v>16.431999999999999</c:v>
                </c:pt>
                <c:pt idx="514">
                  <c:v>16.463999999999999</c:v>
                </c:pt>
                <c:pt idx="515">
                  <c:v>16.495999999999999</c:v>
                </c:pt>
                <c:pt idx="516">
                  <c:v>16.527999999999999</c:v>
                </c:pt>
                <c:pt idx="517">
                  <c:v>16.559999999999999</c:v>
                </c:pt>
                <c:pt idx="518">
                  <c:v>16.591999999999999</c:v>
                </c:pt>
                <c:pt idx="519">
                  <c:v>16.623999999999999</c:v>
                </c:pt>
                <c:pt idx="520">
                  <c:v>16.655999999999999</c:v>
                </c:pt>
                <c:pt idx="521">
                  <c:v>16.687999999999999</c:v>
                </c:pt>
                <c:pt idx="522">
                  <c:v>16.72</c:v>
                </c:pt>
                <c:pt idx="523">
                  <c:v>16.751999999999999</c:v>
                </c:pt>
                <c:pt idx="524">
                  <c:v>16.783999999999999</c:v>
                </c:pt>
                <c:pt idx="525">
                  <c:v>16.815999999999999</c:v>
                </c:pt>
                <c:pt idx="526">
                  <c:v>16.847999999999999</c:v>
                </c:pt>
                <c:pt idx="527">
                  <c:v>16.88</c:v>
                </c:pt>
                <c:pt idx="528">
                  <c:v>16.911999999999999</c:v>
                </c:pt>
                <c:pt idx="529">
                  <c:v>16.943999999999999</c:v>
                </c:pt>
                <c:pt idx="530">
                  <c:v>16.975999999999999</c:v>
                </c:pt>
                <c:pt idx="531">
                  <c:v>17.007999999999999</c:v>
                </c:pt>
                <c:pt idx="532">
                  <c:v>17.04</c:v>
                </c:pt>
                <c:pt idx="533">
                  <c:v>17.071999999999999</c:v>
                </c:pt>
                <c:pt idx="534">
                  <c:v>17.103999999999999</c:v>
                </c:pt>
                <c:pt idx="535">
                  <c:v>17.135999999999999</c:v>
                </c:pt>
                <c:pt idx="536">
                  <c:v>17.167999999999999</c:v>
                </c:pt>
                <c:pt idx="537">
                  <c:v>17.2</c:v>
                </c:pt>
                <c:pt idx="538">
                  <c:v>17.231999999999999</c:v>
                </c:pt>
                <c:pt idx="539">
                  <c:v>17.263999999999999</c:v>
                </c:pt>
                <c:pt idx="540">
                  <c:v>17.295999999999999</c:v>
                </c:pt>
                <c:pt idx="541">
                  <c:v>17.327999999999999</c:v>
                </c:pt>
                <c:pt idx="542">
                  <c:v>17.36</c:v>
                </c:pt>
                <c:pt idx="543">
                  <c:v>17.391999999999999</c:v>
                </c:pt>
                <c:pt idx="544">
                  <c:v>17.423999999999999</c:v>
                </c:pt>
                <c:pt idx="545">
                  <c:v>17.456</c:v>
                </c:pt>
                <c:pt idx="546">
                  <c:v>17.488</c:v>
                </c:pt>
                <c:pt idx="547">
                  <c:v>17.52</c:v>
                </c:pt>
                <c:pt idx="548">
                  <c:v>17.552</c:v>
                </c:pt>
                <c:pt idx="549">
                  <c:v>17.584</c:v>
                </c:pt>
                <c:pt idx="550">
                  <c:v>17.616</c:v>
                </c:pt>
                <c:pt idx="551">
                  <c:v>17.648</c:v>
                </c:pt>
                <c:pt idx="552">
                  <c:v>17.68</c:v>
                </c:pt>
                <c:pt idx="553">
                  <c:v>17.712</c:v>
                </c:pt>
                <c:pt idx="554">
                  <c:v>17.744</c:v>
                </c:pt>
                <c:pt idx="555">
                  <c:v>17.776</c:v>
                </c:pt>
                <c:pt idx="556">
                  <c:v>17.808</c:v>
                </c:pt>
                <c:pt idx="557">
                  <c:v>17.84</c:v>
                </c:pt>
                <c:pt idx="558">
                  <c:v>17.872</c:v>
                </c:pt>
                <c:pt idx="559">
                  <c:v>17.904</c:v>
                </c:pt>
                <c:pt idx="560">
                  <c:v>17.936</c:v>
                </c:pt>
                <c:pt idx="561">
                  <c:v>17.968</c:v>
                </c:pt>
                <c:pt idx="562">
                  <c:v>18</c:v>
                </c:pt>
                <c:pt idx="563">
                  <c:v>18.032</c:v>
                </c:pt>
                <c:pt idx="564">
                  <c:v>18.064</c:v>
                </c:pt>
                <c:pt idx="565">
                  <c:v>18.096</c:v>
                </c:pt>
                <c:pt idx="566">
                  <c:v>18.128</c:v>
                </c:pt>
                <c:pt idx="567">
                  <c:v>18.16</c:v>
                </c:pt>
                <c:pt idx="568">
                  <c:v>18.192</c:v>
                </c:pt>
                <c:pt idx="569">
                  <c:v>18.224</c:v>
                </c:pt>
                <c:pt idx="570">
                  <c:v>18.256</c:v>
                </c:pt>
                <c:pt idx="571">
                  <c:v>18.288</c:v>
                </c:pt>
                <c:pt idx="572">
                  <c:v>18.32</c:v>
                </c:pt>
                <c:pt idx="573">
                  <c:v>18.352</c:v>
                </c:pt>
                <c:pt idx="574">
                  <c:v>18.384</c:v>
                </c:pt>
                <c:pt idx="575">
                  <c:v>18.416</c:v>
                </c:pt>
                <c:pt idx="576">
                  <c:v>18.448</c:v>
                </c:pt>
                <c:pt idx="577">
                  <c:v>18.48</c:v>
                </c:pt>
                <c:pt idx="578">
                  <c:v>18.512</c:v>
                </c:pt>
                <c:pt idx="579">
                  <c:v>18.544</c:v>
                </c:pt>
                <c:pt idx="580">
                  <c:v>18.576000000000001</c:v>
                </c:pt>
                <c:pt idx="581">
                  <c:v>18.608000000000001</c:v>
                </c:pt>
                <c:pt idx="582">
                  <c:v>18.64</c:v>
                </c:pt>
                <c:pt idx="583">
                  <c:v>18.672000000000001</c:v>
                </c:pt>
                <c:pt idx="584">
                  <c:v>18.704000000000001</c:v>
                </c:pt>
                <c:pt idx="585">
                  <c:v>18.736000000000001</c:v>
                </c:pt>
                <c:pt idx="586">
                  <c:v>18.768000000000001</c:v>
                </c:pt>
                <c:pt idx="587">
                  <c:v>18.8</c:v>
                </c:pt>
                <c:pt idx="588">
                  <c:v>18.832000000000001</c:v>
                </c:pt>
                <c:pt idx="589">
                  <c:v>18.864000000000001</c:v>
                </c:pt>
                <c:pt idx="590">
                  <c:v>18.896000000000001</c:v>
                </c:pt>
                <c:pt idx="591">
                  <c:v>18.928000000000001</c:v>
                </c:pt>
                <c:pt idx="592">
                  <c:v>18.96</c:v>
                </c:pt>
                <c:pt idx="593">
                  <c:v>18.992000000000001</c:v>
                </c:pt>
                <c:pt idx="594">
                  <c:v>19.024000000000001</c:v>
                </c:pt>
                <c:pt idx="595">
                  <c:v>19.056000000000001</c:v>
                </c:pt>
                <c:pt idx="596">
                  <c:v>19.088000000000001</c:v>
                </c:pt>
                <c:pt idx="597">
                  <c:v>19.12</c:v>
                </c:pt>
                <c:pt idx="598">
                  <c:v>19.152000000000001</c:v>
                </c:pt>
                <c:pt idx="599">
                  <c:v>19.184000000000001</c:v>
                </c:pt>
                <c:pt idx="600">
                  <c:v>19.216000000000001</c:v>
                </c:pt>
                <c:pt idx="601">
                  <c:v>19.248000000000001</c:v>
                </c:pt>
                <c:pt idx="602">
                  <c:v>19.28</c:v>
                </c:pt>
                <c:pt idx="603">
                  <c:v>19.312000000000001</c:v>
                </c:pt>
                <c:pt idx="604">
                  <c:v>19.344000000000001</c:v>
                </c:pt>
                <c:pt idx="605">
                  <c:v>19.376000000000001</c:v>
                </c:pt>
                <c:pt idx="606">
                  <c:v>19.408000000000001</c:v>
                </c:pt>
                <c:pt idx="607">
                  <c:v>19.440000000000001</c:v>
                </c:pt>
                <c:pt idx="608">
                  <c:v>19.472000000000001</c:v>
                </c:pt>
                <c:pt idx="609">
                  <c:v>19.504000000000001</c:v>
                </c:pt>
                <c:pt idx="610">
                  <c:v>19.536000000000001</c:v>
                </c:pt>
                <c:pt idx="611">
                  <c:v>19.568000000000001</c:v>
                </c:pt>
                <c:pt idx="612">
                  <c:v>19.600000000000001</c:v>
                </c:pt>
                <c:pt idx="613">
                  <c:v>19.632000000000001</c:v>
                </c:pt>
                <c:pt idx="614">
                  <c:v>19.664000000000001</c:v>
                </c:pt>
                <c:pt idx="615">
                  <c:v>19.696000000000002</c:v>
                </c:pt>
                <c:pt idx="616">
                  <c:v>19.728000000000002</c:v>
                </c:pt>
                <c:pt idx="617">
                  <c:v>19.760000000000002</c:v>
                </c:pt>
                <c:pt idx="618">
                  <c:v>19.792000000000002</c:v>
                </c:pt>
                <c:pt idx="619">
                  <c:v>19.824000000000002</c:v>
                </c:pt>
                <c:pt idx="620">
                  <c:v>19.856000000000002</c:v>
                </c:pt>
                <c:pt idx="621">
                  <c:v>19.888000000000002</c:v>
                </c:pt>
                <c:pt idx="622">
                  <c:v>19.920000000000002</c:v>
                </c:pt>
                <c:pt idx="623">
                  <c:v>19.952000000000002</c:v>
                </c:pt>
              </c:numCache>
            </c:numRef>
          </c:xVal>
          <c:yVal>
            <c:numRef>
              <c:f>copd!$B$4:$B$627</c:f>
              <c:numCache>
                <c:formatCode>General</c:formatCode>
                <c:ptCount val="624"/>
                <c:pt idx="0">
                  <c:v>15.6</c:v>
                </c:pt>
                <c:pt idx="1">
                  <c:v>15.9</c:v>
                </c:pt>
                <c:pt idx="2">
                  <c:v>16.100000000000001</c:v>
                </c:pt>
                <c:pt idx="3">
                  <c:v>15.9</c:v>
                </c:pt>
                <c:pt idx="4">
                  <c:v>16.100000000000001</c:v>
                </c:pt>
                <c:pt idx="5">
                  <c:v>16.2</c:v>
                </c:pt>
                <c:pt idx="6">
                  <c:v>15.7</c:v>
                </c:pt>
                <c:pt idx="7">
                  <c:v>16</c:v>
                </c:pt>
                <c:pt idx="8">
                  <c:v>16.2</c:v>
                </c:pt>
                <c:pt idx="9">
                  <c:v>15.9</c:v>
                </c:pt>
                <c:pt idx="10">
                  <c:v>16.2</c:v>
                </c:pt>
                <c:pt idx="11">
                  <c:v>16.3</c:v>
                </c:pt>
                <c:pt idx="12">
                  <c:v>16</c:v>
                </c:pt>
                <c:pt idx="13">
                  <c:v>16</c:v>
                </c:pt>
                <c:pt idx="14">
                  <c:v>16.2</c:v>
                </c:pt>
                <c:pt idx="15">
                  <c:v>16.2</c:v>
                </c:pt>
                <c:pt idx="16">
                  <c:v>16.2</c:v>
                </c:pt>
                <c:pt idx="17">
                  <c:v>16.3</c:v>
                </c:pt>
                <c:pt idx="18">
                  <c:v>16.399999999999999</c:v>
                </c:pt>
                <c:pt idx="19">
                  <c:v>16.100000000000001</c:v>
                </c:pt>
                <c:pt idx="20">
                  <c:v>15.8</c:v>
                </c:pt>
                <c:pt idx="21">
                  <c:v>14.7</c:v>
                </c:pt>
                <c:pt idx="22">
                  <c:v>13.1</c:v>
                </c:pt>
                <c:pt idx="23">
                  <c:v>8.9</c:v>
                </c:pt>
                <c:pt idx="24">
                  <c:v>7.9</c:v>
                </c:pt>
                <c:pt idx="25">
                  <c:v>8.3000000000000007</c:v>
                </c:pt>
                <c:pt idx="26">
                  <c:v>5.9</c:v>
                </c:pt>
                <c:pt idx="27">
                  <c:v>5.9</c:v>
                </c:pt>
                <c:pt idx="28">
                  <c:v>5.7</c:v>
                </c:pt>
                <c:pt idx="29">
                  <c:v>4.5999999999999996</c:v>
                </c:pt>
                <c:pt idx="30">
                  <c:v>5.0999999999999996</c:v>
                </c:pt>
                <c:pt idx="31">
                  <c:v>4.5</c:v>
                </c:pt>
                <c:pt idx="32">
                  <c:v>4.3</c:v>
                </c:pt>
                <c:pt idx="33">
                  <c:v>4</c:v>
                </c:pt>
                <c:pt idx="34">
                  <c:v>4.0999999999999996</c:v>
                </c:pt>
                <c:pt idx="35">
                  <c:v>4.2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4.2</c:v>
                </c:pt>
                <c:pt idx="39">
                  <c:v>4.2</c:v>
                </c:pt>
                <c:pt idx="40">
                  <c:v>4.2</c:v>
                </c:pt>
                <c:pt idx="41">
                  <c:v>4.2</c:v>
                </c:pt>
                <c:pt idx="42">
                  <c:v>4.2</c:v>
                </c:pt>
                <c:pt idx="43">
                  <c:v>4.2</c:v>
                </c:pt>
                <c:pt idx="44">
                  <c:v>4.4000000000000004</c:v>
                </c:pt>
                <c:pt idx="45">
                  <c:v>4.0999999999999996</c:v>
                </c:pt>
                <c:pt idx="46">
                  <c:v>4.5</c:v>
                </c:pt>
                <c:pt idx="47">
                  <c:v>4.3</c:v>
                </c:pt>
                <c:pt idx="48">
                  <c:v>3.9</c:v>
                </c:pt>
                <c:pt idx="49">
                  <c:v>3.3</c:v>
                </c:pt>
                <c:pt idx="50">
                  <c:v>3.2</c:v>
                </c:pt>
                <c:pt idx="51">
                  <c:v>2.9</c:v>
                </c:pt>
                <c:pt idx="52">
                  <c:v>2.8</c:v>
                </c:pt>
                <c:pt idx="53">
                  <c:v>2.4</c:v>
                </c:pt>
                <c:pt idx="54">
                  <c:v>2.4</c:v>
                </c:pt>
                <c:pt idx="55">
                  <c:v>2.2000000000000002</c:v>
                </c:pt>
                <c:pt idx="56">
                  <c:v>2.1</c:v>
                </c:pt>
                <c:pt idx="57">
                  <c:v>2.1</c:v>
                </c:pt>
                <c:pt idx="58">
                  <c:v>2.2000000000000002</c:v>
                </c:pt>
                <c:pt idx="59">
                  <c:v>2.1</c:v>
                </c:pt>
                <c:pt idx="60">
                  <c:v>2.2000000000000002</c:v>
                </c:pt>
                <c:pt idx="61">
                  <c:v>2.1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2.1</c:v>
                </c:pt>
                <c:pt idx="65">
                  <c:v>2.2000000000000002</c:v>
                </c:pt>
                <c:pt idx="66">
                  <c:v>2.1</c:v>
                </c:pt>
                <c:pt idx="67">
                  <c:v>2.1</c:v>
                </c:pt>
                <c:pt idx="68">
                  <c:v>2</c:v>
                </c:pt>
                <c:pt idx="69">
                  <c:v>2</c:v>
                </c:pt>
                <c:pt idx="70">
                  <c:v>3.6</c:v>
                </c:pt>
                <c:pt idx="71">
                  <c:v>3.7</c:v>
                </c:pt>
                <c:pt idx="72">
                  <c:v>3.6</c:v>
                </c:pt>
                <c:pt idx="73">
                  <c:v>4</c:v>
                </c:pt>
                <c:pt idx="74">
                  <c:v>3.7</c:v>
                </c:pt>
                <c:pt idx="75">
                  <c:v>4.7</c:v>
                </c:pt>
                <c:pt idx="76">
                  <c:v>6.2</c:v>
                </c:pt>
                <c:pt idx="77">
                  <c:v>8</c:v>
                </c:pt>
                <c:pt idx="78">
                  <c:v>9.6</c:v>
                </c:pt>
                <c:pt idx="79">
                  <c:v>11.1</c:v>
                </c:pt>
                <c:pt idx="80">
                  <c:v>12.4</c:v>
                </c:pt>
                <c:pt idx="81">
                  <c:v>13.4</c:v>
                </c:pt>
                <c:pt idx="82">
                  <c:v>14.4</c:v>
                </c:pt>
                <c:pt idx="83">
                  <c:v>15</c:v>
                </c:pt>
                <c:pt idx="84">
                  <c:v>15.3</c:v>
                </c:pt>
                <c:pt idx="85">
                  <c:v>15.8</c:v>
                </c:pt>
                <c:pt idx="86">
                  <c:v>15.5</c:v>
                </c:pt>
                <c:pt idx="87">
                  <c:v>15.8</c:v>
                </c:pt>
                <c:pt idx="88">
                  <c:v>15.9</c:v>
                </c:pt>
                <c:pt idx="89">
                  <c:v>16</c:v>
                </c:pt>
                <c:pt idx="90">
                  <c:v>16</c:v>
                </c:pt>
                <c:pt idx="91">
                  <c:v>16.100000000000001</c:v>
                </c:pt>
                <c:pt idx="92">
                  <c:v>16.100000000000001</c:v>
                </c:pt>
                <c:pt idx="93">
                  <c:v>15.9</c:v>
                </c:pt>
                <c:pt idx="94">
                  <c:v>16.100000000000001</c:v>
                </c:pt>
                <c:pt idx="95">
                  <c:v>16.2</c:v>
                </c:pt>
                <c:pt idx="96">
                  <c:v>16</c:v>
                </c:pt>
                <c:pt idx="97">
                  <c:v>16.100000000000001</c:v>
                </c:pt>
                <c:pt idx="98">
                  <c:v>16.3</c:v>
                </c:pt>
                <c:pt idx="99">
                  <c:v>16</c:v>
                </c:pt>
                <c:pt idx="100">
                  <c:v>16</c:v>
                </c:pt>
                <c:pt idx="101">
                  <c:v>16.100000000000001</c:v>
                </c:pt>
                <c:pt idx="102">
                  <c:v>16.100000000000001</c:v>
                </c:pt>
                <c:pt idx="103">
                  <c:v>16.2</c:v>
                </c:pt>
                <c:pt idx="104">
                  <c:v>16.3</c:v>
                </c:pt>
                <c:pt idx="105">
                  <c:v>16.3</c:v>
                </c:pt>
                <c:pt idx="106">
                  <c:v>16.100000000000001</c:v>
                </c:pt>
                <c:pt idx="107">
                  <c:v>16.399999999999999</c:v>
                </c:pt>
                <c:pt idx="108">
                  <c:v>15.8</c:v>
                </c:pt>
                <c:pt idx="109">
                  <c:v>14.4</c:v>
                </c:pt>
                <c:pt idx="110">
                  <c:v>11.8</c:v>
                </c:pt>
                <c:pt idx="111">
                  <c:v>8</c:v>
                </c:pt>
                <c:pt idx="112">
                  <c:v>8.5</c:v>
                </c:pt>
                <c:pt idx="113">
                  <c:v>7.6</c:v>
                </c:pt>
                <c:pt idx="114">
                  <c:v>5.3</c:v>
                </c:pt>
                <c:pt idx="115">
                  <c:v>6.1</c:v>
                </c:pt>
                <c:pt idx="116">
                  <c:v>5.2</c:v>
                </c:pt>
                <c:pt idx="117">
                  <c:v>4.5999999999999996</c:v>
                </c:pt>
                <c:pt idx="118">
                  <c:v>5.3</c:v>
                </c:pt>
                <c:pt idx="119">
                  <c:v>3.9</c:v>
                </c:pt>
                <c:pt idx="120">
                  <c:v>4.4000000000000004</c:v>
                </c:pt>
                <c:pt idx="121">
                  <c:v>4.5</c:v>
                </c:pt>
                <c:pt idx="122">
                  <c:v>3.9</c:v>
                </c:pt>
                <c:pt idx="123">
                  <c:v>4.5999999999999996</c:v>
                </c:pt>
                <c:pt idx="124">
                  <c:v>4.5</c:v>
                </c:pt>
                <c:pt idx="125">
                  <c:v>4.3</c:v>
                </c:pt>
                <c:pt idx="126">
                  <c:v>4.5999999999999996</c:v>
                </c:pt>
                <c:pt idx="127">
                  <c:v>4.5999999999999996</c:v>
                </c:pt>
                <c:pt idx="128">
                  <c:v>4.5</c:v>
                </c:pt>
                <c:pt idx="129">
                  <c:v>4.5999999999999996</c:v>
                </c:pt>
                <c:pt idx="130">
                  <c:v>4.8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4.7</c:v>
                </c:pt>
                <c:pt idx="135">
                  <c:v>4.5999999999999996</c:v>
                </c:pt>
                <c:pt idx="136">
                  <c:v>4.5</c:v>
                </c:pt>
                <c:pt idx="137">
                  <c:v>4.4000000000000004</c:v>
                </c:pt>
                <c:pt idx="138">
                  <c:v>4.4000000000000004</c:v>
                </c:pt>
                <c:pt idx="139">
                  <c:v>4.4000000000000004</c:v>
                </c:pt>
                <c:pt idx="140">
                  <c:v>4.2</c:v>
                </c:pt>
                <c:pt idx="141">
                  <c:v>4.2</c:v>
                </c:pt>
                <c:pt idx="142">
                  <c:v>4.0999999999999996</c:v>
                </c:pt>
                <c:pt idx="143">
                  <c:v>4.0999999999999996</c:v>
                </c:pt>
                <c:pt idx="144">
                  <c:v>4.0999999999999996</c:v>
                </c:pt>
                <c:pt idx="145">
                  <c:v>4.0999999999999996</c:v>
                </c:pt>
                <c:pt idx="146">
                  <c:v>4.0999999999999996</c:v>
                </c:pt>
                <c:pt idx="147">
                  <c:v>4.3</c:v>
                </c:pt>
                <c:pt idx="148">
                  <c:v>4.2</c:v>
                </c:pt>
                <c:pt idx="149">
                  <c:v>4.2</c:v>
                </c:pt>
                <c:pt idx="150">
                  <c:v>4.3</c:v>
                </c:pt>
                <c:pt idx="151">
                  <c:v>4.3</c:v>
                </c:pt>
                <c:pt idx="152">
                  <c:v>4.2</c:v>
                </c:pt>
                <c:pt idx="153">
                  <c:v>4.2</c:v>
                </c:pt>
                <c:pt idx="154">
                  <c:v>4.2</c:v>
                </c:pt>
                <c:pt idx="155">
                  <c:v>4.0999999999999996</c:v>
                </c:pt>
                <c:pt idx="156">
                  <c:v>4.2</c:v>
                </c:pt>
                <c:pt idx="157">
                  <c:v>4.0999999999999996</c:v>
                </c:pt>
                <c:pt idx="158">
                  <c:v>4.4000000000000004</c:v>
                </c:pt>
                <c:pt idx="159">
                  <c:v>4.2</c:v>
                </c:pt>
                <c:pt idx="160">
                  <c:v>3.7</c:v>
                </c:pt>
                <c:pt idx="161">
                  <c:v>3.3</c:v>
                </c:pt>
                <c:pt idx="162">
                  <c:v>3.2</c:v>
                </c:pt>
                <c:pt idx="163">
                  <c:v>2.9</c:v>
                </c:pt>
                <c:pt idx="164">
                  <c:v>2.7</c:v>
                </c:pt>
                <c:pt idx="165">
                  <c:v>2.5</c:v>
                </c:pt>
                <c:pt idx="166">
                  <c:v>2.4</c:v>
                </c:pt>
                <c:pt idx="167">
                  <c:v>2.2000000000000002</c:v>
                </c:pt>
                <c:pt idx="168">
                  <c:v>2.1</c:v>
                </c:pt>
                <c:pt idx="169">
                  <c:v>2.2000000000000002</c:v>
                </c:pt>
                <c:pt idx="170">
                  <c:v>2.2000000000000002</c:v>
                </c:pt>
                <c:pt idx="171">
                  <c:v>2.1</c:v>
                </c:pt>
                <c:pt idx="172">
                  <c:v>2.2000000000000002</c:v>
                </c:pt>
                <c:pt idx="173">
                  <c:v>2.2000000000000002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2.1</c:v>
                </c:pt>
                <c:pt idx="177">
                  <c:v>2.2000000000000002</c:v>
                </c:pt>
                <c:pt idx="178">
                  <c:v>2.2000000000000002</c:v>
                </c:pt>
                <c:pt idx="179">
                  <c:v>2.2000000000000002</c:v>
                </c:pt>
                <c:pt idx="180">
                  <c:v>2.1</c:v>
                </c:pt>
                <c:pt idx="181">
                  <c:v>2.1</c:v>
                </c:pt>
                <c:pt idx="182">
                  <c:v>3.6</c:v>
                </c:pt>
                <c:pt idx="183">
                  <c:v>3.5</c:v>
                </c:pt>
                <c:pt idx="184">
                  <c:v>3.7</c:v>
                </c:pt>
                <c:pt idx="185">
                  <c:v>4</c:v>
                </c:pt>
                <c:pt idx="186">
                  <c:v>3.6</c:v>
                </c:pt>
                <c:pt idx="187">
                  <c:v>4.3</c:v>
                </c:pt>
                <c:pt idx="188">
                  <c:v>4.8</c:v>
                </c:pt>
                <c:pt idx="189">
                  <c:v>6.7</c:v>
                </c:pt>
                <c:pt idx="190">
                  <c:v>8.4</c:v>
                </c:pt>
                <c:pt idx="191">
                  <c:v>10.1</c:v>
                </c:pt>
                <c:pt idx="192">
                  <c:v>11.5</c:v>
                </c:pt>
                <c:pt idx="193">
                  <c:v>12.8</c:v>
                </c:pt>
                <c:pt idx="194">
                  <c:v>13.7</c:v>
                </c:pt>
                <c:pt idx="195">
                  <c:v>14.4</c:v>
                </c:pt>
                <c:pt idx="196">
                  <c:v>15.1</c:v>
                </c:pt>
                <c:pt idx="197">
                  <c:v>15.4</c:v>
                </c:pt>
                <c:pt idx="198">
                  <c:v>15.6</c:v>
                </c:pt>
                <c:pt idx="199">
                  <c:v>15.9</c:v>
                </c:pt>
                <c:pt idx="200">
                  <c:v>15.6</c:v>
                </c:pt>
                <c:pt idx="201">
                  <c:v>15.9</c:v>
                </c:pt>
                <c:pt idx="202">
                  <c:v>16</c:v>
                </c:pt>
                <c:pt idx="203">
                  <c:v>16</c:v>
                </c:pt>
                <c:pt idx="204">
                  <c:v>16.100000000000001</c:v>
                </c:pt>
                <c:pt idx="205">
                  <c:v>15.8</c:v>
                </c:pt>
                <c:pt idx="206">
                  <c:v>16</c:v>
                </c:pt>
                <c:pt idx="207">
                  <c:v>16.2</c:v>
                </c:pt>
                <c:pt idx="208">
                  <c:v>16.100000000000001</c:v>
                </c:pt>
                <c:pt idx="209">
                  <c:v>16.100000000000001</c:v>
                </c:pt>
                <c:pt idx="210">
                  <c:v>16.100000000000001</c:v>
                </c:pt>
                <c:pt idx="211">
                  <c:v>16</c:v>
                </c:pt>
                <c:pt idx="212">
                  <c:v>16.399999999999999</c:v>
                </c:pt>
                <c:pt idx="213">
                  <c:v>16.2</c:v>
                </c:pt>
                <c:pt idx="214">
                  <c:v>16.2</c:v>
                </c:pt>
                <c:pt idx="215">
                  <c:v>16.2</c:v>
                </c:pt>
                <c:pt idx="216">
                  <c:v>16.2</c:v>
                </c:pt>
                <c:pt idx="217">
                  <c:v>16.399999999999999</c:v>
                </c:pt>
                <c:pt idx="218">
                  <c:v>16.5</c:v>
                </c:pt>
                <c:pt idx="219">
                  <c:v>16.2</c:v>
                </c:pt>
                <c:pt idx="220">
                  <c:v>16.100000000000001</c:v>
                </c:pt>
                <c:pt idx="221">
                  <c:v>15.1</c:v>
                </c:pt>
                <c:pt idx="222">
                  <c:v>13.6</c:v>
                </c:pt>
                <c:pt idx="223">
                  <c:v>10</c:v>
                </c:pt>
                <c:pt idx="224">
                  <c:v>7.8</c:v>
                </c:pt>
                <c:pt idx="225">
                  <c:v>8.6</c:v>
                </c:pt>
                <c:pt idx="226">
                  <c:v>6.5</c:v>
                </c:pt>
                <c:pt idx="227">
                  <c:v>5.4</c:v>
                </c:pt>
                <c:pt idx="228">
                  <c:v>6.1</c:v>
                </c:pt>
                <c:pt idx="229">
                  <c:v>4.5999999999999996</c:v>
                </c:pt>
                <c:pt idx="230">
                  <c:v>4.9000000000000004</c:v>
                </c:pt>
                <c:pt idx="231">
                  <c:v>4.9000000000000004</c:v>
                </c:pt>
                <c:pt idx="232">
                  <c:v>3.9</c:v>
                </c:pt>
                <c:pt idx="233">
                  <c:v>4.5999999999999996</c:v>
                </c:pt>
                <c:pt idx="234">
                  <c:v>4.2</c:v>
                </c:pt>
                <c:pt idx="235">
                  <c:v>4</c:v>
                </c:pt>
                <c:pt idx="236">
                  <c:v>4.8</c:v>
                </c:pt>
                <c:pt idx="237">
                  <c:v>4.3</c:v>
                </c:pt>
                <c:pt idx="238">
                  <c:v>4.3</c:v>
                </c:pt>
                <c:pt idx="239">
                  <c:v>4.7</c:v>
                </c:pt>
                <c:pt idx="240">
                  <c:v>4.5</c:v>
                </c:pt>
                <c:pt idx="241">
                  <c:v>4.5</c:v>
                </c:pt>
                <c:pt idx="242">
                  <c:v>4.5999999999999996</c:v>
                </c:pt>
                <c:pt idx="243">
                  <c:v>4.8</c:v>
                </c:pt>
                <c:pt idx="244">
                  <c:v>4.9000000000000004</c:v>
                </c:pt>
                <c:pt idx="245">
                  <c:v>5.0999999999999996</c:v>
                </c:pt>
                <c:pt idx="246">
                  <c:v>4.9000000000000004</c:v>
                </c:pt>
                <c:pt idx="247">
                  <c:v>4.7</c:v>
                </c:pt>
                <c:pt idx="248">
                  <c:v>4.5999999999999996</c:v>
                </c:pt>
                <c:pt idx="249">
                  <c:v>4.4000000000000004</c:v>
                </c:pt>
                <c:pt idx="250">
                  <c:v>4.4000000000000004</c:v>
                </c:pt>
                <c:pt idx="251">
                  <c:v>4.4000000000000004</c:v>
                </c:pt>
                <c:pt idx="252">
                  <c:v>4.4000000000000004</c:v>
                </c:pt>
                <c:pt idx="253">
                  <c:v>4.3</c:v>
                </c:pt>
                <c:pt idx="254">
                  <c:v>4</c:v>
                </c:pt>
                <c:pt idx="255">
                  <c:v>4.0999999999999996</c:v>
                </c:pt>
                <c:pt idx="256">
                  <c:v>4.0999999999999996</c:v>
                </c:pt>
                <c:pt idx="257">
                  <c:v>4.0999999999999996</c:v>
                </c:pt>
                <c:pt idx="258">
                  <c:v>4.0999999999999996</c:v>
                </c:pt>
                <c:pt idx="259">
                  <c:v>4.0999999999999996</c:v>
                </c:pt>
                <c:pt idx="260">
                  <c:v>4.2</c:v>
                </c:pt>
                <c:pt idx="261">
                  <c:v>4.2</c:v>
                </c:pt>
                <c:pt idx="262">
                  <c:v>4.2</c:v>
                </c:pt>
                <c:pt idx="263">
                  <c:v>4.3</c:v>
                </c:pt>
                <c:pt idx="264">
                  <c:v>4.2</c:v>
                </c:pt>
                <c:pt idx="265">
                  <c:v>4.2</c:v>
                </c:pt>
                <c:pt idx="266">
                  <c:v>4.2</c:v>
                </c:pt>
                <c:pt idx="267">
                  <c:v>4.2</c:v>
                </c:pt>
                <c:pt idx="268">
                  <c:v>4.2</c:v>
                </c:pt>
                <c:pt idx="269">
                  <c:v>4.2</c:v>
                </c:pt>
                <c:pt idx="270">
                  <c:v>4.0999999999999996</c:v>
                </c:pt>
                <c:pt idx="271">
                  <c:v>4.3</c:v>
                </c:pt>
                <c:pt idx="272">
                  <c:v>4.3</c:v>
                </c:pt>
                <c:pt idx="273">
                  <c:v>3.3</c:v>
                </c:pt>
                <c:pt idx="274">
                  <c:v>3.4</c:v>
                </c:pt>
                <c:pt idx="275">
                  <c:v>3</c:v>
                </c:pt>
                <c:pt idx="276">
                  <c:v>2.8</c:v>
                </c:pt>
                <c:pt idx="277">
                  <c:v>2.6</c:v>
                </c:pt>
                <c:pt idx="278">
                  <c:v>2.4</c:v>
                </c:pt>
                <c:pt idx="279">
                  <c:v>2.2999999999999998</c:v>
                </c:pt>
                <c:pt idx="280">
                  <c:v>2.2000000000000002</c:v>
                </c:pt>
                <c:pt idx="281">
                  <c:v>2.1</c:v>
                </c:pt>
                <c:pt idx="282">
                  <c:v>2.2000000000000002</c:v>
                </c:pt>
                <c:pt idx="283">
                  <c:v>2.2000000000000002</c:v>
                </c:pt>
                <c:pt idx="284">
                  <c:v>2.1</c:v>
                </c:pt>
                <c:pt idx="285">
                  <c:v>2.2000000000000002</c:v>
                </c:pt>
                <c:pt idx="286">
                  <c:v>2.1</c:v>
                </c:pt>
                <c:pt idx="287">
                  <c:v>2.2000000000000002</c:v>
                </c:pt>
                <c:pt idx="288">
                  <c:v>2.2000000000000002</c:v>
                </c:pt>
                <c:pt idx="289">
                  <c:v>2.1</c:v>
                </c:pt>
                <c:pt idx="290">
                  <c:v>2.2000000000000002</c:v>
                </c:pt>
                <c:pt idx="291">
                  <c:v>2.1</c:v>
                </c:pt>
                <c:pt idx="292">
                  <c:v>2.1</c:v>
                </c:pt>
                <c:pt idx="293">
                  <c:v>2</c:v>
                </c:pt>
                <c:pt idx="294">
                  <c:v>2.7</c:v>
                </c:pt>
                <c:pt idx="295">
                  <c:v>3.9</c:v>
                </c:pt>
                <c:pt idx="296">
                  <c:v>3.3</c:v>
                </c:pt>
                <c:pt idx="297">
                  <c:v>4.2</c:v>
                </c:pt>
                <c:pt idx="298">
                  <c:v>3.7</c:v>
                </c:pt>
                <c:pt idx="299">
                  <c:v>3.9</c:v>
                </c:pt>
                <c:pt idx="300">
                  <c:v>5.6</c:v>
                </c:pt>
                <c:pt idx="301">
                  <c:v>7.1</c:v>
                </c:pt>
                <c:pt idx="302">
                  <c:v>9</c:v>
                </c:pt>
                <c:pt idx="303">
                  <c:v>10.6</c:v>
                </c:pt>
                <c:pt idx="304">
                  <c:v>12</c:v>
                </c:pt>
                <c:pt idx="305">
                  <c:v>13.1</c:v>
                </c:pt>
                <c:pt idx="306">
                  <c:v>14</c:v>
                </c:pt>
                <c:pt idx="307">
                  <c:v>14.7</c:v>
                </c:pt>
                <c:pt idx="308">
                  <c:v>15.2</c:v>
                </c:pt>
                <c:pt idx="309">
                  <c:v>15.4</c:v>
                </c:pt>
                <c:pt idx="310">
                  <c:v>15.6</c:v>
                </c:pt>
                <c:pt idx="311">
                  <c:v>16</c:v>
                </c:pt>
                <c:pt idx="312">
                  <c:v>3.6</c:v>
                </c:pt>
                <c:pt idx="313">
                  <c:v>3.6</c:v>
                </c:pt>
                <c:pt idx="314">
                  <c:v>4</c:v>
                </c:pt>
                <c:pt idx="315">
                  <c:v>3.5</c:v>
                </c:pt>
                <c:pt idx="316">
                  <c:v>4.7</c:v>
                </c:pt>
                <c:pt idx="317">
                  <c:v>6.1</c:v>
                </c:pt>
                <c:pt idx="318">
                  <c:v>8</c:v>
                </c:pt>
                <c:pt idx="319">
                  <c:v>9.6</c:v>
                </c:pt>
                <c:pt idx="320">
                  <c:v>11.2</c:v>
                </c:pt>
                <c:pt idx="321">
                  <c:v>12.4</c:v>
                </c:pt>
                <c:pt idx="322">
                  <c:v>13.5</c:v>
                </c:pt>
                <c:pt idx="323">
                  <c:v>14.3</c:v>
                </c:pt>
                <c:pt idx="324">
                  <c:v>15</c:v>
                </c:pt>
                <c:pt idx="325">
                  <c:v>15.4</c:v>
                </c:pt>
                <c:pt idx="326">
                  <c:v>15.7</c:v>
                </c:pt>
                <c:pt idx="327">
                  <c:v>15.5</c:v>
                </c:pt>
                <c:pt idx="328">
                  <c:v>15.9</c:v>
                </c:pt>
                <c:pt idx="329">
                  <c:v>16</c:v>
                </c:pt>
                <c:pt idx="330">
                  <c:v>16.100000000000001</c:v>
                </c:pt>
                <c:pt idx="331">
                  <c:v>15.7</c:v>
                </c:pt>
                <c:pt idx="332">
                  <c:v>16</c:v>
                </c:pt>
                <c:pt idx="333">
                  <c:v>16.100000000000001</c:v>
                </c:pt>
                <c:pt idx="334">
                  <c:v>16.100000000000001</c:v>
                </c:pt>
                <c:pt idx="335">
                  <c:v>16</c:v>
                </c:pt>
                <c:pt idx="336">
                  <c:v>16</c:v>
                </c:pt>
                <c:pt idx="337">
                  <c:v>16.2</c:v>
                </c:pt>
                <c:pt idx="338">
                  <c:v>15.9</c:v>
                </c:pt>
                <c:pt idx="339">
                  <c:v>16.3</c:v>
                </c:pt>
                <c:pt idx="340">
                  <c:v>16.2</c:v>
                </c:pt>
                <c:pt idx="341">
                  <c:v>16</c:v>
                </c:pt>
                <c:pt idx="342">
                  <c:v>16.100000000000001</c:v>
                </c:pt>
                <c:pt idx="343">
                  <c:v>16.100000000000001</c:v>
                </c:pt>
                <c:pt idx="344">
                  <c:v>16.3</c:v>
                </c:pt>
                <c:pt idx="345">
                  <c:v>16.3</c:v>
                </c:pt>
                <c:pt idx="346">
                  <c:v>16</c:v>
                </c:pt>
                <c:pt idx="347">
                  <c:v>5</c:v>
                </c:pt>
                <c:pt idx="348">
                  <c:v>4.8</c:v>
                </c:pt>
                <c:pt idx="349">
                  <c:v>4.7</c:v>
                </c:pt>
                <c:pt idx="350">
                  <c:v>4.5999999999999996</c:v>
                </c:pt>
                <c:pt idx="351">
                  <c:v>4.4000000000000004</c:v>
                </c:pt>
                <c:pt idx="352">
                  <c:v>4.4000000000000004</c:v>
                </c:pt>
                <c:pt idx="353">
                  <c:v>4.4000000000000004</c:v>
                </c:pt>
                <c:pt idx="354">
                  <c:v>4.3</c:v>
                </c:pt>
                <c:pt idx="355">
                  <c:v>4.2</c:v>
                </c:pt>
                <c:pt idx="356">
                  <c:v>4.0999999999999996</c:v>
                </c:pt>
                <c:pt idx="357">
                  <c:v>4.0999999999999996</c:v>
                </c:pt>
                <c:pt idx="358">
                  <c:v>4.0999999999999996</c:v>
                </c:pt>
                <c:pt idx="359">
                  <c:v>4.0999999999999996</c:v>
                </c:pt>
                <c:pt idx="360">
                  <c:v>4.3</c:v>
                </c:pt>
                <c:pt idx="361">
                  <c:v>4.0999999999999996</c:v>
                </c:pt>
                <c:pt idx="362">
                  <c:v>4.2</c:v>
                </c:pt>
                <c:pt idx="363">
                  <c:v>4.2</c:v>
                </c:pt>
                <c:pt idx="364">
                  <c:v>4.2</c:v>
                </c:pt>
                <c:pt idx="365">
                  <c:v>4.3</c:v>
                </c:pt>
                <c:pt idx="366">
                  <c:v>4.2</c:v>
                </c:pt>
                <c:pt idx="367">
                  <c:v>4.2</c:v>
                </c:pt>
                <c:pt idx="368">
                  <c:v>4.2</c:v>
                </c:pt>
                <c:pt idx="369">
                  <c:v>4.2</c:v>
                </c:pt>
                <c:pt idx="370">
                  <c:v>4.2</c:v>
                </c:pt>
                <c:pt idx="371">
                  <c:v>4.0999999999999996</c:v>
                </c:pt>
                <c:pt idx="372">
                  <c:v>4.4000000000000004</c:v>
                </c:pt>
                <c:pt idx="373">
                  <c:v>4.2</c:v>
                </c:pt>
                <c:pt idx="374">
                  <c:v>3.8</c:v>
                </c:pt>
                <c:pt idx="375">
                  <c:v>3.3</c:v>
                </c:pt>
                <c:pt idx="376">
                  <c:v>3.2</c:v>
                </c:pt>
                <c:pt idx="377">
                  <c:v>2.8</c:v>
                </c:pt>
                <c:pt idx="378">
                  <c:v>2.7</c:v>
                </c:pt>
                <c:pt idx="379">
                  <c:v>2.5</c:v>
                </c:pt>
                <c:pt idx="380">
                  <c:v>2.4</c:v>
                </c:pt>
                <c:pt idx="381">
                  <c:v>2.2000000000000002</c:v>
                </c:pt>
                <c:pt idx="382">
                  <c:v>2.2000000000000002</c:v>
                </c:pt>
                <c:pt idx="383">
                  <c:v>2.1</c:v>
                </c:pt>
                <c:pt idx="384">
                  <c:v>2.1</c:v>
                </c:pt>
                <c:pt idx="385">
                  <c:v>2.2000000000000002</c:v>
                </c:pt>
                <c:pt idx="386">
                  <c:v>2.1</c:v>
                </c:pt>
                <c:pt idx="387">
                  <c:v>2.1</c:v>
                </c:pt>
                <c:pt idx="388">
                  <c:v>2.2000000000000002</c:v>
                </c:pt>
                <c:pt idx="389">
                  <c:v>2.1</c:v>
                </c:pt>
                <c:pt idx="390">
                  <c:v>2.2000000000000002</c:v>
                </c:pt>
                <c:pt idx="391">
                  <c:v>2.1</c:v>
                </c:pt>
                <c:pt idx="392">
                  <c:v>2.1</c:v>
                </c:pt>
                <c:pt idx="393">
                  <c:v>2.2000000000000002</c:v>
                </c:pt>
                <c:pt idx="394">
                  <c:v>2</c:v>
                </c:pt>
                <c:pt idx="395">
                  <c:v>2.1</c:v>
                </c:pt>
                <c:pt idx="396">
                  <c:v>3.6</c:v>
                </c:pt>
                <c:pt idx="397">
                  <c:v>3.6</c:v>
                </c:pt>
                <c:pt idx="398">
                  <c:v>3.6</c:v>
                </c:pt>
                <c:pt idx="399">
                  <c:v>4</c:v>
                </c:pt>
                <c:pt idx="400">
                  <c:v>3.7</c:v>
                </c:pt>
                <c:pt idx="401">
                  <c:v>3.9</c:v>
                </c:pt>
                <c:pt idx="402">
                  <c:v>4.0999999999999996</c:v>
                </c:pt>
                <c:pt idx="403">
                  <c:v>4.5999999999999996</c:v>
                </c:pt>
                <c:pt idx="404">
                  <c:v>6.6</c:v>
                </c:pt>
                <c:pt idx="405">
                  <c:v>8.1999999999999993</c:v>
                </c:pt>
                <c:pt idx="406">
                  <c:v>9.9</c:v>
                </c:pt>
                <c:pt idx="407">
                  <c:v>11.4</c:v>
                </c:pt>
                <c:pt idx="408">
                  <c:v>12.5</c:v>
                </c:pt>
                <c:pt idx="409">
                  <c:v>13.7</c:v>
                </c:pt>
                <c:pt idx="410">
                  <c:v>14.5</c:v>
                </c:pt>
                <c:pt idx="411">
                  <c:v>15.1</c:v>
                </c:pt>
                <c:pt idx="412">
                  <c:v>15.7</c:v>
                </c:pt>
                <c:pt idx="413">
                  <c:v>15.5</c:v>
                </c:pt>
                <c:pt idx="414">
                  <c:v>15.8</c:v>
                </c:pt>
                <c:pt idx="415">
                  <c:v>15.9</c:v>
                </c:pt>
                <c:pt idx="416">
                  <c:v>16</c:v>
                </c:pt>
                <c:pt idx="417">
                  <c:v>16</c:v>
                </c:pt>
                <c:pt idx="418">
                  <c:v>16.100000000000001</c:v>
                </c:pt>
                <c:pt idx="419">
                  <c:v>16.100000000000001</c:v>
                </c:pt>
                <c:pt idx="420">
                  <c:v>16.100000000000001</c:v>
                </c:pt>
                <c:pt idx="421">
                  <c:v>16.100000000000001</c:v>
                </c:pt>
                <c:pt idx="422">
                  <c:v>16</c:v>
                </c:pt>
                <c:pt idx="423">
                  <c:v>16.2</c:v>
                </c:pt>
                <c:pt idx="424">
                  <c:v>16.100000000000001</c:v>
                </c:pt>
                <c:pt idx="425">
                  <c:v>16</c:v>
                </c:pt>
                <c:pt idx="426">
                  <c:v>16.3</c:v>
                </c:pt>
                <c:pt idx="427">
                  <c:v>16.100000000000001</c:v>
                </c:pt>
                <c:pt idx="428">
                  <c:v>16.100000000000001</c:v>
                </c:pt>
                <c:pt idx="429">
                  <c:v>16.2</c:v>
                </c:pt>
                <c:pt idx="430">
                  <c:v>16.100000000000001</c:v>
                </c:pt>
                <c:pt idx="431">
                  <c:v>16.3</c:v>
                </c:pt>
                <c:pt idx="432">
                  <c:v>16.399999999999999</c:v>
                </c:pt>
                <c:pt idx="433">
                  <c:v>16.100000000000001</c:v>
                </c:pt>
                <c:pt idx="434">
                  <c:v>16.3</c:v>
                </c:pt>
                <c:pt idx="435">
                  <c:v>16.399999999999999</c:v>
                </c:pt>
                <c:pt idx="436">
                  <c:v>15.7</c:v>
                </c:pt>
                <c:pt idx="437">
                  <c:v>14.6</c:v>
                </c:pt>
                <c:pt idx="438">
                  <c:v>12.4</c:v>
                </c:pt>
                <c:pt idx="439">
                  <c:v>8.1</c:v>
                </c:pt>
                <c:pt idx="440">
                  <c:v>8.4</c:v>
                </c:pt>
                <c:pt idx="441">
                  <c:v>7.9</c:v>
                </c:pt>
                <c:pt idx="442">
                  <c:v>5.4</c:v>
                </c:pt>
                <c:pt idx="443">
                  <c:v>6.2</c:v>
                </c:pt>
                <c:pt idx="444">
                  <c:v>5.4</c:v>
                </c:pt>
                <c:pt idx="445">
                  <c:v>4.7</c:v>
                </c:pt>
                <c:pt idx="446">
                  <c:v>5.4</c:v>
                </c:pt>
                <c:pt idx="447">
                  <c:v>4</c:v>
                </c:pt>
                <c:pt idx="448">
                  <c:v>4.5</c:v>
                </c:pt>
                <c:pt idx="449">
                  <c:v>4.5</c:v>
                </c:pt>
                <c:pt idx="450">
                  <c:v>4</c:v>
                </c:pt>
                <c:pt idx="451">
                  <c:v>4.5999999999999996</c:v>
                </c:pt>
                <c:pt idx="452">
                  <c:v>4.5</c:v>
                </c:pt>
                <c:pt idx="453">
                  <c:v>4.3</c:v>
                </c:pt>
                <c:pt idx="454">
                  <c:v>4.7</c:v>
                </c:pt>
                <c:pt idx="455">
                  <c:v>4.5999999999999996</c:v>
                </c:pt>
                <c:pt idx="456">
                  <c:v>4.5999999999999996</c:v>
                </c:pt>
                <c:pt idx="457">
                  <c:v>4.7</c:v>
                </c:pt>
                <c:pt idx="458">
                  <c:v>4.9000000000000004</c:v>
                </c:pt>
                <c:pt idx="459">
                  <c:v>5.2</c:v>
                </c:pt>
                <c:pt idx="460">
                  <c:v>5</c:v>
                </c:pt>
                <c:pt idx="461">
                  <c:v>4.8</c:v>
                </c:pt>
                <c:pt idx="462">
                  <c:v>4.7</c:v>
                </c:pt>
                <c:pt idx="463">
                  <c:v>4.5999999999999996</c:v>
                </c:pt>
                <c:pt idx="464">
                  <c:v>4.4000000000000004</c:v>
                </c:pt>
                <c:pt idx="465">
                  <c:v>4.3</c:v>
                </c:pt>
                <c:pt idx="466">
                  <c:v>4.3</c:v>
                </c:pt>
                <c:pt idx="467">
                  <c:v>4.2</c:v>
                </c:pt>
                <c:pt idx="468">
                  <c:v>4.2</c:v>
                </c:pt>
                <c:pt idx="469">
                  <c:v>4.0999999999999996</c:v>
                </c:pt>
                <c:pt idx="470">
                  <c:v>3.9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4.2</c:v>
                </c:pt>
                <c:pt idx="475">
                  <c:v>4.2</c:v>
                </c:pt>
                <c:pt idx="476">
                  <c:v>4.0999999999999996</c:v>
                </c:pt>
                <c:pt idx="477">
                  <c:v>4.2</c:v>
                </c:pt>
                <c:pt idx="478">
                  <c:v>4.2</c:v>
                </c:pt>
                <c:pt idx="479">
                  <c:v>4.2</c:v>
                </c:pt>
                <c:pt idx="480">
                  <c:v>4.3</c:v>
                </c:pt>
                <c:pt idx="481">
                  <c:v>4.2</c:v>
                </c:pt>
                <c:pt idx="482">
                  <c:v>4.2</c:v>
                </c:pt>
                <c:pt idx="483">
                  <c:v>4.2</c:v>
                </c:pt>
                <c:pt idx="484">
                  <c:v>4.3</c:v>
                </c:pt>
                <c:pt idx="485">
                  <c:v>4.2</c:v>
                </c:pt>
                <c:pt idx="486">
                  <c:v>4.4000000000000004</c:v>
                </c:pt>
                <c:pt idx="487">
                  <c:v>4.3</c:v>
                </c:pt>
                <c:pt idx="488">
                  <c:v>4</c:v>
                </c:pt>
                <c:pt idx="489">
                  <c:v>3.3</c:v>
                </c:pt>
                <c:pt idx="490">
                  <c:v>3.3</c:v>
                </c:pt>
                <c:pt idx="491">
                  <c:v>2.9</c:v>
                </c:pt>
                <c:pt idx="492">
                  <c:v>2.8</c:v>
                </c:pt>
                <c:pt idx="493">
                  <c:v>2.4</c:v>
                </c:pt>
                <c:pt idx="494">
                  <c:v>2.4</c:v>
                </c:pt>
                <c:pt idx="495">
                  <c:v>2.2000000000000002</c:v>
                </c:pt>
                <c:pt idx="496">
                  <c:v>2.2000000000000002</c:v>
                </c:pt>
                <c:pt idx="497">
                  <c:v>2.1</c:v>
                </c:pt>
                <c:pt idx="498">
                  <c:v>2.1</c:v>
                </c:pt>
                <c:pt idx="499">
                  <c:v>2.2000000000000002</c:v>
                </c:pt>
                <c:pt idx="500">
                  <c:v>2.1</c:v>
                </c:pt>
                <c:pt idx="501">
                  <c:v>2.2000000000000002</c:v>
                </c:pt>
                <c:pt idx="502">
                  <c:v>2.1</c:v>
                </c:pt>
                <c:pt idx="503">
                  <c:v>2.2000000000000002</c:v>
                </c:pt>
                <c:pt idx="504">
                  <c:v>2.2000000000000002</c:v>
                </c:pt>
                <c:pt idx="505">
                  <c:v>2.1</c:v>
                </c:pt>
                <c:pt idx="506">
                  <c:v>2.2000000000000002</c:v>
                </c:pt>
                <c:pt idx="507">
                  <c:v>2.2000000000000002</c:v>
                </c:pt>
                <c:pt idx="508">
                  <c:v>2.1</c:v>
                </c:pt>
                <c:pt idx="509">
                  <c:v>2.1</c:v>
                </c:pt>
                <c:pt idx="510">
                  <c:v>3.5</c:v>
                </c:pt>
                <c:pt idx="511">
                  <c:v>3.6</c:v>
                </c:pt>
                <c:pt idx="512">
                  <c:v>3.6</c:v>
                </c:pt>
                <c:pt idx="513">
                  <c:v>4</c:v>
                </c:pt>
                <c:pt idx="514">
                  <c:v>3.5</c:v>
                </c:pt>
                <c:pt idx="515">
                  <c:v>4.2</c:v>
                </c:pt>
                <c:pt idx="516">
                  <c:v>4.5999999999999996</c:v>
                </c:pt>
                <c:pt idx="517">
                  <c:v>6.8</c:v>
                </c:pt>
                <c:pt idx="518">
                  <c:v>8.3000000000000007</c:v>
                </c:pt>
                <c:pt idx="519">
                  <c:v>9.9</c:v>
                </c:pt>
                <c:pt idx="520">
                  <c:v>11.6</c:v>
                </c:pt>
                <c:pt idx="521">
                  <c:v>12.6</c:v>
                </c:pt>
                <c:pt idx="522">
                  <c:v>13.7</c:v>
                </c:pt>
                <c:pt idx="523">
                  <c:v>14.6</c:v>
                </c:pt>
                <c:pt idx="524">
                  <c:v>14.9</c:v>
                </c:pt>
                <c:pt idx="525">
                  <c:v>15.5</c:v>
                </c:pt>
                <c:pt idx="526">
                  <c:v>15.8</c:v>
                </c:pt>
                <c:pt idx="527">
                  <c:v>15.5</c:v>
                </c:pt>
                <c:pt idx="528">
                  <c:v>15.9</c:v>
                </c:pt>
                <c:pt idx="529">
                  <c:v>16</c:v>
                </c:pt>
                <c:pt idx="530">
                  <c:v>15.9</c:v>
                </c:pt>
                <c:pt idx="531">
                  <c:v>16</c:v>
                </c:pt>
                <c:pt idx="532">
                  <c:v>16.100000000000001</c:v>
                </c:pt>
                <c:pt idx="533">
                  <c:v>15.9</c:v>
                </c:pt>
                <c:pt idx="534">
                  <c:v>16</c:v>
                </c:pt>
                <c:pt idx="535">
                  <c:v>16.2</c:v>
                </c:pt>
                <c:pt idx="536">
                  <c:v>16.2</c:v>
                </c:pt>
                <c:pt idx="537">
                  <c:v>16</c:v>
                </c:pt>
                <c:pt idx="538">
                  <c:v>16.3</c:v>
                </c:pt>
                <c:pt idx="539">
                  <c:v>16.100000000000001</c:v>
                </c:pt>
                <c:pt idx="540">
                  <c:v>16</c:v>
                </c:pt>
                <c:pt idx="541">
                  <c:v>16.5</c:v>
                </c:pt>
                <c:pt idx="542">
                  <c:v>16.3</c:v>
                </c:pt>
                <c:pt idx="543">
                  <c:v>16.100000000000001</c:v>
                </c:pt>
                <c:pt idx="544">
                  <c:v>16.3</c:v>
                </c:pt>
                <c:pt idx="545">
                  <c:v>16.3</c:v>
                </c:pt>
                <c:pt idx="546">
                  <c:v>16.100000000000001</c:v>
                </c:pt>
                <c:pt idx="547">
                  <c:v>16.2</c:v>
                </c:pt>
                <c:pt idx="548">
                  <c:v>16.600000000000001</c:v>
                </c:pt>
                <c:pt idx="549">
                  <c:v>15.8</c:v>
                </c:pt>
                <c:pt idx="550">
                  <c:v>14.5</c:v>
                </c:pt>
                <c:pt idx="551">
                  <c:v>11.9</c:v>
                </c:pt>
                <c:pt idx="552">
                  <c:v>8</c:v>
                </c:pt>
                <c:pt idx="553">
                  <c:v>8.5</c:v>
                </c:pt>
                <c:pt idx="554">
                  <c:v>7.7</c:v>
                </c:pt>
                <c:pt idx="555">
                  <c:v>5.3</c:v>
                </c:pt>
                <c:pt idx="556">
                  <c:v>6.1</c:v>
                </c:pt>
                <c:pt idx="557">
                  <c:v>5.2</c:v>
                </c:pt>
                <c:pt idx="558">
                  <c:v>4.7</c:v>
                </c:pt>
                <c:pt idx="559">
                  <c:v>5.2</c:v>
                </c:pt>
                <c:pt idx="560">
                  <c:v>4</c:v>
                </c:pt>
                <c:pt idx="561">
                  <c:v>4.5</c:v>
                </c:pt>
                <c:pt idx="562">
                  <c:v>4.3</c:v>
                </c:pt>
                <c:pt idx="563">
                  <c:v>4</c:v>
                </c:pt>
                <c:pt idx="564">
                  <c:v>4.5999999999999996</c:v>
                </c:pt>
                <c:pt idx="565">
                  <c:v>4.4000000000000004</c:v>
                </c:pt>
                <c:pt idx="566">
                  <c:v>4.3</c:v>
                </c:pt>
                <c:pt idx="567">
                  <c:v>4.7</c:v>
                </c:pt>
                <c:pt idx="568">
                  <c:v>4.5999999999999996</c:v>
                </c:pt>
                <c:pt idx="569">
                  <c:v>4.5999999999999996</c:v>
                </c:pt>
                <c:pt idx="570">
                  <c:v>4.7</c:v>
                </c:pt>
                <c:pt idx="571">
                  <c:v>4.9000000000000004</c:v>
                </c:pt>
                <c:pt idx="572">
                  <c:v>5.0999999999999996</c:v>
                </c:pt>
                <c:pt idx="573">
                  <c:v>5</c:v>
                </c:pt>
                <c:pt idx="574">
                  <c:v>4.8</c:v>
                </c:pt>
                <c:pt idx="575">
                  <c:v>4.7</c:v>
                </c:pt>
                <c:pt idx="576">
                  <c:v>4.5999999999999996</c:v>
                </c:pt>
                <c:pt idx="577">
                  <c:v>4.4000000000000004</c:v>
                </c:pt>
                <c:pt idx="578">
                  <c:v>4.3</c:v>
                </c:pt>
                <c:pt idx="579">
                  <c:v>4.2</c:v>
                </c:pt>
                <c:pt idx="580">
                  <c:v>4.3</c:v>
                </c:pt>
                <c:pt idx="581">
                  <c:v>4.2</c:v>
                </c:pt>
                <c:pt idx="582">
                  <c:v>4.0999999999999996</c:v>
                </c:pt>
                <c:pt idx="583">
                  <c:v>4</c:v>
                </c:pt>
                <c:pt idx="584">
                  <c:v>4</c:v>
                </c:pt>
                <c:pt idx="585">
                  <c:v>4.0999999999999996</c:v>
                </c:pt>
                <c:pt idx="586">
                  <c:v>4</c:v>
                </c:pt>
                <c:pt idx="587">
                  <c:v>4.2</c:v>
                </c:pt>
                <c:pt idx="588">
                  <c:v>4.3</c:v>
                </c:pt>
                <c:pt idx="589">
                  <c:v>4</c:v>
                </c:pt>
                <c:pt idx="590">
                  <c:v>4.2</c:v>
                </c:pt>
                <c:pt idx="591">
                  <c:v>4.3</c:v>
                </c:pt>
                <c:pt idx="592">
                  <c:v>4.2</c:v>
                </c:pt>
                <c:pt idx="593">
                  <c:v>4.2</c:v>
                </c:pt>
                <c:pt idx="594">
                  <c:v>4.2</c:v>
                </c:pt>
                <c:pt idx="595">
                  <c:v>4.2</c:v>
                </c:pt>
                <c:pt idx="596">
                  <c:v>4.2</c:v>
                </c:pt>
                <c:pt idx="597">
                  <c:v>4.4000000000000004</c:v>
                </c:pt>
                <c:pt idx="598">
                  <c:v>4.2</c:v>
                </c:pt>
                <c:pt idx="599">
                  <c:v>4.3</c:v>
                </c:pt>
                <c:pt idx="600">
                  <c:v>4.4000000000000004</c:v>
                </c:pt>
                <c:pt idx="601">
                  <c:v>3.8</c:v>
                </c:pt>
                <c:pt idx="602">
                  <c:v>3.4</c:v>
                </c:pt>
                <c:pt idx="603">
                  <c:v>3.3</c:v>
                </c:pt>
                <c:pt idx="604">
                  <c:v>2.8</c:v>
                </c:pt>
                <c:pt idx="605">
                  <c:v>2.8</c:v>
                </c:pt>
                <c:pt idx="606">
                  <c:v>2.4</c:v>
                </c:pt>
                <c:pt idx="607">
                  <c:v>2.4</c:v>
                </c:pt>
                <c:pt idx="608">
                  <c:v>2.2000000000000002</c:v>
                </c:pt>
                <c:pt idx="609">
                  <c:v>2.2000000000000002</c:v>
                </c:pt>
                <c:pt idx="610">
                  <c:v>2.2000000000000002</c:v>
                </c:pt>
                <c:pt idx="611">
                  <c:v>2.2000000000000002</c:v>
                </c:pt>
                <c:pt idx="612">
                  <c:v>2.1</c:v>
                </c:pt>
                <c:pt idx="613">
                  <c:v>2.2999999999999998</c:v>
                </c:pt>
                <c:pt idx="614">
                  <c:v>2.1</c:v>
                </c:pt>
                <c:pt idx="615">
                  <c:v>2.1</c:v>
                </c:pt>
                <c:pt idx="616">
                  <c:v>2.2999999999999998</c:v>
                </c:pt>
                <c:pt idx="617">
                  <c:v>2.1</c:v>
                </c:pt>
                <c:pt idx="618">
                  <c:v>2.2000000000000002</c:v>
                </c:pt>
                <c:pt idx="619">
                  <c:v>2.1</c:v>
                </c:pt>
                <c:pt idx="620">
                  <c:v>2</c:v>
                </c:pt>
                <c:pt idx="621">
                  <c:v>2</c:v>
                </c:pt>
                <c:pt idx="622">
                  <c:v>2.1</c:v>
                </c:pt>
                <c:pt idx="623">
                  <c:v>3.6</c:v>
                </c:pt>
              </c:numCache>
            </c:numRef>
          </c:yVal>
          <c:smooth val="1"/>
        </c:ser>
        <c:dLbls/>
        <c:axId val="167634432"/>
        <c:axId val="167636352"/>
      </c:scatterChart>
      <c:valAx>
        <c:axId val="167634432"/>
        <c:scaling>
          <c:orientation val="minMax"/>
          <c:max val="20"/>
          <c:min val="0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/>
                  <a:t>t</a:t>
                </a:r>
                <a:r>
                  <a:rPr lang="en-US" sz="700" b="0" i="0" baseline="0"/>
                  <a:t> </a:t>
                </a:r>
                <a:r>
                  <a:rPr lang="en-US" sz="700" i="0"/>
                  <a:t>(s)</a:t>
                </a:r>
                <a:endParaRPr lang="zh-CN" sz="700" i="0"/>
              </a:p>
            </c:rich>
          </c:tx>
          <c:layout>
            <c:manualLayout>
              <c:xMode val="edge"/>
              <c:yMode val="edge"/>
              <c:x val="0.46188003478203804"/>
              <c:y val="0.89696600533704585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636352"/>
        <c:crossesAt val="-100000"/>
        <c:crossBetween val="midCat"/>
        <c:majorUnit val="2"/>
      </c:valAx>
      <c:valAx>
        <c:axId val="167636352"/>
        <c:scaling>
          <c:orientation val="minMax"/>
        </c:scaling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700" b="0" i="1" baseline="0">
                    <a:solidFill>
                      <a:schemeClr val="tx1"/>
                    </a:solidFill>
                    <a:uFillTx/>
                  </a:rPr>
                  <a:t>P </a:t>
                </a:r>
                <a:r>
                  <a:rPr lang="en-US" sz="700" b="0" i="0" baseline="0"/>
                  <a:t>(</a:t>
                </a:r>
                <a:r>
                  <a:rPr lang="en-US" sz="700" b="0" i="0"/>
                  <a:t>cmH</a:t>
                </a:r>
                <a:r>
                  <a:rPr lang="en-US" sz="700" b="0" i="0" baseline="-25000"/>
                  <a:t>2</a:t>
                </a:r>
                <a:r>
                  <a:rPr lang="en-US" sz="700" b="0" i="0"/>
                  <a:t>O)</a:t>
                </a:r>
              </a:p>
            </c:rich>
          </c:tx>
          <c:layout>
            <c:manualLayout>
              <c:xMode val="edge"/>
              <c:yMode val="edge"/>
              <c:x val="1.5627380952381004E-2"/>
              <c:y val="0.25045833333333301"/>
            </c:manualLayout>
          </c:layout>
        </c:title>
        <c:numFmt formatCode="General" sourceLinked="1"/>
        <c:maj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7634432"/>
        <c:crossesAt val="-10"/>
        <c:crossBetween val="midCat"/>
      </c:valAx>
    </c:plotArea>
    <c:plotVisOnly val="1"/>
    <c:dispBlanksAs val="gap"/>
  </c:chart>
  <c:spPr>
    <a:ln w="9525" cap="flat" cmpd="sng" algn="ctr">
      <a:noFill/>
      <a:prstDash val="solid"/>
      <a:round/>
    </a:ln>
  </c:spPr>
  <c:txPr>
    <a:bodyPr/>
    <a:lstStyle/>
    <a:p>
      <a:pPr>
        <a:defRPr lang="zh-CN" sz="700" i="0"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27</xdr:row>
      <xdr:rowOff>5715</xdr:rowOff>
    </xdr:from>
    <xdr:to>
      <xdr:col>6</xdr:col>
      <xdr:colOff>35880</xdr:colOff>
      <xdr:row>36</xdr:row>
      <xdr:rowOff>159795</xdr:rowOff>
    </xdr:to>
    <xdr:graphicFrame macro="">
      <xdr:nvGraphicFramePr>
        <xdr:cNvPr id="29" name="图表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434340</xdr:colOff>
      <xdr:row>27</xdr:row>
      <xdr:rowOff>28575</xdr:rowOff>
    </xdr:from>
    <xdr:to>
      <xdr:col>10</xdr:col>
      <xdr:colOff>607380</xdr:colOff>
      <xdr:row>36</xdr:row>
      <xdr:rowOff>182655</xdr:rowOff>
    </xdr:to>
    <xdr:graphicFrame macro="">
      <xdr:nvGraphicFramePr>
        <xdr:cNvPr id="31" name="图表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56</xdr:row>
      <xdr:rowOff>137160</xdr:rowOff>
    </xdr:from>
    <xdr:to>
      <xdr:col>15</xdr:col>
      <xdr:colOff>22500</xdr:colOff>
      <xdr:row>66</xdr:row>
      <xdr:rowOff>32160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</xdr:colOff>
      <xdr:row>171</xdr:row>
      <xdr:rowOff>99060</xdr:rowOff>
    </xdr:from>
    <xdr:to>
      <xdr:col>15</xdr:col>
      <xdr:colOff>30120</xdr:colOff>
      <xdr:row>180</xdr:row>
      <xdr:rowOff>176940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30480</xdr:colOff>
      <xdr:row>284</xdr:row>
      <xdr:rowOff>99060</xdr:rowOff>
    </xdr:from>
    <xdr:to>
      <xdr:col>15</xdr:col>
      <xdr:colOff>30120</xdr:colOff>
      <xdr:row>293</xdr:row>
      <xdr:rowOff>176940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30480</xdr:colOff>
      <xdr:row>385</xdr:row>
      <xdr:rowOff>99060</xdr:rowOff>
    </xdr:from>
    <xdr:to>
      <xdr:col>15</xdr:col>
      <xdr:colOff>30120</xdr:colOff>
      <xdr:row>394</xdr:row>
      <xdr:rowOff>176940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45720</xdr:colOff>
      <xdr:row>499</xdr:row>
      <xdr:rowOff>175260</xdr:rowOff>
    </xdr:from>
    <xdr:to>
      <xdr:col>15</xdr:col>
      <xdr:colOff>45360</xdr:colOff>
      <xdr:row>509</xdr:row>
      <xdr:rowOff>70260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30480</xdr:colOff>
      <xdr:row>612</xdr:row>
      <xdr:rowOff>99060</xdr:rowOff>
    </xdr:from>
    <xdr:to>
      <xdr:col>15</xdr:col>
      <xdr:colOff>30120</xdr:colOff>
      <xdr:row>621</xdr:row>
      <xdr:rowOff>176940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182880</xdr:colOff>
      <xdr:row>3</xdr:row>
      <xdr:rowOff>0</xdr:rowOff>
    </xdr:from>
    <xdr:to>
      <xdr:col>16</xdr:col>
      <xdr:colOff>234315</xdr:colOff>
      <xdr:row>8</xdr:row>
      <xdr:rowOff>165100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182880</xdr:colOff>
      <xdr:row>9</xdr:row>
      <xdr:rowOff>121920</xdr:rowOff>
    </xdr:from>
    <xdr:to>
      <xdr:col>16</xdr:col>
      <xdr:colOff>234315</xdr:colOff>
      <xdr:row>15</xdr:row>
      <xdr:rowOff>104140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182880</xdr:colOff>
      <xdr:row>16</xdr:row>
      <xdr:rowOff>129540</xdr:rowOff>
    </xdr:from>
    <xdr:to>
      <xdr:col>16</xdr:col>
      <xdr:colOff>234315</xdr:colOff>
      <xdr:row>22</xdr:row>
      <xdr:rowOff>111760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39</xdr:row>
      <xdr:rowOff>137160</xdr:rowOff>
    </xdr:from>
    <xdr:to>
      <xdr:col>15</xdr:col>
      <xdr:colOff>22500</xdr:colOff>
      <xdr:row>49</xdr:row>
      <xdr:rowOff>32160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</xdr:colOff>
      <xdr:row>120</xdr:row>
      <xdr:rowOff>137160</xdr:rowOff>
    </xdr:from>
    <xdr:to>
      <xdr:col>15</xdr:col>
      <xdr:colOff>22500</xdr:colOff>
      <xdr:row>130</xdr:row>
      <xdr:rowOff>32160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22860</xdr:colOff>
      <xdr:row>201</xdr:row>
      <xdr:rowOff>137160</xdr:rowOff>
    </xdr:from>
    <xdr:to>
      <xdr:col>15</xdr:col>
      <xdr:colOff>22500</xdr:colOff>
      <xdr:row>211</xdr:row>
      <xdr:rowOff>32160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22860</xdr:colOff>
      <xdr:row>271</xdr:row>
      <xdr:rowOff>137160</xdr:rowOff>
    </xdr:from>
    <xdr:to>
      <xdr:col>15</xdr:col>
      <xdr:colOff>22500</xdr:colOff>
      <xdr:row>281</xdr:row>
      <xdr:rowOff>32160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</xdr:colOff>
      <xdr:row>359</xdr:row>
      <xdr:rowOff>137160</xdr:rowOff>
    </xdr:from>
    <xdr:to>
      <xdr:col>15</xdr:col>
      <xdr:colOff>22500</xdr:colOff>
      <xdr:row>369</xdr:row>
      <xdr:rowOff>32160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22860</xdr:colOff>
      <xdr:row>431</xdr:row>
      <xdr:rowOff>137160</xdr:rowOff>
    </xdr:from>
    <xdr:to>
      <xdr:col>15</xdr:col>
      <xdr:colOff>22500</xdr:colOff>
      <xdr:row>441</xdr:row>
      <xdr:rowOff>32160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22860</xdr:colOff>
      <xdr:row>512</xdr:row>
      <xdr:rowOff>137160</xdr:rowOff>
    </xdr:from>
    <xdr:to>
      <xdr:col>15</xdr:col>
      <xdr:colOff>22500</xdr:colOff>
      <xdr:row>522</xdr:row>
      <xdr:rowOff>32160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22860</xdr:colOff>
      <xdr:row>591</xdr:row>
      <xdr:rowOff>137160</xdr:rowOff>
    </xdr:from>
    <xdr:to>
      <xdr:col>15</xdr:col>
      <xdr:colOff>22500</xdr:colOff>
      <xdr:row>601</xdr:row>
      <xdr:rowOff>32160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381000</xdr:colOff>
      <xdr:row>3</xdr:row>
      <xdr:rowOff>60960</xdr:rowOff>
    </xdr:from>
    <xdr:to>
      <xdr:col>16</xdr:col>
      <xdr:colOff>432435</xdr:colOff>
      <xdr:row>9</xdr:row>
      <xdr:rowOff>43180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381000</xdr:colOff>
      <xdr:row>10</xdr:row>
      <xdr:rowOff>0</xdr:rowOff>
    </xdr:from>
    <xdr:to>
      <xdr:col>16</xdr:col>
      <xdr:colOff>432435</xdr:colOff>
      <xdr:row>15</xdr:row>
      <xdr:rowOff>165100</xdr:rowOff>
    </xdr:to>
    <xdr:graphicFrame macro="">
      <xdr:nvGraphicFramePr>
        <xdr:cNvPr id="16" name="图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381000</xdr:colOff>
      <xdr:row>17</xdr:row>
      <xdr:rowOff>0</xdr:rowOff>
    </xdr:from>
    <xdr:to>
      <xdr:col>16</xdr:col>
      <xdr:colOff>432435</xdr:colOff>
      <xdr:row>22</xdr:row>
      <xdr:rowOff>165100</xdr:rowOff>
    </xdr:to>
    <xdr:graphicFrame macro="">
      <xdr:nvGraphicFramePr>
        <xdr:cNvPr id="17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7"/>
  <sheetViews>
    <sheetView tabSelected="1" topLeftCell="A4" workbookViewId="0">
      <selection activeCell="L17" sqref="L17"/>
    </sheetView>
  </sheetViews>
  <sheetFormatPr defaultColWidth="9" defaultRowHeight="14.4"/>
  <cols>
    <col min="1" max="1" width="8.88671875" customWidth="1"/>
    <col min="2" max="2" width="12.5546875" customWidth="1"/>
    <col min="9" max="10" width="8.109375" customWidth="1"/>
    <col min="11" max="11" width="9" customWidth="1"/>
  </cols>
  <sheetData>
    <row r="2" spans="2:10" ht="14.4" customHeight="1">
      <c r="B2" s="77" t="s">
        <v>0</v>
      </c>
      <c r="C2" s="71" t="s">
        <v>1</v>
      </c>
      <c r="D2" s="72"/>
      <c r="E2" s="73"/>
      <c r="F2" s="72" t="s">
        <v>2</v>
      </c>
      <c r="G2" s="72"/>
      <c r="H2" s="72"/>
      <c r="I2" s="83" t="s">
        <v>3</v>
      </c>
      <c r="J2" s="86" t="s">
        <v>4</v>
      </c>
    </row>
    <row r="3" spans="2:10">
      <c r="B3" s="78"/>
      <c r="C3" s="74" t="s">
        <v>5</v>
      </c>
      <c r="D3" s="75"/>
      <c r="E3" s="76"/>
      <c r="F3" s="75" t="s">
        <v>6</v>
      </c>
      <c r="G3" s="75"/>
      <c r="H3" s="75"/>
      <c r="I3" s="84"/>
      <c r="J3" s="87"/>
    </row>
    <row r="4" spans="2:10">
      <c r="B4" s="79"/>
      <c r="C4" s="22" t="s">
        <v>7</v>
      </c>
      <c r="D4" s="23" t="s">
        <v>8</v>
      </c>
      <c r="E4" s="24" t="s">
        <v>9</v>
      </c>
      <c r="F4" s="23" t="s">
        <v>7</v>
      </c>
      <c r="G4" s="23" t="s">
        <v>8</v>
      </c>
      <c r="H4" s="23" t="s">
        <v>9</v>
      </c>
      <c r="I4" s="85"/>
      <c r="J4" s="88"/>
    </row>
    <row r="5" spans="2:10" ht="14.4" customHeight="1">
      <c r="B5" s="80" t="s">
        <v>10</v>
      </c>
      <c r="C5" s="25">
        <f>copd!J4</f>
        <v>21.568999999999999</v>
      </c>
      <c r="D5" s="26">
        <f>C5-20</f>
        <v>1.5689999999999991</v>
      </c>
      <c r="E5" s="27">
        <f>(C5-20)/20</f>
        <v>7.844999999999995E-2</v>
      </c>
      <c r="F5" s="28">
        <f>ards!J4</f>
        <v>10.117000000000001</v>
      </c>
      <c r="G5" s="29">
        <f t="shared" ref="G5:G10" si="0">F5-10</f>
        <v>0.11700000000000088</v>
      </c>
      <c r="H5" s="30">
        <f t="shared" ref="H5:H11" si="1">(F5-10)/10</f>
        <v>1.1700000000000089E-2</v>
      </c>
      <c r="I5" s="60">
        <v>20</v>
      </c>
      <c r="J5" s="61">
        <v>10</v>
      </c>
    </row>
    <row r="6" spans="2:10">
      <c r="B6" s="81"/>
      <c r="C6" s="25">
        <f>copd!J5</f>
        <v>18.425999999999998</v>
      </c>
      <c r="D6" s="26">
        <f t="shared" ref="D6:D9" si="2">C6-20</f>
        <v>-1.5740000000000016</v>
      </c>
      <c r="E6" s="27">
        <f t="shared" ref="E6:E11" si="3">(C6-20)/20</f>
        <v>-7.8700000000000075E-2</v>
      </c>
      <c r="F6" s="28">
        <f>ards!J5</f>
        <v>10.75</v>
      </c>
      <c r="G6" s="29">
        <f t="shared" si="0"/>
        <v>0.75</v>
      </c>
      <c r="H6" s="30">
        <f t="shared" si="1"/>
        <v>7.4999999999999997E-2</v>
      </c>
      <c r="I6" s="62">
        <v>20</v>
      </c>
      <c r="J6" s="63">
        <v>10</v>
      </c>
    </row>
    <row r="7" spans="2:10">
      <c r="B7" s="81"/>
      <c r="C7" s="25">
        <f>copd!J6</f>
        <v>18.728999999999999</v>
      </c>
      <c r="D7" s="26">
        <f t="shared" si="2"/>
        <v>-1.2710000000000008</v>
      </c>
      <c r="E7" s="27">
        <f t="shared" si="3"/>
        <v>-6.3550000000000037E-2</v>
      </c>
      <c r="F7" s="28">
        <f>ards!J6</f>
        <v>10.903</v>
      </c>
      <c r="G7" s="29">
        <f t="shared" si="0"/>
        <v>0.90300000000000047</v>
      </c>
      <c r="H7" s="30">
        <f t="shared" si="1"/>
        <v>9.0300000000000047E-2</v>
      </c>
      <c r="I7" s="62">
        <v>20</v>
      </c>
      <c r="J7" s="63">
        <v>10</v>
      </c>
    </row>
    <row r="8" spans="2:10">
      <c r="B8" s="81"/>
      <c r="C8" s="25">
        <f>copd!J7</f>
        <v>20.484999999999999</v>
      </c>
      <c r="D8" s="26">
        <f t="shared" si="2"/>
        <v>0.48499999999999943</v>
      </c>
      <c r="E8" s="27">
        <f t="shared" si="3"/>
        <v>2.4249999999999973E-2</v>
      </c>
      <c r="F8" s="28">
        <f>ards!J7</f>
        <v>10.513</v>
      </c>
      <c r="G8" s="29">
        <f t="shared" si="0"/>
        <v>0.5129999999999999</v>
      </c>
      <c r="H8" s="30">
        <f t="shared" si="1"/>
        <v>5.1299999999999991E-2</v>
      </c>
      <c r="I8" s="62">
        <v>20</v>
      </c>
      <c r="J8" s="63">
        <v>10</v>
      </c>
    </row>
    <row r="9" spans="2:10">
      <c r="B9" s="81"/>
      <c r="C9" s="25">
        <f>copd!J8</f>
        <v>19.991</v>
      </c>
      <c r="D9" s="26">
        <f t="shared" si="2"/>
        <v>-9.0000000000003411E-3</v>
      </c>
      <c r="E9" s="27">
        <f t="shared" si="3"/>
        <v>-4.5000000000001706E-4</v>
      </c>
      <c r="F9" s="28">
        <f>ards!J8</f>
        <v>10.606</v>
      </c>
      <c r="G9" s="29">
        <f t="shared" si="0"/>
        <v>0.60599999999999987</v>
      </c>
      <c r="H9" s="30">
        <f t="shared" si="1"/>
        <v>6.0599999999999987E-2</v>
      </c>
      <c r="I9" s="62">
        <v>20</v>
      </c>
      <c r="J9" s="63">
        <v>10</v>
      </c>
    </row>
    <row r="10" spans="2:10">
      <c r="B10" s="81"/>
      <c r="C10" s="25">
        <f>copd!J9</f>
        <v>20.463999999999999</v>
      </c>
      <c r="D10" s="26">
        <f t="shared" ref="D10" si="4">C10-20</f>
        <v>0.46399999999999864</v>
      </c>
      <c r="E10" s="27">
        <f t="shared" si="3"/>
        <v>2.3199999999999932E-2</v>
      </c>
      <c r="F10" s="28">
        <f>ards!J9</f>
        <v>10.717000000000001</v>
      </c>
      <c r="G10" s="29">
        <f t="shared" si="0"/>
        <v>0.71700000000000053</v>
      </c>
      <c r="H10" s="30">
        <f t="shared" si="1"/>
        <v>7.1700000000000055E-2</v>
      </c>
      <c r="I10" s="62">
        <v>20</v>
      </c>
      <c r="J10" s="63">
        <v>10</v>
      </c>
    </row>
    <row r="11" spans="2:10">
      <c r="B11" s="31" t="s">
        <v>11</v>
      </c>
      <c r="C11" s="32">
        <f>AVERAGE(C5:C10)</f>
        <v>19.943999999999999</v>
      </c>
      <c r="D11" s="33">
        <f>AVERAGE(D5:D10)</f>
        <v>-5.6000000000000938E-2</v>
      </c>
      <c r="E11" s="34">
        <f t="shared" si="3"/>
        <v>-2.8000000000000468E-3</v>
      </c>
      <c r="F11" s="35">
        <f>ards!J10</f>
        <v>10.601000000000001</v>
      </c>
      <c r="G11" s="36">
        <f>AVERAGE(G5:G10)</f>
        <v>0.60100000000000031</v>
      </c>
      <c r="H11" s="37">
        <f t="shared" si="1"/>
        <v>6.0100000000000084E-2</v>
      </c>
      <c r="I11" s="64"/>
      <c r="J11" s="65"/>
    </row>
    <row r="12" spans="2:10">
      <c r="B12" s="31" t="s">
        <v>12</v>
      </c>
      <c r="C12" s="33">
        <f>STDEV(C5:C10)</f>
        <v>1.1820714022426577</v>
      </c>
      <c r="D12" s="33">
        <f t="shared" ref="D12:F12" si="5">STDEV(D5:D10)</f>
        <v>1.1820714022426904</v>
      </c>
      <c r="E12" s="34">
        <f t="shared" si="5"/>
        <v>5.9103570112134518E-2</v>
      </c>
      <c r="F12" s="36">
        <f t="shared" si="5"/>
        <v>0.2716195869225837</v>
      </c>
      <c r="G12" s="36">
        <f t="shared" ref="G12:H12" si="6">STDEV(G5:G10)</f>
        <v>0.27161958692259269</v>
      </c>
      <c r="H12" s="34">
        <f t="shared" si="6"/>
        <v>2.7161958692259285E-2</v>
      </c>
      <c r="I12" s="64"/>
      <c r="J12" s="65"/>
    </row>
    <row r="13" spans="2:10">
      <c r="B13" s="31" t="s">
        <v>13</v>
      </c>
      <c r="C13" s="38"/>
      <c r="D13" s="39">
        <f>MAX(D5:D10)</f>
        <v>1.5689999999999991</v>
      </c>
      <c r="E13" s="27">
        <v>7.85E-2</v>
      </c>
      <c r="F13" s="39"/>
      <c r="G13" s="39">
        <f>MAX(G5:G10)</f>
        <v>0.90300000000000047</v>
      </c>
      <c r="H13" s="30">
        <f>MAX(H5:H10)</f>
        <v>9.0300000000000047E-2</v>
      </c>
      <c r="I13" s="64"/>
      <c r="J13" s="65"/>
    </row>
    <row r="14" spans="2:10">
      <c r="B14" s="40" t="s">
        <v>14</v>
      </c>
      <c r="C14" s="41">
        <f>TTEST(C5:C10,I5:I10,2,1)</f>
        <v>0.91213491174044159</v>
      </c>
      <c r="D14" s="42" t="s">
        <v>15</v>
      </c>
      <c r="E14" s="43" t="s">
        <v>15</v>
      </c>
      <c r="F14" s="44">
        <f>TTEST(F5:F10,J5:J10,2,1)</f>
        <v>2.8953994287710481E-3</v>
      </c>
      <c r="G14" s="42" t="s">
        <v>15</v>
      </c>
      <c r="H14" s="42" t="s">
        <v>15</v>
      </c>
      <c r="I14" s="64"/>
      <c r="J14" s="65"/>
    </row>
    <row r="15" spans="2:10">
      <c r="B15" s="82" t="s">
        <v>16</v>
      </c>
      <c r="C15" s="45">
        <f>copd!K4</f>
        <v>49.751243781094502</v>
      </c>
      <c r="D15" s="46">
        <f>C15-50</f>
        <v>-0.24875621890549837</v>
      </c>
      <c r="E15" s="47">
        <f>(C15-50)/50</f>
        <v>-4.9751243781099679E-3</v>
      </c>
      <c r="F15" s="48">
        <f>ards!K4</f>
        <v>31.847133757961799</v>
      </c>
      <c r="G15" s="46">
        <f t="shared" ref="G15:G20" si="7">F15-30</f>
        <v>1.8471337579617995</v>
      </c>
      <c r="H15" s="49">
        <f t="shared" ref="H15:H20" si="8">(F15-30)/30</f>
        <v>6.1571125265393316E-2</v>
      </c>
      <c r="I15" s="60">
        <v>50</v>
      </c>
      <c r="J15" s="61">
        <v>30</v>
      </c>
    </row>
    <row r="16" spans="2:10">
      <c r="B16" s="82"/>
      <c r="C16" s="45">
        <f>copd!K5</f>
        <v>52.356020942408399</v>
      </c>
      <c r="D16" s="46">
        <f t="shared" ref="D16:D20" si="9">C16-50</f>
        <v>2.3560209424083993</v>
      </c>
      <c r="E16" s="47">
        <f t="shared" ref="E16:E20" si="10">(C16-50)/50</f>
        <v>4.7120418848167984E-2</v>
      </c>
      <c r="F16" s="48">
        <f>ards!K5</f>
        <v>32.362459546925599</v>
      </c>
      <c r="G16" s="46">
        <f t="shared" si="7"/>
        <v>2.3624595469255993</v>
      </c>
      <c r="H16" s="49">
        <f t="shared" si="8"/>
        <v>7.8748651564186645E-2</v>
      </c>
      <c r="I16" s="66">
        <v>50</v>
      </c>
      <c r="J16" s="63">
        <v>30</v>
      </c>
    </row>
    <row r="17" spans="2:15">
      <c r="B17" s="82"/>
      <c r="C17" s="45">
        <f>copd!K6</f>
        <v>50</v>
      </c>
      <c r="D17" s="46">
        <f t="shared" si="9"/>
        <v>0</v>
      </c>
      <c r="E17" s="47">
        <f t="shared" si="10"/>
        <v>0</v>
      </c>
      <c r="F17" s="48">
        <f>ards!K6</f>
        <v>32.362459546925599</v>
      </c>
      <c r="G17" s="46">
        <f t="shared" si="7"/>
        <v>2.3624595469255993</v>
      </c>
      <c r="H17" s="49">
        <f t="shared" si="8"/>
        <v>7.8748651564186645E-2</v>
      </c>
      <c r="I17" s="66">
        <v>50</v>
      </c>
      <c r="J17" s="63">
        <v>30</v>
      </c>
    </row>
    <row r="18" spans="2:15">
      <c r="B18" s="82"/>
      <c r="C18" s="45">
        <f>copd!K7</f>
        <v>51.020408163265301</v>
      </c>
      <c r="D18" s="46">
        <f t="shared" si="9"/>
        <v>1.0204081632653015</v>
      </c>
      <c r="E18" s="47">
        <f t="shared" si="10"/>
        <v>2.0408163265306031E-2</v>
      </c>
      <c r="F18" s="48">
        <f>ards!K7</f>
        <v>31.746031746031701</v>
      </c>
      <c r="G18" s="46">
        <f t="shared" si="7"/>
        <v>1.7460317460317007</v>
      </c>
      <c r="H18" s="49">
        <f t="shared" si="8"/>
        <v>5.8201058201056692E-2</v>
      </c>
      <c r="I18" s="66">
        <v>50</v>
      </c>
      <c r="J18" s="63">
        <v>30</v>
      </c>
    </row>
    <row r="19" spans="2:15">
      <c r="B19" s="82"/>
      <c r="C19" s="45">
        <f>copd!K8</f>
        <v>54.644808743169399</v>
      </c>
      <c r="D19" s="46">
        <f t="shared" si="9"/>
        <v>4.6448087431693992</v>
      </c>
      <c r="E19" s="47">
        <f t="shared" si="10"/>
        <v>9.2896174863387984E-2</v>
      </c>
      <c r="F19" s="48">
        <f>ards!K8</f>
        <v>31.152647975077901</v>
      </c>
      <c r="G19" s="46">
        <f t="shared" si="7"/>
        <v>1.1526479750779011</v>
      </c>
      <c r="H19" s="49">
        <f t="shared" si="8"/>
        <v>3.8421599169263368E-2</v>
      </c>
      <c r="I19" s="66">
        <v>50</v>
      </c>
      <c r="J19" s="63">
        <v>30</v>
      </c>
    </row>
    <row r="20" spans="2:15">
      <c r="B20" s="82"/>
      <c r="C20" s="45">
        <f>copd!K9</f>
        <v>47.846889952153099</v>
      </c>
      <c r="D20" s="46">
        <f t="shared" si="9"/>
        <v>-2.1531100478469014</v>
      </c>
      <c r="E20" s="47">
        <f t="shared" si="10"/>
        <v>-4.3062200956938031E-2</v>
      </c>
      <c r="F20" s="48">
        <f>ards!K9</f>
        <v>30.030030030030002</v>
      </c>
      <c r="G20" s="46">
        <f t="shared" si="7"/>
        <v>3.0030030030001598E-2</v>
      </c>
      <c r="H20" s="49">
        <f t="shared" si="8"/>
        <v>1.0010010010000532E-3</v>
      </c>
      <c r="I20" s="66">
        <v>50</v>
      </c>
      <c r="J20" s="63">
        <v>30</v>
      </c>
    </row>
    <row r="21" spans="2:15">
      <c r="B21" s="31" t="s">
        <v>11</v>
      </c>
      <c r="C21" s="50">
        <f t="shared" ref="C21:H21" si="11">AVERAGE(C15:C20)</f>
        <v>50.936561930348454</v>
      </c>
      <c r="D21" s="51">
        <f t="shared" si="11"/>
        <v>0.93656193034845003</v>
      </c>
      <c r="E21" s="34">
        <f t="shared" si="11"/>
        <v>1.8731238606969004E-2</v>
      </c>
      <c r="F21" s="35">
        <f t="shared" si="11"/>
        <v>31.583460433825433</v>
      </c>
      <c r="G21" s="52">
        <f t="shared" si="11"/>
        <v>1.5834604338254337</v>
      </c>
      <c r="H21" s="37">
        <f t="shared" si="11"/>
        <v>5.2782014460847786E-2</v>
      </c>
      <c r="I21" s="67"/>
      <c r="J21" s="68"/>
    </row>
    <row r="22" spans="2:15">
      <c r="B22" s="31" t="s">
        <v>12</v>
      </c>
      <c r="C22" s="53">
        <f t="shared" ref="C22:H22" si="12">STDEV(C15:C20)</f>
        <v>2.349518623023144</v>
      </c>
      <c r="D22" s="53">
        <f t="shared" si="12"/>
        <v>2.349518623023179</v>
      </c>
      <c r="E22" s="34">
        <f t="shared" si="12"/>
        <v>4.6990372460463579E-2</v>
      </c>
      <c r="F22" s="36">
        <f t="shared" si="12"/>
        <v>0.88412416366508884</v>
      </c>
      <c r="G22" s="36">
        <f t="shared" si="12"/>
        <v>0.88412416366519608</v>
      </c>
      <c r="H22" s="34">
        <f t="shared" si="12"/>
        <v>2.9470805455506538E-2</v>
      </c>
      <c r="I22" s="67"/>
      <c r="J22" s="68"/>
    </row>
    <row r="23" spans="2:15">
      <c r="B23" s="31" t="s">
        <v>13</v>
      </c>
      <c r="C23" s="38"/>
      <c r="D23" s="39">
        <f>MAX(D15:D20)</f>
        <v>4.6448087431693992</v>
      </c>
      <c r="E23" s="30">
        <f>MAX(E15:E20)</f>
        <v>9.2896174863387984E-2</v>
      </c>
      <c r="F23" s="39"/>
      <c r="G23" s="39">
        <f>MAX(G15:G20)</f>
        <v>2.3624595469255993</v>
      </c>
      <c r="H23" s="30">
        <f>MAX(H15:H20)</f>
        <v>7.8748651564186645E-2</v>
      </c>
      <c r="I23" s="67"/>
      <c r="J23" s="68"/>
    </row>
    <row r="24" spans="2:15">
      <c r="B24" s="40" t="s">
        <v>14</v>
      </c>
      <c r="C24" s="41">
        <f>TTEST(C15:C20,I15:I20,2,1)</f>
        <v>0.37370349331255626</v>
      </c>
      <c r="D24" s="42" t="s">
        <v>15</v>
      </c>
      <c r="E24" s="54" t="s">
        <v>15</v>
      </c>
      <c r="F24" s="44">
        <f>TTEST(F15:F20,J15:J20,2,1)</f>
        <v>7.1076899380199902E-3</v>
      </c>
      <c r="G24" s="55" t="s">
        <v>15</v>
      </c>
      <c r="H24" s="55" t="s">
        <v>15</v>
      </c>
      <c r="I24" s="69"/>
      <c r="J24" s="70"/>
      <c r="M24">
        <f>11/75</f>
        <v>0.14666666666666667</v>
      </c>
      <c r="N24">
        <f>18/75</f>
        <v>0.24</v>
      </c>
    </row>
    <row r="25" spans="2:15">
      <c r="B25" s="56" t="s">
        <v>17</v>
      </c>
      <c r="C25" s="57"/>
      <c r="D25" s="57"/>
      <c r="E25" s="57"/>
      <c r="F25" s="57"/>
      <c r="G25" s="57"/>
      <c r="H25" s="57"/>
      <c r="M25">
        <f>M24*79</f>
        <v>11.586666666666666</v>
      </c>
      <c r="N25">
        <f>N24*79</f>
        <v>18.96</v>
      </c>
    </row>
    <row r="26" spans="2:15">
      <c r="B26" s="58"/>
      <c r="C26" s="59"/>
      <c r="D26" s="59"/>
      <c r="F26" s="59"/>
      <c r="G26" s="59"/>
      <c r="I26" s="59"/>
      <c r="M26">
        <f>M24*71</f>
        <v>10.413333333333334</v>
      </c>
      <c r="N26">
        <f>N24*71</f>
        <v>17.04</v>
      </c>
      <c r="O26">
        <f>M26+N26</f>
        <v>27.453333333333333</v>
      </c>
    </row>
    <row r="27" spans="2:15">
      <c r="B27" s="58"/>
      <c r="C27" s="59"/>
      <c r="D27" s="59"/>
      <c r="F27" s="59"/>
      <c r="G27" s="59"/>
      <c r="I27" s="59"/>
    </row>
  </sheetData>
  <mergeCells count="9">
    <mergeCell ref="B2:B4"/>
    <mergeCell ref="B5:B10"/>
    <mergeCell ref="B15:B20"/>
    <mergeCell ref="I2:I4"/>
    <mergeCell ref="J2:J4"/>
    <mergeCell ref="C2:E2"/>
    <mergeCell ref="F2:H2"/>
    <mergeCell ref="C3:E3"/>
    <mergeCell ref="F3:H3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27"/>
  <sheetViews>
    <sheetView workbookViewId="0">
      <pane ySplit="3" topLeftCell="A4" activePane="bottomLeft" state="frozen"/>
      <selection pane="bottomLeft" activeCell="H21" sqref="H21"/>
    </sheetView>
  </sheetViews>
  <sheetFormatPr defaultColWidth="9" defaultRowHeight="14.4"/>
  <sheetData>
    <row r="1" spans="1:22">
      <c r="A1" s="1" t="s">
        <v>18</v>
      </c>
      <c r="B1" s="12"/>
      <c r="C1" s="12"/>
      <c r="D1" s="12"/>
      <c r="E1" s="12"/>
      <c r="F1" s="12"/>
      <c r="G1" s="12"/>
      <c r="H1" s="12"/>
      <c r="I1" s="12"/>
      <c r="R1" s="12"/>
      <c r="S1" s="12"/>
      <c r="T1" s="12"/>
      <c r="U1" s="12"/>
    </row>
    <row r="2" spans="1:22">
      <c r="A2" s="1" t="s">
        <v>19</v>
      </c>
      <c r="B2" s="12"/>
      <c r="C2" s="12"/>
      <c r="D2" s="12"/>
      <c r="E2" s="5"/>
      <c r="F2" s="5"/>
      <c r="G2" s="12"/>
      <c r="H2" s="12"/>
      <c r="I2" s="12"/>
      <c r="J2" s="6" t="s">
        <v>20</v>
      </c>
      <c r="K2" s="6"/>
      <c r="L2" s="7"/>
      <c r="R2" s="89" t="s">
        <v>21</v>
      </c>
      <c r="S2" s="89"/>
      <c r="T2" s="89"/>
      <c r="U2" s="89"/>
    </row>
    <row r="3" spans="1:2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1" t="s">
        <v>29</v>
      </c>
      <c r="I3" s="1" t="s">
        <v>30</v>
      </c>
      <c r="J3" s="6" t="s">
        <v>31</v>
      </c>
      <c r="K3" s="6" t="s">
        <v>32</v>
      </c>
      <c r="L3" s="7"/>
      <c r="R3" s="20" t="s">
        <v>22</v>
      </c>
      <c r="S3" s="21" t="s">
        <v>23</v>
      </c>
      <c r="T3" s="21" t="s">
        <v>24</v>
      </c>
      <c r="U3" s="21" t="s">
        <v>25</v>
      </c>
    </row>
    <row r="4" spans="1:22">
      <c r="A4">
        <v>0</v>
      </c>
      <c r="B4">
        <v>15.6</v>
      </c>
      <c r="C4">
        <v>59.3</v>
      </c>
      <c r="D4">
        <v>636.79999999999995</v>
      </c>
      <c r="J4" s="8">
        <f>M55</f>
        <v>21.568999999999999</v>
      </c>
      <c r="K4" s="8">
        <f>(M56)</f>
        <v>49.751243781094502</v>
      </c>
      <c r="L4" s="9" t="s">
        <v>33</v>
      </c>
      <c r="R4">
        <f>A61</f>
        <v>1.827</v>
      </c>
      <c r="S4">
        <f>B61</f>
        <v>2.1</v>
      </c>
      <c r="T4">
        <f>C61</f>
        <v>-22</v>
      </c>
      <c r="U4">
        <f>D61</f>
        <v>468.8</v>
      </c>
      <c r="V4" s="90" t="s">
        <v>33</v>
      </c>
    </row>
    <row r="5" spans="1:22">
      <c r="A5">
        <v>3.2000000000000001E-2</v>
      </c>
      <c r="B5">
        <v>15.9</v>
      </c>
      <c r="C5">
        <v>59.3</v>
      </c>
      <c r="D5">
        <v>667.7</v>
      </c>
      <c r="J5" s="8">
        <f>M170</f>
        <v>18.425999999999998</v>
      </c>
      <c r="K5" s="8">
        <f>M171</f>
        <v>52.356020942408399</v>
      </c>
      <c r="L5" s="9" t="s">
        <v>34</v>
      </c>
      <c r="R5">
        <f t="shared" ref="R5:S12" si="0">A62</f>
        <v>1.859</v>
      </c>
      <c r="S5">
        <f t="shared" si="0"/>
        <v>2.2000000000000002</v>
      </c>
      <c r="T5">
        <f t="shared" ref="T5:U5" si="1">C62</f>
        <v>-21.4</v>
      </c>
      <c r="U5">
        <f t="shared" si="1"/>
        <v>457.7</v>
      </c>
      <c r="V5" s="90"/>
    </row>
    <row r="6" spans="1:22">
      <c r="A6">
        <v>6.4000000000000001E-2</v>
      </c>
      <c r="B6">
        <v>16.100000000000001</v>
      </c>
      <c r="C6">
        <v>59.8</v>
      </c>
      <c r="D6">
        <v>698.8</v>
      </c>
      <c r="J6" s="8">
        <f>M283</f>
        <v>18.728999999999999</v>
      </c>
      <c r="K6" s="8">
        <f>M284</f>
        <v>50</v>
      </c>
      <c r="L6" s="9" t="s">
        <v>35</v>
      </c>
      <c r="R6">
        <f t="shared" si="0"/>
        <v>1.891</v>
      </c>
      <c r="S6">
        <f t="shared" si="0"/>
        <v>2.1</v>
      </c>
      <c r="T6">
        <f t="shared" ref="T6:U6" si="2">C63</f>
        <v>-20.7</v>
      </c>
      <c r="U6">
        <f t="shared" si="2"/>
        <v>446.9</v>
      </c>
      <c r="V6" s="90"/>
    </row>
    <row r="7" spans="1:22">
      <c r="A7">
        <v>9.6000000000000002E-2</v>
      </c>
      <c r="B7">
        <v>15.9</v>
      </c>
      <c r="C7">
        <v>60.2</v>
      </c>
      <c r="D7">
        <v>730.2</v>
      </c>
      <c r="J7" s="8">
        <f>M384</f>
        <v>20.484999999999999</v>
      </c>
      <c r="K7" s="8">
        <f>M385</f>
        <v>51.020408163265301</v>
      </c>
      <c r="L7" s="9" t="s">
        <v>36</v>
      </c>
      <c r="R7">
        <f t="shared" si="0"/>
        <v>1.923</v>
      </c>
      <c r="S7">
        <f t="shared" si="0"/>
        <v>2.2000000000000002</v>
      </c>
      <c r="T7">
        <f t="shared" ref="T7:U7" si="3">C64</f>
        <v>-20.100000000000001</v>
      </c>
      <c r="U7">
        <f t="shared" si="3"/>
        <v>436.4</v>
      </c>
      <c r="V7" s="90"/>
    </row>
    <row r="8" spans="1:22">
      <c r="A8">
        <v>0.128</v>
      </c>
      <c r="B8">
        <v>16.100000000000001</v>
      </c>
      <c r="C8">
        <v>60.1</v>
      </c>
      <c r="D8">
        <v>761.5</v>
      </c>
      <c r="J8" s="8">
        <f>M499</f>
        <v>19.991</v>
      </c>
      <c r="K8" s="8">
        <f>M500</f>
        <v>54.644808743169399</v>
      </c>
      <c r="L8" s="9" t="s">
        <v>37</v>
      </c>
      <c r="R8">
        <f t="shared" si="0"/>
        <v>1.9550000000000001</v>
      </c>
      <c r="S8">
        <f t="shared" si="0"/>
        <v>2.1</v>
      </c>
      <c r="T8">
        <f t="shared" ref="T8:U8" si="4">C65</f>
        <v>-19.399999999999999</v>
      </c>
      <c r="U8">
        <f t="shared" si="4"/>
        <v>426.3</v>
      </c>
      <c r="V8" s="90"/>
    </row>
    <row r="9" spans="1:22">
      <c r="A9">
        <v>0.16</v>
      </c>
      <c r="B9">
        <v>16.2</v>
      </c>
      <c r="C9">
        <v>60.3</v>
      </c>
      <c r="D9">
        <v>792.9</v>
      </c>
      <c r="J9" s="8">
        <f>M611</f>
        <v>20.463999999999999</v>
      </c>
      <c r="K9" s="8">
        <f>M612</f>
        <v>47.846889952153099</v>
      </c>
      <c r="L9" s="9" t="s">
        <v>38</v>
      </c>
      <c r="R9">
        <f t="shared" si="0"/>
        <v>1.9870000000000001</v>
      </c>
      <c r="S9">
        <f t="shared" si="0"/>
        <v>2.2000000000000002</v>
      </c>
      <c r="T9">
        <f t="shared" ref="T9:U9" si="5">C66</f>
        <v>-18.899999999999999</v>
      </c>
      <c r="U9">
        <f t="shared" si="5"/>
        <v>416.5</v>
      </c>
      <c r="V9" s="90"/>
    </row>
    <row r="10" spans="1:22">
      <c r="A10">
        <v>0.192</v>
      </c>
      <c r="B10">
        <v>15.7</v>
      </c>
      <c r="C10">
        <v>60</v>
      </c>
      <c r="D10">
        <v>824.1</v>
      </c>
      <c r="I10" s="19"/>
      <c r="J10" s="8">
        <f>AVERAGE(J4:J9)</f>
        <v>19.943999999999999</v>
      </c>
      <c r="K10" s="8">
        <f>AVERAGE(K4:K9)</f>
        <v>50.936561930348503</v>
      </c>
      <c r="L10" s="10" t="s">
        <v>11</v>
      </c>
      <c r="R10">
        <f t="shared" si="0"/>
        <v>2.0190000000000001</v>
      </c>
      <c r="S10">
        <f t="shared" si="0"/>
        <v>2.2000000000000002</v>
      </c>
      <c r="T10">
        <f t="shared" ref="T10:U10" si="6">C67</f>
        <v>-18.3</v>
      </c>
      <c r="U10">
        <f t="shared" si="6"/>
        <v>406.9</v>
      </c>
      <c r="V10" s="90"/>
    </row>
    <row r="11" spans="1:22">
      <c r="A11">
        <v>0.224</v>
      </c>
      <c r="B11">
        <v>16</v>
      </c>
      <c r="C11">
        <v>59.1</v>
      </c>
      <c r="D11">
        <v>854.9</v>
      </c>
      <c r="I11" s="19"/>
      <c r="J11" s="11">
        <f>STDEV(J4:J9)</f>
        <v>1.1820714022426899</v>
      </c>
      <c r="K11" s="11">
        <f>STDEV(K4:K9)</f>
        <v>2.3495186230231702</v>
      </c>
      <c r="L11" s="10" t="s">
        <v>12</v>
      </c>
      <c r="R11">
        <f t="shared" si="0"/>
        <v>2.0510000000000002</v>
      </c>
      <c r="S11">
        <f t="shared" si="0"/>
        <v>2.1</v>
      </c>
      <c r="T11">
        <f t="shared" ref="T11:U11" si="7">C68</f>
        <v>-17.7</v>
      </c>
      <c r="U11">
        <f t="shared" si="7"/>
        <v>397.7</v>
      </c>
      <c r="V11" s="90"/>
    </row>
    <row r="12" spans="1:22">
      <c r="A12">
        <v>0.25600000000000001</v>
      </c>
      <c r="B12">
        <v>16.2</v>
      </c>
      <c r="C12">
        <v>58.9</v>
      </c>
      <c r="D12">
        <v>885.6</v>
      </c>
      <c r="I12" s="19"/>
      <c r="J12" s="11">
        <f>(ABS(MAX(J4:J9))-5)/5</f>
        <v>3.3138000000000001</v>
      </c>
      <c r="K12" s="11">
        <f>(ABS(MAX(K4:K9))-50)/50</f>
        <v>9.2896174863387998E-2</v>
      </c>
      <c r="L12" s="10" t="s">
        <v>39</v>
      </c>
      <c r="R12">
        <f t="shared" si="0"/>
        <v>2.0830000000000002</v>
      </c>
      <c r="S12">
        <f t="shared" si="0"/>
        <v>2.2000000000000002</v>
      </c>
      <c r="T12">
        <f t="shared" ref="T12:U12" si="8">C69</f>
        <v>-17.3</v>
      </c>
      <c r="U12">
        <f t="shared" si="8"/>
        <v>388.7</v>
      </c>
      <c r="V12" s="90"/>
    </row>
    <row r="13" spans="1:22">
      <c r="A13">
        <v>0.28799999999999998</v>
      </c>
      <c r="B13">
        <v>15.9</v>
      </c>
      <c r="C13">
        <v>58.8</v>
      </c>
      <c r="D13">
        <v>916.2</v>
      </c>
      <c r="R13">
        <f>A173</f>
        <v>5.4169999999999998</v>
      </c>
      <c r="S13">
        <f>B173</f>
        <v>2.2000000000000002</v>
      </c>
      <c r="T13">
        <f>C173</f>
        <v>-22.3</v>
      </c>
      <c r="U13">
        <f>D173</f>
        <v>474.6</v>
      </c>
      <c r="V13" s="91" t="s">
        <v>34</v>
      </c>
    </row>
    <row r="14" spans="1:22">
      <c r="A14">
        <v>0.32100000000000001</v>
      </c>
      <c r="B14">
        <v>16.2</v>
      </c>
      <c r="C14">
        <v>57.9</v>
      </c>
      <c r="D14">
        <v>946.3</v>
      </c>
      <c r="R14">
        <f t="shared" ref="R14:S21" si="9">A174</f>
        <v>5.4489999999999998</v>
      </c>
      <c r="S14">
        <f t="shared" si="9"/>
        <v>2.2000000000000002</v>
      </c>
      <c r="T14">
        <f t="shared" ref="T14:U14" si="10">C174</f>
        <v>-21.7</v>
      </c>
      <c r="U14">
        <f t="shared" si="10"/>
        <v>463.3</v>
      </c>
      <c r="V14" s="91"/>
    </row>
    <row r="15" spans="1:22">
      <c r="A15">
        <v>0.35299999999999998</v>
      </c>
      <c r="B15">
        <v>16.3</v>
      </c>
      <c r="C15">
        <v>57.6</v>
      </c>
      <c r="D15">
        <v>976.3</v>
      </c>
      <c r="R15">
        <f t="shared" si="9"/>
        <v>5.4809999999999999</v>
      </c>
      <c r="S15">
        <f t="shared" si="9"/>
        <v>2.1</v>
      </c>
      <c r="T15">
        <f t="shared" ref="T15:U15" si="11">C175</f>
        <v>-20.9</v>
      </c>
      <c r="U15">
        <f t="shared" si="11"/>
        <v>452.4</v>
      </c>
      <c r="V15" s="91"/>
    </row>
    <row r="16" spans="1:22">
      <c r="A16">
        <v>0.38500000000000001</v>
      </c>
      <c r="B16">
        <v>16</v>
      </c>
      <c r="C16">
        <v>57</v>
      </c>
      <c r="D16">
        <v>1006</v>
      </c>
      <c r="R16">
        <f t="shared" si="9"/>
        <v>5.5129999999999999</v>
      </c>
      <c r="S16">
        <f t="shared" si="9"/>
        <v>2.2000000000000002</v>
      </c>
      <c r="T16">
        <f t="shared" ref="T16:U16" si="12">C176</f>
        <v>-20.399999999999999</v>
      </c>
      <c r="U16">
        <f t="shared" si="12"/>
        <v>441.7</v>
      </c>
      <c r="V16" s="91"/>
    </row>
    <row r="17" spans="1:22">
      <c r="A17">
        <v>0.41699999999999998</v>
      </c>
      <c r="B17">
        <v>16</v>
      </c>
      <c r="C17">
        <v>55.7</v>
      </c>
      <c r="D17">
        <v>1035</v>
      </c>
      <c r="R17">
        <f t="shared" si="9"/>
        <v>5.5449999999999999</v>
      </c>
      <c r="S17">
        <f t="shared" si="9"/>
        <v>2.2000000000000002</v>
      </c>
      <c r="T17">
        <f t="shared" ref="T17:U17" si="13">C177</f>
        <v>-19.7</v>
      </c>
      <c r="U17">
        <f t="shared" si="13"/>
        <v>431.5</v>
      </c>
      <c r="V17" s="91"/>
    </row>
    <row r="18" spans="1:22">
      <c r="A18">
        <v>0.44900000000000001</v>
      </c>
      <c r="B18">
        <v>16.2</v>
      </c>
      <c r="C18">
        <v>54.7</v>
      </c>
      <c r="D18">
        <v>1063.5</v>
      </c>
      <c r="R18">
        <f t="shared" si="9"/>
        <v>5.577</v>
      </c>
      <c r="S18">
        <f t="shared" si="9"/>
        <v>2.1</v>
      </c>
      <c r="T18">
        <f t="shared" ref="T18:U18" si="14">C178</f>
        <v>-19.100000000000001</v>
      </c>
      <c r="U18">
        <f t="shared" si="14"/>
        <v>421.5</v>
      </c>
      <c r="V18" s="91"/>
    </row>
    <row r="19" spans="1:22">
      <c r="A19">
        <v>0.48099999999999998</v>
      </c>
      <c r="B19">
        <v>16.2</v>
      </c>
      <c r="C19">
        <v>54</v>
      </c>
      <c r="D19">
        <v>1091.5999999999999</v>
      </c>
      <c r="R19">
        <f t="shared" si="9"/>
        <v>5.609</v>
      </c>
      <c r="S19">
        <f t="shared" si="9"/>
        <v>2.2000000000000002</v>
      </c>
      <c r="T19">
        <f t="shared" ref="T19:U19" si="15">C179</f>
        <v>-18.600000000000001</v>
      </c>
      <c r="U19">
        <f t="shared" si="15"/>
        <v>411.8</v>
      </c>
      <c r="V19" s="91"/>
    </row>
    <row r="20" spans="1:22">
      <c r="A20">
        <v>0.51300000000000001</v>
      </c>
      <c r="B20">
        <v>16.2</v>
      </c>
      <c r="C20">
        <v>53</v>
      </c>
      <c r="D20">
        <v>1119.2</v>
      </c>
      <c r="R20">
        <f t="shared" si="9"/>
        <v>5.641</v>
      </c>
      <c r="S20">
        <f t="shared" si="9"/>
        <v>2.1</v>
      </c>
      <c r="T20">
        <f t="shared" ref="T20:U20" si="16">C180</f>
        <v>-17.899999999999999</v>
      </c>
      <c r="U20">
        <f t="shared" si="16"/>
        <v>402.5</v>
      </c>
      <c r="V20" s="91"/>
    </row>
    <row r="21" spans="1:22">
      <c r="A21">
        <v>0.54500000000000004</v>
      </c>
      <c r="B21">
        <v>16.3</v>
      </c>
      <c r="C21">
        <v>52</v>
      </c>
      <c r="D21">
        <v>1146.3</v>
      </c>
      <c r="R21">
        <f t="shared" si="9"/>
        <v>5.673</v>
      </c>
      <c r="S21">
        <f t="shared" si="9"/>
        <v>2.2000000000000002</v>
      </c>
      <c r="T21">
        <f t="shared" ref="T21:U21" si="17">C181</f>
        <v>-17.600000000000001</v>
      </c>
      <c r="U21">
        <f t="shared" si="17"/>
        <v>393.3</v>
      </c>
      <c r="V21" s="91"/>
    </row>
    <row r="22" spans="1:22">
      <c r="A22">
        <v>0.57699999999999996</v>
      </c>
      <c r="B22">
        <v>16.399999999999999</v>
      </c>
      <c r="C22">
        <v>51</v>
      </c>
      <c r="D22">
        <v>1172.9000000000001</v>
      </c>
      <c r="R22">
        <f>A286</f>
        <v>9.0380000000000003</v>
      </c>
      <c r="S22">
        <f>B286</f>
        <v>2.2000000000000002</v>
      </c>
      <c r="T22">
        <f>C286</f>
        <v>-22.3</v>
      </c>
      <c r="U22">
        <f>D286</f>
        <v>471.7</v>
      </c>
      <c r="V22" s="90" t="s">
        <v>35</v>
      </c>
    </row>
    <row r="23" spans="1:22">
      <c r="A23">
        <v>0.60899999999999999</v>
      </c>
      <c r="B23">
        <v>16.100000000000001</v>
      </c>
      <c r="C23">
        <v>49.7</v>
      </c>
      <c r="D23">
        <v>1198.8</v>
      </c>
      <c r="R23">
        <f t="shared" ref="R23:S30" si="18">A287</f>
        <v>9.0709999999999997</v>
      </c>
      <c r="S23">
        <f t="shared" si="18"/>
        <v>2.2000000000000002</v>
      </c>
      <c r="T23">
        <f t="shared" ref="T23:U23" si="19">C287</f>
        <v>-21.5</v>
      </c>
      <c r="U23">
        <f t="shared" si="19"/>
        <v>460.5</v>
      </c>
      <c r="V23" s="90"/>
    </row>
    <row r="24" spans="1:22">
      <c r="A24">
        <v>0.64100000000000001</v>
      </c>
      <c r="B24">
        <v>15.8</v>
      </c>
      <c r="C24">
        <v>47.8</v>
      </c>
      <c r="D24">
        <v>1223.7</v>
      </c>
      <c r="R24">
        <f t="shared" si="18"/>
        <v>9.1029999999999998</v>
      </c>
      <c r="S24">
        <f t="shared" si="18"/>
        <v>2.1</v>
      </c>
      <c r="T24">
        <f t="shared" ref="T24:U24" si="20">C288</f>
        <v>-20.9</v>
      </c>
      <c r="U24">
        <f t="shared" si="20"/>
        <v>449.6</v>
      </c>
      <c r="V24" s="90"/>
    </row>
    <row r="25" spans="1:22">
      <c r="A25">
        <v>0.67300000000000004</v>
      </c>
      <c r="B25">
        <v>14.7</v>
      </c>
      <c r="C25">
        <v>45.3</v>
      </c>
      <c r="D25">
        <v>1247.3</v>
      </c>
      <c r="R25">
        <f t="shared" si="18"/>
        <v>9.1349999999999998</v>
      </c>
      <c r="S25">
        <f t="shared" si="18"/>
        <v>2.2000000000000002</v>
      </c>
      <c r="T25">
        <f t="shared" ref="T25:U25" si="21">C289</f>
        <v>-20.3</v>
      </c>
      <c r="U25">
        <f t="shared" si="21"/>
        <v>439.1</v>
      </c>
      <c r="V25" s="90"/>
    </row>
    <row r="26" spans="1:22">
      <c r="A26">
        <v>0.70499999999999996</v>
      </c>
      <c r="B26">
        <v>13.1</v>
      </c>
      <c r="C26">
        <v>41.1</v>
      </c>
      <c r="D26">
        <v>1268.7</v>
      </c>
      <c r="R26">
        <f t="shared" si="18"/>
        <v>9.1669999999999998</v>
      </c>
      <c r="S26">
        <f t="shared" si="18"/>
        <v>2.1</v>
      </c>
      <c r="T26">
        <f t="shared" ref="T26:U26" si="22">C290</f>
        <v>-19.600000000000001</v>
      </c>
      <c r="U26">
        <f t="shared" si="22"/>
        <v>428.9</v>
      </c>
      <c r="V26" s="90"/>
    </row>
    <row r="27" spans="1:22">
      <c r="A27">
        <v>0.73699999999999999</v>
      </c>
      <c r="B27">
        <v>8.9</v>
      </c>
      <c r="C27">
        <v>34.5</v>
      </c>
      <c r="D27">
        <v>1286.7</v>
      </c>
      <c r="R27">
        <f t="shared" si="18"/>
        <v>9.1989999999999998</v>
      </c>
      <c r="S27">
        <f t="shared" si="18"/>
        <v>2.2000000000000002</v>
      </c>
      <c r="T27">
        <f t="shared" ref="T27:U27" si="23">C291</f>
        <v>-19.100000000000001</v>
      </c>
      <c r="U27">
        <f t="shared" si="23"/>
        <v>418.9</v>
      </c>
      <c r="V27" s="90"/>
    </row>
    <row r="28" spans="1:22">
      <c r="A28">
        <v>0.76900000000000002</v>
      </c>
      <c r="B28">
        <v>7.9</v>
      </c>
      <c r="C28">
        <v>24</v>
      </c>
      <c r="D28">
        <v>1299.2</v>
      </c>
      <c r="R28">
        <f t="shared" si="18"/>
        <v>9.2309999999999999</v>
      </c>
      <c r="S28">
        <f t="shared" si="18"/>
        <v>2.2000000000000002</v>
      </c>
      <c r="T28">
        <f t="shared" ref="T28:U28" si="24">C292</f>
        <v>-18.399999999999999</v>
      </c>
      <c r="U28">
        <f t="shared" si="24"/>
        <v>409.3</v>
      </c>
      <c r="V28" s="90"/>
    </row>
    <row r="29" spans="1:22">
      <c r="A29">
        <v>0.80100000000000005</v>
      </c>
      <c r="B29">
        <v>8.3000000000000007</v>
      </c>
      <c r="C29">
        <v>17.7</v>
      </c>
      <c r="D29">
        <v>1308.5</v>
      </c>
      <c r="R29">
        <f t="shared" si="18"/>
        <v>9.2629999999999999</v>
      </c>
      <c r="S29">
        <f t="shared" si="18"/>
        <v>2.1</v>
      </c>
      <c r="T29">
        <f t="shared" ref="T29:U29" si="25">C293</f>
        <v>-17.899999999999999</v>
      </c>
      <c r="U29">
        <f t="shared" si="25"/>
        <v>400</v>
      </c>
      <c r="V29" s="90"/>
    </row>
    <row r="30" spans="1:22">
      <c r="A30">
        <v>0.83299999999999996</v>
      </c>
      <c r="B30">
        <v>5.9</v>
      </c>
      <c r="C30">
        <v>14</v>
      </c>
      <c r="D30">
        <v>1315.7</v>
      </c>
      <c r="R30">
        <f t="shared" si="18"/>
        <v>9.2949999999999999</v>
      </c>
      <c r="S30">
        <f t="shared" si="18"/>
        <v>2.2000000000000002</v>
      </c>
      <c r="T30">
        <f t="shared" ref="T30:U30" si="26">C294</f>
        <v>-17.399999999999999</v>
      </c>
      <c r="U30">
        <f t="shared" si="26"/>
        <v>390.9</v>
      </c>
      <c r="V30" s="90"/>
    </row>
    <row r="31" spans="1:22">
      <c r="A31">
        <v>0.86499999999999999</v>
      </c>
      <c r="B31">
        <v>5.9</v>
      </c>
      <c r="C31">
        <v>7.7</v>
      </c>
      <c r="D31">
        <v>1319.8</v>
      </c>
      <c r="R31">
        <f>A387</f>
        <v>12.272</v>
      </c>
      <c r="S31">
        <f>B387</f>
        <v>2.1</v>
      </c>
      <c r="T31">
        <f>C387</f>
        <v>-22.6</v>
      </c>
      <c r="U31">
        <f>D387</f>
        <v>478.7</v>
      </c>
      <c r="V31" s="91" t="s">
        <v>36</v>
      </c>
    </row>
    <row r="32" spans="1:22">
      <c r="A32">
        <v>0.89700000000000002</v>
      </c>
      <c r="B32">
        <v>5.7</v>
      </c>
      <c r="C32">
        <v>4.0999999999999996</v>
      </c>
      <c r="D32">
        <v>1321.9</v>
      </c>
      <c r="R32">
        <f t="shared" ref="R32:S39" si="27">A388</f>
        <v>12.304</v>
      </c>
      <c r="S32">
        <f t="shared" si="27"/>
        <v>2.1</v>
      </c>
      <c r="T32">
        <f t="shared" ref="T32:U32" si="28">C388</f>
        <v>-22.1</v>
      </c>
      <c r="U32">
        <f t="shared" si="28"/>
        <v>467.2</v>
      </c>
      <c r="V32" s="91"/>
    </row>
    <row r="33" spans="1:22">
      <c r="A33">
        <v>0.92900000000000005</v>
      </c>
      <c r="B33">
        <v>4.5999999999999996</v>
      </c>
      <c r="C33">
        <v>0.8</v>
      </c>
      <c r="D33">
        <v>1322.3</v>
      </c>
      <c r="R33">
        <f t="shared" si="27"/>
        <v>12.336</v>
      </c>
      <c r="S33">
        <f t="shared" si="27"/>
        <v>2.2000000000000002</v>
      </c>
      <c r="T33">
        <f t="shared" ref="T33:U33" si="29">C389</f>
        <v>-21.4</v>
      </c>
      <c r="U33">
        <f t="shared" si="29"/>
        <v>456</v>
      </c>
      <c r="V33" s="91"/>
    </row>
    <row r="34" spans="1:22">
      <c r="A34">
        <v>0.96199999999999997</v>
      </c>
      <c r="B34">
        <v>5.0999999999999996</v>
      </c>
      <c r="C34">
        <v>-3.3</v>
      </c>
      <c r="D34">
        <v>1320.6</v>
      </c>
      <c r="R34">
        <f t="shared" si="27"/>
        <v>12.368</v>
      </c>
      <c r="S34">
        <f t="shared" si="27"/>
        <v>2.1</v>
      </c>
      <c r="T34">
        <f t="shared" ref="T34:U34" si="30">C390</f>
        <v>-20.6</v>
      </c>
      <c r="U34">
        <f t="shared" si="30"/>
        <v>445.3</v>
      </c>
      <c r="V34" s="91"/>
    </row>
    <row r="35" spans="1:22">
      <c r="A35">
        <v>0.99399999999999999</v>
      </c>
      <c r="B35">
        <v>4.5</v>
      </c>
      <c r="C35">
        <v>-5.9</v>
      </c>
      <c r="D35">
        <v>1317.5</v>
      </c>
      <c r="R35">
        <f t="shared" si="27"/>
        <v>12.4</v>
      </c>
      <c r="S35">
        <f t="shared" si="27"/>
        <v>2.1</v>
      </c>
      <c r="T35">
        <f t="shared" ref="T35:U35" si="31">C391</f>
        <v>-20</v>
      </c>
      <c r="U35">
        <f t="shared" si="31"/>
        <v>434.9</v>
      </c>
      <c r="V35" s="91"/>
    </row>
    <row r="36" spans="1:22">
      <c r="A36">
        <v>1.026</v>
      </c>
      <c r="B36">
        <v>4.3</v>
      </c>
      <c r="C36">
        <v>-9.3000000000000007</v>
      </c>
      <c r="D36">
        <v>1312.7</v>
      </c>
      <c r="R36">
        <f t="shared" si="27"/>
        <v>12.432</v>
      </c>
      <c r="S36">
        <f t="shared" si="27"/>
        <v>2.2000000000000002</v>
      </c>
      <c r="T36">
        <f t="shared" ref="T36:U36" si="32">C392</f>
        <v>-19.399999999999999</v>
      </c>
      <c r="U36">
        <f t="shared" si="32"/>
        <v>424.7</v>
      </c>
      <c r="V36" s="91"/>
    </row>
    <row r="37" spans="1:22">
      <c r="A37">
        <v>1.0580000000000001</v>
      </c>
      <c r="B37">
        <v>4</v>
      </c>
      <c r="C37">
        <v>-36.200000000000003</v>
      </c>
      <c r="D37">
        <v>793.8</v>
      </c>
      <c r="R37">
        <f t="shared" si="27"/>
        <v>12.464</v>
      </c>
      <c r="S37">
        <f t="shared" si="27"/>
        <v>2.1</v>
      </c>
      <c r="T37">
        <f t="shared" ref="T37:U37" si="33">C393</f>
        <v>-18.8</v>
      </c>
      <c r="U37">
        <f t="shared" si="33"/>
        <v>415</v>
      </c>
      <c r="V37" s="91"/>
    </row>
    <row r="38" spans="1:22">
      <c r="A38">
        <v>1.0900000000000001</v>
      </c>
      <c r="B38">
        <v>4.0999999999999996</v>
      </c>
      <c r="C38">
        <v>-35.1</v>
      </c>
      <c r="D38">
        <v>775.5</v>
      </c>
      <c r="R38">
        <f t="shared" si="27"/>
        <v>12.496</v>
      </c>
      <c r="S38">
        <f t="shared" si="27"/>
        <v>2.2000000000000002</v>
      </c>
      <c r="T38">
        <f t="shared" ref="T38:U38" si="34">C394</f>
        <v>-18.3</v>
      </c>
      <c r="U38">
        <f t="shared" si="34"/>
        <v>405.4</v>
      </c>
      <c r="V38" s="91"/>
    </row>
    <row r="39" spans="1:22">
      <c r="A39">
        <v>1.1220000000000001</v>
      </c>
      <c r="B39">
        <v>4.2</v>
      </c>
      <c r="C39">
        <v>-33.799999999999997</v>
      </c>
      <c r="D39">
        <v>757.9</v>
      </c>
      <c r="R39">
        <f t="shared" si="27"/>
        <v>12.528</v>
      </c>
      <c r="S39">
        <f t="shared" si="27"/>
        <v>2.1</v>
      </c>
      <c r="T39">
        <f t="shared" ref="T39:U39" si="35">C395</f>
        <v>-17.600000000000001</v>
      </c>
      <c r="U39">
        <f t="shared" si="35"/>
        <v>396.2</v>
      </c>
      <c r="V39" s="91"/>
    </row>
    <row r="40" spans="1:22">
      <c r="A40">
        <v>1.1539999999999999</v>
      </c>
      <c r="B40">
        <v>4.0999999999999996</v>
      </c>
      <c r="C40">
        <v>-32.6</v>
      </c>
      <c r="D40">
        <v>741</v>
      </c>
      <c r="R40">
        <f>A501</f>
        <v>15.92</v>
      </c>
      <c r="S40">
        <f>B501</f>
        <v>2.1</v>
      </c>
      <c r="T40">
        <f>C501</f>
        <v>-22.2</v>
      </c>
      <c r="U40">
        <f>D501</f>
        <v>471.8</v>
      </c>
      <c r="V40" s="90" t="s">
        <v>37</v>
      </c>
    </row>
    <row r="41" spans="1:22">
      <c r="A41">
        <v>1.1859999999999999</v>
      </c>
      <c r="B41">
        <v>4.2</v>
      </c>
      <c r="C41">
        <v>-31.7</v>
      </c>
      <c r="D41">
        <v>724.5</v>
      </c>
      <c r="R41">
        <f t="shared" ref="R41:S48" si="36">A502</f>
        <v>15.952</v>
      </c>
      <c r="S41">
        <f t="shared" si="36"/>
        <v>2.1</v>
      </c>
      <c r="T41">
        <f t="shared" ref="T41:U41" si="37">C502</f>
        <v>-21.7</v>
      </c>
      <c r="U41">
        <f t="shared" si="37"/>
        <v>460.5</v>
      </c>
      <c r="V41" s="90"/>
    </row>
    <row r="42" spans="1:22">
      <c r="A42">
        <v>1.218</v>
      </c>
      <c r="B42">
        <v>4.2</v>
      </c>
      <c r="C42">
        <v>-30.5</v>
      </c>
      <c r="D42">
        <v>708.6</v>
      </c>
      <c r="R42">
        <f t="shared" si="36"/>
        <v>15.984</v>
      </c>
      <c r="S42">
        <f t="shared" si="36"/>
        <v>2.2000000000000002</v>
      </c>
      <c r="T42">
        <f t="shared" ref="T42:U42" si="38">C503</f>
        <v>-20.9</v>
      </c>
      <c r="U42">
        <f t="shared" si="38"/>
        <v>449.6</v>
      </c>
      <c r="V42" s="90"/>
    </row>
    <row r="43" spans="1:22">
      <c r="A43">
        <v>1.25</v>
      </c>
      <c r="B43">
        <v>4.2</v>
      </c>
      <c r="C43">
        <v>-29.5</v>
      </c>
      <c r="D43">
        <v>693.2</v>
      </c>
      <c r="R43">
        <f t="shared" si="36"/>
        <v>16.015999999999998</v>
      </c>
      <c r="S43">
        <f t="shared" si="36"/>
        <v>2.1</v>
      </c>
      <c r="T43">
        <f t="shared" ref="T43:U43" si="39">C504</f>
        <v>-20.2</v>
      </c>
      <c r="U43">
        <f t="shared" si="39"/>
        <v>439.1</v>
      </c>
      <c r="V43" s="90"/>
    </row>
    <row r="44" spans="1:22">
      <c r="A44">
        <v>1.282</v>
      </c>
      <c r="B44">
        <v>4.2</v>
      </c>
      <c r="C44">
        <v>-28.6</v>
      </c>
      <c r="D44">
        <v>678.3</v>
      </c>
      <c r="R44">
        <f t="shared" si="36"/>
        <v>16.047999999999998</v>
      </c>
      <c r="S44">
        <f t="shared" si="36"/>
        <v>2.2000000000000002</v>
      </c>
      <c r="T44">
        <f t="shared" ref="T44:U44" si="40">C505</f>
        <v>-19.7</v>
      </c>
      <c r="U44">
        <f t="shared" si="40"/>
        <v>428.9</v>
      </c>
      <c r="V44" s="90"/>
    </row>
    <row r="45" spans="1:22">
      <c r="A45">
        <v>1.3140000000000001</v>
      </c>
      <c r="B45">
        <v>4.2</v>
      </c>
      <c r="C45">
        <v>-27.7</v>
      </c>
      <c r="D45">
        <v>663.9</v>
      </c>
      <c r="R45">
        <f t="shared" si="36"/>
        <v>16.079999999999998</v>
      </c>
      <c r="S45">
        <f t="shared" si="36"/>
        <v>2.1</v>
      </c>
      <c r="T45">
        <f t="shared" ref="T45:U45" si="41">C506</f>
        <v>-18.899999999999999</v>
      </c>
      <c r="U45">
        <f t="shared" si="41"/>
        <v>419</v>
      </c>
      <c r="V45" s="90"/>
    </row>
    <row r="46" spans="1:22">
      <c r="A46">
        <v>1.3460000000000001</v>
      </c>
      <c r="B46">
        <v>4.2</v>
      </c>
      <c r="C46">
        <v>-26.9</v>
      </c>
      <c r="D46">
        <v>649.9</v>
      </c>
      <c r="R46">
        <f t="shared" si="36"/>
        <v>16.111999999999998</v>
      </c>
      <c r="S46">
        <f t="shared" si="36"/>
        <v>2.2000000000000002</v>
      </c>
      <c r="T46">
        <f t="shared" ref="T46:U46" si="42">C507</f>
        <v>-18.5</v>
      </c>
      <c r="U46">
        <f t="shared" si="42"/>
        <v>409.4</v>
      </c>
      <c r="V46" s="90"/>
    </row>
    <row r="47" spans="1:22">
      <c r="A47">
        <v>1.3779999999999999</v>
      </c>
      <c r="B47">
        <v>4.2</v>
      </c>
      <c r="C47">
        <v>-26.1</v>
      </c>
      <c r="D47">
        <v>636.29999999999995</v>
      </c>
      <c r="R47">
        <f t="shared" si="36"/>
        <v>16.143999999999998</v>
      </c>
      <c r="S47">
        <f t="shared" si="36"/>
        <v>2.2000000000000002</v>
      </c>
      <c r="T47">
        <f t="shared" ref="T47:U47" si="43">C508</f>
        <v>-17.899999999999999</v>
      </c>
      <c r="U47">
        <f t="shared" si="43"/>
        <v>400</v>
      </c>
      <c r="V47" s="90"/>
    </row>
    <row r="48" spans="1:22">
      <c r="A48">
        <v>1.41</v>
      </c>
      <c r="B48">
        <v>4.4000000000000004</v>
      </c>
      <c r="C48">
        <v>-25.1</v>
      </c>
      <c r="D48">
        <v>623.20000000000005</v>
      </c>
      <c r="R48">
        <f t="shared" si="36"/>
        <v>16.175999999999998</v>
      </c>
      <c r="S48">
        <f t="shared" si="36"/>
        <v>2.1</v>
      </c>
      <c r="T48">
        <f t="shared" ref="T48:U48" si="44">C509</f>
        <v>-17.3</v>
      </c>
      <c r="U48">
        <f t="shared" si="44"/>
        <v>391</v>
      </c>
      <c r="V48" s="90"/>
    </row>
    <row r="49" spans="1:22">
      <c r="A49">
        <v>1.4419999999999999</v>
      </c>
      <c r="B49">
        <v>4.0999999999999996</v>
      </c>
      <c r="C49">
        <v>-24.2</v>
      </c>
      <c r="D49">
        <v>610.6</v>
      </c>
      <c r="R49">
        <f>A613</f>
        <v>19.504000000000001</v>
      </c>
      <c r="S49">
        <f>B613</f>
        <v>2.2000000000000002</v>
      </c>
      <c r="T49">
        <f>C613</f>
        <v>-22.6</v>
      </c>
      <c r="U49">
        <f>D613</f>
        <v>482.8</v>
      </c>
      <c r="V49" s="91" t="s">
        <v>38</v>
      </c>
    </row>
    <row r="50" spans="1:22">
      <c r="A50">
        <v>1.474</v>
      </c>
      <c r="B50">
        <v>4.5</v>
      </c>
      <c r="C50">
        <v>-23.6</v>
      </c>
      <c r="D50">
        <v>598.29999999999995</v>
      </c>
      <c r="E50" s="4" t="s">
        <v>40</v>
      </c>
      <c r="G50" s="4">
        <f>A71-A51</f>
        <v>0.64100000000000001</v>
      </c>
      <c r="R50">
        <f t="shared" ref="R50:S57" si="45">A614</f>
        <v>19.536000000000001</v>
      </c>
      <c r="S50">
        <f t="shared" si="45"/>
        <v>2.2000000000000002</v>
      </c>
      <c r="T50">
        <f t="shared" ref="T50:U50" si="46">C614</f>
        <v>-22.1</v>
      </c>
      <c r="U50">
        <f t="shared" si="46"/>
        <v>471.3</v>
      </c>
      <c r="V50" s="91"/>
    </row>
    <row r="51" spans="1:22">
      <c r="A51">
        <v>1.506</v>
      </c>
      <c r="B51">
        <v>4.3</v>
      </c>
      <c r="C51">
        <v>-22.5</v>
      </c>
      <c r="D51">
        <v>586.6</v>
      </c>
      <c r="E51" s="5" t="s">
        <v>41</v>
      </c>
      <c r="R51">
        <f t="shared" si="45"/>
        <v>19.568000000000001</v>
      </c>
      <c r="S51">
        <f t="shared" si="45"/>
        <v>2.2000000000000002</v>
      </c>
      <c r="T51">
        <f t="shared" ref="T51:U51" si="47">C615</f>
        <v>-21.4</v>
      </c>
      <c r="U51">
        <f t="shared" si="47"/>
        <v>460.1</v>
      </c>
      <c r="V51" s="91"/>
    </row>
    <row r="52" spans="1:22">
      <c r="A52">
        <v>1.538</v>
      </c>
      <c r="B52">
        <v>3.9</v>
      </c>
      <c r="C52">
        <v>-22.1</v>
      </c>
      <c r="D52">
        <v>575.1</v>
      </c>
      <c r="E52" s="5"/>
      <c r="F52" s="5"/>
      <c r="G52" s="5"/>
      <c r="H52" s="5"/>
      <c r="I52" s="5"/>
      <c r="J52" s="5"/>
      <c r="R52">
        <f t="shared" si="45"/>
        <v>19.600000000000001</v>
      </c>
      <c r="S52">
        <f t="shared" si="45"/>
        <v>2.1</v>
      </c>
      <c r="T52">
        <f t="shared" ref="T52:U52" si="48">C616</f>
        <v>-20.8</v>
      </c>
      <c r="U52">
        <f t="shared" si="48"/>
        <v>449.3</v>
      </c>
      <c r="V52" s="91"/>
    </row>
    <row r="53" spans="1:22">
      <c r="A53">
        <v>1.571</v>
      </c>
      <c r="B53">
        <v>3.3</v>
      </c>
      <c r="C53">
        <v>-22.4</v>
      </c>
      <c r="D53">
        <v>563.4</v>
      </c>
      <c r="E53" s="5"/>
      <c r="F53" s="5"/>
      <c r="G53" s="5"/>
      <c r="H53" s="5"/>
      <c r="I53" s="5"/>
      <c r="J53" s="5"/>
      <c r="R53">
        <f t="shared" si="45"/>
        <v>19.632000000000001</v>
      </c>
      <c r="S53">
        <f t="shared" si="45"/>
        <v>2.2999999999999998</v>
      </c>
      <c r="T53">
        <f t="shared" ref="T53:U53" si="49">C617</f>
        <v>-20.2</v>
      </c>
      <c r="U53">
        <f t="shared" si="49"/>
        <v>438.8</v>
      </c>
      <c r="V53" s="91"/>
    </row>
    <row r="54" spans="1:22">
      <c r="A54">
        <v>1.603</v>
      </c>
      <c r="B54">
        <v>3.2</v>
      </c>
      <c r="C54">
        <v>-22.9</v>
      </c>
      <c r="D54">
        <v>551.5</v>
      </c>
      <c r="E54" s="5"/>
      <c r="F54" s="5"/>
      <c r="G54" s="5"/>
      <c r="H54" s="5"/>
      <c r="I54" s="5"/>
      <c r="J54" s="5"/>
      <c r="R54">
        <f t="shared" si="45"/>
        <v>19.664000000000001</v>
      </c>
      <c r="S54">
        <f t="shared" si="45"/>
        <v>2.1</v>
      </c>
      <c r="T54">
        <f t="shared" ref="T54:U54" si="50">C618</f>
        <v>-19.5</v>
      </c>
      <c r="U54">
        <f t="shared" si="50"/>
        <v>428.6</v>
      </c>
      <c r="V54" s="91"/>
    </row>
    <row r="55" spans="1:22">
      <c r="A55">
        <v>1.635</v>
      </c>
      <c r="B55">
        <v>2.9</v>
      </c>
      <c r="C55">
        <v>-22.9</v>
      </c>
      <c r="D55">
        <v>539.5</v>
      </c>
      <c r="E55" s="5"/>
      <c r="F55" s="5"/>
      <c r="G55" s="5"/>
      <c r="H55" s="5"/>
      <c r="I55" s="5"/>
      <c r="J55" s="5"/>
      <c r="L55" s="15" t="s">
        <v>42</v>
      </c>
      <c r="M55">
        <v>21.568999999999999</v>
      </c>
      <c r="R55">
        <f t="shared" si="45"/>
        <v>19.696000000000002</v>
      </c>
      <c r="S55">
        <f t="shared" si="45"/>
        <v>2.1</v>
      </c>
      <c r="T55">
        <f t="shared" ref="T55:U55" si="51">C619</f>
        <v>-19</v>
      </c>
      <c r="U55">
        <f t="shared" si="51"/>
        <v>418.7</v>
      </c>
      <c r="V55" s="91"/>
    </row>
    <row r="56" spans="1:22">
      <c r="A56">
        <v>1.667</v>
      </c>
      <c r="B56">
        <v>2.8</v>
      </c>
      <c r="C56">
        <v>-23</v>
      </c>
      <c r="D56">
        <v>527.6</v>
      </c>
      <c r="E56" s="5" t="s">
        <v>43</v>
      </c>
      <c r="F56" s="5" t="s">
        <v>44</v>
      </c>
      <c r="G56" s="5" t="s">
        <v>45</v>
      </c>
      <c r="H56" s="5" t="s">
        <v>46</v>
      </c>
      <c r="I56" s="5" t="s">
        <v>47</v>
      </c>
      <c r="J56" s="5" t="s">
        <v>48</v>
      </c>
      <c r="L56" s="16" t="s">
        <v>32</v>
      </c>
      <c r="M56">
        <f>1/0.0201</f>
        <v>49.751243781094502</v>
      </c>
      <c r="R56">
        <f t="shared" si="45"/>
        <v>19.728000000000002</v>
      </c>
      <c r="S56">
        <f t="shared" si="45"/>
        <v>2.2999999999999998</v>
      </c>
      <c r="T56">
        <f t="shared" ref="T56:U56" si="52">C620</f>
        <v>-18.399999999999999</v>
      </c>
      <c r="U56">
        <f t="shared" si="52"/>
        <v>409.1</v>
      </c>
      <c r="V56" s="91"/>
    </row>
    <row r="57" spans="1:22">
      <c r="A57">
        <v>1.6990000000000001</v>
      </c>
      <c r="B57">
        <v>2.4</v>
      </c>
      <c r="C57">
        <v>-22.9</v>
      </c>
      <c r="D57">
        <v>515.70000000000005</v>
      </c>
      <c r="E57" s="5"/>
      <c r="F57" s="5"/>
      <c r="G57" s="5"/>
      <c r="J57" s="5"/>
      <c r="R57">
        <f t="shared" si="45"/>
        <v>19.760000000000002</v>
      </c>
      <c r="S57">
        <f t="shared" si="45"/>
        <v>2.1</v>
      </c>
      <c r="T57">
        <f t="shared" ref="T57:U57" si="53">C621</f>
        <v>-17.8</v>
      </c>
      <c r="U57">
        <f t="shared" si="53"/>
        <v>399.9</v>
      </c>
      <c r="V57" s="91"/>
    </row>
    <row r="58" spans="1:22">
      <c r="A58">
        <v>1.7310000000000001</v>
      </c>
      <c r="B58">
        <v>2.4</v>
      </c>
      <c r="C58">
        <v>-22.9</v>
      </c>
      <c r="D58">
        <v>503.7</v>
      </c>
      <c r="E58" s="5"/>
      <c r="F58" s="5"/>
      <c r="G58" s="5"/>
      <c r="J58" s="5"/>
    </row>
    <row r="59" spans="1:22">
      <c r="A59">
        <v>1.7629999999999999</v>
      </c>
      <c r="B59">
        <v>2.2000000000000002</v>
      </c>
      <c r="C59">
        <v>-22.6</v>
      </c>
      <c r="D59">
        <v>491.9</v>
      </c>
      <c r="E59" s="5"/>
      <c r="F59" s="5"/>
      <c r="G59" s="5"/>
      <c r="J59" s="5"/>
    </row>
    <row r="60" spans="1:22">
      <c r="A60">
        <v>1.7949999999999999</v>
      </c>
      <c r="B60">
        <v>2.1</v>
      </c>
      <c r="C60">
        <v>-22.4</v>
      </c>
      <c r="D60">
        <v>480.3</v>
      </c>
      <c r="E60" s="5"/>
      <c r="F60" s="5"/>
      <c r="G60" s="5"/>
      <c r="J60" s="5"/>
    </row>
    <row r="61" spans="1:22">
      <c r="A61">
        <v>1.827</v>
      </c>
      <c r="B61">
        <v>2.1</v>
      </c>
      <c r="C61">
        <v>-22</v>
      </c>
      <c r="D61">
        <v>468.8</v>
      </c>
      <c r="E61" s="5">
        <f t="shared" ref="E61:E69" si="54">B61-$B$51</f>
        <v>-2.2000000000000002</v>
      </c>
      <c r="F61" s="5">
        <f t="shared" ref="F61:F68" si="55">(C61-$C$51)</f>
        <v>0.5</v>
      </c>
      <c r="G61" s="5">
        <f t="shared" ref="G61:G68" si="56">D61-$D$51</f>
        <v>-117.8</v>
      </c>
      <c r="H61" s="14">
        <f t="shared" ref="H61:H64" si="57">G61/(F61/60)</f>
        <v>-14136</v>
      </c>
      <c r="I61" s="14">
        <f t="shared" ref="I61:I64" si="58">E61/(F61/60)</f>
        <v>-264</v>
      </c>
      <c r="J61" s="5">
        <v>1</v>
      </c>
    </row>
    <row r="62" spans="1:22">
      <c r="A62">
        <v>1.859</v>
      </c>
      <c r="B62">
        <v>2.2000000000000002</v>
      </c>
      <c r="C62">
        <v>-21.4</v>
      </c>
      <c r="D62">
        <v>457.7</v>
      </c>
      <c r="E62" s="5">
        <f t="shared" si="54"/>
        <v>-2.1</v>
      </c>
      <c r="F62" s="5">
        <f t="shared" si="55"/>
        <v>1.1000000000000001</v>
      </c>
      <c r="G62" s="5">
        <f t="shared" si="56"/>
        <v>-128.9</v>
      </c>
      <c r="H62" s="14">
        <f t="shared" si="57"/>
        <v>-7030.9090909090801</v>
      </c>
      <c r="I62" s="14">
        <f t="shared" si="58"/>
        <v>-114.54545454545401</v>
      </c>
      <c r="J62" s="5">
        <v>2</v>
      </c>
    </row>
    <row r="63" spans="1:22">
      <c r="A63">
        <v>1.891</v>
      </c>
      <c r="B63">
        <v>2.1</v>
      </c>
      <c r="C63">
        <v>-20.7</v>
      </c>
      <c r="D63">
        <v>446.9</v>
      </c>
      <c r="E63" s="5">
        <f t="shared" si="54"/>
        <v>-2.2000000000000002</v>
      </c>
      <c r="F63" s="5">
        <f t="shared" si="55"/>
        <v>1.8</v>
      </c>
      <c r="G63" s="5">
        <f t="shared" si="56"/>
        <v>-139.69999999999999</v>
      </c>
      <c r="H63" s="14">
        <f t="shared" si="57"/>
        <v>-4656.6666666666697</v>
      </c>
      <c r="I63" s="14">
        <f t="shared" si="58"/>
        <v>-73.3333333333333</v>
      </c>
      <c r="J63" s="5">
        <v>3</v>
      </c>
    </row>
    <row r="64" spans="1:22">
      <c r="A64">
        <v>1.923</v>
      </c>
      <c r="B64">
        <v>2.2000000000000002</v>
      </c>
      <c r="C64">
        <v>-20.100000000000001</v>
      </c>
      <c r="D64">
        <v>436.4</v>
      </c>
      <c r="E64" s="5">
        <f t="shared" si="54"/>
        <v>-2.1</v>
      </c>
      <c r="F64" s="5">
        <f t="shared" si="55"/>
        <v>2.4</v>
      </c>
      <c r="G64" s="5">
        <f t="shared" si="56"/>
        <v>-150.19999999999999</v>
      </c>
      <c r="H64" s="14">
        <f t="shared" si="57"/>
        <v>-3755</v>
      </c>
      <c r="I64" s="14">
        <f t="shared" si="58"/>
        <v>-52.5</v>
      </c>
      <c r="J64" s="5">
        <v>4</v>
      </c>
    </row>
    <row r="65" spans="1:10">
      <c r="A65">
        <v>1.9550000000000001</v>
      </c>
      <c r="B65">
        <v>2.1</v>
      </c>
      <c r="C65">
        <v>-19.399999999999999</v>
      </c>
      <c r="D65">
        <v>426.3</v>
      </c>
      <c r="E65" s="5">
        <f t="shared" si="54"/>
        <v>-2.2000000000000002</v>
      </c>
      <c r="F65" s="5">
        <f t="shared" si="55"/>
        <v>3.1</v>
      </c>
      <c r="G65" s="5">
        <f t="shared" si="56"/>
        <v>-160.30000000000001</v>
      </c>
      <c r="H65" s="14">
        <f t="shared" ref="H65:H68" si="59">G65/(F65/60)</f>
        <v>-3102.5806451612898</v>
      </c>
      <c r="I65" s="14">
        <f t="shared" ref="I65:I68" si="60">E65/(F65/60)</f>
        <v>-42.580645161290299</v>
      </c>
      <c r="J65" s="5">
        <v>5</v>
      </c>
    </row>
    <row r="66" spans="1:10">
      <c r="A66">
        <v>1.9870000000000001</v>
      </c>
      <c r="B66">
        <v>2.2000000000000002</v>
      </c>
      <c r="C66">
        <v>-18.899999999999999</v>
      </c>
      <c r="D66">
        <v>416.5</v>
      </c>
      <c r="E66" s="5">
        <f t="shared" si="54"/>
        <v>-2.1</v>
      </c>
      <c r="F66" s="5">
        <f t="shared" si="55"/>
        <v>3.6</v>
      </c>
      <c r="G66" s="5">
        <f t="shared" si="56"/>
        <v>-170.1</v>
      </c>
      <c r="H66" s="14">
        <f t="shared" si="59"/>
        <v>-2835</v>
      </c>
      <c r="I66" s="14">
        <f t="shared" si="60"/>
        <v>-35</v>
      </c>
      <c r="J66" s="5">
        <v>6</v>
      </c>
    </row>
    <row r="67" spans="1:10">
      <c r="A67">
        <v>2.0190000000000001</v>
      </c>
      <c r="B67">
        <v>2.2000000000000002</v>
      </c>
      <c r="C67">
        <v>-18.3</v>
      </c>
      <c r="D67">
        <v>406.9</v>
      </c>
      <c r="E67" s="5">
        <f t="shared" si="54"/>
        <v>-2.1</v>
      </c>
      <c r="F67" s="5">
        <f t="shared" si="55"/>
        <v>4.2</v>
      </c>
      <c r="G67" s="5">
        <f t="shared" si="56"/>
        <v>-179.7</v>
      </c>
      <c r="H67" s="14">
        <f t="shared" si="59"/>
        <v>-2567.1428571428601</v>
      </c>
      <c r="I67" s="14">
        <f t="shared" si="60"/>
        <v>-30</v>
      </c>
      <c r="J67" s="5">
        <v>7</v>
      </c>
    </row>
    <row r="68" spans="1:10">
      <c r="A68">
        <v>2.0510000000000002</v>
      </c>
      <c r="B68">
        <v>2.1</v>
      </c>
      <c r="C68">
        <v>-17.7</v>
      </c>
      <c r="D68">
        <v>397.7</v>
      </c>
      <c r="E68" s="5">
        <f t="shared" si="54"/>
        <v>-2.2000000000000002</v>
      </c>
      <c r="F68" s="5">
        <f t="shared" si="55"/>
        <v>4.8</v>
      </c>
      <c r="G68" s="5">
        <f t="shared" si="56"/>
        <v>-188.9</v>
      </c>
      <c r="H68" s="14">
        <f t="shared" si="59"/>
        <v>-2361.25</v>
      </c>
      <c r="I68" s="14">
        <f t="shared" si="60"/>
        <v>-27.5</v>
      </c>
      <c r="J68" s="5">
        <v>8</v>
      </c>
    </row>
    <row r="69" spans="1:10">
      <c r="A69">
        <v>2.0830000000000002</v>
      </c>
      <c r="B69">
        <v>2.2000000000000002</v>
      </c>
      <c r="C69">
        <v>-17.3</v>
      </c>
      <c r="D69">
        <v>388.7</v>
      </c>
      <c r="E69" s="5">
        <f t="shared" si="54"/>
        <v>-2.1</v>
      </c>
      <c r="F69" s="5">
        <f t="shared" ref="F69" si="61">(C69-$C$51)</f>
        <v>5.2</v>
      </c>
      <c r="G69" s="5">
        <f t="shared" ref="G69" si="62">D69-$D$51</f>
        <v>-197.9</v>
      </c>
      <c r="H69" s="14">
        <f t="shared" ref="H69" si="63">G69/(F69/60)</f>
        <v>-2283.4615384615399</v>
      </c>
      <c r="I69" s="14">
        <f t="shared" ref="I69" si="64">E69/(F69/60)</f>
        <v>-24.230769230769202</v>
      </c>
      <c r="J69" s="5">
        <v>9</v>
      </c>
    </row>
    <row r="70" spans="1:10">
      <c r="A70">
        <v>2.1150000000000002</v>
      </c>
      <c r="B70">
        <v>2.1</v>
      </c>
      <c r="C70">
        <v>-16.600000000000001</v>
      </c>
      <c r="D70">
        <v>380.1</v>
      </c>
    </row>
    <row r="71" spans="1:10">
      <c r="A71">
        <v>2.1469999999999998</v>
      </c>
      <c r="B71">
        <v>2.1</v>
      </c>
      <c r="C71">
        <v>-15.5</v>
      </c>
      <c r="D71">
        <v>372</v>
      </c>
      <c r="E71" s="17" t="s">
        <v>49</v>
      </c>
    </row>
    <row r="72" spans="1:10">
      <c r="A72">
        <v>2.1789999999999998</v>
      </c>
      <c r="B72">
        <v>2</v>
      </c>
      <c r="C72">
        <v>-13.3</v>
      </c>
      <c r="D72">
        <v>365.1</v>
      </c>
    </row>
    <row r="73" spans="1:10">
      <c r="A73">
        <v>2.2120000000000002</v>
      </c>
      <c r="B73">
        <v>2</v>
      </c>
      <c r="C73">
        <v>-10.5</v>
      </c>
      <c r="D73">
        <v>359.6</v>
      </c>
    </row>
    <row r="74" spans="1:10">
      <c r="A74">
        <v>2.2440000000000002</v>
      </c>
      <c r="B74">
        <v>3.6</v>
      </c>
      <c r="C74">
        <v>-7</v>
      </c>
      <c r="D74">
        <v>356</v>
      </c>
    </row>
    <row r="75" spans="1:10">
      <c r="A75">
        <v>2.2759999999999998</v>
      </c>
      <c r="B75">
        <v>3.7</v>
      </c>
      <c r="C75">
        <v>-1.4</v>
      </c>
      <c r="D75">
        <v>355.3</v>
      </c>
    </row>
    <row r="76" spans="1:10">
      <c r="A76">
        <v>2.3079999999999998</v>
      </c>
      <c r="B76">
        <v>3.6</v>
      </c>
      <c r="C76">
        <v>2.5</v>
      </c>
      <c r="D76">
        <v>356.5</v>
      </c>
    </row>
    <row r="77" spans="1:10">
      <c r="A77">
        <v>2.34</v>
      </c>
      <c r="B77">
        <v>4</v>
      </c>
      <c r="C77">
        <v>5.6</v>
      </c>
      <c r="D77">
        <v>359.5</v>
      </c>
    </row>
    <row r="78" spans="1:10">
      <c r="A78">
        <v>2.3719999999999999</v>
      </c>
      <c r="B78">
        <v>3.7</v>
      </c>
      <c r="C78">
        <v>8.6</v>
      </c>
      <c r="D78">
        <v>364</v>
      </c>
    </row>
    <row r="79" spans="1:10">
      <c r="A79">
        <v>2.4039999999999999</v>
      </c>
      <c r="B79">
        <v>4.7</v>
      </c>
      <c r="C79">
        <v>11.4</v>
      </c>
      <c r="D79">
        <v>369.9</v>
      </c>
    </row>
    <row r="80" spans="1:10">
      <c r="A80">
        <v>2.4359999999999999</v>
      </c>
      <c r="B80">
        <v>6.2</v>
      </c>
      <c r="C80">
        <v>15.6</v>
      </c>
      <c r="D80">
        <v>378</v>
      </c>
    </row>
    <row r="81" spans="1:4">
      <c r="A81">
        <v>2.468</v>
      </c>
      <c r="B81">
        <v>8</v>
      </c>
      <c r="C81">
        <v>21.4</v>
      </c>
      <c r="D81">
        <v>389.2</v>
      </c>
    </row>
    <row r="82" spans="1:4">
      <c r="A82">
        <v>2.5</v>
      </c>
      <c r="B82">
        <v>9.6</v>
      </c>
      <c r="C82">
        <v>28.1</v>
      </c>
      <c r="D82">
        <v>403.8</v>
      </c>
    </row>
    <row r="83" spans="1:4">
      <c r="A83">
        <v>2.532</v>
      </c>
      <c r="B83">
        <v>11.1</v>
      </c>
      <c r="C83">
        <v>34.5</v>
      </c>
      <c r="D83">
        <v>421.8</v>
      </c>
    </row>
    <row r="84" spans="1:4">
      <c r="A84">
        <v>2.5640000000000001</v>
      </c>
      <c r="B84">
        <v>12.4</v>
      </c>
      <c r="C84">
        <v>40.5</v>
      </c>
      <c r="D84">
        <v>442.9</v>
      </c>
    </row>
    <row r="85" spans="1:4">
      <c r="A85">
        <v>2.5960000000000001</v>
      </c>
      <c r="B85">
        <v>13.4</v>
      </c>
      <c r="C85">
        <v>45.7</v>
      </c>
      <c r="D85">
        <v>466.7</v>
      </c>
    </row>
    <row r="86" spans="1:4">
      <c r="A86">
        <v>2.6280000000000001</v>
      </c>
      <c r="B86">
        <v>14.4</v>
      </c>
      <c r="C86">
        <v>50</v>
      </c>
      <c r="D86">
        <v>492.8</v>
      </c>
    </row>
    <row r="87" spans="1:4">
      <c r="A87">
        <v>2.66</v>
      </c>
      <c r="B87">
        <v>15</v>
      </c>
      <c r="C87">
        <v>53.7</v>
      </c>
      <c r="D87">
        <v>520.79999999999995</v>
      </c>
    </row>
    <row r="88" spans="1:4">
      <c r="A88">
        <v>2.6920000000000002</v>
      </c>
      <c r="B88">
        <v>15.3</v>
      </c>
      <c r="C88">
        <v>56.4</v>
      </c>
      <c r="D88">
        <v>550.1</v>
      </c>
    </row>
    <row r="89" spans="1:4">
      <c r="A89">
        <v>2.7240000000000002</v>
      </c>
      <c r="B89">
        <v>15.8</v>
      </c>
      <c r="C89">
        <v>58.4</v>
      </c>
      <c r="D89">
        <v>580.5</v>
      </c>
    </row>
    <row r="90" spans="1:4">
      <c r="A90">
        <v>2.7559999999999998</v>
      </c>
      <c r="B90">
        <v>15.5</v>
      </c>
      <c r="C90">
        <v>59.8</v>
      </c>
      <c r="D90">
        <v>611.70000000000005</v>
      </c>
    </row>
    <row r="91" spans="1:4">
      <c r="A91">
        <v>2.7879999999999998</v>
      </c>
      <c r="B91">
        <v>15.8</v>
      </c>
      <c r="C91">
        <v>60.1</v>
      </c>
      <c r="D91">
        <v>643</v>
      </c>
    </row>
    <row r="92" spans="1:4">
      <c r="A92">
        <v>2.8210000000000002</v>
      </c>
      <c r="B92">
        <v>15.9</v>
      </c>
      <c r="C92">
        <v>60.6</v>
      </c>
      <c r="D92">
        <v>674.6</v>
      </c>
    </row>
    <row r="93" spans="1:4">
      <c r="A93">
        <v>2.8530000000000002</v>
      </c>
      <c r="B93">
        <v>16</v>
      </c>
      <c r="C93">
        <v>61.1</v>
      </c>
      <c r="D93">
        <v>706.4</v>
      </c>
    </row>
    <row r="94" spans="1:4">
      <c r="A94">
        <v>2.8849999999999998</v>
      </c>
      <c r="B94">
        <v>16</v>
      </c>
      <c r="C94">
        <v>61.2</v>
      </c>
      <c r="D94">
        <v>738.3</v>
      </c>
    </row>
    <row r="95" spans="1:4">
      <c r="A95">
        <v>2.9169999999999998</v>
      </c>
      <c r="B95">
        <v>16.100000000000001</v>
      </c>
      <c r="C95">
        <v>61.2</v>
      </c>
      <c r="D95">
        <v>770.1</v>
      </c>
    </row>
    <row r="96" spans="1:4">
      <c r="A96">
        <v>2.9489999999999998</v>
      </c>
      <c r="B96">
        <v>16.100000000000001</v>
      </c>
      <c r="C96">
        <v>61.2</v>
      </c>
      <c r="D96">
        <v>802</v>
      </c>
    </row>
    <row r="97" spans="1:4">
      <c r="A97">
        <v>2.9809999999999999</v>
      </c>
      <c r="B97">
        <v>15.9</v>
      </c>
      <c r="C97">
        <v>60.7</v>
      </c>
      <c r="D97">
        <v>833.6</v>
      </c>
    </row>
    <row r="98" spans="1:4">
      <c r="A98">
        <v>3.0129999999999999</v>
      </c>
      <c r="B98">
        <v>16.100000000000001</v>
      </c>
      <c r="C98">
        <v>60</v>
      </c>
      <c r="D98">
        <v>864.8</v>
      </c>
    </row>
    <row r="99" spans="1:4">
      <c r="A99">
        <v>3.0449999999999999</v>
      </c>
      <c r="B99">
        <v>16.2</v>
      </c>
      <c r="C99">
        <v>59.6</v>
      </c>
      <c r="D99">
        <v>895.9</v>
      </c>
    </row>
    <row r="100" spans="1:4">
      <c r="A100">
        <v>3.077</v>
      </c>
      <c r="B100">
        <v>16</v>
      </c>
      <c r="C100">
        <v>59.4</v>
      </c>
      <c r="D100">
        <v>926.8</v>
      </c>
    </row>
    <row r="101" spans="1:4">
      <c r="A101">
        <v>3.109</v>
      </c>
      <c r="B101">
        <v>16.100000000000001</v>
      </c>
      <c r="C101">
        <v>58.4</v>
      </c>
      <c r="D101">
        <v>957.3</v>
      </c>
    </row>
    <row r="102" spans="1:4">
      <c r="A102">
        <v>3.141</v>
      </c>
      <c r="B102">
        <v>16.3</v>
      </c>
      <c r="C102">
        <v>57.9</v>
      </c>
      <c r="D102">
        <v>987.4</v>
      </c>
    </row>
    <row r="103" spans="1:4">
      <c r="A103">
        <v>3.173</v>
      </c>
      <c r="B103">
        <v>16</v>
      </c>
      <c r="C103">
        <v>57.2</v>
      </c>
      <c r="D103">
        <v>1017.2</v>
      </c>
    </row>
    <row r="104" spans="1:4">
      <c r="A104">
        <v>3.2050000000000001</v>
      </c>
      <c r="B104">
        <v>16</v>
      </c>
      <c r="C104">
        <v>55.9</v>
      </c>
      <c r="D104">
        <v>1046.3</v>
      </c>
    </row>
    <row r="105" spans="1:4">
      <c r="A105">
        <v>3.2370000000000001</v>
      </c>
      <c r="B105">
        <v>16.100000000000001</v>
      </c>
      <c r="C105">
        <v>54.7</v>
      </c>
      <c r="D105">
        <v>1074.8</v>
      </c>
    </row>
    <row r="106" spans="1:4">
      <c r="A106">
        <v>3.2690000000000001</v>
      </c>
      <c r="B106">
        <v>16.100000000000001</v>
      </c>
      <c r="C106">
        <v>53.8</v>
      </c>
      <c r="D106">
        <v>1102.8</v>
      </c>
    </row>
    <row r="107" spans="1:4">
      <c r="A107">
        <v>3.3010000000000002</v>
      </c>
      <c r="B107">
        <v>16.2</v>
      </c>
      <c r="C107">
        <v>52.7</v>
      </c>
      <c r="D107">
        <v>1130.2</v>
      </c>
    </row>
    <row r="108" spans="1:4">
      <c r="A108">
        <v>3.3330000000000002</v>
      </c>
      <c r="B108">
        <v>16.3</v>
      </c>
      <c r="C108">
        <v>51.6</v>
      </c>
      <c r="D108">
        <v>1157.0999999999999</v>
      </c>
    </row>
    <row r="109" spans="1:4">
      <c r="A109">
        <v>3.3650000000000002</v>
      </c>
      <c r="B109">
        <v>16.3</v>
      </c>
      <c r="C109">
        <v>50.6</v>
      </c>
      <c r="D109">
        <v>1183.5</v>
      </c>
    </row>
    <row r="110" spans="1:4">
      <c r="A110">
        <v>3.3969999999999998</v>
      </c>
      <c r="B110">
        <v>16.100000000000001</v>
      </c>
      <c r="C110">
        <v>49.2</v>
      </c>
      <c r="D110">
        <v>1209.0999999999999</v>
      </c>
    </row>
    <row r="111" spans="1:4">
      <c r="A111">
        <v>3.4289999999999998</v>
      </c>
      <c r="B111">
        <v>16.399999999999999</v>
      </c>
      <c r="C111">
        <v>47.3</v>
      </c>
      <c r="D111">
        <v>1233.8</v>
      </c>
    </row>
    <row r="112" spans="1:4">
      <c r="A112">
        <v>3.4620000000000002</v>
      </c>
      <c r="B112">
        <v>15.8</v>
      </c>
      <c r="C112">
        <v>45.8</v>
      </c>
      <c r="D112">
        <v>1257.7</v>
      </c>
    </row>
    <row r="113" spans="1:4">
      <c r="A113">
        <v>3.4940000000000002</v>
      </c>
      <c r="B113">
        <v>14.4</v>
      </c>
      <c r="C113">
        <v>42.6</v>
      </c>
      <c r="D113">
        <v>1279.9000000000001</v>
      </c>
    </row>
    <row r="114" spans="1:4">
      <c r="A114">
        <v>3.5259999999999998</v>
      </c>
      <c r="B114">
        <v>11.8</v>
      </c>
      <c r="C114">
        <v>37.299999999999997</v>
      </c>
      <c r="D114">
        <v>1299.3</v>
      </c>
    </row>
    <row r="115" spans="1:4">
      <c r="A115">
        <v>3.5579999999999998</v>
      </c>
      <c r="B115">
        <v>8</v>
      </c>
      <c r="C115">
        <v>28.4</v>
      </c>
      <c r="D115">
        <v>1314.1</v>
      </c>
    </row>
    <row r="116" spans="1:4">
      <c r="A116">
        <v>3.59</v>
      </c>
      <c r="B116">
        <v>8.5</v>
      </c>
      <c r="C116">
        <v>18.2</v>
      </c>
      <c r="D116">
        <v>1323.6</v>
      </c>
    </row>
    <row r="117" spans="1:4">
      <c r="A117">
        <v>3.6219999999999999</v>
      </c>
      <c r="B117">
        <v>7.6</v>
      </c>
      <c r="C117">
        <v>13.7</v>
      </c>
      <c r="D117">
        <v>1330.7</v>
      </c>
    </row>
    <row r="118" spans="1:4">
      <c r="A118">
        <v>3.6539999999999999</v>
      </c>
      <c r="B118">
        <v>5.3</v>
      </c>
      <c r="C118">
        <v>8.5</v>
      </c>
      <c r="D118">
        <v>1335.1</v>
      </c>
    </row>
    <row r="119" spans="1:4">
      <c r="A119">
        <v>3.6859999999999999</v>
      </c>
      <c r="B119">
        <v>6.1</v>
      </c>
      <c r="C119">
        <v>2</v>
      </c>
      <c r="D119">
        <v>1336.2</v>
      </c>
    </row>
    <row r="120" spans="1:4">
      <c r="A120">
        <v>3.718</v>
      </c>
      <c r="B120">
        <v>5.2</v>
      </c>
      <c r="C120">
        <v>-1</v>
      </c>
      <c r="D120">
        <v>1335.7</v>
      </c>
    </row>
    <row r="121" spans="1:4">
      <c r="A121">
        <v>3.75</v>
      </c>
      <c r="B121">
        <v>4.5999999999999996</v>
      </c>
      <c r="C121">
        <v>-5.2</v>
      </c>
      <c r="D121">
        <v>1333</v>
      </c>
    </row>
    <row r="122" spans="1:4">
      <c r="A122">
        <v>3.782</v>
      </c>
      <c r="B122">
        <v>5.3</v>
      </c>
      <c r="C122">
        <v>-8.8000000000000007</v>
      </c>
      <c r="D122">
        <v>1328.4</v>
      </c>
    </row>
    <row r="123" spans="1:4">
      <c r="A123">
        <v>3.8140000000000001</v>
      </c>
      <c r="B123">
        <v>3.9</v>
      </c>
      <c r="C123">
        <v>-11.4</v>
      </c>
      <c r="D123">
        <v>1322.4</v>
      </c>
    </row>
    <row r="124" spans="1:4">
      <c r="A124">
        <v>3.8460000000000001</v>
      </c>
      <c r="B124">
        <v>4.4000000000000004</v>
      </c>
      <c r="C124">
        <v>-15.8</v>
      </c>
      <c r="D124">
        <v>1314.2</v>
      </c>
    </row>
    <row r="125" spans="1:4">
      <c r="A125">
        <v>3.8780000000000001</v>
      </c>
      <c r="B125">
        <v>4.5</v>
      </c>
      <c r="C125">
        <v>-18.5</v>
      </c>
      <c r="D125">
        <v>1304.5999999999999</v>
      </c>
    </row>
    <row r="126" spans="1:4">
      <c r="A126">
        <v>3.91</v>
      </c>
      <c r="B126">
        <v>3.9</v>
      </c>
      <c r="C126">
        <v>-21.4</v>
      </c>
      <c r="D126">
        <v>1293.4000000000001</v>
      </c>
    </row>
    <row r="127" spans="1:4">
      <c r="A127">
        <v>3.9420000000000002</v>
      </c>
      <c r="B127">
        <v>4.5999999999999996</v>
      </c>
      <c r="C127">
        <v>-24.9</v>
      </c>
      <c r="D127">
        <v>1280.5</v>
      </c>
    </row>
    <row r="128" spans="1:4">
      <c r="A128">
        <v>3.9740000000000002</v>
      </c>
      <c r="B128">
        <v>4.5</v>
      </c>
      <c r="C128">
        <v>-27</v>
      </c>
      <c r="D128">
        <v>1266.4000000000001</v>
      </c>
    </row>
    <row r="129" spans="1:4">
      <c r="A129">
        <v>4.0060000000000002</v>
      </c>
      <c r="B129">
        <v>4.3</v>
      </c>
      <c r="C129">
        <v>-29.9</v>
      </c>
      <c r="D129">
        <v>1250.9000000000001</v>
      </c>
    </row>
    <row r="130" spans="1:4">
      <c r="A130">
        <v>4.0380000000000003</v>
      </c>
      <c r="B130">
        <v>4.5999999999999996</v>
      </c>
      <c r="C130">
        <v>-33</v>
      </c>
      <c r="D130">
        <v>1233.7</v>
      </c>
    </row>
    <row r="131" spans="1:4">
      <c r="A131">
        <v>4.0709999999999997</v>
      </c>
      <c r="B131">
        <v>4.5999999999999996</v>
      </c>
      <c r="C131">
        <v>-35.5</v>
      </c>
      <c r="D131">
        <v>1215.2</v>
      </c>
    </row>
    <row r="132" spans="1:4">
      <c r="A132">
        <v>4.1029999999999998</v>
      </c>
      <c r="B132">
        <v>4.5</v>
      </c>
      <c r="C132">
        <v>-38.4</v>
      </c>
      <c r="D132">
        <v>1195.0999999999999</v>
      </c>
    </row>
    <row r="133" spans="1:4">
      <c r="A133">
        <v>4.1349999999999998</v>
      </c>
      <c r="B133">
        <v>4.5999999999999996</v>
      </c>
      <c r="C133">
        <v>-41.4</v>
      </c>
      <c r="D133">
        <v>1173.5999999999999</v>
      </c>
    </row>
    <row r="134" spans="1:4">
      <c r="A134">
        <v>4.1669999999999998</v>
      </c>
      <c r="B134">
        <v>4.8</v>
      </c>
      <c r="C134">
        <v>-44.2</v>
      </c>
      <c r="D134">
        <v>1150.5999999999999</v>
      </c>
    </row>
    <row r="135" spans="1:4">
      <c r="A135">
        <v>4.1989999999999998</v>
      </c>
      <c r="B135">
        <v>5</v>
      </c>
      <c r="C135">
        <v>-46.6</v>
      </c>
      <c r="D135">
        <v>1126.3</v>
      </c>
    </row>
    <row r="136" spans="1:4">
      <c r="A136">
        <v>4.2309999999999999</v>
      </c>
      <c r="B136">
        <v>5</v>
      </c>
      <c r="C136">
        <v>-48.8</v>
      </c>
      <c r="D136">
        <v>1100.8</v>
      </c>
    </row>
    <row r="137" spans="1:4">
      <c r="A137">
        <v>4.2629999999999999</v>
      </c>
      <c r="B137">
        <v>4.9000000000000004</v>
      </c>
      <c r="C137">
        <v>-49.3</v>
      </c>
      <c r="D137">
        <v>1075.2</v>
      </c>
    </row>
    <row r="138" spans="1:4">
      <c r="A138">
        <v>4.2949999999999999</v>
      </c>
      <c r="B138">
        <v>4.7</v>
      </c>
      <c r="C138">
        <v>-48.8</v>
      </c>
      <c r="D138">
        <v>1049.7</v>
      </c>
    </row>
    <row r="139" spans="1:4">
      <c r="A139">
        <v>4.327</v>
      </c>
      <c r="B139">
        <v>4.5999999999999996</v>
      </c>
      <c r="C139">
        <v>-47.9</v>
      </c>
      <c r="D139">
        <v>1024.8</v>
      </c>
    </row>
    <row r="140" spans="1:4">
      <c r="A140">
        <v>4.359</v>
      </c>
      <c r="B140">
        <v>4.5</v>
      </c>
      <c r="C140">
        <v>-46.9</v>
      </c>
      <c r="D140">
        <v>1000.4</v>
      </c>
    </row>
    <row r="141" spans="1:4">
      <c r="A141">
        <v>4.391</v>
      </c>
      <c r="B141">
        <v>4.4000000000000004</v>
      </c>
      <c r="C141">
        <v>-45.9</v>
      </c>
      <c r="D141">
        <v>976.5</v>
      </c>
    </row>
    <row r="142" spans="1:4">
      <c r="A142">
        <v>4.423</v>
      </c>
      <c r="B142">
        <v>4.4000000000000004</v>
      </c>
      <c r="C142">
        <v>-44.7</v>
      </c>
      <c r="D142">
        <v>953.2</v>
      </c>
    </row>
    <row r="143" spans="1:4">
      <c r="A143">
        <v>4.4550000000000001</v>
      </c>
      <c r="B143">
        <v>4.4000000000000004</v>
      </c>
      <c r="C143">
        <v>-43.4</v>
      </c>
      <c r="D143">
        <v>930.5</v>
      </c>
    </row>
    <row r="144" spans="1:4">
      <c r="A144">
        <v>4.4870000000000001</v>
      </c>
      <c r="B144">
        <v>4.2</v>
      </c>
      <c r="C144">
        <v>-42.2</v>
      </c>
      <c r="D144">
        <v>908.6</v>
      </c>
    </row>
    <row r="145" spans="1:4">
      <c r="A145">
        <v>4.5190000000000001</v>
      </c>
      <c r="B145">
        <v>4.2</v>
      </c>
      <c r="C145">
        <v>-41.1</v>
      </c>
      <c r="D145">
        <v>887.2</v>
      </c>
    </row>
    <row r="146" spans="1:4">
      <c r="A146">
        <v>4.5510000000000002</v>
      </c>
      <c r="B146">
        <v>4.0999999999999996</v>
      </c>
      <c r="C146">
        <v>-40.1</v>
      </c>
      <c r="D146">
        <v>866.3</v>
      </c>
    </row>
    <row r="147" spans="1:4">
      <c r="A147">
        <v>4.5830000000000002</v>
      </c>
      <c r="B147">
        <v>4.0999999999999996</v>
      </c>
      <c r="C147">
        <v>-39.1</v>
      </c>
      <c r="D147">
        <v>845.9</v>
      </c>
    </row>
    <row r="148" spans="1:4">
      <c r="A148">
        <v>4.6150000000000002</v>
      </c>
      <c r="B148">
        <v>4.0999999999999996</v>
      </c>
      <c r="C148">
        <v>-37.9</v>
      </c>
      <c r="D148">
        <v>826.1</v>
      </c>
    </row>
    <row r="149" spans="1:4">
      <c r="A149">
        <v>4.6470000000000002</v>
      </c>
      <c r="B149">
        <v>4.0999999999999996</v>
      </c>
      <c r="C149">
        <v>-36.799999999999997</v>
      </c>
      <c r="D149">
        <v>807</v>
      </c>
    </row>
    <row r="150" spans="1:4">
      <c r="A150">
        <v>4.6790000000000003</v>
      </c>
      <c r="B150">
        <v>4.0999999999999996</v>
      </c>
      <c r="C150">
        <v>-35.700000000000003</v>
      </c>
      <c r="D150">
        <v>788.4</v>
      </c>
    </row>
    <row r="151" spans="1:4">
      <c r="A151">
        <v>4.7119999999999997</v>
      </c>
      <c r="B151">
        <v>4.3</v>
      </c>
      <c r="C151">
        <v>-34.5</v>
      </c>
      <c r="D151">
        <v>770.4</v>
      </c>
    </row>
    <row r="152" spans="1:4">
      <c r="A152">
        <v>4.7439999999999998</v>
      </c>
      <c r="B152">
        <v>4.2</v>
      </c>
      <c r="C152">
        <v>-33.1</v>
      </c>
      <c r="D152">
        <v>753.1</v>
      </c>
    </row>
    <row r="153" spans="1:4">
      <c r="A153">
        <v>4.7759999999999998</v>
      </c>
      <c r="B153">
        <v>4.2</v>
      </c>
      <c r="C153">
        <v>-32.1</v>
      </c>
      <c r="D153">
        <v>736.4</v>
      </c>
    </row>
    <row r="154" spans="1:4">
      <c r="A154">
        <v>4.8079999999999998</v>
      </c>
      <c r="B154">
        <v>4.3</v>
      </c>
      <c r="C154">
        <v>-31.1</v>
      </c>
      <c r="D154">
        <v>720.2</v>
      </c>
    </row>
    <row r="155" spans="1:4">
      <c r="A155">
        <v>4.84</v>
      </c>
      <c r="B155">
        <v>4.3</v>
      </c>
      <c r="C155">
        <v>-30.1</v>
      </c>
      <c r="D155">
        <v>704.5</v>
      </c>
    </row>
    <row r="156" spans="1:4">
      <c r="A156">
        <v>4.8719999999999999</v>
      </c>
      <c r="B156">
        <v>4.2</v>
      </c>
      <c r="C156">
        <v>-29.1</v>
      </c>
      <c r="D156">
        <v>689.4</v>
      </c>
    </row>
    <row r="157" spans="1:4">
      <c r="A157">
        <v>4.9039999999999999</v>
      </c>
      <c r="B157">
        <v>4.2</v>
      </c>
      <c r="C157">
        <v>-28.3</v>
      </c>
      <c r="D157">
        <v>674.6</v>
      </c>
    </row>
    <row r="158" spans="1:4">
      <c r="A158">
        <v>4.9359999999999999</v>
      </c>
      <c r="B158">
        <v>4.2</v>
      </c>
      <c r="C158">
        <v>-27.4</v>
      </c>
      <c r="D158">
        <v>660.3</v>
      </c>
    </row>
    <row r="159" spans="1:4">
      <c r="A159">
        <v>4.968</v>
      </c>
      <c r="B159">
        <v>4.0999999999999996</v>
      </c>
      <c r="C159">
        <v>-26.7</v>
      </c>
      <c r="D159">
        <v>646.4</v>
      </c>
    </row>
    <row r="160" spans="1:4">
      <c r="A160">
        <v>5</v>
      </c>
      <c r="B160">
        <v>4.2</v>
      </c>
      <c r="C160">
        <v>-25.9</v>
      </c>
      <c r="D160">
        <v>632.9</v>
      </c>
    </row>
    <row r="161" spans="1:13">
      <c r="A161">
        <v>5.032</v>
      </c>
      <c r="B161">
        <v>4.0999999999999996</v>
      </c>
      <c r="C161">
        <v>-25.1</v>
      </c>
      <c r="D161">
        <v>619.79999999999995</v>
      </c>
    </row>
    <row r="162" spans="1:13">
      <c r="A162">
        <v>5.0640000000000001</v>
      </c>
      <c r="B162">
        <v>4.4000000000000004</v>
      </c>
      <c r="C162">
        <v>-24.4</v>
      </c>
      <c r="D162">
        <v>607.1</v>
      </c>
      <c r="E162" s="4" t="s">
        <v>40</v>
      </c>
      <c r="G162" s="4">
        <f>A183-A163</f>
        <v>0.64100000000000001</v>
      </c>
    </row>
    <row r="163" spans="1:13">
      <c r="A163">
        <v>5.0960000000000001</v>
      </c>
      <c r="B163">
        <v>4.2</v>
      </c>
      <c r="C163">
        <v>-23.3</v>
      </c>
      <c r="D163">
        <v>595</v>
      </c>
      <c r="E163" s="5" t="s">
        <v>41</v>
      </c>
    </row>
    <row r="164" spans="1:13">
      <c r="A164">
        <v>5.1280000000000001</v>
      </c>
      <c r="B164">
        <v>3.7</v>
      </c>
      <c r="C164">
        <v>-22.8</v>
      </c>
      <c r="D164">
        <v>583.1</v>
      </c>
      <c r="E164" s="5"/>
      <c r="F164" s="5"/>
      <c r="G164" s="5"/>
      <c r="H164" s="5"/>
      <c r="I164" s="5"/>
      <c r="J164" s="5"/>
    </row>
    <row r="165" spans="1:13">
      <c r="A165">
        <v>5.16</v>
      </c>
      <c r="B165">
        <v>3.3</v>
      </c>
      <c r="C165">
        <v>-23.1</v>
      </c>
      <c r="D165">
        <v>571.1</v>
      </c>
      <c r="E165" s="5"/>
      <c r="F165" s="5"/>
      <c r="G165" s="5"/>
      <c r="H165" s="5"/>
      <c r="I165" s="5"/>
      <c r="J165" s="5"/>
    </row>
    <row r="166" spans="1:13">
      <c r="A166">
        <v>5.1920000000000002</v>
      </c>
      <c r="B166">
        <v>3.2</v>
      </c>
      <c r="C166">
        <v>-23.5</v>
      </c>
      <c r="D166">
        <v>558.79999999999995</v>
      </c>
      <c r="E166" s="5"/>
      <c r="F166" s="5"/>
      <c r="G166" s="5"/>
      <c r="H166" s="5"/>
      <c r="I166" s="5"/>
      <c r="J166" s="5"/>
    </row>
    <row r="167" spans="1:13">
      <c r="A167">
        <v>5.2240000000000002</v>
      </c>
      <c r="B167">
        <v>2.9</v>
      </c>
      <c r="C167">
        <v>-23.4</v>
      </c>
      <c r="D167">
        <v>546.70000000000005</v>
      </c>
      <c r="E167" s="5"/>
      <c r="F167" s="5"/>
      <c r="G167" s="5"/>
      <c r="H167" s="5"/>
      <c r="I167" s="5"/>
      <c r="J167" s="5"/>
    </row>
    <row r="168" spans="1:13">
      <c r="A168">
        <v>5.2560000000000002</v>
      </c>
      <c r="B168">
        <v>2.7</v>
      </c>
      <c r="C168">
        <v>-23.4</v>
      </c>
      <c r="D168">
        <v>534.4</v>
      </c>
      <c r="E168" s="5" t="s">
        <v>43</v>
      </c>
      <c r="F168" s="5" t="s">
        <v>44</v>
      </c>
      <c r="G168" s="5" t="s">
        <v>45</v>
      </c>
      <c r="H168" s="5" t="s">
        <v>46</v>
      </c>
      <c r="I168" s="5" t="s">
        <v>47</v>
      </c>
      <c r="J168" s="5" t="s">
        <v>48</v>
      </c>
    </row>
    <row r="169" spans="1:13">
      <c r="A169">
        <v>5.2880000000000003</v>
      </c>
      <c r="B169">
        <v>2.5</v>
      </c>
      <c r="C169">
        <v>-23.4</v>
      </c>
      <c r="D169">
        <v>522.29999999999995</v>
      </c>
      <c r="E169" s="5"/>
      <c r="F169" s="5"/>
      <c r="G169" s="5"/>
      <c r="H169" s="5"/>
      <c r="I169" s="5"/>
      <c r="J169" s="5"/>
    </row>
    <row r="170" spans="1:13">
      <c r="A170">
        <v>5.3209999999999997</v>
      </c>
      <c r="B170">
        <v>2.4</v>
      </c>
      <c r="C170">
        <v>-23.3</v>
      </c>
      <c r="D170">
        <v>510.1</v>
      </c>
      <c r="E170" s="5"/>
      <c r="F170" s="5"/>
      <c r="G170" s="5"/>
      <c r="H170" s="5"/>
      <c r="I170" s="5"/>
      <c r="J170" s="5"/>
      <c r="L170" s="15" t="s">
        <v>42</v>
      </c>
      <c r="M170">
        <v>18.425999999999998</v>
      </c>
    </row>
    <row r="171" spans="1:13">
      <c r="A171">
        <v>5.3529999999999998</v>
      </c>
      <c r="B171">
        <v>2.2000000000000002</v>
      </c>
      <c r="C171">
        <v>-23.1</v>
      </c>
      <c r="D171">
        <v>498.1</v>
      </c>
      <c r="E171" s="5"/>
      <c r="F171" s="5"/>
      <c r="G171" s="5"/>
      <c r="H171" s="5"/>
      <c r="I171" s="5"/>
      <c r="J171" s="5"/>
      <c r="L171" s="16" t="s">
        <v>32</v>
      </c>
      <c r="M171">
        <f>1/0.0191</f>
        <v>52.356020942408399</v>
      </c>
    </row>
    <row r="172" spans="1:13">
      <c r="A172">
        <v>5.3849999999999998</v>
      </c>
      <c r="B172">
        <v>2.1</v>
      </c>
      <c r="C172">
        <v>-22.8</v>
      </c>
      <c r="D172">
        <v>486.2</v>
      </c>
      <c r="E172" s="5"/>
      <c r="F172" s="5"/>
      <c r="G172" s="5"/>
      <c r="H172" s="5"/>
      <c r="I172" s="5"/>
      <c r="J172" s="5"/>
    </row>
    <row r="173" spans="1:13">
      <c r="A173">
        <v>5.4169999999999998</v>
      </c>
      <c r="B173">
        <v>2.2000000000000002</v>
      </c>
      <c r="C173">
        <v>-22.3</v>
      </c>
      <c r="D173">
        <v>474.6</v>
      </c>
      <c r="E173" s="5">
        <f t="shared" ref="E173:E181" si="65">B173-$B$163</f>
        <v>-2</v>
      </c>
      <c r="F173" s="5">
        <f t="shared" ref="F173:F180" si="66">(C173-$C$163)</f>
        <v>1</v>
      </c>
      <c r="G173" s="5">
        <f t="shared" ref="G173:G180" si="67">D173-$D$163</f>
        <v>-120.4</v>
      </c>
      <c r="H173" s="14">
        <f t="shared" ref="H173:H180" si="68">G173/(F173/60)</f>
        <v>-7224</v>
      </c>
      <c r="I173" s="14">
        <f t="shared" ref="I173:I180" si="69">E173/(F173/60)</f>
        <v>-120</v>
      </c>
      <c r="J173" s="5">
        <v>1</v>
      </c>
    </row>
    <row r="174" spans="1:13">
      <c r="A174">
        <v>5.4489999999999998</v>
      </c>
      <c r="B174">
        <v>2.2000000000000002</v>
      </c>
      <c r="C174">
        <v>-21.7</v>
      </c>
      <c r="D174">
        <v>463.3</v>
      </c>
      <c r="E174" s="5">
        <f t="shared" si="65"/>
        <v>-2</v>
      </c>
      <c r="F174" s="5">
        <f t="shared" si="66"/>
        <v>1.6</v>
      </c>
      <c r="G174" s="5">
        <f t="shared" si="67"/>
        <v>-131.69999999999999</v>
      </c>
      <c r="H174" s="14">
        <f t="shared" si="68"/>
        <v>-4938.75</v>
      </c>
      <c r="I174" s="14">
        <f t="shared" si="69"/>
        <v>-74.999999999999901</v>
      </c>
      <c r="J174" s="5">
        <v>2</v>
      </c>
    </row>
    <row r="175" spans="1:13">
      <c r="A175">
        <v>5.4809999999999999</v>
      </c>
      <c r="B175">
        <v>2.1</v>
      </c>
      <c r="C175">
        <v>-20.9</v>
      </c>
      <c r="D175">
        <v>452.4</v>
      </c>
      <c r="E175" s="5">
        <f t="shared" si="65"/>
        <v>-2.1</v>
      </c>
      <c r="F175" s="5">
        <f t="shared" si="66"/>
        <v>2.4</v>
      </c>
      <c r="G175" s="5">
        <f t="shared" si="67"/>
        <v>-142.6</v>
      </c>
      <c r="H175" s="14">
        <f t="shared" si="68"/>
        <v>-3565</v>
      </c>
      <c r="I175" s="14">
        <f t="shared" si="69"/>
        <v>-52.5</v>
      </c>
      <c r="J175" s="5">
        <v>3</v>
      </c>
    </row>
    <row r="176" spans="1:13">
      <c r="A176">
        <v>5.5129999999999999</v>
      </c>
      <c r="B176">
        <v>2.2000000000000002</v>
      </c>
      <c r="C176">
        <v>-20.399999999999999</v>
      </c>
      <c r="D176">
        <v>441.7</v>
      </c>
      <c r="E176" s="5">
        <f t="shared" si="65"/>
        <v>-2</v>
      </c>
      <c r="F176" s="5">
        <f t="shared" si="66"/>
        <v>2.9</v>
      </c>
      <c r="G176" s="5">
        <f t="shared" si="67"/>
        <v>-153.30000000000001</v>
      </c>
      <c r="H176" s="14">
        <f t="shared" si="68"/>
        <v>-3171.7241379310299</v>
      </c>
      <c r="I176" s="14">
        <f t="shared" si="69"/>
        <v>-41.379310344827601</v>
      </c>
      <c r="J176" s="5">
        <v>4</v>
      </c>
    </row>
    <row r="177" spans="1:10">
      <c r="A177">
        <v>5.5449999999999999</v>
      </c>
      <c r="B177">
        <v>2.2000000000000002</v>
      </c>
      <c r="C177">
        <v>-19.7</v>
      </c>
      <c r="D177">
        <v>431.5</v>
      </c>
      <c r="E177" s="5">
        <f t="shared" si="65"/>
        <v>-2</v>
      </c>
      <c r="F177" s="5">
        <f t="shared" si="66"/>
        <v>3.6</v>
      </c>
      <c r="G177" s="5">
        <f t="shared" si="67"/>
        <v>-163.5</v>
      </c>
      <c r="H177" s="14">
        <f t="shared" si="68"/>
        <v>-2725</v>
      </c>
      <c r="I177" s="14">
        <f t="shared" si="69"/>
        <v>-33.3333333333333</v>
      </c>
      <c r="J177" s="5">
        <v>5</v>
      </c>
    </row>
    <row r="178" spans="1:10">
      <c r="A178">
        <v>5.577</v>
      </c>
      <c r="B178">
        <v>2.1</v>
      </c>
      <c r="C178">
        <v>-19.100000000000001</v>
      </c>
      <c r="D178">
        <v>421.5</v>
      </c>
      <c r="E178" s="5">
        <f t="shared" si="65"/>
        <v>-2.1</v>
      </c>
      <c r="F178" s="5">
        <f t="shared" si="66"/>
        <v>4.2</v>
      </c>
      <c r="G178" s="5">
        <f t="shared" si="67"/>
        <v>-173.5</v>
      </c>
      <c r="H178" s="14">
        <f t="shared" si="68"/>
        <v>-2478.5714285714298</v>
      </c>
      <c r="I178" s="14">
        <f t="shared" si="69"/>
        <v>-30</v>
      </c>
      <c r="J178" s="5">
        <v>6</v>
      </c>
    </row>
    <row r="179" spans="1:10">
      <c r="A179">
        <v>5.609</v>
      </c>
      <c r="B179">
        <v>2.2000000000000002</v>
      </c>
      <c r="C179">
        <v>-18.600000000000001</v>
      </c>
      <c r="D179">
        <v>411.8</v>
      </c>
      <c r="E179" s="5">
        <f t="shared" si="65"/>
        <v>-2</v>
      </c>
      <c r="F179" s="5">
        <f t="shared" si="66"/>
        <v>4.7</v>
      </c>
      <c r="G179" s="5">
        <f t="shared" si="67"/>
        <v>-183.2</v>
      </c>
      <c r="H179" s="14">
        <f t="shared" si="68"/>
        <v>-2338.72340425532</v>
      </c>
      <c r="I179" s="14">
        <f t="shared" si="69"/>
        <v>-25.531914893617</v>
      </c>
      <c r="J179" s="5">
        <v>7</v>
      </c>
    </row>
    <row r="180" spans="1:10">
      <c r="A180">
        <v>5.641</v>
      </c>
      <c r="B180">
        <v>2.1</v>
      </c>
      <c r="C180">
        <v>-17.899999999999999</v>
      </c>
      <c r="D180">
        <v>402.5</v>
      </c>
      <c r="E180" s="5">
        <f t="shared" si="65"/>
        <v>-2.1</v>
      </c>
      <c r="F180" s="5">
        <f t="shared" si="66"/>
        <v>5.4</v>
      </c>
      <c r="G180" s="5">
        <f t="shared" si="67"/>
        <v>-192.5</v>
      </c>
      <c r="H180" s="14">
        <f t="shared" si="68"/>
        <v>-2138.8888888888901</v>
      </c>
      <c r="I180" s="14">
        <f t="shared" si="69"/>
        <v>-23.3333333333333</v>
      </c>
      <c r="J180" s="5">
        <v>8</v>
      </c>
    </row>
    <row r="181" spans="1:10">
      <c r="A181">
        <v>5.673</v>
      </c>
      <c r="B181">
        <v>2.2000000000000002</v>
      </c>
      <c r="C181">
        <v>-17.600000000000001</v>
      </c>
      <c r="D181">
        <v>393.3</v>
      </c>
      <c r="E181" s="5">
        <f t="shared" si="65"/>
        <v>-2</v>
      </c>
      <c r="F181" s="5">
        <f t="shared" ref="F181" si="70">(C181-$C$163)</f>
        <v>5.7</v>
      </c>
      <c r="G181" s="5">
        <f t="shared" ref="G181" si="71">D181-$D$163</f>
        <v>-201.7</v>
      </c>
      <c r="H181" s="14">
        <f t="shared" ref="H181" si="72">G181/(F181/60)</f>
        <v>-2123.1578947368398</v>
      </c>
      <c r="I181" s="14">
        <f t="shared" ref="I181" si="73">E181/(F181/60)</f>
        <v>-21.052631578947398</v>
      </c>
      <c r="J181" s="5">
        <v>9</v>
      </c>
    </row>
    <row r="182" spans="1:10">
      <c r="A182">
        <v>5.7050000000000001</v>
      </c>
      <c r="B182">
        <v>2.2000000000000002</v>
      </c>
      <c r="C182">
        <v>-16.899999999999999</v>
      </c>
      <c r="D182">
        <v>384.5</v>
      </c>
    </row>
    <row r="183" spans="1:10">
      <c r="A183">
        <v>5.7370000000000001</v>
      </c>
      <c r="B183">
        <v>2.2000000000000002</v>
      </c>
      <c r="C183">
        <v>-16.3</v>
      </c>
      <c r="D183">
        <v>376</v>
      </c>
      <c r="E183" s="17" t="s">
        <v>49</v>
      </c>
    </row>
    <row r="184" spans="1:10">
      <c r="A184">
        <v>5.7690000000000001</v>
      </c>
      <c r="B184">
        <v>2.1</v>
      </c>
      <c r="C184">
        <v>-15.2</v>
      </c>
      <c r="D184">
        <v>368.1</v>
      </c>
    </row>
    <row r="185" spans="1:10">
      <c r="A185">
        <v>5.8010000000000002</v>
      </c>
      <c r="B185">
        <v>2.1</v>
      </c>
      <c r="C185">
        <v>-12.9</v>
      </c>
      <c r="D185">
        <v>361.4</v>
      </c>
    </row>
    <row r="186" spans="1:10">
      <c r="A186">
        <v>5.8330000000000002</v>
      </c>
      <c r="B186">
        <v>3.6</v>
      </c>
      <c r="C186">
        <v>-9.4</v>
      </c>
      <c r="D186">
        <v>356.5</v>
      </c>
    </row>
    <row r="187" spans="1:10">
      <c r="A187">
        <v>5.8650000000000002</v>
      </c>
      <c r="B187">
        <v>3.5</v>
      </c>
      <c r="C187">
        <v>-3.9</v>
      </c>
      <c r="D187">
        <v>354.4</v>
      </c>
    </row>
    <row r="188" spans="1:10">
      <c r="A188">
        <v>5.8970000000000002</v>
      </c>
      <c r="B188">
        <v>3.7</v>
      </c>
      <c r="C188">
        <v>-0.2</v>
      </c>
      <c r="D188">
        <v>354.4</v>
      </c>
    </row>
    <row r="189" spans="1:10">
      <c r="A189">
        <v>5.9290000000000003</v>
      </c>
      <c r="B189">
        <v>4</v>
      </c>
      <c r="C189">
        <v>3.3</v>
      </c>
      <c r="D189">
        <v>356.1</v>
      </c>
    </row>
    <row r="190" spans="1:10">
      <c r="A190">
        <v>5.9619999999999997</v>
      </c>
      <c r="B190">
        <v>3.6</v>
      </c>
      <c r="C190">
        <v>6.4</v>
      </c>
      <c r="D190">
        <v>359.4</v>
      </c>
    </row>
    <row r="191" spans="1:10">
      <c r="A191">
        <v>5.9939999999999998</v>
      </c>
      <c r="B191">
        <v>4.3</v>
      </c>
      <c r="C191">
        <v>8.8000000000000007</v>
      </c>
      <c r="D191">
        <v>364</v>
      </c>
    </row>
    <row r="192" spans="1:10">
      <c r="A192">
        <v>6.0259999999999998</v>
      </c>
      <c r="B192">
        <v>4.8</v>
      </c>
      <c r="C192">
        <v>12.2</v>
      </c>
      <c r="D192">
        <v>370.4</v>
      </c>
    </row>
    <row r="193" spans="1:4">
      <c r="A193">
        <v>6.0579999999999998</v>
      </c>
      <c r="B193">
        <v>6.7</v>
      </c>
      <c r="C193">
        <v>16.5</v>
      </c>
      <c r="D193">
        <v>379</v>
      </c>
    </row>
    <row r="194" spans="1:4">
      <c r="A194">
        <v>6.09</v>
      </c>
      <c r="B194">
        <v>8.4</v>
      </c>
      <c r="C194">
        <v>22.8</v>
      </c>
      <c r="D194">
        <v>390.9</v>
      </c>
    </row>
    <row r="195" spans="1:4">
      <c r="A195">
        <v>6.1219999999999999</v>
      </c>
      <c r="B195">
        <v>10.1</v>
      </c>
      <c r="C195">
        <v>29.6</v>
      </c>
      <c r="D195">
        <v>406.3</v>
      </c>
    </row>
    <row r="196" spans="1:4">
      <c r="A196">
        <v>6.1539999999999999</v>
      </c>
      <c r="B196">
        <v>11.5</v>
      </c>
      <c r="C196">
        <v>35.9</v>
      </c>
      <c r="D196">
        <v>425</v>
      </c>
    </row>
    <row r="197" spans="1:4">
      <c r="A197">
        <v>6.1859999999999999</v>
      </c>
      <c r="B197">
        <v>12.8</v>
      </c>
      <c r="C197">
        <v>41.7</v>
      </c>
      <c r="D197">
        <v>446.7</v>
      </c>
    </row>
    <row r="198" spans="1:4">
      <c r="A198">
        <v>6.218</v>
      </c>
      <c r="B198">
        <v>13.7</v>
      </c>
      <c r="C198">
        <v>46.8</v>
      </c>
      <c r="D198">
        <v>471.1</v>
      </c>
    </row>
    <row r="199" spans="1:4">
      <c r="A199">
        <v>6.25</v>
      </c>
      <c r="B199">
        <v>14.4</v>
      </c>
      <c r="C199">
        <v>50.8</v>
      </c>
      <c r="D199">
        <v>497.5</v>
      </c>
    </row>
    <row r="200" spans="1:4">
      <c r="A200">
        <v>6.282</v>
      </c>
      <c r="B200">
        <v>15.1</v>
      </c>
      <c r="C200">
        <v>54.1</v>
      </c>
      <c r="D200">
        <v>525.70000000000005</v>
      </c>
    </row>
    <row r="201" spans="1:4">
      <c r="A201">
        <v>6.3140000000000001</v>
      </c>
      <c r="B201">
        <v>15.4</v>
      </c>
      <c r="C201">
        <v>56.6</v>
      </c>
      <c r="D201">
        <v>555.20000000000005</v>
      </c>
    </row>
    <row r="202" spans="1:4">
      <c r="A202">
        <v>6.3460000000000001</v>
      </c>
      <c r="B202">
        <v>15.6</v>
      </c>
      <c r="C202">
        <v>58.2</v>
      </c>
      <c r="D202">
        <v>585.5</v>
      </c>
    </row>
    <row r="203" spans="1:4">
      <c r="A203">
        <v>6.3780000000000001</v>
      </c>
      <c r="B203">
        <v>15.9</v>
      </c>
      <c r="C203">
        <v>59.4</v>
      </c>
      <c r="D203">
        <v>616.5</v>
      </c>
    </row>
    <row r="204" spans="1:4">
      <c r="A204">
        <v>6.41</v>
      </c>
      <c r="B204">
        <v>15.6</v>
      </c>
      <c r="C204">
        <v>60.4</v>
      </c>
      <c r="D204">
        <v>647.9</v>
      </c>
    </row>
    <row r="205" spans="1:4">
      <c r="A205">
        <v>6.4420000000000002</v>
      </c>
      <c r="B205">
        <v>15.9</v>
      </c>
      <c r="C205">
        <v>60.3</v>
      </c>
      <c r="D205">
        <v>679.3</v>
      </c>
    </row>
    <row r="206" spans="1:4">
      <c r="A206">
        <v>6.4740000000000002</v>
      </c>
      <c r="B206">
        <v>16</v>
      </c>
      <c r="C206">
        <v>60.8</v>
      </c>
      <c r="D206">
        <v>711</v>
      </c>
    </row>
    <row r="207" spans="1:4">
      <c r="A207">
        <v>6.5060000000000002</v>
      </c>
      <c r="B207">
        <v>16</v>
      </c>
      <c r="C207">
        <v>61</v>
      </c>
      <c r="D207">
        <v>742.7</v>
      </c>
    </row>
    <row r="208" spans="1:4">
      <c r="A208">
        <v>6.5380000000000003</v>
      </c>
      <c r="B208">
        <v>16.100000000000001</v>
      </c>
      <c r="C208">
        <v>61</v>
      </c>
      <c r="D208">
        <v>774.5</v>
      </c>
    </row>
    <row r="209" spans="1:4">
      <c r="A209">
        <v>6.5709999999999997</v>
      </c>
      <c r="B209">
        <v>15.8</v>
      </c>
      <c r="C209">
        <v>60.8</v>
      </c>
      <c r="D209">
        <v>806.2</v>
      </c>
    </row>
    <row r="210" spans="1:4">
      <c r="A210">
        <v>6.6029999999999998</v>
      </c>
      <c r="B210">
        <v>16</v>
      </c>
      <c r="C210">
        <v>60.1</v>
      </c>
      <c r="D210">
        <v>837.5</v>
      </c>
    </row>
    <row r="211" spans="1:4">
      <c r="A211">
        <v>6.6349999999999998</v>
      </c>
      <c r="B211">
        <v>16.2</v>
      </c>
      <c r="C211">
        <v>59.9</v>
      </c>
      <c r="D211">
        <v>868.7</v>
      </c>
    </row>
    <row r="212" spans="1:4">
      <c r="A212">
        <v>6.6669999999999998</v>
      </c>
      <c r="B212">
        <v>16.100000000000001</v>
      </c>
      <c r="C212">
        <v>59.8</v>
      </c>
      <c r="D212">
        <v>899.8</v>
      </c>
    </row>
    <row r="213" spans="1:4">
      <c r="A213">
        <v>6.6989999999999998</v>
      </c>
      <c r="B213">
        <v>16.100000000000001</v>
      </c>
      <c r="C213">
        <v>59.1</v>
      </c>
      <c r="D213">
        <v>930.5</v>
      </c>
    </row>
    <row r="214" spans="1:4">
      <c r="A214">
        <v>6.7309999999999999</v>
      </c>
      <c r="B214">
        <v>16.100000000000001</v>
      </c>
      <c r="C214">
        <v>58.4</v>
      </c>
      <c r="D214">
        <v>961</v>
      </c>
    </row>
    <row r="215" spans="1:4">
      <c r="A215">
        <v>6.7629999999999999</v>
      </c>
      <c r="B215">
        <v>16</v>
      </c>
      <c r="C215">
        <v>57.6</v>
      </c>
      <c r="D215">
        <v>991</v>
      </c>
    </row>
    <row r="216" spans="1:4">
      <c r="A216">
        <v>6.7949999999999999</v>
      </c>
      <c r="B216">
        <v>16.399999999999999</v>
      </c>
      <c r="C216">
        <v>56.6</v>
      </c>
      <c r="D216">
        <v>1020.5</v>
      </c>
    </row>
    <row r="217" spans="1:4">
      <c r="A217">
        <v>6.827</v>
      </c>
      <c r="B217">
        <v>16.2</v>
      </c>
      <c r="C217">
        <v>56.1</v>
      </c>
      <c r="D217">
        <v>1049.7</v>
      </c>
    </row>
    <row r="218" spans="1:4">
      <c r="A218">
        <v>6.859</v>
      </c>
      <c r="B218">
        <v>16.2</v>
      </c>
      <c r="C218">
        <v>55</v>
      </c>
      <c r="D218">
        <v>1078.4000000000001</v>
      </c>
    </row>
    <row r="219" spans="1:4">
      <c r="A219">
        <v>6.891</v>
      </c>
      <c r="B219">
        <v>16.2</v>
      </c>
      <c r="C219">
        <v>53.9</v>
      </c>
      <c r="D219">
        <v>1106.4000000000001</v>
      </c>
    </row>
    <row r="220" spans="1:4">
      <c r="A220">
        <v>6.923</v>
      </c>
      <c r="B220">
        <v>16.2</v>
      </c>
      <c r="C220">
        <v>52.7</v>
      </c>
      <c r="D220">
        <v>1133.9000000000001</v>
      </c>
    </row>
    <row r="221" spans="1:4">
      <c r="A221">
        <v>6.9550000000000001</v>
      </c>
      <c r="B221">
        <v>16.399999999999999</v>
      </c>
      <c r="C221">
        <v>51.5</v>
      </c>
      <c r="D221">
        <v>1160.7</v>
      </c>
    </row>
    <row r="222" spans="1:4">
      <c r="A222">
        <v>6.9870000000000001</v>
      </c>
      <c r="B222">
        <v>16.5</v>
      </c>
      <c r="C222">
        <v>50.5</v>
      </c>
      <c r="D222">
        <v>1187</v>
      </c>
    </row>
    <row r="223" spans="1:4">
      <c r="A223">
        <v>7.0190000000000001</v>
      </c>
      <c r="B223">
        <v>16.2</v>
      </c>
      <c r="C223">
        <v>49.3</v>
      </c>
      <c r="D223">
        <v>1212.7</v>
      </c>
    </row>
    <row r="224" spans="1:4">
      <c r="A224">
        <v>7.0510000000000002</v>
      </c>
      <c r="B224">
        <v>16.100000000000001</v>
      </c>
      <c r="C224">
        <v>47.3</v>
      </c>
      <c r="D224">
        <v>1237.4000000000001</v>
      </c>
    </row>
    <row r="225" spans="1:4">
      <c r="A225">
        <v>7.0830000000000002</v>
      </c>
      <c r="B225">
        <v>15.1</v>
      </c>
      <c r="C225">
        <v>45</v>
      </c>
      <c r="D225">
        <v>1260.8</v>
      </c>
    </row>
    <row r="226" spans="1:4">
      <c r="A226">
        <v>7.1150000000000002</v>
      </c>
      <c r="B226">
        <v>13.6</v>
      </c>
      <c r="C226">
        <v>41</v>
      </c>
      <c r="D226">
        <v>1282.2</v>
      </c>
    </row>
    <row r="227" spans="1:4">
      <c r="A227">
        <v>7.1470000000000002</v>
      </c>
      <c r="B227">
        <v>10</v>
      </c>
      <c r="C227">
        <v>34.700000000000003</v>
      </c>
      <c r="D227">
        <v>1300.2</v>
      </c>
    </row>
    <row r="228" spans="1:4">
      <c r="A228">
        <v>7.1790000000000003</v>
      </c>
      <c r="B228">
        <v>7.8</v>
      </c>
      <c r="C228">
        <v>24.5</v>
      </c>
      <c r="D228">
        <v>1313</v>
      </c>
    </row>
    <row r="229" spans="1:4">
      <c r="A229">
        <v>7.2119999999999997</v>
      </c>
      <c r="B229">
        <v>8.6</v>
      </c>
      <c r="C229">
        <v>16.600000000000001</v>
      </c>
      <c r="D229">
        <v>1321.6</v>
      </c>
    </row>
    <row r="230" spans="1:4">
      <c r="A230">
        <v>7.2439999999999998</v>
      </c>
      <c r="B230">
        <v>6.5</v>
      </c>
      <c r="C230">
        <v>12.8</v>
      </c>
      <c r="D230">
        <v>1328.3</v>
      </c>
    </row>
    <row r="231" spans="1:4">
      <c r="A231">
        <v>7.2759999999999998</v>
      </c>
      <c r="B231">
        <v>5.4</v>
      </c>
      <c r="C231">
        <v>6.5</v>
      </c>
      <c r="D231">
        <v>1331.7</v>
      </c>
    </row>
    <row r="232" spans="1:4">
      <c r="A232">
        <v>7.3079999999999998</v>
      </c>
      <c r="B232">
        <v>6.1</v>
      </c>
      <c r="C232">
        <v>1.5</v>
      </c>
      <c r="D232">
        <v>1332.5</v>
      </c>
    </row>
    <row r="233" spans="1:4">
      <c r="A233">
        <v>7.34</v>
      </c>
      <c r="B233">
        <v>4.5999999999999996</v>
      </c>
      <c r="C233">
        <v>-1.5</v>
      </c>
      <c r="D233">
        <v>1331.7</v>
      </c>
    </row>
    <row r="234" spans="1:4">
      <c r="A234">
        <v>7.3719999999999999</v>
      </c>
      <c r="B234">
        <v>4.9000000000000004</v>
      </c>
      <c r="C234">
        <v>-6</v>
      </c>
      <c r="D234">
        <v>1328.5</v>
      </c>
    </row>
    <row r="235" spans="1:4">
      <c r="A235">
        <v>7.4039999999999999</v>
      </c>
      <c r="B235">
        <v>4.9000000000000004</v>
      </c>
      <c r="C235">
        <v>-8.6999999999999993</v>
      </c>
      <c r="D235">
        <v>1324</v>
      </c>
    </row>
    <row r="236" spans="1:4">
      <c r="A236">
        <v>7.4359999999999999</v>
      </c>
      <c r="B236">
        <v>3.9</v>
      </c>
      <c r="C236">
        <v>-12</v>
      </c>
      <c r="D236">
        <v>1317.8</v>
      </c>
    </row>
    <row r="237" spans="1:4">
      <c r="A237">
        <v>7.468</v>
      </c>
      <c r="B237">
        <v>4.5999999999999996</v>
      </c>
      <c r="C237">
        <v>-16.100000000000001</v>
      </c>
      <c r="D237">
        <v>1309.4000000000001</v>
      </c>
    </row>
    <row r="238" spans="1:4">
      <c r="A238">
        <v>7.5</v>
      </c>
      <c r="B238">
        <v>4.2</v>
      </c>
      <c r="C238">
        <v>-18.3</v>
      </c>
      <c r="D238">
        <v>1299.9000000000001</v>
      </c>
    </row>
    <row r="239" spans="1:4">
      <c r="A239">
        <v>7.532</v>
      </c>
      <c r="B239">
        <v>4</v>
      </c>
      <c r="C239">
        <v>-21.6</v>
      </c>
      <c r="D239">
        <v>1288.5999999999999</v>
      </c>
    </row>
    <row r="240" spans="1:4">
      <c r="A240">
        <v>7.5640000000000001</v>
      </c>
      <c r="B240">
        <v>4.8</v>
      </c>
      <c r="C240">
        <v>-24.7</v>
      </c>
      <c r="D240">
        <v>1275.8</v>
      </c>
    </row>
    <row r="241" spans="1:4">
      <c r="A241">
        <v>7.5960000000000001</v>
      </c>
      <c r="B241">
        <v>4.3</v>
      </c>
      <c r="C241">
        <v>-26.7</v>
      </c>
      <c r="D241">
        <v>1261.9000000000001</v>
      </c>
    </row>
    <row r="242" spans="1:4">
      <c r="A242">
        <v>7.6280000000000001</v>
      </c>
      <c r="B242">
        <v>4.3</v>
      </c>
      <c r="C242">
        <v>-30</v>
      </c>
      <c r="D242">
        <v>1246.3</v>
      </c>
    </row>
    <row r="243" spans="1:4">
      <c r="A243">
        <v>7.66</v>
      </c>
      <c r="B243">
        <v>4.7</v>
      </c>
      <c r="C243">
        <v>-32.9</v>
      </c>
      <c r="D243">
        <v>1229.0999999999999</v>
      </c>
    </row>
    <row r="244" spans="1:4">
      <c r="A244">
        <v>7.6920000000000002</v>
      </c>
      <c r="B244">
        <v>4.5</v>
      </c>
      <c r="C244">
        <v>-35.4</v>
      </c>
      <c r="D244">
        <v>1210.7</v>
      </c>
    </row>
    <row r="245" spans="1:4">
      <c r="A245">
        <v>7.7240000000000002</v>
      </c>
      <c r="B245">
        <v>4.5</v>
      </c>
      <c r="C245">
        <v>-38.4</v>
      </c>
      <c r="D245">
        <v>1190.5999999999999</v>
      </c>
    </row>
    <row r="246" spans="1:4">
      <c r="A246">
        <v>7.7560000000000002</v>
      </c>
      <c r="B246">
        <v>4.5999999999999996</v>
      </c>
      <c r="C246">
        <v>-41.4</v>
      </c>
      <c r="D246">
        <v>1169.0999999999999</v>
      </c>
    </row>
    <row r="247" spans="1:4">
      <c r="A247">
        <v>7.7880000000000003</v>
      </c>
      <c r="B247">
        <v>4.8</v>
      </c>
      <c r="C247">
        <v>-44.1</v>
      </c>
      <c r="D247">
        <v>1146.0999999999999</v>
      </c>
    </row>
    <row r="248" spans="1:4">
      <c r="A248">
        <v>7.8209999999999997</v>
      </c>
      <c r="B248">
        <v>4.9000000000000004</v>
      </c>
      <c r="C248">
        <v>-46.6</v>
      </c>
      <c r="D248">
        <v>1121.8</v>
      </c>
    </row>
    <row r="249" spans="1:4">
      <c r="A249">
        <v>7.8529999999999998</v>
      </c>
      <c r="B249">
        <v>5.0999999999999996</v>
      </c>
      <c r="C249">
        <v>-48.8</v>
      </c>
      <c r="D249">
        <v>1096.4000000000001</v>
      </c>
    </row>
    <row r="250" spans="1:4">
      <c r="A250">
        <v>7.8849999999999998</v>
      </c>
      <c r="B250">
        <v>4.9000000000000004</v>
      </c>
      <c r="C250">
        <v>-49.1</v>
      </c>
      <c r="D250">
        <v>1070.8</v>
      </c>
    </row>
    <row r="251" spans="1:4">
      <c r="A251">
        <v>7.9169999999999998</v>
      </c>
      <c r="B251">
        <v>4.7</v>
      </c>
      <c r="C251">
        <v>-48.6</v>
      </c>
      <c r="D251">
        <v>1045.5</v>
      </c>
    </row>
    <row r="252" spans="1:4">
      <c r="A252">
        <v>7.9489999999999998</v>
      </c>
      <c r="B252">
        <v>4.5999999999999996</v>
      </c>
      <c r="C252">
        <v>-47.7</v>
      </c>
      <c r="D252">
        <v>1020.7</v>
      </c>
    </row>
    <row r="253" spans="1:4">
      <c r="A253">
        <v>7.9809999999999999</v>
      </c>
      <c r="B253">
        <v>4.4000000000000004</v>
      </c>
      <c r="C253">
        <v>-46.7</v>
      </c>
      <c r="D253">
        <v>996.4</v>
      </c>
    </row>
    <row r="254" spans="1:4">
      <c r="A254">
        <v>8.0129999999999999</v>
      </c>
      <c r="B254">
        <v>4.4000000000000004</v>
      </c>
      <c r="C254">
        <v>-45.6</v>
      </c>
      <c r="D254">
        <v>972.6</v>
      </c>
    </row>
    <row r="255" spans="1:4">
      <c r="A255">
        <v>8.0449999999999999</v>
      </c>
      <c r="B255">
        <v>4.4000000000000004</v>
      </c>
      <c r="C255">
        <v>-44.4</v>
      </c>
      <c r="D255">
        <v>949.5</v>
      </c>
    </row>
    <row r="256" spans="1:4">
      <c r="A256">
        <v>8.077</v>
      </c>
      <c r="B256">
        <v>4.4000000000000004</v>
      </c>
      <c r="C256">
        <v>-43.2</v>
      </c>
      <c r="D256">
        <v>927</v>
      </c>
    </row>
    <row r="257" spans="1:4">
      <c r="A257">
        <v>8.109</v>
      </c>
      <c r="B257">
        <v>4.3</v>
      </c>
      <c r="C257">
        <v>-42</v>
      </c>
      <c r="D257">
        <v>905.1</v>
      </c>
    </row>
    <row r="258" spans="1:4">
      <c r="A258">
        <v>8.141</v>
      </c>
      <c r="B258">
        <v>4</v>
      </c>
      <c r="C258">
        <v>-41</v>
      </c>
      <c r="D258">
        <v>883.8</v>
      </c>
    </row>
    <row r="259" spans="1:4">
      <c r="A259">
        <v>8.173</v>
      </c>
      <c r="B259">
        <v>4.0999999999999996</v>
      </c>
      <c r="C259">
        <v>-40.1</v>
      </c>
      <c r="D259">
        <v>862.8</v>
      </c>
    </row>
    <row r="260" spans="1:4">
      <c r="A260">
        <v>8.2050000000000001</v>
      </c>
      <c r="B260">
        <v>4.0999999999999996</v>
      </c>
      <c r="C260">
        <v>-39</v>
      </c>
      <c r="D260">
        <v>842.5</v>
      </c>
    </row>
    <row r="261" spans="1:4">
      <c r="A261">
        <v>8.2370000000000001</v>
      </c>
      <c r="B261">
        <v>4.0999999999999996</v>
      </c>
      <c r="C261">
        <v>-37.700000000000003</v>
      </c>
      <c r="D261">
        <v>822.9</v>
      </c>
    </row>
    <row r="262" spans="1:4">
      <c r="A262">
        <v>8.2690000000000001</v>
      </c>
      <c r="B262">
        <v>4.0999999999999996</v>
      </c>
      <c r="C262">
        <v>-36.6</v>
      </c>
      <c r="D262">
        <v>803.8</v>
      </c>
    </row>
    <row r="263" spans="1:4">
      <c r="A263">
        <v>8.3010000000000002</v>
      </c>
      <c r="B263">
        <v>4.0999999999999996</v>
      </c>
      <c r="C263">
        <v>-35.5</v>
      </c>
      <c r="D263">
        <v>785.3</v>
      </c>
    </row>
    <row r="264" spans="1:4">
      <c r="A264">
        <v>8.3330000000000002</v>
      </c>
      <c r="B264">
        <v>4.2</v>
      </c>
      <c r="C264">
        <v>-34.299999999999997</v>
      </c>
      <c r="D264">
        <v>767.5</v>
      </c>
    </row>
    <row r="265" spans="1:4">
      <c r="A265">
        <v>8.3650000000000002</v>
      </c>
      <c r="B265">
        <v>4.2</v>
      </c>
      <c r="C265">
        <v>-33</v>
      </c>
      <c r="D265">
        <v>750.2</v>
      </c>
    </row>
    <row r="266" spans="1:4">
      <c r="A266">
        <v>8.3970000000000002</v>
      </c>
      <c r="B266">
        <v>4.2</v>
      </c>
      <c r="C266">
        <v>-32</v>
      </c>
      <c r="D266">
        <v>733.6</v>
      </c>
    </row>
    <row r="267" spans="1:4">
      <c r="A267">
        <v>8.4290000000000003</v>
      </c>
      <c r="B267">
        <v>4.3</v>
      </c>
      <c r="C267">
        <v>-31</v>
      </c>
      <c r="D267">
        <v>717.5</v>
      </c>
    </row>
    <row r="268" spans="1:4">
      <c r="A268">
        <v>8.4619999999999997</v>
      </c>
      <c r="B268">
        <v>4.2</v>
      </c>
      <c r="C268">
        <v>-29.9</v>
      </c>
      <c r="D268">
        <v>701.9</v>
      </c>
    </row>
    <row r="269" spans="1:4">
      <c r="A269">
        <v>8.4939999999999998</v>
      </c>
      <c r="B269">
        <v>4.2</v>
      </c>
      <c r="C269">
        <v>-29</v>
      </c>
      <c r="D269">
        <v>686.8</v>
      </c>
    </row>
    <row r="270" spans="1:4">
      <c r="A270">
        <v>8.5259999999999998</v>
      </c>
      <c r="B270">
        <v>4.2</v>
      </c>
      <c r="C270">
        <v>-28.2</v>
      </c>
      <c r="D270">
        <v>672.1</v>
      </c>
    </row>
    <row r="271" spans="1:4">
      <c r="A271">
        <v>8.5579999999999998</v>
      </c>
      <c r="B271">
        <v>4.2</v>
      </c>
      <c r="C271">
        <v>-27.3</v>
      </c>
      <c r="D271">
        <v>657.9</v>
      </c>
    </row>
    <row r="272" spans="1:4">
      <c r="A272">
        <v>8.59</v>
      </c>
      <c r="B272">
        <v>4.2</v>
      </c>
      <c r="C272">
        <v>-26.5</v>
      </c>
      <c r="D272">
        <v>644.1</v>
      </c>
    </row>
    <row r="273" spans="1:13">
      <c r="A273">
        <v>8.6219999999999999</v>
      </c>
      <c r="B273">
        <v>4.2</v>
      </c>
      <c r="C273">
        <v>-25.7</v>
      </c>
      <c r="D273">
        <v>630.6</v>
      </c>
    </row>
    <row r="274" spans="1:13">
      <c r="A274">
        <v>8.6539999999999999</v>
      </c>
      <c r="B274">
        <v>4.0999999999999996</v>
      </c>
      <c r="C274">
        <v>-25</v>
      </c>
      <c r="D274">
        <v>617.6</v>
      </c>
    </row>
    <row r="275" spans="1:13">
      <c r="A275">
        <v>8.6859999999999999</v>
      </c>
      <c r="B275">
        <v>4.3</v>
      </c>
      <c r="C275">
        <v>-24.3</v>
      </c>
      <c r="D275">
        <v>605</v>
      </c>
      <c r="E275" s="4" t="s">
        <v>40</v>
      </c>
      <c r="G275" s="4">
        <f>A296-A276</f>
        <v>0.64100000000000001</v>
      </c>
    </row>
    <row r="276" spans="1:13">
      <c r="A276">
        <v>8.718</v>
      </c>
      <c r="B276">
        <v>4.3</v>
      </c>
      <c r="C276">
        <v>-23.3</v>
      </c>
      <c r="D276">
        <v>592.79999999999995</v>
      </c>
      <c r="E276" s="5" t="s">
        <v>41</v>
      </c>
    </row>
    <row r="277" spans="1:13">
      <c r="A277">
        <v>8.75</v>
      </c>
      <c r="B277">
        <v>3.3</v>
      </c>
      <c r="C277">
        <v>-22.9</v>
      </c>
      <c r="D277">
        <v>580.9</v>
      </c>
      <c r="E277" s="5"/>
      <c r="F277" s="5"/>
      <c r="G277" s="5"/>
      <c r="H277" s="5"/>
      <c r="I277" s="5"/>
      <c r="J277" s="5"/>
    </row>
    <row r="278" spans="1:13">
      <c r="A278">
        <v>8.782</v>
      </c>
      <c r="B278">
        <v>3.4</v>
      </c>
      <c r="C278">
        <v>-23.6</v>
      </c>
      <c r="D278">
        <v>568.6</v>
      </c>
      <c r="E278" s="5"/>
      <c r="F278" s="5"/>
      <c r="G278" s="5"/>
      <c r="H278" s="5"/>
      <c r="I278" s="5"/>
      <c r="J278" s="5"/>
    </row>
    <row r="279" spans="1:13">
      <c r="A279">
        <v>8.8140000000000001</v>
      </c>
      <c r="B279">
        <v>3</v>
      </c>
      <c r="C279">
        <v>-23.6</v>
      </c>
      <c r="D279">
        <v>556.29999999999995</v>
      </c>
      <c r="E279" s="5"/>
      <c r="F279" s="5"/>
      <c r="G279" s="5"/>
      <c r="H279" s="5"/>
      <c r="I279" s="5"/>
      <c r="J279" s="5"/>
    </row>
    <row r="280" spans="1:13">
      <c r="A280">
        <v>8.8460000000000001</v>
      </c>
      <c r="B280">
        <v>2.8</v>
      </c>
      <c r="C280">
        <v>-23.7</v>
      </c>
      <c r="D280">
        <v>544</v>
      </c>
      <c r="E280" s="5"/>
      <c r="F280" s="5"/>
      <c r="G280" s="5"/>
      <c r="H280" s="5"/>
      <c r="I280" s="5"/>
      <c r="J280" s="5"/>
    </row>
    <row r="281" spans="1:13">
      <c r="A281">
        <v>8.8780000000000001</v>
      </c>
      <c r="B281">
        <v>2.6</v>
      </c>
      <c r="C281">
        <v>-23.6</v>
      </c>
      <c r="D281">
        <v>531.70000000000005</v>
      </c>
      <c r="E281" s="5" t="s">
        <v>43</v>
      </c>
      <c r="F281" s="5" t="s">
        <v>44</v>
      </c>
      <c r="G281" s="5" t="s">
        <v>45</v>
      </c>
      <c r="H281" s="5" t="s">
        <v>46</v>
      </c>
      <c r="I281" s="5" t="s">
        <v>47</v>
      </c>
      <c r="J281" s="5" t="s">
        <v>48</v>
      </c>
    </row>
    <row r="282" spans="1:13">
      <c r="A282">
        <v>8.91</v>
      </c>
      <c r="B282">
        <v>2.4</v>
      </c>
      <c r="C282">
        <v>-23.6</v>
      </c>
      <c r="D282">
        <v>519.4</v>
      </c>
      <c r="E282" s="5"/>
      <c r="F282" s="5"/>
      <c r="G282" s="5"/>
      <c r="H282" s="5"/>
      <c r="I282" s="5"/>
      <c r="J282" s="5"/>
    </row>
    <row r="283" spans="1:13">
      <c r="A283">
        <v>8.9420000000000002</v>
      </c>
      <c r="B283">
        <v>2.2999999999999998</v>
      </c>
      <c r="C283">
        <v>-23.4</v>
      </c>
      <c r="D283">
        <v>507.2</v>
      </c>
      <c r="E283" s="5"/>
      <c r="F283" s="5"/>
      <c r="G283" s="5"/>
      <c r="H283" s="5"/>
      <c r="I283" s="5"/>
      <c r="J283" s="5"/>
      <c r="L283" s="15" t="s">
        <v>42</v>
      </c>
      <c r="M283">
        <v>18.728999999999999</v>
      </c>
    </row>
    <row r="284" spans="1:13">
      <c r="A284">
        <v>8.9740000000000002</v>
      </c>
      <c r="B284">
        <v>2.2000000000000002</v>
      </c>
      <c r="C284">
        <v>-23.1</v>
      </c>
      <c r="D284">
        <v>495.2</v>
      </c>
      <c r="E284" s="5"/>
      <c r="F284" s="5"/>
      <c r="G284" s="5"/>
      <c r="H284" s="5"/>
      <c r="I284" s="5"/>
      <c r="J284" s="5"/>
      <c r="L284" s="16" t="s">
        <v>32</v>
      </c>
      <c r="M284">
        <f>1/0.02</f>
        <v>50</v>
      </c>
    </row>
    <row r="285" spans="1:13">
      <c r="A285">
        <v>9.0060000000000002</v>
      </c>
      <c r="B285">
        <v>2.1</v>
      </c>
      <c r="C285">
        <v>-22.8</v>
      </c>
      <c r="D285">
        <v>483.3</v>
      </c>
      <c r="E285" s="5"/>
      <c r="F285" s="5"/>
      <c r="G285" s="5"/>
      <c r="H285" s="5"/>
      <c r="I285" s="5"/>
      <c r="J285" s="5"/>
    </row>
    <row r="286" spans="1:13">
      <c r="A286">
        <v>9.0380000000000003</v>
      </c>
      <c r="B286">
        <v>2.2000000000000002</v>
      </c>
      <c r="C286">
        <v>-22.3</v>
      </c>
      <c r="D286">
        <v>471.7</v>
      </c>
      <c r="E286" s="5">
        <f t="shared" ref="E286:E294" si="74">B286-$B$276</f>
        <v>-2.1</v>
      </c>
      <c r="F286" s="5">
        <f>(C286-$C$276)</f>
        <v>1</v>
      </c>
      <c r="G286" s="5">
        <f>D286-$D$276</f>
        <v>-121.1</v>
      </c>
      <c r="H286" s="14">
        <f t="shared" ref="H286:H294" si="75">G286/(F286/60)</f>
        <v>-7266</v>
      </c>
      <c r="I286" s="14">
        <f t="shared" ref="I286:I294" si="76">E286/(F286/60)</f>
        <v>-126</v>
      </c>
      <c r="J286" s="5">
        <v>1</v>
      </c>
    </row>
    <row r="287" spans="1:13">
      <c r="A287">
        <v>9.0709999999999997</v>
      </c>
      <c r="B287">
        <v>2.2000000000000002</v>
      </c>
      <c r="C287">
        <v>-21.5</v>
      </c>
      <c r="D287">
        <v>460.5</v>
      </c>
      <c r="E287" s="5">
        <f t="shared" si="74"/>
        <v>-2.1</v>
      </c>
      <c r="F287" s="5">
        <f t="shared" ref="F287:F294" si="77">(C287-$C$276)</f>
        <v>1.8</v>
      </c>
      <c r="G287" s="5">
        <f t="shared" ref="G287:G294" si="78">D287-$D$276</f>
        <v>-132.30000000000001</v>
      </c>
      <c r="H287" s="14">
        <f t="shared" si="75"/>
        <v>-4410</v>
      </c>
      <c r="I287" s="14">
        <f t="shared" si="76"/>
        <v>-70</v>
      </c>
      <c r="J287" s="5">
        <v>2</v>
      </c>
    </row>
    <row r="288" spans="1:13">
      <c r="A288">
        <v>9.1029999999999998</v>
      </c>
      <c r="B288">
        <v>2.1</v>
      </c>
      <c r="C288">
        <v>-20.9</v>
      </c>
      <c r="D288">
        <v>449.6</v>
      </c>
      <c r="E288" s="5">
        <f t="shared" si="74"/>
        <v>-2.2000000000000002</v>
      </c>
      <c r="F288" s="5">
        <f t="shared" si="77"/>
        <v>2.4</v>
      </c>
      <c r="G288" s="5">
        <f t="shared" si="78"/>
        <v>-143.19999999999999</v>
      </c>
      <c r="H288" s="14">
        <f t="shared" si="75"/>
        <v>-3579.99999999999</v>
      </c>
      <c r="I288" s="14">
        <f t="shared" si="76"/>
        <v>-54.999999999999901</v>
      </c>
      <c r="J288" s="5">
        <v>3</v>
      </c>
    </row>
    <row r="289" spans="1:10">
      <c r="A289">
        <v>9.1349999999999998</v>
      </c>
      <c r="B289">
        <v>2.2000000000000002</v>
      </c>
      <c r="C289">
        <v>-20.3</v>
      </c>
      <c r="D289">
        <v>439.1</v>
      </c>
      <c r="E289" s="5">
        <f t="shared" si="74"/>
        <v>-2.1</v>
      </c>
      <c r="F289" s="5">
        <f t="shared" si="77"/>
        <v>3</v>
      </c>
      <c r="G289" s="5">
        <f t="shared" si="78"/>
        <v>-153.69999999999999</v>
      </c>
      <c r="H289" s="14">
        <f t="shared" si="75"/>
        <v>-3074</v>
      </c>
      <c r="I289" s="14">
        <f t="shared" si="76"/>
        <v>-42</v>
      </c>
      <c r="J289" s="5">
        <v>4</v>
      </c>
    </row>
    <row r="290" spans="1:10">
      <c r="A290">
        <v>9.1669999999999998</v>
      </c>
      <c r="B290">
        <v>2.1</v>
      </c>
      <c r="C290">
        <v>-19.600000000000001</v>
      </c>
      <c r="D290">
        <v>428.9</v>
      </c>
      <c r="E290" s="5">
        <f t="shared" si="74"/>
        <v>-2.2000000000000002</v>
      </c>
      <c r="F290" s="5">
        <f t="shared" si="77"/>
        <v>3.7</v>
      </c>
      <c r="G290" s="5">
        <f t="shared" si="78"/>
        <v>-163.9</v>
      </c>
      <c r="H290" s="14">
        <f t="shared" si="75"/>
        <v>-2657.8378378378402</v>
      </c>
      <c r="I290" s="14">
        <f t="shared" si="76"/>
        <v>-35.675675675675699</v>
      </c>
      <c r="J290" s="5">
        <v>5</v>
      </c>
    </row>
    <row r="291" spans="1:10">
      <c r="A291">
        <v>9.1989999999999998</v>
      </c>
      <c r="B291">
        <v>2.2000000000000002</v>
      </c>
      <c r="C291">
        <v>-19.100000000000001</v>
      </c>
      <c r="D291">
        <v>418.9</v>
      </c>
      <c r="E291" s="5">
        <f t="shared" si="74"/>
        <v>-2.1</v>
      </c>
      <c r="F291" s="5">
        <f t="shared" si="77"/>
        <v>4.2</v>
      </c>
      <c r="G291" s="5">
        <f t="shared" si="78"/>
        <v>-173.9</v>
      </c>
      <c r="H291" s="14">
        <f t="shared" si="75"/>
        <v>-2484.2857142857101</v>
      </c>
      <c r="I291" s="14">
        <f t="shared" si="76"/>
        <v>-30</v>
      </c>
      <c r="J291" s="5">
        <v>6</v>
      </c>
    </row>
    <row r="292" spans="1:10">
      <c r="A292">
        <v>9.2309999999999999</v>
      </c>
      <c r="B292">
        <v>2.2000000000000002</v>
      </c>
      <c r="C292">
        <v>-18.399999999999999</v>
      </c>
      <c r="D292">
        <v>409.3</v>
      </c>
      <c r="E292" s="5">
        <f t="shared" si="74"/>
        <v>-2.1</v>
      </c>
      <c r="F292" s="5">
        <f t="shared" si="77"/>
        <v>4.9000000000000004</v>
      </c>
      <c r="G292" s="5">
        <f t="shared" si="78"/>
        <v>-183.5</v>
      </c>
      <c r="H292" s="14">
        <f t="shared" si="75"/>
        <v>-2246.9387755101998</v>
      </c>
      <c r="I292" s="14">
        <f t="shared" si="76"/>
        <v>-25.714285714285701</v>
      </c>
      <c r="J292" s="5">
        <v>7</v>
      </c>
    </row>
    <row r="293" spans="1:10">
      <c r="A293">
        <v>9.2629999999999999</v>
      </c>
      <c r="B293">
        <v>2.1</v>
      </c>
      <c r="C293">
        <v>-17.899999999999999</v>
      </c>
      <c r="D293">
        <v>400</v>
      </c>
      <c r="E293" s="5">
        <f t="shared" si="74"/>
        <v>-2.2000000000000002</v>
      </c>
      <c r="F293" s="5">
        <f t="shared" si="77"/>
        <v>5.4</v>
      </c>
      <c r="G293" s="5">
        <f t="shared" si="78"/>
        <v>-192.8</v>
      </c>
      <c r="H293" s="14">
        <f t="shared" si="75"/>
        <v>-2142.2222222222199</v>
      </c>
      <c r="I293" s="14">
        <f t="shared" si="76"/>
        <v>-24.4444444444444</v>
      </c>
      <c r="J293" s="5">
        <v>8</v>
      </c>
    </row>
    <row r="294" spans="1:10">
      <c r="A294">
        <v>9.2949999999999999</v>
      </c>
      <c r="B294">
        <v>2.2000000000000002</v>
      </c>
      <c r="C294">
        <v>-17.399999999999999</v>
      </c>
      <c r="D294">
        <v>390.9</v>
      </c>
      <c r="E294" s="5">
        <f t="shared" si="74"/>
        <v>-2.1</v>
      </c>
      <c r="F294" s="5">
        <f t="shared" si="77"/>
        <v>5.9</v>
      </c>
      <c r="G294" s="5">
        <f t="shared" si="78"/>
        <v>-201.9</v>
      </c>
      <c r="H294" s="14">
        <f t="shared" si="75"/>
        <v>-2053.2203389830502</v>
      </c>
      <c r="I294" s="14">
        <f t="shared" si="76"/>
        <v>-21.355932203389798</v>
      </c>
      <c r="J294" s="5">
        <v>9</v>
      </c>
    </row>
    <row r="295" spans="1:10">
      <c r="A295">
        <v>9.327</v>
      </c>
      <c r="B295">
        <v>2.1</v>
      </c>
      <c r="C295">
        <v>-16.8</v>
      </c>
      <c r="D295">
        <v>382.2</v>
      </c>
    </row>
    <row r="296" spans="1:10">
      <c r="A296">
        <v>9.359</v>
      </c>
      <c r="B296">
        <v>2.1</v>
      </c>
      <c r="C296">
        <v>-16.3</v>
      </c>
      <c r="D296">
        <v>373.7</v>
      </c>
      <c r="E296" s="17" t="s">
        <v>49</v>
      </c>
    </row>
    <row r="297" spans="1:10">
      <c r="A297">
        <v>9.391</v>
      </c>
      <c r="B297">
        <v>2</v>
      </c>
      <c r="C297">
        <v>-15.1</v>
      </c>
      <c r="D297">
        <v>365.8</v>
      </c>
    </row>
    <row r="298" spans="1:10">
      <c r="A298">
        <v>9.423</v>
      </c>
      <c r="B298">
        <v>2.7</v>
      </c>
      <c r="C298">
        <v>-12.6</v>
      </c>
      <c r="D298">
        <v>359.3</v>
      </c>
    </row>
    <row r="299" spans="1:10">
      <c r="A299">
        <v>9.4550000000000001</v>
      </c>
      <c r="B299">
        <v>3.9</v>
      </c>
      <c r="C299">
        <v>-8</v>
      </c>
      <c r="D299">
        <v>355.1</v>
      </c>
    </row>
    <row r="300" spans="1:10">
      <c r="A300">
        <v>9.4870000000000001</v>
      </c>
      <c r="B300">
        <v>3.3</v>
      </c>
      <c r="C300">
        <v>-3</v>
      </c>
      <c r="D300">
        <v>353.6</v>
      </c>
    </row>
    <row r="301" spans="1:10">
      <c r="A301">
        <v>9.5190000000000001</v>
      </c>
      <c r="B301">
        <v>4.2</v>
      </c>
      <c r="C301">
        <v>0.2</v>
      </c>
      <c r="D301">
        <v>353.7</v>
      </c>
    </row>
    <row r="302" spans="1:10">
      <c r="A302">
        <v>9.5510000000000002</v>
      </c>
      <c r="B302">
        <v>3.7</v>
      </c>
      <c r="C302">
        <v>4</v>
      </c>
      <c r="D302">
        <v>355.7</v>
      </c>
    </row>
    <row r="303" spans="1:10">
      <c r="A303">
        <v>9.5830000000000002</v>
      </c>
      <c r="B303">
        <v>3.9</v>
      </c>
      <c r="C303">
        <v>6.6</v>
      </c>
      <c r="D303">
        <v>359.2</v>
      </c>
    </row>
    <row r="304" spans="1:10">
      <c r="A304">
        <v>9.6150000000000002</v>
      </c>
      <c r="B304">
        <v>5.6</v>
      </c>
      <c r="C304">
        <v>9.9</v>
      </c>
      <c r="D304">
        <v>364.3</v>
      </c>
    </row>
    <row r="305" spans="1:4">
      <c r="A305">
        <v>9.6470000000000002</v>
      </c>
      <c r="B305">
        <v>7.1</v>
      </c>
      <c r="C305">
        <v>15.6</v>
      </c>
      <c r="D305">
        <v>372.5</v>
      </c>
    </row>
    <row r="306" spans="1:4">
      <c r="A306">
        <v>9.6790000000000003</v>
      </c>
      <c r="B306">
        <v>9</v>
      </c>
      <c r="C306">
        <v>22.1</v>
      </c>
      <c r="D306">
        <v>384</v>
      </c>
    </row>
    <row r="307" spans="1:4">
      <c r="A307">
        <v>9.7119999999999997</v>
      </c>
      <c r="B307">
        <v>10.6</v>
      </c>
      <c r="C307">
        <v>29.1</v>
      </c>
      <c r="D307">
        <v>399.1</v>
      </c>
    </row>
    <row r="308" spans="1:4">
      <c r="A308">
        <v>9.7439999999999998</v>
      </c>
      <c r="B308">
        <v>12</v>
      </c>
      <c r="C308">
        <v>35.5</v>
      </c>
      <c r="D308">
        <v>417.6</v>
      </c>
    </row>
    <row r="309" spans="1:4">
      <c r="A309">
        <v>9.7759999999999998</v>
      </c>
      <c r="B309">
        <v>13.1</v>
      </c>
      <c r="C309">
        <v>41.2</v>
      </c>
      <c r="D309">
        <v>439.1</v>
      </c>
    </row>
    <row r="310" spans="1:4">
      <c r="A310">
        <v>9.8079999999999998</v>
      </c>
      <c r="B310">
        <v>14</v>
      </c>
      <c r="C310">
        <v>46.1</v>
      </c>
      <c r="D310">
        <v>463.1</v>
      </c>
    </row>
    <row r="311" spans="1:4">
      <c r="A311">
        <v>9.84</v>
      </c>
      <c r="B311">
        <v>14.7</v>
      </c>
      <c r="C311">
        <v>50</v>
      </c>
      <c r="D311">
        <v>489.1</v>
      </c>
    </row>
    <row r="312" spans="1:4">
      <c r="A312">
        <v>9.8719999999999999</v>
      </c>
      <c r="B312">
        <v>15.2</v>
      </c>
      <c r="C312">
        <v>53.2</v>
      </c>
      <c r="D312">
        <v>516.79999999999995</v>
      </c>
    </row>
    <row r="313" spans="1:4">
      <c r="A313">
        <v>9.9039999999999999</v>
      </c>
      <c r="B313">
        <v>15.4</v>
      </c>
      <c r="C313">
        <v>55.6</v>
      </c>
      <c r="D313">
        <v>545.79999999999995</v>
      </c>
    </row>
    <row r="314" spans="1:4">
      <c r="A314">
        <v>9.9359999999999999</v>
      </c>
      <c r="B314">
        <v>15.6</v>
      </c>
      <c r="C314">
        <v>57.1</v>
      </c>
      <c r="D314">
        <v>575.5</v>
      </c>
    </row>
    <row r="315" spans="1:4">
      <c r="A315">
        <v>9.968</v>
      </c>
      <c r="B315">
        <v>16</v>
      </c>
      <c r="C315">
        <v>58.3</v>
      </c>
      <c r="D315">
        <v>605.9</v>
      </c>
    </row>
    <row r="316" spans="1:4">
      <c r="A316">
        <v>10</v>
      </c>
      <c r="B316">
        <v>3.6</v>
      </c>
      <c r="C316">
        <v>-2.2000000000000002</v>
      </c>
      <c r="D316">
        <v>355.2</v>
      </c>
    </row>
    <row r="317" spans="1:4">
      <c r="A317">
        <v>10.032</v>
      </c>
      <c r="B317">
        <v>3.6</v>
      </c>
      <c r="C317">
        <v>1.6</v>
      </c>
      <c r="D317">
        <v>356.1</v>
      </c>
    </row>
    <row r="318" spans="1:4">
      <c r="A318">
        <v>10.064</v>
      </c>
      <c r="B318">
        <v>4</v>
      </c>
      <c r="C318">
        <v>4.8</v>
      </c>
      <c r="D318">
        <v>358.6</v>
      </c>
    </row>
    <row r="319" spans="1:4">
      <c r="A319">
        <v>10.096</v>
      </c>
      <c r="B319">
        <v>3.5</v>
      </c>
      <c r="C319">
        <v>7.9</v>
      </c>
      <c r="D319">
        <v>362.7</v>
      </c>
    </row>
    <row r="320" spans="1:4">
      <c r="A320">
        <v>10.128</v>
      </c>
      <c r="B320">
        <v>4.7</v>
      </c>
      <c r="C320">
        <v>10.4</v>
      </c>
      <c r="D320">
        <v>368.1</v>
      </c>
    </row>
    <row r="321" spans="1:4">
      <c r="A321">
        <v>10.16</v>
      </c>
      <c r="B321">
        <v>6.1</v>
      </c>
      <c r="C321">
        <v>14.9</v>
      </c>
      <c r="D321">
        <v>375.8</v>
      </c>
    </row>
    <row r="322" spans="1:4">
      <c r="A322">
        <v>10.192</v>
      </c>
      <c r="B322">
        <v>8</v>
      </c>
      <c r="C322">
        <v>20.7</v>
      </c>
      <c r="D322">
        <v>386.6</v>
      </c>
    </row>
    <row r="323" spans="1:4">
      <c r="A323">
        <v>10.224</v>
      </c>
      <c r="B323">
        <v>9.6</v>
      </c>
      <c r="C323">
        <v>27.5</v>
      </c>
      <c r="D323">
        <v>401</v>
      </c>
    </row>
    <row r="324" spans="1:4">
      <c r="A324">
        <v>10.256</v>
      </c>
      <c r="B324">
        <v>11.2</v>
      </c>
      <c r="C324">
        <v>34</v>
      </c>
      <c r="D324">
        <v>418.7</v>
      </c>
    </row>
    <row r="325" spans="1:4">
      <c r="A325">
        <v>10.288</v>
      </c>
      <c r="B325">
        <v>12.4</v>
      </c>
      <c r="C325">
        <v>40.1</v>
      </c>
      <c r="D325">
        <v>439.6</v>
      </c>
    </row>
    <row r="326" spans="1:4">
      <c r="A326">
        <v>10.32</v>
      </c>
      <c r="B326">
        <v>13.5</v>
      </c>
      <c r="C326">
        <v>45.2</v>
      </c>
      <c r="D326">
        <v>463.1</v>
      </c>
    </row>
    <row r="327" spans="1:4">
      <c r="A327">
        <v>10.352</v>
      </c>
      <c r="B327">
        <v>14.3</v>
      </c>
      <c r="C327">
        <v>49.7</v>
      </c>
      <c r="D327">
        <v>489</v>
      </c>
    </row>
    <row r="328" spans="1:4">
      <c r="A328">
        <v>10.384</v>
      </c>
      <c r="B328">
        <v>15</v>
      </c>
      <c r="C328">
        <v>53.2</v>
      </c>
      <c r="D328">
        <v>516.70000000000005</v>
      </c>
    </row>
    <row r="329" spans="1:4">
      <c r="A329">
        <v>10.416</v>
      </c>
      <c r="B329">
        <v>15.4</v>
      </c>
      <c r="C329">
        <v>55.9</v>
      </c>
      <c r="D329">
        <v>545.79999999999995</v>
      </c>
    </row>
    <row r="330" spans="1:4">
      <c r="A330">
        <v>10.448</v>
      </c>
      <c r="B330">
        <v>15.7</v>
      </c>
      <c r="C330">
        <v>58.1</v>
      </c>
      <c r="D330">
        <v>576.1</v>
      </c>
    </row>
    <row r="331" spans="1:4">
      <c r="A331">
        <v>10.48</v>
      </c>
      <c r="B331">
        <v>15.5</v>
      </c>
      <c r="C331">
        <v>59.4</v>
      </c>
      <c r="D331">
        <v>607.1</v>
      </c>
    </row>
    <row r="332" spans="1:4">
      <c r="A332">
        <v>10.512</v>
      </c>
      <c r="B332">
        <v>15.9</v>
      </c>
      <c r="C332">
        <v>59.8</v>
      </c>
      <c r="D332">
        <v>638.20000000000005</v>
      </c>
    </row>
    <row r="333" spans="1:4">
      <c r="A333">
        <v>10.544</v>
      </c>
      <c r="B333">
        <v>16</v>
      </c>
      <c r="C333">
        <v>60.5</v>
      </c>
      <c r="D333">
        <v>669.7</v>
      </c>
    </row>
    <row r="334" spans="1:4">
      <c r="A334">
        <v>10.576000000000001</v>
      </c>
      <c r="B334">
        <v>16.100000000000001</v>
      </c>
      <c r="C334">
        <v>60.9</v>
      </c>
      <c r="D334">
        <v>701.5</v>
      </c>
    </row>
    <row r="335" spans="1:4">
      <c r="A335">
        <v>10.608000000000001</v>
      </c>
      <c r="B335">
        <v>15.7</v>
      </c>
      <c r="C335">
        <v>61.1</v>
      </c>
      <c r="D335">
        <v>733.3</v>
      </c>
    </row>
    <row r="336" spans="1:4">
      <c r="A336">
        <v>10.64</v>
      </c>
      <c r="B336">
        <v>16</v>
      </c>
      <c r="C336">
        <v>60.6</v>
      </c>
      <c r="D336">
        <v>764.8</v>
      </c>
    </row>
    <row r="337" spans="1:4">
      <c r="A337">
        <v>10.672000000000001</v>
      </c>
      <c r="B337">
        <v>16.100000000000001</v>
      </c>
      <c r="C337">
        <v>60.6</v>
      </c>
      <c r="D337">
        <v>796.4</v>
      </c>
    </row>
    <row r="338" spans="1:4">
      <c r="A338">
        <v>10.704000000000001</v>
      </c>
      <c r="B338">
        <v>16.100000000000001</v>
      </c>
      <c r="C338">
        <v>60.6</v>
      </c>
      <c r="D338">
        <v>828</v>
      </c>
    </row>
    <row r="339" spans="1:4">
      <c r="A339">
        <v>10.736000000000001</v>
      </c>
      <c r="B339">
        <v>16</v>
      </c>
      <c r="C339">
        <v>60.3</v>
      </c>
      <c r="D339">
        <v>859.3</v>
      </c>
    </row>
    <row r="340" spans="1:4">
      <c r="A340">
        <v>10.768000000000001</v>
      </c>
      <c r="B340">
        <v>16</v>
      </c>
      <c r="C340">
        <v>59.5</v>
      </c>
      <c r="D340">
        <v>890.3</v>
      </c>
    </row>
    <row r="341" spans="1:4">
      <c r="A341">
        <v>10.8</v>
      </c>
      <c r="B341">
        <v>16.2</v>
      </c>
      <c r="C341">
        <v>59</v>
      </c>
      <c r="D341">
        <v>921.1</v>
      </c>
    </row>
    <row r="342" spans="1:4">
      <c r="A342">
        <v>10.832000000000001</v>
      </c>
      <c r="B342">
        <v>15.9</v>
      </c>
      <c r="C342">
        <v>58.5</v>
      </c>
      <c r="D342">
        <v>951.6</v>
      </c>
    </row>
    <row r="343" spans="1:4">
      <c r="A343">
        <v>10.864000000000001</v>
      </c>
      <c r="B343">
        <v>16.3</v>
      </c>
      <c r="C343">
        <v>57.5</v>
      </c>
      <c r="D343">
        <v>981.6</v>
      </c>
    </row>
    <row r="344" spans="1:4">
      <c r="A344">
        <v>10.896000000000001</v>
      </c>
      <c r="B344">
        <v>16.2</v>
      </c>
      <c r="C344">
        <v>57.2</v>
      </c>
      <c r="D344">
        <v>1011.3</v>
      </c>
    </row>
    <row r="345" spans="1:4">
      <c r="A345">
        <v>10.928000000000001</v>
      </c>
      <c r="B345">
        <v>16</v>
      </c>
      <c r="C345">
        <v>56.2</v>
      </c>
      <c r="D345">
        <v>1040.5999999999999</v>
      </c>
    </row>
    <row r="346" spans="1:4">
      <c r="A346">
        <v>10.96</v>
      </c>
      <c r="B346">
        <v>16.100000000000001</v>
      </c>
      <c r="C346">
        <v>55</v>
      </c>
      <c r="D346">
        <v>1069.2</v>
      </c>
    </row>
    <row r="347" spans="1:4">
      <c r="A347">
        <v>10.992000000000001</v>
      </c>
      <c r="B347">
        <v>16.100000000000001</v>
      </c>
      <c r="C347">
        <v>54</v>
      </c>
      <c r="D347">
        <v>1097.3</v>
      </c>
    </row>
    <row r="348" spans="1:4">
      <c r="A348">
        <v>11.023999999999999</v>
      </c>
      <c r="B348">
        <v>16.3</v>
      </c>
      <c r="C348">
        <v>52.9</v>
      </c>
      <c r="D348">
        <v>1124.9000000000001</v>
      </c>
    </row>
    <row r="349" spans="1:4">
      <c r="A349">
        <v>11.055999999999999</v>
      </c>
      <c r="B349">
        <v>16.3</v>
      </c>
      <c r="C349">
        <v>51.9</v>
      </c>
      <c r="D349">
        <v>1151.9000000000001</v>
      </c>
    </row>
    <row r="350" spans="1:4">
      <c r="A350">
        <v>11.087999999999999</v>
      </c>
      <c r="B350">
        <v>16</v>
      </c>
      <c r="C350">
        <v>50.7</v>
      </c>
      <c r="D350">
        <v>1178.3</v>
      </c>
    </row>
    <row r="351" spans="1:4">
      <c r="A351">
        <v>11.12</v>
      </c>
      <c r="B351">
        <v>5</v>
      </c>
      <c r="C351">
        <v>-49.3</v>
      </c>
      <c r="D351">
        <v>1086.0999999999999</v>
      </c>
    </row>
    <row r="352" spans="1:4">
      <c r="A352">
        <v>11.151999999999999</v>
      </c>
      <c r="B352">
        <v>4.8</v>
      </c>
      <c r="C352">
        <v>-49</v>
      </c>
      <c r="D352">
        <v>1060.5999999999999</v>
      </c>
    </row>
    <row r="353" spans="1:4">
      <c r="A353">
        <v>11.183999999999999</v>
      </c>
      <c r="B353">
        <v>4.7</v>
      </c>
      <c r="C353">
        <v>-48.3</v>
      </c>
      <c r="D353">
        <v>1035.4000000000001</v>
      </c>
    </row>
    <row r="354" spans="1:4">
      <c r="A354">
        <v>11.215999999999999</v>
      </c>
      <c r="B354">
        <v>4.5999999999999996</v>
      </c>
      <c r="C354">
        <v>-47.3</v>
      </c>
      <c r="D354">
        <v>1010.8</v>
      </c>
    </row>
    <row r="355" spans="1:4">
      <c r="A355">
        <v>11.247999999999999</v>
      </c>
      <c r="B355">
        <v>4.4000000000000004</v>
      </c>
      <c r="C355">
        <v>-46.3</v>
      </c>
      <c r="D355">
        <v>986.7</v>
      </c>
    </row>
    <row r="356" spans="1:4">
      <c r="A356">
        <v>11.28</v>
      </c>
      <c r="B356">
        <v>4.4000000000000004</v>
      </c>
      <c r="C356">
        <v>-45.2</v>
      </c>
      <c r="D356">
        <v>963.1</v>
      </c>
    </row>
    <row r="357" spans="1:4">
      <c r="A357">
        <v>11.311999999999999</v>
      </c>
      <c r="B357">
        <v>4.4000000000000004</v>
      </c>
      <c r="C357">
        <v>-44</v>
      </c>
      <c r="D357">
        <v>940.2</v>
      </c>
    </row>
    <row r="358" spans="1:4">
      <c r="A358">
        <v>11.343999999999999</v>
      </c>
      <c r="B358">
        <v>4.3</v>
      </c>
      <c r="C358">
        <v>-42.7</v>
      </c>
      <c r="D358">
        <v>918</v>
      </c>
    </row>
    <row r="359" spans="1:4">
      <c r="A359">
        <v>11.375999999999999</v>
      </c>
      <c r="B359">
        <v>4.2</v>
      </c>
      <c r="C359">
        <v>-41.6</v>
      </c>
      <c r="D359">
        <v>896.3</v>
      </c>
    </row>
    <row r="360" spans="1:4">
      <c r="A360">
        <v>11.407999999999999</v>
      </c>
      <c r="B360">
        <v>4.0999999999999996</v>
      </c>
      <c r="C360">
        <v>-40.6</v>
      </c>
      <c r="D360">
        <v>875.2</v>
      </c>
    </row>
    <row r="361" spans="1:4">
      <c r="A361">
        <v>11.44</v>
      </c>
      <c r="B361">
        <v>4.0999999999999996</v>
      </c>
      <c r="C361">
        <v>-39.6</v>
      </c>
      <c r="D361">
        <v>854.6</v>
      </c>
    </row>
    <row r="362" spans="1:4">
      <c r="A362">
        <v>11.472</v>
      </c>
      <c r="B362">
        <v>4.0999999999999996</v>
      </c>
      <c r="C362">
        <v>-38.5</v>
      </c>
      <c r="D362">
        <v>834.6</v>
      </c>
    </row>
    <row r="363" spans="1:4">
      <c r="A363">
        <v>11.504</v>
      </c>
      <c r="B363">
        <v>4.0999999999999996</v>
      </c>
      <c r="C363">
        <v>-37.299999999999997</v>
      </c>
      <c r="D363">
        <v>815.1</v>
      </c>
    </row>
    <row r="364" spans="1:4">
      <c r="A364">
        <v>11.536</v>
      </c>
      <c r="B364">
        <v>4.3</v>
      </c>
      <c r="C364">
        <v>-36.1</v>
      </c>
      <c r="D364">
        <v>796.3</v>
      </c>
    </row>
    <row r="365" spans="1:4">
      <c r="A365">
        <v>11.568</v>
      </c>
      <c r="B365">
        <v>4.0999999999999996</v>
      </c>
      <c r="C365">
        <v>-34.799999999999997</v>
      </c>
      <c r="D365">
        <v>778.2</v>
      </c>
    </row>
    <row r="366" spans="1:4">
      <c r="A366">
        <v>11.6</v>
      </c>
      <c r="B366">
        <v>4.2</v>
      </c>
      <c r="C366">
        <v>-33.799999999999997</v>
      </c>
      <c r="D366">
        <v>760.6</v>
      </c>
    </row>
    <row r="367" spans="1:4">
      <c r="A367">
        <v>11.632</v>
      </c>
      <c r="B367">
        <v>4.2</v>
      </c>
      <c r="C367">
        <v>-32.700000000000003</v>
      </c>
      <c r="D367">
        <v>743.6</v>
      </c>
    </row>
    <row r="368" spans="1:4">
      <c r="A368">
        <v>11.664</v>
      </c>
      <c r="B368">
        <v>4.2</v>
      </c>
      <c r="C368">
        <v>-31.6</v>
      </c>
      <c r="D368">
        <v>727.1</v>
      </c>
    </row>
    <row r="369" spans="1:13">
      <c r="A369">
        <v>11.696</v>
      </c>
      <c r="B369">
        <v>4.3</v>
      </c>
      <c r="C369">
        <v>-30.6</v>
      </c>
      <c r="D369">
        <v>711.2</v>
      </c>
    </row>
    <row r="370" spans="1:13">
      <c r="A370">
        <v>11.728</v>
      </c>
      <c r="B370">
        <v>4.2</v>
      </c>
      <c r="C370">
        <v>-29.5</v>
      </c>
      <c r="D370">
        <v>695.8</v>
      </c>
    </row>
    <row r="371" spans="1:13">
      <c r="A371">
        <v>11.76</v>
      </c>
      <c r="B371">
        <v>4.2</v>
      </c>
      <c r="C371">
        <v>-28.6</v>
      </c>
      <c r="D371">
        <v>680.9</v>
      </c>
    </row>
    <row r="372" spans="1:13">
      <c r="A372">
        <v>11.792</v>
      </c>
      <c r="B372">
        <v>4.2</v>
      </c>
      <c r="C372">
        <v>-27.8</v>
      </c>
      <c r="D372">
        <v>666.4</v>
      </c>
    </row>
    <row r="373" spans="1:13">
      <c r="A373">
        <v>11.824</v>
      </c>
      <c r="B373">
        <v>4.2</v>
      </c>
      <c r="C373">
        <v>-27</v>
      </c>
      <c r="D373">
        <v>652.29999999999995</v>
      </c>
    </row>
    <row r="374" spans="1:13">
      <c r="A374">
        <v>11.856</v>
      </c>
      <c r="B374">
        <v>4.2</v>
      </c>
      <c r="C374">
        <v>-26.2</v>
      </c>
      <c r="D374">
        <v>638.70000000000005</v>
      </c>
    </row>
    <row r="375" spans="1:13">
      <c r="A375">
        <v>11.888</v>
      </c>
      <c r="B375">
        <v>4.0999999999999996</v>
      </c>
      <c r="C375">
        <v>-25.4</v>
      </c>
      <c r="D375">
        <v>625.4</v>
      </c>
    </row>
    <row r="376" spans="1:13">
      <c r="A376">
        <v>11.92</v>
      </c>
      <c r="B376">
        <v>4.4000000000000004</v>
      </c>
      <c r="C376">
        <v>-24.6</v>
      </c>
      <c r="D376">
        <v>612.6</v>
      </c>
      <c r="E376" s="4" t="s">
        <v>40</v>
      </c>
      <c r="G376" s="4">
        <f>A397-A377</f>
        <v>0.64000000000000101</v>
      </c>
    </row>
    <row r="377" spans="1:13">
      <c r="A377">
        <v>11.952</v>
      </c>
      <c r="B377">
        <v>4.2</v>
      </c>
      <c r="C377">
        <v>-23.5</v>
      </c>
      <c r="D377">
        <v>600.29999999999995</v>
      </c>
      <c r="E377" s="5" t="s">
        <v>41</v>
      </c>
    </row>
    <row r="378" spans="1:13">
      <c r="A378">
        <v>11.984</v>
      </c>
      <c r="B378">
        <v>3.8</v>
      </c>
      <c r="C378">
        <v>-23</v>
      </c>
      <c r="D378">
        <v>588.4</v>
      </c>
      <c r="E378" s="5"/>
      <c r="F378" s="5"/>
      <c r="G378" s="5"/>
      <c r="H378" s="5"/>
      <c r="I378" s="5"/>
      <c r="J378" s="5"/>
    </row>
    <row r="379" spans="1:13">
      <c r="A379">
        <v>12.016</v>
      </c>
      <c r="B379">
        <v>3.3</v>
      </c>
      <c r="C379">
        <v>-23.3</v>
      </c>
      <c r="D379">
        <v>576.20000000000005</v>
      </c>
      <c r="E379" s="5"/>
      <c r="F379" s="5"/>
      <c r="G379" s="5"/>
      <c r="H379" s="5"/>
      <c r="I379" s="5"/>
      <c r="J379" s="5"/>
    </row>
    <row r="380" spans="1:13">
      <c r="A380">
        <v>12.048</v>
      </c>
      <c r="B380">
        <v>3.2</v>
      </c>
      <c r="C380">
        <v>-23.8</v>
      </c>
      <c r="D380">
        <v>563.9</v>
      </c>
      <c r="E380" s="5"/>
      <c r="F380" s="5"/>
      <c r="G380" s="5"/>
      <c r="H380" s="5"/>
      <c r="I380" s="5"/>
      <c r="J380" s="5"/>
    </row>
    <row r="381" spans="1:13">
      <c r="A381">
        <v>12.08</v>
      </c>
      <c r="B381">
        <v>2.8</v>
      </c>
      <c r="C381">
        <v>-23.7</v>
      </c>
      <c r="D381">
        <v>551.5</v>
      </c>
      <c r="E381" s="5"/>
      <c r="F381" s="5"/>
      <c r="G381" s="5"/>
      <c r="H381" s="5"/>
      <c r="I381" s="5"/>
      <c r="J381" s="5"/>
    </row>
    <row r="382" spans="1:13">
      <c r="A382">
        <v>12.112</v>
      </c>
      <c r="B382">
        <v>2.7</v>
      </c>
      <c r="C382">
        <v>-23.8</v>
      </c>
      <c r="D382">
        <v>539.1</v>
      </c>
      <c r="E382" s="5" t="s">
        <v>43</v>
      </c>
      <c r="F382" s="5" t="s">
        <v>44</v>
      </c>
      <c r="G382" s="5" t="s">
        <v>45</v>
      </c>
      <c r="H382" s="5" t="s">
        <v>46</v>
      </c>
      <c r="I382" s="5" t="s">
        <v>47</v>
      </c>
      <c r="J382" s="5" t="s">
        <v>48</v>
      </c>
    </row>
    <row r="383" spans="1:13">
      <c r="A383">
        <v>12.144</v>
      </c>
      <c r="B383">
        <v>2.5</v>
      </c>
      <c r="C383">
        <v>-23.7</v>
      </c>
      <c r="D383">
        <v>526.79999999999995</v>
      </c>
      <c r="E383" s="5"/>
      <c r="F383" s="5"/>
      <c r="G383" s="5"/>
      <c r="H383" s="5"/>
      <c r="I383" s="5"/>
      <c r="J383" s="5"/>
    </row>
    <row r="384" spans="1:13">
      <c r="A384">
        <v>12.176</v>
      </c>
      <c r="B384">
        <v>2.4</v>
      </c>
      <c r="C384">
        <v>-23.5</v>
      </c>
      <c r="D384">
        <v>514.6</v>
      </c>
      <c r="E384" s="5"/>
      <c r="F384" s="5"/>
      <c r="G384" s="5"/>
      <c r="H384" s="5"/>
      <c r="I384" s="5"/>
      <c r="J384" s="5"/>
      <c r="L384" s="15" t="s">
        <v>42</v>
      </c>
      <c r="M384">
        <v>20.484999999999999</v>
      </c>
    </row>
    <row r="385" spans="1:13">
      <c r="A385">
        <v>12.208</v>
      </c>
      <c r="B385">
        <v>2.2000000000000002</v>
      </c>
      <c r="C385">
        <v>-23.3</v>
      </c>
      <c r="D385">
        <v>502.4</v>
      </c>
      <c r="E385" s="5"/>
      <c r="F385" s="5"/>
      <c r="G385" s="5"/>
      <c r="H385" s="5"/>
      <c r="I385" s="5"/>
      <c r="J385" s="5"/>
      <c r="L385" s="16" t="s">
        <v>32</v>
      </c>
      <c r="M385">
        <f>1/0.0196</f>
        <v>51.020408163265301</v>
      </c>
    </row>
    <row r="386" spans="1:13">
      <c r="A386">
        <v>12.24</v>
      </c>
      <c r="B386">
        <v>2.2000000000000002</v>
      </c>
      <c r="C386">
        <v>-23</v>
      </c>
      <c r="D386">
        <v>490.4</v>
      </c>
      <c r="E386" s="5"/>
      <c r="F386" s="5"/>
      <c r="G386" s="5"/>
      <c r="H386" s="5"/>
      <c r="I386" s="5"/>
      <c r="J386" s="5"/>
    </row>
    <row r="387" spans="1:13">
      <c r="A387">
        <v>12.272</v>
      </c>
      <c r="B387">
        <v>2.1</v>
      </c>
      <c r="C387">
        <v>-22.6</v>
      </c>
      <c r="D387">
        <v>478.7</v>
      </c>
      <c r="E387" s="5">
        <f t="shared" ref="E387:E395" si="79">B387-$B$377</f>
        <v>-2.1</v>
      </c>
      <c r="F387" s="5">
        <f>(C387-$C$377)</f>
        <v>0.89999999999999902</v>
      </c>
      <c r="G387" s="5">
        <f>D387-$D$377</f>
        <v>-121.6</v>
      </c>
      <c r="H387" s="14">
        <f t="shared" ref="H387:H395" si="80">G387/(F387/60)</f>
        <v>-8106.6666666666797</v>
      </c>
      <c r="I387" s="14">
        <f t="shared" ref="I387:I395" si="81">E387/(F387/60)</f>
        <v>-140</v>
      </c>
      <c r="J387" s="5">
        <v>1</v>
      </c>
    </row>
    <row r="388" spans="1:13">
      <c r="A388">
        <v>12.304</v>
      </c>
      <c r="B388">
        <v>2.1</v>
      </c>
      <c r="C388">
        <v>-22.1</v>
      </c>
      <c r="D388">
        <v>467.2</v>
      </c>
      <c r="E388" s="5">
        <f t="shared" si="79"/>
        <v>-2.1</v>
      </c>
      <c r="F388" s="5">
        <f t="shared" ref="F388:F395" si="82">(C388-$C$377)</f>
        <v>1.4</v>
      </c>
      <c r="G388" s="5">
        <f t="shared" ref="G388:G395" si="83">D388-$D$377</f>
        <v>-133.1</v>
      </c>
      <c r="H388" s="14">
        <f t="shared" si="80"/>
        <v>-5704.2857142857201</v>
      </c>
      <c r="I388" s="14">
        <f t="shared" si="81"/>
        <v>-90.000000000000099</v>
      </c>
      <c r="J388" s="5">
        <v>2</v>
      </c>
    </row>
    <row r="389" spans="1:13">
      <c r="A389">
        <v>12.336</v>
      </c>
      <c r="B389">
        <v>2.2000000000000002</v>
      </c>
      <c r="C389">
        <v>-21.4</v>
      </c>
      <c r="D389">
        <v>456</v>
      </c>
      <c r="E389" s="5">
        <f t="shared" si="79"/>
        <v>-2</v>
      </c>
      <c r="F389" s="5">
        <f t="shared" si="82"/>
        <v>2.1</v>
      </c>
      <c r="G389" s="5">
        <f t="shared" si="83"/>
        <v>-144.30000000000001</v>
      </c>
      <c r="H389" s="14">
        <f t="shared" si="80"/>
        <v>-4122.8571428571404</v>
      </c>
      <c r="I389" s="14">
        <f t="shared" si="81"/>
        <v>-57.142857142857103</v>
      </c>
      <c r="J389" s="5">
        <v>3</v>
      </c>
    </row>
    <row r="390" spans="1:13">
      <c r="A390">
        <v>12.368</v>
      </c>
      <c r="B390">
        <v>2.1</v>
      </c>
      <c r="C390">
        <v>-20.6</v>
      </c>
      <c r="D390">
        <v>445.3</v>
      </c>
      <c r="E390" s="5">
        <f t="shared" si="79"/>
        <v>-2.1</v>
      </c>
      <c r="F390" s="5">
        <f t="shared" si="82"/>
        <v>2.9</v>
      </c>
      <c r="G390" s="5">
        <f t="shared" si="83"/>
        <v>-155</v>
      </c>
      <c r="H390" s="14">
        <f t="shared" si="80"/>
        <v>-3206.89655172414</v>
      </c>
      <c r="I390" s="14">
        <f t="shared" si="81"/>
        <v>-43.448275862069003</v>
      </c>
      <c r="J390" s="5">
        <v>4</v>
      </c>
    </row>
    <row r="391" spans="1:13">
      <c r="A391">
        <v>12.4</v>
      </c>
      <c r="B391">
        <v>2.1</v>
      </c>
      <c r="C391">
        <v>-20</v>
      </c>
      <c r="D391">
        <v>434.9</v>
      </c>
      <c r="E391" s="5">
        <f t="shared" si="79"/>
        <v>-2.1</v>
      </c>
      <c r="F391" s="5">
        <f t="shared" si="82"/>
        <v>3.5</v>
      </c>
      <c r="G391" s="5">
        <f t="shared" si="83"/>
        <v>-165.4</v>
      </c>
      <c r="H391" s="14">
        <f t="shared" si="80"/>
        <v>-2835.4285714285702</v>
      </c>
      <c r="I391" s="14">
        <f t="shared" si="81"/>
        <v>-36</v>
      </c>
      <c r="J391" s="5">
        <v>5</v>
      </c>
    </row>
    <row r="392" spans="1:13">
      <c r="A392">
        <v>12.432</v>
      </c>
      <c r="B392">
        <v>2.2000000000000002</v>
      </c>
      <c r="C392">
        <v>-19.399999999999999</v>
      </c>
      <c r="D392">
        <v>424.7</v>
      </c>
      <c r="E392" s="5">
        <f t="shared" si="79"/>
        <v>-2</v>
      </c>
      <c r="F392" s="5">
        <f t="shared" si="82"/>
        <v>4.0999999999999996</v>
      </c>
      <c r="G392" s="5">
        <f t="shared" si="83"/>
        <v>-175.6</v>
      </c>
      <c r="H392" s="14">
        <f t="shared" si="80"/>
        <v>-2569.7560975609699</v>
      </c>
      <c r="I392" s="14">
        <f t="shared" si="81"/>
        <v>-29.268292682926798</v>
      </c>
      <c r="J392" s="5">
        <v>6</v>
      </c>
    </row>
    <row r="393" spans="1:13">
      <c r="A393">
        <v>12.464</v>
      </c>
      <c r="B393">
        <v>2.1</v>
      </c>
      <c r="C393">
        <v>-18.8</v>
      </c>
      <c r="D393">
        <v>415</v>
      </c>
      <c r="E393" s="5">
        <f t="shared" si="79"/>
        <v>-2.1</v>
      </c>
      <c r="F393" s="5">
        <f t="shared" si="82"/>
        <v>4.7</v>
      </c>
      <c r="G393" s="5">
        <f t="shared" si="83"/>
        <v>-185.3</v>
      </c>
      <c r="H393" s="14">
        <f t="shared" si="80"/>
        <v>-2365.5319148936201</v>
      </c>
      <c r="I393" s="14">
        <f t="shared" si="81"/>
        <v>-26.8085106382979</v>
      </c>
      <c r="J393" s="5">
        <v>7</v>
      </c>
    </row>
    <row r="394" spans="1:13">
      <c r="A394">
        <v>12.496</v>
      </c>
      <c r="B394">
        <v>2.2000000000000002</v>
      </c>
      <c r="C394">
        <v>-18.3</v>
      </c>
      <c r="D394">
        <v>405.4</v>
      </c>
      <c r="E394" s="5">
        <f t="shared" si="79"/>
        <v>-2</v>
      </c>
      <c r="F394" s="5">
        <f t="shared" si="82"/>
        <v>5.2</v>
      </c>
      <c r="G394" s="5">
        <f t="shared" si="83"/>
        <v>-194.9</v>
      </c>
      <c r="H394" s="14">
        <f t="shared" si="80"/>
        <v>-2248.8461538461502</v>
      </c>
      <c r="I394" s="14">
        <f t="shared" si="81"/>
        <v>-23.076923076923102</v>
      </c>
      <c r="J394" s="5">
        <v>8</v>
      </c>
    </row>
    <row r="395" spans="1:13">
      <c r="A395">
        <v>12.528</v>
      </c>
      <c r="B395">
        <v>2.1</v>
      </c>
      <c r="C395">
        <v>-17.600000000000001</v>
      </c>
      <c r="D395">
        <v>396.2</v>
      </c>
      <c r="E395" s="5">
        <f t="shared" si="79"/>
        <v>-2.1</v>
      </c>
      <c r="F395" s="5">
        <f t="shared" si="82"/>
        <v>5.9</v>
      </c>
      <c r="G395" s="5">
        <f t="shared" si="83"/>
        <v>-204.1</v>
      </c>
      <c r="H395" s="14">
        <f t="shared" si="80"/>
        <v>-2075.5932203389798</v>
      </c>
      <c r="I395" s="14">
        <f t="shared" si="81"/>
        <v>-21.355932203389798</v>
      </c>
      <c r="J395" s="5">
        <v>9</v>
      </c>
    </row>
    <row r="396" spans="1:13">
      <c r="A396">
        <v>12.56</v>
      </c>
      <c r="B396">
        <v>2.1</v>
      </c>
      <c r="C396">
        <v>-17.100000000000001</v>
      </c>
      <c r="D396">
        <v>387.3</v>
      </c>
    </row>
    <row r="397" spans="1:13">
      <c r="A397">
        <v>12.592000000000001</v>
      </c>
      <c r="B397">
        <v>2.2000000000000002</v>
      </c>
      <c r="C397">
        <v>-16.600000000000001</v>
      </c>
      <c r="D397">
        <v>378.7</v>
      </c>
      <c r="E397" s="17" t="s">
        <v>49</v>
      </c>
    </row>
    <row r="398" spans="1:13">
      <c r="A398">
        <v>12.624000000000001</v>
      </c>
      <c r="B398">
        <v>2</v>
      </c>
      <c r="C398">
        <v>-15.8</v>
      </c>
      <c r="D398">
        <v>370.4</v>
      </c>
    </row>
    <row r="399" spans="1:13">
      <c r="A399">
        <v>12.656000000000001</v>
      </c>
      <c r="B399">
        <v>2.1</v>
      </c>
      <c r="C399">
        <v>-14.3</v>
      </c>
      <c r="D399">
        <v>363</v>
      </c>
    </row>
    <row r="400" spans="1:13">
      <c r="A400">
        <v>12.688000000000001</v>
      </c>
      <c r="B400">
        <v>3.6</v>
      </c>
      <c r="C400">
        <v>-10.8</v>
      </c>
      <c r="D400">
        <v>357.4</v>
      </c>
    </row>
    <row r="401" spans="1:4">
      <c r="A401">
        <v>12.72</v>
      </c>
      <c r="B401">
        <v>3.6</v>
      </c>
      <c r="C401">
        <v>-5.4</v>
      </c>
      <c r="D401">
        <v>354.6</v>
      </c>
    </row>
    <row r="402" spans="1:4">
      <c r="A402">
        <v>12.752000000000001</v>
      </c>
      <c r="B402">
        <v>3.6</v>
      </c>
      <c r="C402">
        <v>-1.5</v>
      </c>
      <c r="D402">
        <v>353.8</v>
      </c>
    </row>
    <row r="403" spans="1:4">
      <c r="A403">
        <v>12.784000000000001</v>
      </c>
      <c r="B403">
        <v>4</v>
      </c>
      <c r="C403">
        <v>1.9</v>
      </c>
      <c r="D403">
        <v>354.7</v>
      </c>
    </row>
    <row r="404" spans="1:4">
      <c r="A404">
        <v>12.816000000000001</v>
      </c>
      <c r="B404">
        <v>3.7</v>
      </c>
      <c r="C404">
        <v>5.0999999999999996</v>
      </c>
      <c r="D404">
        <v>357.4</v>
      </c>
    </row>
    <row r="405" spans="1:4">
      <c r="A405">
        <v>12.848000000000001</v>
      </c>
      <c r="B405">
        <v>3.9</v>
      </c>
      <c r="C405">
        <v>7.6</v>
      </c>
      <c r="D405">
        <v>361.4</v>
      </c>
    </row>
    <row r="406" spans="1:4">
      <c r="A406">
        <v>12.88</v>
      </c>
      <c r="B406">
        <v>4.0999999999999996</v>
      </c>
      <c r="C406">
        <v>10.5</v>
      </c>
      <c r="D406">
        <v>366.8</v>
      </c>
    </row>
    <row r="407" spans="1:4">
      <c r="A407">
        <v>12.912000000000001</v>
      </c>
      <c r="B407">
        <v>4.5999999999999996</v>
      </c>
      <c r="C407">
        <v>13.2</v>
      </c>
      <c r="D407">
        <v>373.7</v>
      </c>
    </row>
    <row r="408" spans="1:4">
      <c r="A408">
        <v>12.944000000000001</v>
      </c>
      <c r="B408">
        <v>6.6</v>
      </c>
      <c r="C408">
        <v>17.3</v>
      </c>
      <c r="D408">
        <v>382.7</v>
      </c>
    </row>
    <row r="409" spans="1:4">
      <c r="A409">
        <v>12.976000000000001</v>
      </c>
      <c r="B409">
        <v>8.1999999999999993</v>
      </c>
      <c r="C409">
        <v>23.5</v>
      </c>
      <c r="D409">
        <v>394.9</v>
      </c>
    </row>
    <row r="410" spans="1:4">
      <c r="A410">
        <v>13.007999999999999</v>
      </c>
      <c r="B410">
        <v>9.9</v>
      </c>
      <c r="C410">
        <v>30</v>
      </c>
      <c r="D410">
        <v>410.6</v>
      </c>
    </row>
    <row r="411" spans="1:4">
      <c r="A411">
        <v>13.04</v>
      </c>
      <c r="B411">
        <v>11.4</v>
      </c>
      <c r="C411">
        <v>36.4</v>
      </c>
      <c r="D411">
        <v>429.6</v>
      </c>
    </row>
    <row r="412" spans="1:4">
      <c r="A412">
        <v>13.071999999999999</v>
      </c>
      <c r="B412">
        <v>12.5</v>
      </c>
      <c r="C412">
        <v>42.2</v>
      </c>
      <c r="D412">
        <v>451.6</v>
      </c>
    </row>
    <row r="413" spans="1:4">
      <c r="A413">
        <v>13.103999999999999</v>
      </c>
      <c r="B413">
        <v>13.7</v>
      </c>
      <c r="C413">
        <v>47.1</v>
      </c>
      <c r="D413">
        <v>476.1</v>
      </c>
    </row>
    <row r="414" spans="1:4">
      <c r="A414">
        <v>13.135999999999999</v>
      </c>
      <c r="B414">
        <v>14.5</v>
      </c>
      <c r="C414">
        <v>51.5</v>
      </c>
      <c r="D414">
        <v>502.9</v>
      </c>
    </row>
    <row r="415" spans="1:4">
      <c r="A415">
        <v>13.167999999999999</v>
      </c>
      <c r="B415">
        <v>15.1</v>
      </c>
      <c r="C415">
        <v>54.9</v>
      </c>
      <c r="D415">
        <v>531.5</v>
      </c>
    </row>
    <row r="416" spans="1:4">
      <c r="A416">
        <v>13.2</v>
      </c>
      <c r="B416">
        <v>15.7</v>
      </c>
      <c r="C416">
        <v>57.5</v>
      </c>
      <c r="D416">
        <v>561.5</v>
      </c>
    </row>
    <row r="417" spans="1:4">
      <c r="A417">
        <v>13.231999999999999</v>
      </c>
      <c r="B417">
        <v>15.5</v>
      </c>
      <c r="C417">
        <v>59.4</v>
      </c>
      <c r="D417">
        <v>592.4</v>
      </c>
    </row>
    <row r="418" spans="1:4">
      <c r="A418">
        <v>13.263999999999999</v>
      </c>
      <c r="B418">
        <v>15.8</v>
      </c>
      <c r="C418">
        <v>60</v>
      </c>
      <c r="D418">
        <v>623.70000000000005</v>
      </c>
    </row>
    <row r="419" spans="1:4">
      <c r="A419">
        <v>13.295999999999999</v>
      </c>
      <c r="B419">
        <v>15.9</v>
      </c>
      <c r="C419">
        <v>60.7</v>
      </c>
      <c r="D419">
        <v>655.29999999999995</v>
      </c>
    </row>
    <row r="420" spans="1:4">
      <c r="A420">
        <v>13.327999999999999</v>
      </c>
      <c r="B420">
        <v>16</v>
      </c>
      <c r="C420">
        <v>61.3</v>
      </c>
      <c r="D420">
        <v>687.2</v>
      </c>
    </row>
    <row r="421" spans="1:4">
      <c r="A421">
        <v>13.36</v>
      </c>
      <c r="B421">
        <v>16</v>
      </c>
      <c r="C421">
        <v>61.6</v>
      </c>
      <c r="D421">
        <v>719.3</v>
      </c>
    </row>
    <row r="422" spans="1:4">
      <c r="A422">
        <v>13.391999999999999</v>
      </c>
      <c r="B422">
        <v>16.100000000000001</v>
      </c>
      <c r="C422">
        <v>61.5</v>
      </c>
      <c r="D422">
        <v>751.3</v>
      </c>
    </row>
    <row r="423" spans="1:4">
      <c r="A423">
        <v>13.423999999999999</v>
      </c>
      <c r="B423">
        <v>16.100000000000001</v>
      </c>
      <c r="C423">
        <v>61.4</v>
      </c>
      <c r="D423">
        <v>783.3</v>
      </c>
    </row>
    <row r="424" spans="1:4">
      <c r="A424">
        <v>13.456</v>
      </c>
      <c r="B424">
        <v>16.100000000000001</v>
      </c>
      <c r="C424">
        <v>61.2</v>
      </c>
      <c r="D424">
        <v>815.1</v>
      </c>
    </row>
    <row r="425" spans="1:4">
      <c r="A425">
        <v>13.488</v>
      </c>
      <c r="B425">
        <v>16.100000000000001</v>
      </c>
      <c r="C425">
        <v>60.8</v>
      </c>
      <c r="D425">
        <v>846.8</v>
      </c>
    </row>
    <row r="426" spans="1:4">
      <c r="A426">
        <v>13.52</v>
      </c>
      <c r="B426">
        <v>16</v>
      </c>
      <c r="C426">
        <v>60.2</v>
      </c>
      <c r="D426">
        <v>878.2</v>
      </c>
    </row>
    <row r="427" spans="1:4">
      <c r="A427">
        <v>13.552</v>
      </c>
      <c r="B427">
        <v>16.2</v>
      </c>
      <c r="C427">
        <v>59.5</v>
      </c>
      <c r="D427">
        <v>909.2</v>
      </c>
    </row>
    <row r="428" spans="1:4">
      <c r="A428">
        <v>13.584</v>
      </c>
      <c r="B428">
        <v>16.100000000000001</v>
      </c>
      <c r="C428">
        <v>59.2</v>
      </c>
      <c r="D428">
        <v>940</v>
      </c>
    </row>
    <row r="429" spans="1:4">
      <c r="A429">
        <v>13.616</v>
      </c>
      <c r="B429">
        <v>16</v>
      </c>
      <c r="C429">
        <v>58.4</v>
      </c>
      <c r="D429">
        <v>970.4</v>
      </c>
    </row>
    <row r="430" spans="1:4">
      <c r="A430">
        <v>13.648</v>
      </c>
      <c r="B430">
        <v>16.3</v>
      </c>
      <c r="C430">
        <v>57.3</v>
      </c>
      <c r="D430">
        <v>1000.2</v>
      </c>
    </row>
    <row r="431" spans="1:4">
      <c r="A431">
        <v>13.68</v>
      </c>
      <c r="B431">
        <v>16.100000000000001</v>
      </c>
      <c r="C431">
        <v>56.8</v>
      </c>
      <c r="D431">
        <v>1029.8</v>
      </c>
    </row>
    <row r="432" spans="1:4">
      <c r="A432">
        <v>13.712</v>
      </c>
      <c r="B432">
        <v>16.100000000000001</v>
      </c>
      <c r="C432">
        <v>55.7</v>
      </c>
      <c r="D432">
        <v>1058.9000000000001</v>
      </c>
    </row>
    <row r="433" spans="1:4">
      <c r="A433">
        <v>13.744</v>
      </c>
      <c r="B433">
        <v>16.2</v>
      </c>
      <c r="C433">
        <v>54.5</v>
      </c>
      <c r="D433">
        <v>1087.3</v>
      </c>
    </row>
    <row r="434" spans="1:4">
      <c r="A434">
        <v>13.776</v>
      </c>
      <c r="B434">
        <v>16.100000000000001</v>
      </c>
      <c r="C434">
        <v>53.5</v>
      </c>
      <c r="D434">
        <v>1115.0999999999999</v>
      </c>
    </row>
    <row r="435" spans="1:4">
      <c r="A435">
        <v>13.808</v>
      </c>
      <c r="B435">
        <v>16.3</v>
      </c>
      <c r="C435">
        <v>52.3</v>
      </c>
      <c r="D435">
        <v>1142.3</v>
      </c>
    </row>
    <row r="436" spans="1:4">
      <c r="A436">
        <v>13.84</v>
      </c>
      <c r="B436">
        <v>16.399999999999999</v>
      </c>
      <c r="C436">
        <v>51.3</v>
      </c>
      <c r="D436">
        <v>1169.0999999999999</v>
      </c>
    </row>
    <row r="437" spans="1:4">
      <c r="A437">
        <v>13.872</v>
      </c>
      <c r="B437">
        <v>16.100000000000001</v>
      </c>
      <c r="C437">
        <v>50.1</v>
      </c>
      <c r="D437">
        <v>1195.0999999999999</v>
      </c>
    </row>
    <row r="438" spans="1:4">
      <c r="A438">
        <v>13.904</v>
      </c>
      <c r="B438">
        <v>16.3</v>
      </c>
      <c r="C438">
        <v>48.1</v>
      </c>
      <c r="D438">
        <v>1220.2</v>
      </c>
    </row>
    <row r="439" spans="1:4">
      <c r="A439">
        <v>13.936</v>
      </c>
      <c r="B439">
        <v>16.399999999999999</v>
      </c>
      <c r="C439">
        <v>46.8</v>
      </c>
      <c r="D439">
        <v>1244.5999999999999</v>
      </c>
    </row>
    <row r="440" spans="1:4">
      <c r="A440">
        <v>13.968</v>
      </c>
      <c r="B440">
        <v>15.7</v>
      </c>
      <c r="C440">
        <v>45.1</v>
      </c>
      <c r="D440">
        <v>1268.0999999999999</v>
      </c>
    </row>
    <row r="441" spans="1:4">
      <c r="A441">
        <v>14</v>
      </c>
      <c r="B441">
        <v>14.6</v>
      </c>
      <c r="C441">
        <v>41.7</v>
      </c>
      <c r="D441">
        <v>1289.8</v>
      </c>
    </row>
    <row r="442" spans="1:4">
      <c r="A442">
        <v>14.032</v>
      </c>
      <c r="B442">
        <v>12.4</v>
      </c>
      <c r="C442">
        <v>36.700000000000003</v>
      </c>
      <c r="D442">
        <v>1308.9000000000001</v>
      </c>
    </row>
    <row r="443" spans="1:4">
      <c r="A443">
        <v>14.064</v>
      </c>
      <c r="B443">
        <v>8.1</v>
      </c>
      <c r="C443">
        <v>28.4</v>
      </c>
      <c r="D443">
        <v>1323.7</v>
      </c>
    </row>
    <row r="444" spans="1:4">
      <c r="A444">
        <v>14.096</v>
      </c>
      <c r="B444">
        <v>8.4</v>
      </c>
      <c r="C444">
        <v>17.5</v>
      </c>
      <c r="D444">
        <v>1332.8</v>
      </c>
    </row>
    <row r="445" spans="1:4">
      <c r="A445">
        <v>14.128</v>
      </c>
      <c r="B445">
        <v>7.9</v>
      </c>
      <c r="C445">
        <v>12.4</v>
      </c>
      <c r="D445">
        <v>1339.3</v>
      </c>
    </row>
    <row r="446" spans="1:4">
      <c r="A446">
        <v>14.16</v>
      </c>
      <c r="B446">
        <v>5.4</v>
      </c>
      <c r="C446">
        <v>7.4</v>
      </c>
      <c r="D446">
        <v>1343.1</v>
      </c>
    </row>
    <row r="447" spans="1:4">
      <c r="A447">
        <v>14.192</v>
      </c>
      <c r="B447">
        <v>6.2</v>
      </c>
      <c r="C447">
        <v>0.7</v>
      </c>
      <c r="D447">
        <v>1343.5</v>
      </c>
    </row>
    <row r="448" spans="1:4">
      <c r="A448">
        <v>14.224</v>
      </c>
      <c r="B448">
        <v>5.4</v>
      </c>
      <c r="C448">
        <v>-2.5</v>
      </c>
      <c r="D448">
        <v>1342.2</v>
      </c>
    </row>
    <row r="449" spans="1:4">
      <c r="A449">
        <v>14.256</v>
      </c>
      <c r="B449">
        <v>4.7</v>
      </c>
      <c r="C449">
        <v>-6.7</v>
      </c>
      <c r="D449">
        <v>1338.7</v>
      </c>
    </row>
    <row r="450" spans="1:4">
      <c r="A450">
        <v>14.288</v>
      </c>
      <c r="B450">
        <v>5.4</v>
      </c>
      <c r="C450">
        <v>-10.4</v>
      </c>
      <c r="D450">
        <v>1333.3</v>
      </c>
    </row>
    <row r="451" spans="1:4">
      <c r="A451">
        <v>14.32</v>
      </c>
      <c r="B451">
        <v>4</v>
      </c>
      <c r="C451">
        <v>-13.2</v>
      </c>
      <c r="D451">
        <v>1326.4</v>
      </c>
    </row>
    <row r="452" spans="1:4">
      <c r="A452">
        <v>14.352</v>
      </c>
      <c r="B452">
        <v>4.5</v>
      </c>
      <c r="C452">
        <v>-17.7</v>
      </c>
      <c r="D452">
        <v>1317.2</v>
      </c>
    </row>
    <row r="453" spans="1:4">
      <c r="A453">
        <v>14.384</v>
      </c>
      <c r="B453">
        <v>4.5</v>
      </c>
      <c r="C453">
        <v>-20.399999999999999</v>
      </c>
      <c r="D453">
        <v>1306.5999999999999</v>
      </c>
    </row>
    <row r="454" spans="1:4">
      <c r="A454">
        <v>14.416</v>
      </c>
      <c r="B454">
        <v>4</v>
      </c>
      <c r="C454">
        <v>-23.4</v>
      </c>
      <c r="D454">
        <v>1294.4000000000001</v>
      </c>
    </row>
    <row r="455" spans="1:4">
      <c r="A455">
        <v>14.448</v>
      </c>
      <c r="B455">
        <v>4.5999999999999996</v>
      </c>
      <c r="C455">
        <v>-26.8</v>
      </c>
      <c r="D455">
        <v>1280.4000000000001</v>
      </c>
    </row>
    <row r="456" spans="1:4">
      <c r="A456">
        <v>14.48</v>
      </c>
      <c r="B456">
        <v>4.5</v>
      </c>
      <c r="C456">
        <v>-28.9</v>
      </c>
      <c r="D456">
        <v>1265.4000000000001</v>
      </c>
    </row>
    <row r="457" spans="1:4">
      <c r="A457">
        <v>14.512</v>
      </c>
      <c r="B457">
        <v>4.3</v>
      </c>
      <c r="C457">
        <v>-31.9</v>
      </c>
      <c r="D457">
        <v>1248.7</v>
      </c>
    </row>
    <row r="458" spans="1:4">
      <c r="A458">
        <v>14.544</v>
      </c>
      <c r="B458">
        <v>4.7</v>
      </c>
      <c r="C458">
        <v>-35</v>
      </c>
      <c r="D458">
        <v>1230.5</v>
      </c>
    </row>
    <row r="459" spans="1:4">
      <c r="A459">
        <v>14.576000000000001</v>
      </c>
      <c r="B459">
        <v>4.5999999999999996</v>
      </c>
      <c r="C459">
        <v>-37.5</v>
      </c>
      <c r="D459">
        <v>1211</v>
      </c>
    </row>
    <row r="460" spans="1:4">
      <c r="A460">
        <v>14.608000000000001</v>
      </c>
      <c r="B460">
        <v>4.5999999999999996</v>
      </c>
      <c r="C460">
        <v>-40.299999999999997</v>
      </c>
      <c r="D460">
        <v>1190</v>
      </c>
    </row>
    <row r="461" spans="1:4">
      <c r="A461">
        <v>14.64</v>
      </c>
      <c r="B461">
        <v>4.7</v>
      </c>
      <c r="C461">
        <v>-43.3</v>
      </c>
      <c r="D461">
        <v>1167.5</v>
      </c>
    </row>
    <row r="462" spans="1:4">
      <c r="A462">
        <v>14.672000000000001</v>
      </c>
      <c r="B462">
        <v>4.9000000000000004</v>
      </c>
      <c r="C462">
        <v>-45.9</v>
      </c>
      <c r="D462">
        <v>1143.5999999999999</v>
      </c>
    </row>
    <row r="463" spans="1:4">
      <c r="A463">
        <v>14.704000000000001</v>
      </c>
      <c r="B463">
        <v>5.2</v>
      </c>
      <c r="C463">
        <v>-48.2</v>
      </c>
      <c r="D463">
        <v>1118.4000000000001</v>
      </c>
    </row>
    <row r="464" spans="1:4">
      <c r="A464">
        <v>14.736000000000001</v>
      </c>
      <c r="B464">
        <v>5</v>
      </c>
      <c r="C464">
        <v>-49.5</v>
      </c>
      <c r="D464">
        <v>1092.7</v>
      </c>
    </row>
    <row r="465" spans="1:4">
      <c r="A465">
        <v>14.768000000000001</v>
      </c>
      <c r="B465">
        <v>4.8</v>
      </c>
      <c r="C465">
        <v>-49.4</v>
      </c>
      <c r="D465">
        <v>1066.9000000000001</v>
      </c>
    </row>
    <row r="466" spans="1:4">
      <c r="A466">
        <v>14.8</v>
      </c>
      <c r="B466">
        <v>4.7</v>
      </c>
      <c r="C466">
        <v>-48.6</v>
      </c>
      <c r="D466">
        <v>1041.5999999999999</v>
      </c>
    </row>
    <row r="467" spans="1:4">
      <c r="A467">
        <v>14.832000000000001</v>
      </c>
      <c r="B467">
        <v>4.5999999999999996</v>
      </c>
      <c r="C467">
        <v>-47.6</v>
      </c>
      <c r="D467">
        <v>1016.8</v>
      </c>
    </row>
    <row r="468" spans="1:4">
      <c r="A468">
        <v>14.864000000000001</v>
      </c>
      <c r="B468">
        <v>4.4000000000000004</v>
      </c>
      <c r="C468">
        <v>-46.5</v>
      </c>
      <c r="D468">
        <v>992.6</v>
      </c>
    </row>
    <row r="469" spans="1:4">
      <c r="A469">
        <v>14.896000000000001</v>
      </c>
      <c r="B469">
        <v>4.3</v>
      </c>
      <c r="C469">
        <v>-45.5</v>
      </c>
      <c r="D469">
        <v>968.9</v>
      </c>
    </row>
    <row r="470" spans="1:4">
      <c r="A470">
        <v>14.928000000000001</v>
      </c>
      <c r="B470">
        <v>4.3</v>
      </c>
      <c r="C470">
        <v>-44.4</v>
      </c>
      <c r="D470">
        <v>945.7</v>
      </c>
    </row>
    <row r="471" spans="1:4">
      <c r="A471">
        <v>14.96</v>
      </c>
      <c r="B471">
        <v>4.2</v>
      </c>
      <c r="C471">
        <v>-43.4</v>
      </c>
      <c r="D471">
        <v>923.1</v>
      </c>
    </row>
    <row r="472" spans="1:4">
      <c r="A472">
        <v>14.992000000000001</v>
      </c>
      <c r="B472">
        <v>4.2</v>
      </c>
      <c r="C472">
        <v>-42.2</v>
      </c>
      <c r="D472">
        <v>901.2</v>
      </c>
    </row>
    <row r="473" spans="1:4">
      <c r="A473">
        <v>15.023999999999999</v>
      </c>
      <c r="B473">
        <v>4.0999999999999996</v>
      </c>
      <c r="C473">
        <v>-41</v>
      </c>
      <c r="D473">
        <v>879.8</v>
      </c>
    </row>
    <row r="474" spans="1:4">
      <c r="A474">
        <v>15.055999999999999</v>
      </c>
      <c r="B474">
        <v>3.9</v>
      </c>
      <c r="C474">
        <v>-39.9</v>
      </c>
      <c r="D474">
        <v>859.1</v>
      </c>
    </row>
    <row r="475" spans="1:4">
      <c r="A475">
        <v>15.087999999999999</v>
      </c>
      <c r="B475">
        <v>4</v>
      </c>
      <c r="C475">
        <v>-39</v>
      </c>
      <c r="D475">
        <v>838.7</v>
      </c>
    </row>
    <row r="476" spans="1:4">
      <c r="A476">
        <v>15.12</v>
      </c>
      <c r="B476">
        <v>4</v>
      </c>
      <c r="C476">
        <v>-37.799999999999997</v>
      </c>
      <c r="D476">
        <v>819.1</v>
      </c>
    </row>
    <row r="477" spans="1:4">
      <c r="A477">
        <v>15.151999999999999</v>
      </c>
      <c r="B477">
        <v>4</v>
      </c>
      <c r="C477">
        <v>-36.6</v>
      </c>
      <c r="D477">
        <v>800</v>
      </c>
    </row>
    <row r="478" spans="1:4">
      <c r="A478">
        <v>15.183999999999999</v>
      </c>
      <c r="B478">
        <v>4.2</v>
      </c>
      <c r="C478">
        <v>-35.5</v>
      </c>
      <c r="D478">
        <v>781.6</v>
      </c>
    </row>
    <row r="479" spans="1:4">
      <c r="A479">
        <v>15.215999999999999</v>
      </c>
      <c r="B479">
        <v>4.2</v>
      </c>
      <c r="C479">
        <v>-34.1</v>
      </c>
      <c r="D479">
        <v>763.8</v>
      </c>
    </row>
    <row r="480" spans="1:4">
      <c r="A480">
        <v>15.247999999999999</v>
      </c>
      <c r="B480">
        <v>4.0999999999999996</v>
      </c>
      <c r="C480">
        <v>-33</v>
      </c>
      <c r="D480">
        <v>746.6</v>
      </c>
    </row>
    <row r="481" spans="1:10">
      <c r="A481">
        <v>15.28</v>
      </c>
      <c r="B481">
        <v>4.2</v>
      </c>
      <c r="C481">
        <v>-32</v>
      </c>
      <c r="D481">
        <v>729.9</v>
      </c>
    </row>
    <row r="482" spans="1:10">
      <c r="A482">
        <v>15.311999999999999</v>
      </c>
      <c r="B482">
        <v>4.2</v>
      </c>
      <c r="C482">
        <v>-30.9</v>
      </c>
      <c r="D482">
        <v>713.8</v>
      </c>
    </row>
    <row r="483" spans="1:10">
      <c r="A483">
        <v>15.343999999999999</v>
      </c>
      <c r="B483">
        <v>4.2</v>
      </c>
      <c r="C483">
        <v>-29.8</v>
      </c>
      <c r="D483">
        <v>698.3</v>
      </c>
    </row>
    <row r="484" spans="1:10">
      <c r="A484">
        <v>15.375999999999999</v>
      </c>
      <c r="B484">
        <v>4.3</v>
      </c>
      <c r="C484">
        <v>-28.9</v>
      </c>
      <c r="D484">
        <v>683.2</v>
      </c>
    </row>
    <row r="485" spans="1:10">
      <c r="A485">
        <v>15.407999999999999</v>
      </c>
      <c r="B485">
        <v>4.2</v>
      </c>
      <c r="C485">
        <v>-27.9</v>
      </c>
      <c r="D485">
        <v>668.7</v>
      </c>
    </row>
    <row r="486" spans="1:10">
      <c r="A486">
        <v>15.44</v>
      </c>
      <c r="B486">
        <v>4.2</v>
      </c>
      <c r="C486">
        <v>-27.1</v>
      </c>
      <c r="D486">
        <v>654.6</v>
      </c>
    </row>
    <row r="487" spans="1:10">
      <c r="A487">
        <v>15.472</v>
      </c>
      <c r="B487">
        <v>4.2</v>
      </c>
      <c r="C487">
        <v>-26.3</v>
      </c>
      <c r="D487">
        <v>640.79999999999995</v>
      </c>
    </row>
    <row r="488" spans="1:10">
      <c r="A488">
        <v>15.504</v>
      </c>
      <c r="B488">
        <v>4.3</v>
      </c>
      <c r="C488">
        <v>-25.4</v>
      </c>
      <c r="D488">
        <v>627.6</v>
      </c>
    </row>
    <row r="489" spans="1:10">
      <c r="A489">
        <v>15.536</v>
      </c>
      <c r="B489">
        <v>4.2</v>
      </c>
      <c r="C489">
        <v>-24.5</v>
      </c>
      <c r="D489">
        <v>614.79999999999995</v>
      </c>
    </row>
    <row r="490" spans="1:10">
      <c r="A490">
        <v>15.568</v>
      </c>
      <c r="B490">
        <v>4.4000000000000004</v>
      </c>
      <c r="C490">
        <v>-23.9</v>
      </c>
      <c r="D490">
        <v>602.4</v>
      </c>
    </row>
    <row r="491" spans="1:10">
      <c r="A491">
        <v>15.6</v>
      </c>
      <c r="B491">
        <v>4.3</v>
      </c>
      <c r="C491">
        <v>-22.9</v>
      </c>
      <c r="D491">
        <v>590.5</v>
      </c>
      <c r="E491" s="4" t="s">
        <v>40</v>
      </c>
      <c r="G491" s="4">
        <f>A512-A492</f>
        <v>0.63999999999999901</v>
      </c>
    </row>
    <row r="492" spans="1:10">
      <c r="A492">
        <v>15.632</v>
      </c>
      <c r="B492">
        <v>4</v>
      </c>
      <c r="C492">
        <v>-22.4</v>
      </c>
      <c r="D492">
        <v>578.79999999999995</v>
      </c>
      <c r="E492" s="5" t="s">
        <v>41</v>
      </c>
    </row>
    <row r="493" spans="1:10">
      <c r="A493">
        <v>15.664</v>
      </c>
      <c r="B493">
        <v>3.3</v>
      </c>
      <c r="C493">
        <v>-22.5</v>
      </c>
      <c r="D493">
        <v>567.1</v>
      </c>
      <c r="E493" s="5"/>
      <c r="F493" s="5"/>
      <c r="G493" s="5"/>
      <c r="H493" s="5"/>
      <c r="I493" s="5"/>
      <c r="J493" s="5"/>
    </row>
    <row r="494" spans="1:10">
      <c r="A494">
        <v>15.696</v>
      </c>
      <c r="B494">
        <v>3.3</v>
      </c>
      <c r="C494">
        <v>-23</v>
      </c>
      <c r="D494">
        <v>555.1</v>
      </c>
      <c r="E494" s="5"/>
      <c r="F494" s="5"/>
      <c r="G494" s="5"/>
      <c r="H494" s="5"/>
      <c r="I494" s="5"/>
      <c r="J494" s="5"/>
    </row>
    <row r="495" spans="1:10">
      <c r="A495">
        <v>15.728</v>
      </c>
      <c r="B495">
        <v>2.9</v>
      </c>
      <c r="C495">
        <v>-23</v>
      </c>
      <c r="D495">
        <v>543.1</v>
      </c>
      <c r="E495" s="5"/>
      <c r="F495" s="5"/>
      <c r="G495" s="5"/>
      <c r="H495" s="5"/>
      <c r="I495" s="5"/>
      <c r="J495" s="5"/>
    </row>
    <row r="496" spans="1:10">
      <c r="A496">
        <v>15.76</v>
      </c>
      <c r="B496">
        <v>2.8</v>
      </c>
      <c r="C496">
        <v>-23.2</v>
      </c>
      <c r="D496">
        <v>531</v>
      </c>
      <c r="E496" s="5"/>
      <c r="F496" s="5"/>
      <c r="G496" s="5"/>
      <c r="H496" s="5"/>
      <c r="I496" s="5"/>
      <c r="J496" s="5"/>
    </row>
    <row r="497" spans="1:13">
      <c r="A497">
        <v>15.792</v>
      </c>
      <c r="B497">
        <v>2.4</v>
      </c>
      <c r="C497">
        <v>-23.1</v>
      </c>
      <c r="D497">
        <v>519</v>
      </c>
      <c r="E497" s="5" t="s">
        <v>43</v>
      </c>
      <c r="F497" s="5" t="s">
        <v>44</v>
      </c>
      <c r="G497" s="5" t="s">
        <v>45</v>
      </c>
      <c r="H497" s="5" t="s">
        <v>46</v>
      </c>
      <c r="I497" s="5" t="s">
        <v>47</v>
      </c>
      <c r="J497" s="5" t="s">
        <v>48</v>
      </c>
    </row>
    <row r="498" spans="1:13">
      <c r="A498">
        <v>15.824</v>
      </c>
      <c r="B498">
        <v>2.4</v>
      </c>
      <c r="C498">
        <v>-23.1</v>
      </c>
      <c r="D498">
        <v>507</v>
      </c>
      <c r="E498" s="5"/>
      <c r="F498" s="5"/>
      <c r="G498" s="5"/>
      <c r="H498" s="5"/>
      <c r="I498" s="5"/>
      <c r="J498" s="5"/>
    </row>
    <row r="499" spans="1:13">
      <c r="A499">
        <v>15.856</v>
      </c>
      <c r="B499">
        <v>2.2000000000000002</v>
      </c>
      <c r="C499">
        <v>-22.8</v>
      </c>
      <c r="D499">
        <v>495.1</v>
      </c>
      <c r="E499" s="5"/>
      <c r="F499" s="5"/>
      <c r="G499" s="5"/>
      <c r="H499" s="5"/>
      <c r="I499" s="5"/>
      <c r="J499" s="5"/>
      <c r="L499" s="15" t="s">
        <v>42</v>
      </c>
      <c r="M499">
        <v>19.991</v>
      </c>
    </row>
    <row r="500" spans="1:13">
      <c r="A500">
        <v>15.888</v>
      </c>
      <c r="B500">
        <v>2.2000000000000002</v>
      </c>
      <c r="C500">
        <v>-22.6</v>
      </c>
      <c r="D500">
        <v>483.4</v>
      </c>
      <c r="E500" s="5"/>
      <c r="F500" s="5"/>
      <c r="G500" s="5"/>
      <c r="H500" s="5"/>
      <c r="I500" s="5"/>
      <c r="J500" s="5"/>
      <c r="L500" s="16" t="s">
        <v>32</v>
      </c>
      <c r="M500">
        <f>1/0.0183</f>
        <v>54.644808743169399</v>
      </c>
    </row>
    <row r="501" spans="1:13">
      <c r="A501">
        <v>15.92</v>
      </c>
      <c r="B501">
        <v>2.1</v>
      </c>
      <c r="C501">
        <v>-22.2</v>
      </c>
      <c r="D501">
        <v>471.8</v>
      </c>
      <c r="E501" s="5">
        <f t="shared" ref="E501:E509" si="84">B501-$B$492</f>
        <v>-1.9</v>
      </c>
      <c r="F501" s="5">
        <f>(C501-$C$492)</f>
        <v>0.19999999999999901</v>
      </c>
      <c r="G501" s="5">
        <f>D501-$D$492</f>
        <v>-107</v>
      </c>
      <c r="H501" s="14">
        <f t="shared" ref="H501" si="85">G501/(F501/60)</f>
        <v>-32100.000000000098</v>
      </c>
      <c r="I501" s="14">
        <f t="shared" ref="I501" si="86">E501/(F501/60)</f>
        <v>-570.00000000000205</v>
      </c>
      <c r="J501" s="5">
        <v>1</v>
      </c>
    </row>
    <row r="502" spans="1:13">
      <c r="A502">
        <v>15.952</v>
      </c>
      <c r="B502">
        <v>2.1</v>
      </c>
      <c r="C502">
        <v>-21.7</v>
      </c>
      <c r="D502">
        <v>460.5</v>
      </c>
      <c r="E502" s="5">
        <f t="shared" si="84"/>
        <v>-1.9</v>
      </c>
      <c r="F502" s="5">
        <f>(C502-$C$492)</f>
        <v>0.69999999999999896</v>
      </c>
      <c r="G502" s="5">
        <f>D502-$D$492</f>
        <v>-118.3</v>
      </c>
      <c r="H502" s="14">
        <f t="shared" ref="H502:H509" si="87">G502/(F502/60)</f>
        <v>-10140</v>
      </c>
      <c r="I502" s="14">
        <f t="shared" ref="I502:I509" si="88">E502/(F502/60)</f>
        <v>-162.857142857143</v>
      </c>
      <c r="J502" s="5">
        <v>2</v>
      </c>
    </row>
    <row r="503" spans="1:13">
      <c r="A503">
        <v>15.984</v>
      </c>
      <c r="B503">
        <v>2.2000000000000002</v>
      </c>
      <c r="C503">
        <v>-20.9</v>
      </c>
      <c r="D503">
        <v>449.6</v>
      </c>
      <c r="E503" s="5">
        <f t="shared" si="84"/>
        <v>-1.8</v>
      </c>
      <c r="F503" s="5">
        <f t="shared" ref="F503:F509" si="89">(C503-$C$492)</f>
        <v>1.5</v>
      </c>
      <c r="G503" s="5">
        <f t="shared" ref="G503:G509" si="90">D503-$D$492</f>
        <v>-129.19999999999999</v>
      </c>
      <c r="H503" s="14">
        <f t="shared" si="87"/>
        <v>-5168</v>
      </c>
      <c r="I503" s="14">
        <f t="shared" si="88"/>
        <v>-72</v>
      </c>
      <c r="J503" s="5">
        <v>3</v>
      </c>
    </row>
    <row r="504" spans="1:13">
      <c r="A504">
        <v>16.015999999999998</v>
      </c>
      <c r="B504">
        <v>2.1</v>
      </c>
      <c r="C504">
        <v>-20.2</v>
      </c>
      <c r="D504">
        <v>439.1</v>
      </c>
      <c r="E504" s="5">
        <f t="shared" si="84"/>
        <v>-1.9</v>
      </c>
      <c r="F504" s="5">
        <f t="shared" si="89"/>
        <v>2.2000000000000002</v>
      </c>
      <c r="G504" s="5">
        <f t="shared" si="90"/>
        <v>-139.69999999999999</v>
      </c>
      <c r="H504" s="14">
        <f t="shared" si="87"/>
        <v>-3810</v>
      </c>
      <c r="I504" s="14">
        <f t="shared" si="88"/>
        <v>-51.818181818181799</v>
      </c>
      <c r="J504" s="5">
        <v>4</v>
      </c>
    </row>
    <row r="505" spans="1:13">
      <c r="A505">
        <v>16.047999999999998</v>
      </c>
      <c r="B505">
        <v>2.2000000000000002</v>
      </c>
      <c r="C505">
        <v>-19.7</v>
      </c>
      <c r="D505">
        <v>428.9</v>
      </c>
      <c r="E505" s="5">
        <f t="shared" si="84"/>
        <v>-1.8</v>
      </c>
      <c r="F505" s="5">
        <f t="shared" si="89"/>
        <v>2.7</v>
      </c>
      <c r="G505" s="5">
        <f t="shared" si="90"/>
        <v>-149.9</v>
      </c>
      <c r="H505" s="14">
        <f t="shared" si="87"/>
        <v>-3331.1111111111099</v>
      </c>
      <c r="I505" s="14">
        <f t="shared" si="88"/>
        <v>-40</v>
      </c>
      <c r="J505" s="5">
        <v>5</v>
      </c>
    </row>
    <row r="506" spans="1:13">
      <c r="A506">
        <v>16.079999999999998</v>
      </c>
      <c r="B506">
        <v>2.1</v>
      </c>
      <c r="C506">
        <v>-18.899999999999999</v>
      </c>
      <c r="D506">
        <v>419</v>
      </c>
      <c r="E506" s="5">
        <f t="shared" si="84"/>
        <v>-1.9</v>
      </c>
      <c r="F506" s="5">
        <f t="shared" si="89"/>
        <v>3.5</v>
      </c>
      <c r="G506" s="5">
        <f t="shared" si="90"/>
        <v>-159.80000000000001</v>
      </c>
      <c r="H506" s="14">
        <f t="shared" si="87"/>
        <v>-2739.4285714285702</v>
      </c>
      <c r="I506" s="14">
        <f t="shared" si="88"/>
        <v>-32.571428571428598</v>
      </c>
      <c r="J506" s="5">
        <v>6</v>
      </c>
    </row>
    <row r="507" spans="1:13">
      <c r="A507">
        <v>16.111999999999998</v>
      </c>
      <c r="B507">
        <v>2.2000000000000002</v>
      </c>
      <c r="C507">
        <v>-18.5</v>
      </c>
      <c r="D507">
        <v>409.4</v>
      </c>
      <c r="E507" s="5">
        <f t="shared" si="84"/>
        <v>-1.8</v>
      </c>
      <c r="F507" s="5">
        <f t="shared" si="89"/>
        <v>3.9</v>
      </c>
      <c r="G507" s="5">
        <f t="shared" si="90"/>
        <v>-169.4</v>
      </c>
      <c r="H507" s="14">
        <f t="shared" si="87"/>
        <v>-2606.1538461538498</v>
      </c>
      <c r="I507" s="14">
        <f t="shared" si="88"/>
        <v>-27.692307692307701</v>
      </c>
      <c r="J507" s="5">
        <v>7</v>
      </c>
    </row>
    <row r="508" spans="1:13">
      <c r="A508">
        <v>16.143999999999998</v>
      </c>
      <c r="B508">
        <v>2.2000000000000002</v>
      </c>
      <c r="C508">
        <v>-17.899999999999999</v>
      </c>
      <c r="D508">
        <v>400</v>
      </c>
      <c r="E508" s="5">
        <f t="shared" si="84"/>
        <v>-1.8</v>
      </c>
      <c r="F508" s="5">
        <f t="shared" si="89"/>
        <v>4.5</v>
      </c>
      <c r="G508" s="5">
        <f t="shared" si="90"/>
        <v>-178.8</v>
      </c>
      <c r="H508" s="14">
        <f t="shared" si="87"/>
        <v>-2384</v>
      </c>
      <c r="I508" s="14">
        <f t="shared" si="88"/>
        <v>-24</v>
      </c>
      <c r="J508" s="5">
        <v>8</v>
      </c>
    </row>
    <row r="509" spans="1:13">
      <c r="A509">
        <v>16.175999999999998</v>
      </c>
      <c r="B509">
        <v>2.1</v>
      </c>
      <c r="C509">
        <v>-17.3</v>
      </c>
      <c r="D509">
        <v>391</v>
      </c>
      <c r="E509" s="5">
        <f t="shared" si="84"/>
        <v>-1.9</v>
      </c>
      <c r="F509" s="5">
        <f t="shared" si="89"/>
        <v>5.0999999999999996</v>
      </c>
      <c r="G509" s="5">
        <f t="shared" si="90"/>
        <v>-187.8</v>
      </c>
      <c r="H509" s="14">
        <f t="shared" si="87"/>
        <v>-2209.4117647058802</v>
      </c>
      <c r="I509" s="14">
        <f t="shared" si="88"/>
        <v>-22.352941176470601</v>
      </c>
      <c r="J509" s="5">
        <v>9</v>
      </c>
    </row>
    <row r="510" spans="1:13">
      <c r="A510">
        <v>16.207999999999998</v>
      </c>
      <c r="B510">
        <v>2.2000000000000002</v>
      </c>
      <c r="C510">
        <v>-16.899999999999999</v>
      </c>
      <c r="D510">
        <v>382.2</v>
      </c>
    </row>
    <row r="511" spans="1:13">
      <c r="A511">
        <v>16.239999999999998</v>
      </c>
      <c r="B511">
        <v>2.2000000000000002</v>
      </c>
      <c r="C511">
        <v>-16</v>
      </c>
      <c r="D511">
        <v>373.9</v>
      </c>
      <c r="E511" s="17" t="s">
        <v>49</v>
      </c>
    </row>
    <row r="512" spans="1:13">
      <c r="A512">
        <v>16.271999999999998</v>
      </c>
      <c r="B512">
        <v>2.1</v>
      </c>
      <c r="C512">
        <v>-14.1</v>
      </c>
      <c r="D512">
        <v>366.6</v>
      </c>
    </row>
    <row r="513" spans="1:4">
      <c r="A513">
        <v>16.303999999999998</v>
      </c>
      <c r="B513">
        <v>2.1</v>
      </c>
      <c r="C513">
        <v>-11.5</v>
      </c>
      <c r="D513">
        <v>360.6</v>
      </c>
    </row>
    <row r="514" spans="1:4">
      <c r="A514">
        <v>16.335999999999999</v>
      </c>
      <c r="B514">
        <v>3.5</v>
      </c>
      <c r="C514">
        <v>-8</v>
      </c>
      <c r="D514">
        <v>356.5</v>
      </c>
    </row>
    <row r="515" spans="1:4">
      <c r="A515">
        <v>16.367999999999999</v>
      </c>
      <c r="B515">
        <v>3.6</v>
      </c>
      <c r="C515">
        <v>-2.5</v>
      </c>
      <c r="D515">
        <v>355.2</v>
      </c>
    </row>
    <row r="516" spans="1:4">
      <c r="A516">
        <v>16.399999999999999</v>
      </c>
      <c r="B516">
        <v>3.6</v>
      </c>
      <c r="C516">
        <v>1.4</v>
      </c>
      <c r="D516">
        <v>355.9</v>
      </c>
    </row>
    <row r="517" spans="1:4">
      <c r="A517">
        <v>16.431999999999999</v>
      </c>
      <c r="B517">
        <v>4</v>
      </c>
      <c r="C517">
        <v>4.5999999999999996</v>
      </c>
      <c r="D517">
        <v>358.3</v>
      </c>
    </row>
    <row r="518" spans="1:4">
      <c r="A518">
        <v>16.463999999999999</v>
      </c>
      <c r="B518">
        <v>3.5</v>
      </c>
      <c r="C518">
        <v>7.7</v>
      </c>
      <c r="D518">
        <v>362.3</v>
      </c>
    </row>
    <row r="519" spans="1:4">
      <c r="A519">
        <v>16.495999999999999</v>
      </c>
      <c r="B519">
        <v>4.2</v>
      </c>
      <c r="C519">
        <v>10.1</v>
      </c>
      <c r="D519">
        <v>367.5</v>
      </c>
    </row>
    <row r="520" spans="1:4">
      <c r="A520">
        <v>16.527999999999999</v>
      </c>
      <c r="B520">
        <v>4.5999999999999996</v>
      </c>
      <c r="C520">
        <v>13.4</v>
      </c>
      <c r="D520">
        <v>374.5</v>
      </c>
    </row>
    <row r="521" spans="1:4">
      <c r="A521">
        <v>16.559999999999999</v>
      </c>
      <c r="B521">
        <v>6.8</v>
      </c>
      <c r="C521">
        <v>17.5</v>
      </c>
      <c r="D521">
        <v>383.6</v>
      </c>
    </row>
    <row r="522" spans="1:4">
      <c r="A522">
        <v>16.591999999999999</v>
      </c>
      <c r="B522">
        <v>8.3000000000000007</v>
      </c>
      <c r="C522">
        <v>24</v>
      </c>
      <c r="D522">
        <v>396.2</v>
      </c>
    </row>
    <row r="523" spans="1:4">
      <c r="A523">
        <v>16.623999999999999</v>
      </c>
      <c r="B523">
        <v>9.9</v>
      </c>
      <c r="C523">
        <v>30.4</v>
      </c>
      <c r="D523">
        <v>412</v>
      </c>
    </row>
    <row r="524" spans="1:4">
      <c r="A524">
        <v>16.655999999999999</v>
      </c>
      <c r="B524">
        <v>11.6</v>
      </c>
      <c r="C524">
        <v>36.700000000000003</v>
      </c>
      <c r="D524">
        <v>431.1</v>
      </c>
    </row>
    <row r="525" spans="1:4">
      <c r="A525">
        <v>16.687999999999999</v>
      </c>
      <c r="B525">
        <v>12.6</v>
      </c>
      <c r="C525">
        <v>42.6</v>
      </c>
      <c r="D525">
        <v>453.3</v>
      </c>
    </row>
    <row r="526" spans="1:4">
      <c r="A526">
        <v>16.72</v>
      </c>
      <c r="B526">
        <v>13.7</v>
      </c>
      <c r="C526">
        <v>47.4</v>
      </c>
      <c r="D526">
        <v>478</v>
      </c>
    </row>
    <row r="527" spans="1:4">
      <c r="A527">
        <v>16.751999999999999</v>
      </c>
      <c r="B527">
        <v>14.6</v>
      </c>
      <c r="C527">
        <v>51.6</v>
      </c>
      <c r="D527">
        <v>504.9</v>
      </c>
    </row>
    <row r="528" spans="1:4">
      <c r="A528">
        <v>16.783999999999999</v>
      </c>
      <c r="B528">
        <v>14.9</v>
      </c>
      <c r="C528">
        <v>55</v>
      </c>
      <c r="D528">
        <v>533.5</v>
      </c>
    </row>
    <row r="529" spans="1:4">
      <c r="A529">
        <v>16.815999999999999</v>
      </c>
      <c r="B529">
        <v>15.5</v>
      </c>
      <c r="C529">
        <v>57.3</v>
      </c>
      <c r="D529">
        <v>563.29999999999995</v>
      </c>
    </row>
    <row r="530" spans="1:4">
      <c r="A530">
        <v>16.847999999999999</v>
      </c>
      <c r="B530">
        <v>15.8</v>
      </c>
      <c r="C530">
        <v>59.2</v>
      </c>
      <c r="D530">
        <v>594.20000000000005</v>
      </c>
    </row>
    <row r="531" spans="1:4">
      <c r="A531">
        <v>16.88</v>
      </c>
      <c r="B531">
        <v>15.5</v>
      </c>
      <c r="C531">
        <v>60.4</v>
      </c>
      <c r="D531">
        <v>625.6</v>
      </c>
    </row>
    <row r="532" spans="1:4">
      <c r="A532">
        <v>16.911999999999999</v>
      </c>
      <c r="B532">
        <v>15.9</v>
      </c>
      <c r="C532">
        <v>60.6</v>
      </c>
      <c r="D532">
        <v>657.2</v>
      </c>
    </row>
    <row r="533" spans="1:4">
      <c r="A533">
        <v>16.943999999999999</v>
      </c>
      <c r="B533">
        <v>16</v>
      </c>
      <c r="C533">
        <v>61.2</v>
      </c>
      <c r="D533">
        <v>689</v>
      </c>
    </row>
    <row r="534" spans="1:4">
      <c r="A534">
        <v>16.975999999999999</v>
      </c>
      <c r="B534">
        <v>15.9</v>
      </c>
      <c r="C534">
        <v>61.5</v>
      </c>
      <c r="D534">
        <v>721.1</v>
      </c>
    </row>
    <row r="535" spans="1:4">
      <c r="A535">
        <v>17.007999999999999</v>
      </c>
      <c r="B535">
        <v>16</v>
      </c>
      <c r="C535">
        <v>61.4</v>
      </c>
      <c r="D535">
        <v>753.1</v>
      </c>
    </row>
    <row r="536" spans="1:4">
      <c r="A536">
        <v>17.04</v>
      </c>
      <c r="B536">
        <v>16.100000000000001</v>
      </c>
      <c r="C536">
        <v>61.4</v>
      </c>
      <c r="D536">
        <v>785</v>
      </c>
    </row>
    <row r="537" spans="1:4">
      <c r="A537">
        <v>17.071999999999999</v>
      </c>
      <c r="B537">
        <v>15.9</v>
      </c>
      <c r="C537">
        <v>61.2</v>
      </c>
      <c r="D537">
        <v>816.9</v>
      </c>
    </row>
    <row r="538" spans="1:4">
      <c r="A538">
        <v>17.103999999999999</v>
      </c>
      <c r="B538">
        <v>16</v>
      </c>
      <c r="C538">
        <v>60.3</v>
      </c>
      <c r="D538">
        <v>848.3</v>
      </c>
    </row>
    <row r="539" spans="1:4">
      <c r="A539">
        <v>17.135999999999999</v>
      </c>
      <c r="B539">
        <v>16.2</v>
      </c>
      <c r="C539">
        <v>60</v>
      </c>
      <c r="D539">
        <v>879.5</v>
      </c>
    </row>
    <row r="540" spans="1:4">
      <c r="A540">
        <v>17.167999999999999</v>
      </c>
      <c r="B540">
        <v>16.2</v>
      </c>
      <c r="C540">
        <v>59.8</v>
      </c>
      <c r="D540">
        <v>910.7</v>
      </c>
    </row>
    <row r="541" spans="1:4">
      <c r="A541">
        <v>17.2</v>
      </c>
      <c r="B541">
        <v>16</v>
      </c>
      <c r="C541">
        <v>59.2</v>
      </c>
      <c r="D541">
        <v>941.6</v>
      </c>
    </row>
    <row r="542" spans="1:4">
      <c r="A542">
        <v>17.231999999999999</v>
      </c>
      <c r="B542">
        <v>16.3</v>
      </c>
      <c r="C542">
        <v>58.3</v>
      </c>
      <c r="D542">
        <v>971.9</v>
      </c>
    </row>
    <row r="543" spans="1:4">
      <c r="A543">
        <v>17.263999999999999</v>
      </c>
      <c r="B543">
        <v>16.100000000000001</v>
      </c>
      <c r="C543">
        <v>57.7</v>
      </c>
      <c r="D543">
        <v>1002</v>
      </c>
    </row>
    <row r="544" spans="1:4">
      <c r="A544">
        <v>17.295999999999999</v>
      </c>
      <c r="B544">
        <v>16</v>
      </c>
      <c r="C544">
        <v>56.6</v>
      </c>
      <c r="D544">
        <v>1031.4000000000001</v>
      </c>
    </row>
    <row r="545" spans="1:4">
      <c r="A545">
        <v>17.327999999999999</v>
      </c>
      <c r="B545">
        <v>16.5</v>
      </c>
      <c r="C545">
        <v>55.6</v>
      </c>
      <c r="D545">
        <v>1060.4000000000001</v>
      </c>
    </row>
    <row r="546" spans="1:4">
      <c r="A546">
        <v>17.36</v>
      </c>
      <c r="B546">
        <v>16.3</v>
      </c>
      <c r="C546">
        <v>55.2</v>
      </c>
      <c r="D546">
        <v>1089.0999999999999</v>
      </c>
    </row>
    <row r="547" spans="1:4">
      <c r="A547">
        <v>17.391999999999999</v>
      </c>
      <c r="B547">
        <v>16.100000000000001</v>
      </c>
      <c r="C547">
        <v>53.8</v>
      </c>
      <c r="D547">
        <v>1117.0999999999999</v>
      </c>
    </row>
    <row r="548" spans="1:4">
      <c r="A548">
        <v>17.423999999999999</v>
      </c>
      <c r="B548">
        <v>16.3</v>
      </c>
      <c r="C548">
        <v>52.2</v>
      </c>
      <c r="D548">
        <v>1144.3</v>
      </c>
    </row>
    <row r="549" spans="1:4">
      <c r="A549">
        <v>17.456</v>
      </c>
      <c r="B549">
        <v>16.3</v>
      </c>
      <c r="C549">
        <v>51.2</v>
      </c>
      <c r="D549">
        <v>1170.9000000000001</v>
      </c>
    </row>
    <row r="550" spans="1:4">
      <c r="A550">
        <v>17.488</v>
      </c>
      <c r="B550">
        <v>16.100000000000001</v>
      </c>
      <c r="C550">
        <v>49.8</v>
      </c>
      <c r="D550">
        <v>1196.9000000000001</v>
      </c>
    </row>
    <row r="551" spans="1:4">
      <c r="A551">
        <v>17.52</v>
      </c>
      <c r="B551">
        <v>16.2</v>
      </c>
      <c r="C551">
        <v>47.9</v>
      </c>
      <c r="D551">
        <v>1221.8</v>
      </c>
    </row>
    <row r="552" spans="1:4">
      <c r="A552">
        <v>17.552</v>
      </c>
      <c r="B552">
        <v>16.600000000000001</v>
      </c>
      <c r="C552">
        <v>46.5</v>
      </c>
      <c r="D552">
        <v>1246.0999999999999</v>
      </c>
    </row>
    <row r="553" spans="1:4">
      <c r="A553">
        <v>17.584</v>
      </c>
      <c r="B553">
        <v>15.8</v>
      </c>
      <c r="C553">
        <v>45.2</v>
      </c>
      <c r="D553">
        <v>1269.5999999999999</v>
      </c>
    </row>
    <row r="554" spans="1:4">
      <c r="A554">
        <v>17.616</v>
      </c>
      <c r="B554">
        <v>14.5</v>
      </c>
      <c r="C554">
        <v>41.7</v>
      </c>
      <c r="D554">
        <v>1291.3</v>
      </c>
    </row>
    <row r="555" spans="1:4">
      <c r="A555">
        <v>17.648</v>
      </c>
      <c r="B555">
        <v>11.9</v>
      </c>
      <c r="C555">
        <v>36.4</v>
      </c>
      <c r="D555">
        <v>1310.3</v>
      </c>
    </row>
    <row r="556" spans="1:4">
      <c r="A556">
        <v>17.68</v>
      </c>
      <c r="B556">
        <v>8</v>
      </c>
      <c r="C556">
        <v>27.3</v>
      </c>
      <c r="D556">
        <v>1324.5</v>
      </c>
    </row>
    <row r="557" spans="1:4">
      <c r="A557">
        <v>17.712</v>
      </c>
      <c r="B557">
        <v>8.5</v>
      </c>
      <c r="C557">
        <v>16.7</v>
      </c>
      <c r="D557">
        <v>1333.2</v>
      </c>
    </row>
    <row r="558" spans="1:4">
      <c r="A558">
        <v>17.744</v>
      </c>
      <c r="B558">
        <v>7.7</v>
      </c>
      <c r="C558">
        <v>12.1</v>
      </c>
      <c r="D558">
        <v>1339.5</v>
      </c>
    </row>
    <row r="559" spans="1:4">
      <c r="A559">
        <v>17.776</v>
      </c>
      <c r="B559">
        <v>5.3</v>
      </c>
      <c r="C559">
        <v>6.8</v>
      </c>
      <c r="D559">
        <v>1343.1</v>
      </c>
    </row>
    <row r="560" spans="1:4">
      <c r="A560">
        <v>17.808</v>
      </c>
      <c r="B560">
        <v>6.1</v>
      </c>
      <c r="C560">
        <v>0.3</v>
      </c>
      <c r="D560">
        <v>1343.2</v>
      </c>
    </row>
    <row r="561" spans="1:4">
      <c r="A561">
        <v>17.84</v>
      </c>
      <c r="B561">
        <v>5.2</v>
      </c>
      <c r="C561">
        <v>-2.8</v>
      </c>
      <c r="D561">
        <v>1341.8</v>
      </c>
    </row>
    <row r="562" spans="1:4">
      <c r="A562">
        <v>17.872</v>
      </c>
      <c r="B562">
        <v>4.7</v>
      </c>
      <c r="C562">
        <v>-7.1</v>
      </c>
      <c r="D562">
        <v>1338.1</v>
      </c>
    </row>
    <row r="563" spans="1:4">
      <c r="A563">
        <v>17.904</v>
      </c>
      <c r="B563">
        <v>5.2</v>
      </c>
      <c r="C563">
        <v>-10.7</v>
      </c>
      <c r="D563">
        <v>1332.6</v>
      </c>
    </row>
    <row r="564" spans="1:4">
      <c r="A564">
        <v>17.936</v>
      </c>
      <c r="B564">
        <v>4</v>
      </c>
      <c r="C564">
        <v>-13.6</v>
      </c>
      <c r="D564">
        <v>1325.5</v>
      </c>
    </row>
    <row r="565" spans="1:4">
      <c r="A565">
        <v>17.968</v>
      </c>
      <c r="B565">
        <v>4.5</v>
      </c>
      <c r="C565">
        <v>-17.899999999999999</v>
      </c>
      <c r="D565">
        <v>1316.2</v>
      </c>
    </row>
    <row r="566" spans="1:4">
      <c r="A566">
        <v>18</v>
      </c>
      <c r="B566">
        <v>4.3</v>
      </c>
      <c r="C566">
        <v>-20.6</v>
      </c>
      <c r="D566">
        <v>1305.4000000000001</v>
      </c>
    </row>
    <row r="567" spans="1:4">
      <c r="A567">
        <v>18.032</v>
      </c>
      <c r="B567">
        <v>4</v>
      </c>
      <c r="C567">
        <v>-23.7</v>
      </c>
      <c r="D567">
        <v>1293.0999999999999</v>
      </c>
    </row>
    <row r="568" spans="1:4">
      <c r="A568">
        <v>18.064</v>
      </c>
      <c r="B568">
        <v>4.5999999999999996</v>
      </c>
      <c r="C568">
        <v>-26.9</v>
      </c>
      <c r="D568">
        <v>1279.0999999999999</v>
      </c>
    </row>
    <row r="569" spans="1:4">
      <c r="A569">
        <v>18.096</v>
      </c>
      <c r="B569">
        <v>4.4000000000000004</v>
      </c>
      <c r="C569">
        <v>-29.2</v>
      </c>
      <c r="D569">
        <v>1263.9000000000001</v>
      </c>
    </row>
    <row r="570" spans="1:4">
      <c r="A570">
        <v>18.128</v>
      </c>
      <c r="B570">
        <v>4.3</v>
      </c>
      <c r="C570">
        <v>-32.1</v>
      </c>
      <c r="D570">
        <v>1247.0999999999999</v>
      </c>
    </row>
    <row r="571" spans="1:4">
      <c r="A571">
        <v>18.16</v>
      </c>
      <c r="B571">
        <v>4.7</v>
      </c>
      <c r="C571">
        <v>-35.200000000000003</v>
      </c>
      <c r="D571">
        <v>1228.8</v>
      </c>
    </row>
    <row r="572" spans="1:4">
      <c r="A572">
        <v>18.192</v>
      </c>
      <c r="B572">
        <v>4.5999999999999996</v>
      </c>
      <c r="C572">
        <v>-37.6</v>
      </c>
      <c r="D572">
        <v>1209.2</v>
      </c>
    </row>
    <row r="573" spans="1:4">
      <c r="A573">
        <v>18.224</v>
      </c>
      <c r="B573">
        <v>4.5999999999999996</v>
      </c>
      <c r="C573">
        <v>-40.5</v>
      </c>
      <c r="D573">
        <v>1188.2</v>
      </c>
    </row>
    <row r="574" spans="1:4">
      <c r="A574">
        <v>18.256</v>
      </c>
      <c r="B574">
        <v>4.7</v>
      </c>
      <c r="C574">
        <v>-43.4</v>
      </c>
      <c r="D574">
        <v>1165.5999999999999</v>
      </c>
    </row>
    <row r="575" spans="1:4">
      <c r="A575">
        <v>18.288</v>
      </c>
      <c r="B575">
        <v>4.9000000000000004</v>
      </c>
      <c r="C575">
        <v>-46</v>
      </c>
      <c r="D575">
        <v>1141.5999999999999</v>
      </c>
    </row>
    <row r="576" spans="1:4">
      <c r="A576">
        <v>18.32</v>
      </c>
      <c r="B576">
        <v>5.0999999999999996</v>
      </c>
      <c r="C576">
        <v>-48.4</v>
      </c>
      <c r="D576">
        <v>1116.4000000000001</v>
      </c>
    </row>
    <row r="577" spans="1:4">
      <c r="A577">
        <v>18.352</v>
      </c>
      <c r="B577">
        <v>5</v>
      </c>
      <c r="C577">
        <v>-49.5</v>
      </c>
      <c r="D577">
        <v>1090.5999999999999</v>
      </c>
    </row>
    <row r="578" spans="1:4">
      <c r="A578">
        <v>18.384</v>
      </c>
      <c r="B578">
        <v>4.8</v>
      </c>
      <c r="C578">
        <v>-49.3</v>
      </c>
      <c r="D578">
        <v>1064.9000000000001</v>
      </c>
    </row>
    <row r="579" spans="1:4">
      <c r="A579">
        <v>18.416</v>
      </c>
      <c r="B579">
        <v>4.7</v>
      </c>
      <c r="C579">
        <v>-48.6</v>
      </c>
      <c r="D579">
        <v>1039.5999999999999</v>
      </c>
    </row>
    <row r="580" spans="1:4">
      <c r="A580">
        <v>18.448</v>
      </c>
      <c r="B580">
        <v>4.5999999999999996</v>
      </c>
      <c r="C580">
        <v>-47.5</v>
      </c>
      <c r="D580">
        <v>1014.9</v>
      </c>
    </row>
    <row r="581" spans="1:4">
      <c r="A581">
        <v>18.48</v>
      </c>
      <c r="B581">
        <v>4.4000000000000004</v>
      </c>
      <c r="C581">
        <v>-46.4</v>
      </c>
      <c r="D581">
        <v>990.7</v>
      </c>
    </row>
    <row r="582" spans="1:4">
      <c r="A582">
        <v>18.512</v>
      </c>
      <c r="B582">
        <v>4.3</v>
      </c>
      <c r="C582">
        <v>-45.4</v>
      </c>
      <c r="D582">
        <v>967</v>
      </c>
    </row>
    <row r="583" spans="1:4">
      <c r="A583">
        <v>18.544</v>
      </c>
      <c r="B583">
        <v>4.2</v>
      </c>
      <c r="C583">
        <v>-44.3</v>
      </c>
      <c r="D583">
        <v>943.9</v>
      </c>
    </row>
    <row r="584" spans="1:4">
      <c r="A584">
        <v>18.576000000000001</v>
      </c>
      <c r="B584">
        <v>4.3</v>
      </c>
      <c r="C584">
        <v>-43.2</v>
      </c>
      <c r="D584">
        <v>921.4</v>
      </c>
    </row>
    <row r="585" spans="1:4">
      <c r="A585">
        <v>18.608000000000001</v>
      </c>
      <c r="B585">
        <v>4.2</v>
      </c>
      <c r="C585">
        <v>-41.9</v>
      </c>
      <c r="D585">
        <v>899.6</v>
      </c>
    </row>
    <row r="586" spans="1:4">
      <c r="A586">
        <v>18.64</v>
      </c>
      <c r="B586">
        <v>4.0999999999999996</v>
      </c>
      <c r="C586">
        <v>-40.799999999999997</v>
      </c>
      <c r="D586">
        <v>878.4</v>
      </c>
    </row>
    <row r="587" spans="1:4">
      <c r="A587">
        <v>18.672000000000001</v>
      </c>
      <c r="B587">
        <v>4</v>
      </c>
      <c r="C587">
        <v>-39.700000000000003</v>
      </c>
      <c r="D587">
        <v>857.7</v>
      </c>
    </row>
    <row r="588" spans="1:4">
      <c r="A588">
        <v>18.704000000000001</v>
      </c>
      <c r="B588">
        <v>4</v>
      </c>
      <c r="C588">
        <v>-38.799999999999997</v>
      </c>
      <c r="D588">
        <v>837.5</v>
      </c>
    </row>
    <row r="589" spans="1:4">
      <c r="A589">
        <v>18.736000000000001</v>
      </c>
      <c r="B589">
        <v>4.0999999999999996</v>
      </c>
      <c r="C589">
        <v>-37.700000000000003</v>
      </c>
      <c r="D589">
        <v>817.8</v>
      </c>
    </row>
    <row r="590" spans="1:4">
      <c r="A590">
        <v>18.768000000000001</v>
      </c>
      <c r="B590">
        <v>4</v>
      </c>
      <c r="C590">
        <v>-36.4</v>
      </c>
      <c r="D590">
        <v>798.8</v>
      </c>
    </row>
    <row r="591" spans="1:4">
      <c r="A591">
        <v>18.8</v>
      </c>
      <c r="B591">
        <v>4.2</v>
      </c>
      <c r="C591">
        <v>-35.299999999999997</v>
      </c>
      <c r="D591">
        <v>780.5</v>
      </c>
    </row>
    <row r="592" spans="1:4">
      <c r="A592">
        <v>18.832000000000001</v>
      </c>
      <c r="B592">
        <v>4.3</v>
      </c>
      <c r="C592">
        <v>-33.799999999999997</v>
      </c>
      <c r="D592">
        <v>762.8</v>
      </c>
    </row>
    <row r="593" spans="1:10">
      <c r="A593">
        <v>18.864000000000001</v>
      </c>
      <c r="B593">
        <v>4</v>
      </c>
      <c r="C593">
        <v>-32.6</v>
      </c>
      <c r="D593">
        <v>745.8</v>
      </c>
    </row>
    <row r="594" spans="1:10">
      <c r="A594">
        <v>18.896000000000001</v>
      </c>
      <c r="B594">
        <v>4.2</v>
      </c>
      <c r="C594">
        <v>-31.9</v>
      </c>
      <c r="D594">
        <v>729.2</v>
      </c>
    </row>
    <row r="595" spans="1:10">
      <c r="A595">
        <v>18.928000000000001</v>
      </c>
      <c r="B595">
        <v>4.3</v>
      </c>
      <c r="C595">
        <v>-30.8</v>
      </c>
      <c r="D595">
        <v>713.2</v>
      </c>
    </row>
    <row r="596" spans="1:10">
      <c r="A596">
        <v>18.96</v>
      </c>
      <c r="B596">
        <v>4.2</v>
      </c>
      <c r="C596">
        <v>-29.8</v>
      </c>
      <c r="D596">
        <v>697.7</v>
      </c>
    </row>
    <row r="597" spans="1:10">
      <c r="A597">
        <v>18.992000000000001</v>
      </c>
      <c r="B597">
        <v>4.2</v>
      </c>
      <c r="C597">
        <v>-28.8</v>
      </c>
      <c r="D597">
        <v>682.7</v>
      </c>
    </row>
    <row r="598" spans="1:10">
      <c r="A598">
        <v>19.024000000000001</v>
      </c>
      <c r="B598">
        <v>4.2</v>
      </c>
      <c r="C598">
        <v>-28</v>
      </c>
      <c r="D598">
        <v>668.1</v>
      </c>
    </row>
    <row r="599" spans="1:10">
      <c r="A599">
        <v>19.056000000000001</v>
      </c>
      <c r="B599">
        <v>4.2</v>
      </c>
      <c r="C599">
        <v>-27.1</v>
      </c>
      <c r="D599">
        <v>654</v>
      </c>
    </row>
    <row r="600" spans="1:10">
      <c r="A600">
        <v>19.088000000000001</v>
      </c>
      <c r="B600">
        <v>4.2</v>
      </c>
      <c r="C600">
        <v>-26.3</v>
      </c>
      <c r="D600">
        <v>640.20000000000005</v>
      </c>
    </row>
    <row r="601" spans="1:10">
      <c r="A601">
        <v>19.12</v>
      </c>
      <c r="B601">
        <v>4.4000000000000004</v>
      </c>
      <c r="C601">
        <v>-25.4</v>
      </c>
      <c r="D601">
        <v>627</v>
      </c>
    </row>
    <row r="602" spans="1:10">
      <c r="A602">
        <v>19.152000000000001</v>
      </c>
      <c r="B602">
        <v>4.2</v>
      </c>
      <c r="C602">
        <v>-24.4</v>
      </c>
      <c r="D602">
        <v>614.29999999999995</v>
      </c>
    </row>
    <row r="603" spans="1:10">
      <c r="A603">
        <v>19.184000000000001</v>
      </c>
      <c r="B603">
        <v>4.3</v>
      </c>
      <c r="C603">
        <v>-23.8</v>
      </c>
      <c r="D603">
        <v>601.9</v>
      </c>
      <c r="E603" s="4" t="s">
        <v>40</v>
      </c>
      <c r="G603" s="4">
        <f>A624-A604</f>
        <v>0.64000000000000101</v>
      </c>
    </row>
    <row r="604" spans="1:10">
      <c r="A604">
        <v>19.216000000000001</v>
      </c>
      <c r="B604">
        <v>4.4000000000000004</v>
      </c>
      <c r="C604">
        <v>-22.9</v>
      </c>
      <c r="D604">
        <v>589.9</v>
      </c>
      <c r="E604" s="5" t="s">
        <v>41</v>
      </c>
    </row>
    <row r="605" spans="1:10">
      <c r="A605">
        <v>19.248000000000001</v>
      </c>
      <c r="B605">
        <v>3.8</v>
      </c>
      <c r="C605">
        <v>-22.2</v>
      </c>
      <c r="D605">
        <v>578.4</v>
      </c>
      <c r="E605" s="5"/>
      <c r="F605" s="5"/>
      <c r="G605" s="5"/>
      <c r="H605" s="5"/>
      <c r="I605" s="5"/>
      <c r="J605" s="5"/>
    </row>
    <row r="606" spans="1:10">
      <c r="A606">
        <v>19.28</v>
      </c>
      <c r="B606">
        <v>3.4</v>
      </c>
      <c r="C606">
        <v>-22.7</v>
      </c>
      <c r="D606">
        <v>566.6</v>
      </c>
      <c r="E606" s="5"/>
      <c r="F606" s="5"/>
      <c r="G606" s="5"/>
      <c r="H606" s="5"/>
      <c r="I606" s="5"/>
      <c r="J606" s="5"/>
    </row>
    <row r="607" spans="1:10">
      <c r="A607">
        <v>19.312000000000001</v>
      </c>
      <c r="B607">
        <v>3.3</v>
      </c>
      <c r="C607">
        <v>-23</v>
      </c>
      <c r="D607">
        <v>554.6</v>
      </c>
      <c r="E607" s="5"/>
      <c r="F607" s="5"/>
      <c r="G607" s="5"/>
      <c r="H607" s="5"/>
      <c r="I607" s="5"/>
      <c r="J607" s="5"/>
    </row>
    <row r="608" spans="1:10">
      <c r="A608">
        <v>19.344000000000001</v>
      </c>
      <c r="B608">
        <v>2.8</v>
      </c>
      <c r="C608">
        <v>-23.1</v>
      </c>
      <c r="D608">
        <v>542.6</v>
      </c>
      <c r="E608" s="5"/>
      <c r="F608" s="5"/>
      <c r="G608" s="5"/>
      <c r="H608" s="5"/>
      <c r="I608" s="5"/>
      <c r="J608" s="5"/>
    </row>
    <row r="609" spans="1:13">
      <c r="A609">
        <v>19.376000000000001</v>
      </c>
      <c r="B609">
        <v>2.8</v>
      </c>
      <c r="C609">
        <v>-23.2</v>
      </c>
      <c r="D609">
        <v>530.5</v>
      </c>
      <c r="E609" s="5" t="s">
        <v>43</v>
      </c>
      <c r="F609" s="5" t="s">
        <v>44</v>
      </c>
      <c r="G609" s="5" t="s">
        <v>45</v>
      </c>
      <c r="H609" s="5" t="s">
        <v>46</v>
      </c>
      <c r="I609" s="5" t="s">
        <v>47</v>
      </c>
      <c r="J609" s="5" t="s">
        <v>48</v>
      </c>
    </row>
    <row r="610" spans="1:13">
      <c r="A610">
        <v>19.408000000000001</v>
      </c>
      <c r="B610">
        <v>2.4</v>
      </c>
      <c r="C610">
        <v>-23.1</v>
      </c>
      <c r="D610">
        <v>518.5</v>
      </c>
      <c r="E610" s="5"/>
      <c r="F610" s="5"/>
      <c r="G610" s="5"/>
      <c r="H610" s="5"/>
      <c r="I610" s="5"/>
      <c r="J610" s="5"/>
    </row>
    <row r="611" spans="1:13">
      <c r="A611">
        <v>19.440000000000001</v>
      </c>
      <c r="B611">
        <v>2.4</v>
      </c>
      <c r="C611">
        <v>-23.1</v>
      </c>
      <c r="D611">
        <v>506.5</v>
      </c>
      <c r="E611" s="5"/>
      <c r="F611" s="5"/>
      <c r="G611" s="5"/>
      <c r="H611" s="5"/>
      <c r="I611" s="5"/>
      <c r="J611" s="5"/>
      <c r="L611" s="15" t="s">
        <v>42</v>
      </c>
      <c r="M611">
        <v>20.463999999999999</v>
      </c>
    </row>
    <row r="612" spans="1:13">
      <c r="A612">
        <v>19.472000000000001</v>
      </c>
      <c r="B612">
        <v>2.2000000000000002</v>
      </c>
      <c r="C612">
        <v>-22.8</v>
      </c>
      <c r="D612">
        <v>494.6</v>
      </c>
      <c r="E612" s="5"/>
      <c r="F612" s="5"/>
      <c r="G612" s="5"/>
      <c r="H612" s="5"/>
      <c r="I612" s="5"/>
      <c r="J612" s="5"/>
      <c r="L612" s="16" t="s">
        <v>32</v>
      </c>
      <c r="M612">
        <f>1/0.0209</f>
        <v>47.846889952153099</v>
      </c>
    </row>
    <row r="613" spans="1:13">
      <c r="A613">
        <v>19.504000000000001</v>
      </c>
      <c r="B613">
        <v>2.2000000000000002</v>
      </c>
      <c r="C613">
        <v>-22.6</v>
      </c>
      <c r="D613">
        <v>482.8</v>
      </c>
      <c r="E613" s="5">
        <f t="shared" ref="E613:E621" si="91">B613-$B$604</f>
        <v>-2.2000000000000002</v>
      </c>
      <c r="F613" s="5">
        <f t="shared" ref="F613" si="92">(C613-$C$604)</f>
        <v>0.29999999999999699</v>
      </c>
      <c r="G613" s="5">
        <f t="shared" ref="G613" si="93">D613-$D$604</f>
        <v>-107.1</v>
      </c>
      <c r="H613" s="14">
        <f t="shared" ref="H613" si="94">G613/(F613/60)</f>
        <v>-21420.0000000002</v>
      </c>
      <c r="I613" s="14">
        <f t="shared" ref="I613" si="95">E613/(F613/60)</f>
        <v>-440.00000000000398</v>
      </c>
      <c r="J613" s="5">
        <v>1</v>
      </c>
    </row>
    <row r="614" spans="1:13">
      <c r="A614">
        <v>19.536000000000001</v>
      </c>
      <c r="B614">
        <v>2.2000000000000002</v>
      </c>
      <c r="C614">
        <v>-22.1</v>
      </c>
      <c r="D614">
        <v>471.3</v>
      </c>
      <c r="E614" s="5">
        <f t="shared" si="91"/>
        <v>-2.2000000000000002</v>
      </c>
      <c r="F614" s="5">
        <f t="shared" ref="F614:F621" si="96">(C614-$C$604)</f>
        <v>0.79999999999999705</v>
      </c>
      <c r="G614" s="5">
        <f t="shared" ref="G614:G621" si="97">D614-$D$604</f>
        <v>-118.6</v>
      </c>
      <c r="H614" s="14">
        <f t="shared" ref="H614:H621" si="98">G614/(F614/60)</f>
        <v>-8895.0000000000291</v>
      </c>
      <c r="I614" s="14">
        <f t="shared" ref="I614:I621" si="99">E614/(F614/60)</f>
        <v>-165.00000000000099</v>
      </c>
      <c r="J614" s="5">
        <v>2</v>
      </c>
    </row>
    <row r="615" spans="1:13">
      <c r="A615">
        <v>19.568000000000001</v>
      </c>
      <c r="B615">
        <v>2.2000000000000002</v>
      </c>
      <c r="C615">
        <v>-21.4</v>
      </c>
      <c r="D615">
        <v>460.1</v>
      </c>
      <c r="E615" s="5">
        <f t="shared" si="91"/>
        <v>-2.2000000000000002</v>
      </c>
      <c r="F615" s="5">
        <f t="shared" si="96"/>
        <v>1.5</v>
      </c>
      <c r="G615" s="5">
        <f t="shared" si="97"/>
        <v>-129.80000000000001</v>
      </c>
      <c r="H615" s="14">
        <f t="shared" si="98"/>
        <v>-5192</v>
      </c>
      <c r="I615" s="14">
        <f t="shared" si="99"/>
        <v>-88</v>
      </c>
      <c r="J615" s="5">
        <v>3</v>
      </c>
    </row>
    <row r="616" spans="1:13">
      <c r="A616">
        <v>19.600000000000001</v>
      </c>
      <c r="B616">
        <v>2.1</v>
      </c>
      <c r="C616">
        <v>-20.8</v>
      </c>
      <c r="D616">
        <v>449.3</v>
      </c>
      <c r="E616" s="5">
        <f t="shared" si="91"/>
        <v>-2.2999999999999998</v>
      </c>
      <c r="F616" s="5">
        <f t="shared" si="96"/>
        <v>2.1</v>
      </c>
      <c r="G616" s="5">
        <f t="shared" si="97"/>
        <v>-140.6</v>
      </c>
      <c r="H616" s="14">
        <f t="shared" si="98"/>
        <v>-4017.1428571428601</v>
      </c>
      <c r="I616" s="14">
        <f t="shared" si="99"/>
        <v>-65.714285714285793</v>
      </c>
      <c r="J616" s="5">
        <v>4</v>
      </c>
    </row>
    <row r="617" spans="1:13">
      <c r="A617">
        <v>19.632000000000001</v>
      </c>
      <c r="B617">
        <v>2.2999999999999998</v>
      </c>
      <c r="C617">
        <v>-20.2</v>
      </c>
      <c r="D617">
        <v>438.8</v>
      </c>
      <c r="E617" s="5">
        <f t="shared" si="91"/>
        <v>-2.1</v>
      </c>
      <c r="F617" s="5">
        <f t="shared" si="96"/>
        <v>2.7</v>
      </c>
      <c r="G617" s="5">
        <f t="shared" si="97"/>
        <v>-151.1</v>
      </c>
      <c r="H617" s="14">
        <f t="shared" si="98"/>
        <v>-3357.7777777777801</v>
      </c>
      <c r="I617" s="14">
        <f t="shared" si="99"/>
        <v>-46.6666666666667</v>
      </c>
      <c r="J617" s="5">
        <v>5</v>
      </c>
    </row>
    <row r="618" spans="1:13">
      <c r="A618">
        <v>19.664000000000001</v>
      </c>
      <c r="B618">
        <v>2.1</v>
      </c>
      <c r="C618">
        <v>-19.5</v>
      </c>
      <c r="D618">
        <v>428.6</v>
      </c>
      <c r="E618" s="5">
        <f t="shared" si="91"/>
        <v>-2.2999999999999998</v>
      </c>
      <c r="F618" s="5">
        <f t="shared" si="96"/>
        <v>3.4</v>
      </c>
      <c r="G618" s="5">
        <f t="shared" si="97"/>
        <v>-161.30000000000001</v>
      </c>
      <c r="H618" s="14">
        <f t="shared" si="98"/>
        <v>-2846.4705882352901</v>
      </c>
      <c r="I618" s="14">
        <f t="shared" si="99"/>
        <v>-40.588235294117702</v>
      </c>
      <c r="J618" s="5">
        <v>6</v>
      </c>
    </row>
    <row r="619" spans="1:13">
      <c r="A619">
        <v>19.696000000000002</v>
      </c>
      <c r="B619">
        <v>2.1</v>
      </c>
      <c r="C619">
        <v>-19</v>
      </c>
      <c r="D619">
        <v>418.7</v>
      </c>
      <c r="E619" s="5">
        <f t="shared" si="91"/>
        <v>-2.2999999999999998</v>
      </c>
      <c r="F619" s="5">
        <f t="shared" si="96"/>
        <v>3.9</v>
      </c>
      <c r="G619" s="5">
        <f t="shared" si="97"/>
        <v>-171.2</v>
      </c>
      <c r="H619" s="14">
        <f t="shared" si="98"/>
        <v>-2633.8461538461502</v>
      </c>
      <c r="I619" s="14">
        <f t="shared" si="99"/>
        <v>-35.384615384615401</v>
      </c>
      <c r="J619" s="5">
        <v>7</v>
      </c>
    </row>
    <row r="620" spans="1:13">
      <c r="A620">
        <v>19.728000000000002</v>
      </c>
      <c r="B620">
        <v>2.2999999999999998</v>
      </c>
      <c r="C620">
        <v>-18.399999999999999</v>
      </c>
      <c r="D620">
        <v>409.1</v>
      </c>
      <c r="E620" s="5">
        <f t="shared" si="91"/>
        <v>-2.1</v>
      </c>
      <c r="F620" s="5">
        <f t="shared" si="96"/>
        <v>4.5</v>
      </c>
      <c r="G620" s="5">
        <f t="shared" si="97"/>
        <v>-180.8</v>
      </c>
      <c r="H620" s="14">
        <f t="shared" si="98"/>
        <v>-2410.6666666666702</v>
      </c>
      <c r="I620" s="14">
        <f t="shared" si="99"/>
        <v>-28</v>
      </c>
      <c r="J620" s="5">
        <v>8</v>
      </c>
    </row>
    <row r="621" spans="1:13">
      <c r="A621">
        <v>19.760000000000002</v>
      </c>
      <c r="B621">
        <v>2.1</v>
      </c>
      <c r="C621">
        <v>-17.8</v>
      </c>
      <c r="D621">
        <v>399.9</v>
      </c>
      <c r="E621" s="5">
        <f t="shared" si="91"/>
        <v>-2.2999999999999998</v>
      </c>
      <c r="F621" s="5">
        <f t="shared" si="96"/>
        <v>5.0999999999999996</v>
      </c>
      <c r="G621" s="5">
        <f t="shared" si="97"/>
        <v>-190</v>
      </c>
      <c r="H621" s="14">
        <f t="shared" si="98"/>
        <v>-2235.2941176470599</v>
      </c>
      <c r="I621" s="14">
        <f t="shared" si="99"/>
        <v>-27.0588235294118</v>
      </c>
      <c r="J621" s="5">
        <v>9</v>
      </c>
    </row>
    <row r="622" spans="1:13">
      <c r="A622">
        <v>19.792000000000002</v>
      </c>
      <c r="B622">
        <v>2.2000000000000002</v>
      </c>
      <c r="C622">
        <v>-17.3</v>
      </c>
      <c r="D622">
        <v>390.9</v>
      </c>
    </row>
    <row r="623" spans="1:13">
      <c r="A623">
        <v>19.824000000000002</v>
      </c>
      <c r="B623">
        <v>2.1</v>
      </c>
      <c r="C623">
        <v>-16.7</v>
      </c>
      <c r="D623">
        <v>382.2</v>
      </c>
      <c r="E623" s="17" t="s">
        <v>49</v>
      </c>
    </row>
    <row r="624" spans="1:13">
      <c r="A624">
        <v>19.856000000000002</v>
      </c>
      <c r="B624">
        <v>2</v>
      </c>
      <c r="C624">
        <v>-16</v>
      </c>
      <c r="D624">
        <v>373.8</v>
      </c>
    </row>
    <row r="625" spans="1:4">
      <c r="A625">
        <v>19.888000000000002</v>
      </c>
      <c r="B625">
        <v>2</v>
      </c>
      <c r="C625">
        <v>-14.2</v>
      </c>
      <c r="D625">
        <v>366.4</v>
      </c>
    </row>
    <row r="626" spans="1:4">
      <c r="A626">
        <v>19.920000000000002</v>
      </c>
      <c r="B626">
        <v>2.1</v>
      </c>
      <c r="C626">
        <v>-11.4</v>
      </c>
      <c r="D626">
        <v>360.5</v>
      </c>
    </row>
    <row r="627" spans="1:4">
      <c r="A627">
        <v>19.952000000000002</v>
      </c>
      <c r="B627">
        <v>3.6</v>
      </c>
      <c r="C627">
        <v>-7.8</v>
      </c>
      <c r="D627">
        <v>356.4</v>
      </c>
    </row>
  </sheetData>
  <mergeCells count="7">
    <mergeCell ref="V40:V48"/>
    <mergeCell ref="V49:V57"/>
    <mergeCell ref="R2:U2"/>
    <mergeCell ref="V4:V12"/>
    <mergeCell ref="V13:V21"/>
    <mergeCell ref="V22:V30"/>
    <mergeCell ref="V31:V39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27"/>
  <sheetViews>
    <sheetView topLeftCell="F1" workbookViewId="0">
      <pane ySplit="3" topLeftCell="A36" activePane="bottomLeft" state="frozen"/>
      <selection pane="bottomLeft" activeCell="R4" sqref="R4:V51"/>
    </sheetView>
  </sheetViews>
  <sheetFormatPr defaultColWidth="9" defaultRowHeight="14.4"/>
  <sheetData>
    <row r="1" spans="1:22" s="12" customFormat="1" ht="13.8">
      <c r="A1" s="1" t="s">
        <v>50</v>
      </c>
      <c r="B1" s="1"/>
      <c r="C1" s="1"/>
      <c r="D1" s="1"/>
      <c r="E1" s="1"/>
      <c r="F1" s="1"/>
      <c r="G1" s="1"/>
      <c r="H1" s="1"/>
      <c r="I1" s="1"/>
    </row>
    <row r="2" spans="1:22" s="12" customFormat="1" ht="13.8">
      <c r="A2" s="1" t="s">
        <v>51</v>
      </c>
      <c r="B2" s="1"/>
      <c r="C2" s="1"/>
      <c r="D2" s="1"/>
      <c r="E2" s="1"/>
      <c r="F2" s="1"/>
      <c r="G2" s="1"/>
      <c r="H2" s="1"/>
      <c r="I2" s="1"/>
      <c r="J2" s="92" t="s">
        <v>20</v>
      </c>
      <c r="K2" s="92"/>
      <c r="L2" s="18"/>
      <c r="R2" s="89" t="s">
        <v>21</v>
      </c>
      <c r="S2" s="89"/>
      <c r="T2" s="89"/>
      <c r="U2" s="89"/>
    </row>
    <row r="3" spans="1:22" s="12" customFormat="1" ht="13.8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1" t="s">
        <v>29</v>
      </c>
      <c r="I3" s="1" t="s">
        <v>30</v>
      </c>
      <c r="J3" s="6" t="s">
        <v>31</v>
      </c>
      <c r="K3" s="6" t="s">
        <v>32</v>
      </c>
      <c r="L3" s="18"/>
      <c r="R3" s="20" t="s">
        <v>22</v>
      </c>
      <c r="S3" s="21" t="s">
        <v>23</v>
      </c>
      <c r="T3" s="21" t="s">
        <v>24</v>
      </c>
      <c r="U3" s="21" t="s">
        <v>25</v>
      </c>
    </row>
    <row r="4" spans="1:22">
      <c r="A4">
        <v>0</v>
      </c>
      <c r="B4">
        <v>6.5</v>
      </c>
      <c r="C4">
        <v>-70.5</v>
      </c>
      <c r="D4">
        <v>722.9</v>
      </c>
      <c r="J4" s="8">
        <f>M38</f>
        <v>10.117000000000001</v>
      </c>
      <c r="K4" s="8">
        <f>M39</f>
        <v>31.847133757961799</v>
      </c>
      <c r="L4" s="9" t="s">
        <v>33</v>
      </c>
      <c r="R4">
        <f>A40</f>
        <v>1.1539999999999999</v>
      </c>
      <c r="S4" s="13">
        <f>B40</f>
        <v>2.2999999999999998</v>
      </c>
      <c r="T4" s="13">
        <f>C40</f>
        <v>-9.9</v>
      </c>
      <c r="U4" s="13">
        <f>D40</f>
        <v>120.2</v>
      </c>
      <c r="V4" s="90" t="s">
        <v>33</v>
      </c>
    </row>
    <row r="5" spans="1:22">
      <c r="A5">
        <v>3.2000000000000001E-2</v>
      </c>
      <c r="B5">
        <v>6.6</v>
      </c>
      <c r="C5">
        <v>-74.099999999999994</v>
      </c>
      <c r="D5">
        <v>684.3</v>
      </c>
      <c r="J5" s="8">
        <f>M119</f>
        <v>10.75</v>
      </c>
      <c r="K5" s="8">
        <f>M120</f>
        <v>32.362459546925599</v>
      </c>
      <c r="L5" s="9" t="s">
        <v>34</v>
      </c>
      <c r="R5">
        <f t="shared" ref="R5:S11" si="0">A41</f>
        <v>1.1859999999999999</v>
      </c>
      <c r="S5" s="13">
        <f t="shared" si="0"/>
        <v>2.2999999999999998</v>
      </c>
      <c r="T5" s="13">
        <f t="shared" ref="T5:U5" si="1">C41</f>
        <v>-10.1</v>
      </c>
      <c r="U5" s="13">
        <f t="shared" si="1"/>
        <v>112.9</v>
      </c>
      <c r="V5" s="90"/>
    </row>
    <row r="6" spans="1:22">
      <c r="A6">
        <v>6.4000000000000001E-2</v>
      </c>
      <c r="B6">
        <v>6.8</v>
      </c>
      <c r="C6">
        <v>-77.7</v>
      </c>
      <c r="D6">
        <v>643.9</v>
      </c>
      <c r="J6" s="8">
        <f>M270</f>
        <v>10.903</v>
      </c>
      <c r="K6" s="8">
        <f>M271</f>
        <v>32.362459546925599</v>
      </c>
      <c r="L6" s="9" t="s">
        <v>35</v>
      </c>
      <c r="R6">
        <f t="shared" si="0"/>
        <v>1.218</v>
      </c>
      <c r="S6" s="13">
        <f t="shared" si="0"/>
        <v>2.2000000000000002</v>
      </c>
      <c r="T6" s="13">
        <f t="shared" ref="T6:U6" si="2">C42</f>
        <v>-9.5</v>
      </c>
      <c r="U6" s="13">
        <f t="shared" si="2"/>
        <v>108.7</v>
      </c>
      <c r="V6" s="90"/>
    </row>
    <row r="7" spans="1:22">
      <c r="A7">
        <v>9.6000000000000002E-2</v>
      </c>
      <c r="B7">
        <v>6.6</v>
      </c>
      <c r="C7">
        <v>-79.7</v>
      </c>
      <c r="D7">
        <v>602.29999999999995</v>
      </c>
      <c r="G7">
        <f>60/25*0.47</f>
        <v>1.1279999999999999</v>
      </c>
      <c r="J7" s="8">
        <f>M358</f>
        <v>10.513</v>
      </c>
      <c r="K7" s="8">
        <f>M359</f>
        <v>31.746031746031701</v>
      </c>
      <c r="L7" s="9" t="s">
        <v>36</v>
      </c>
      <c r="R7">
        <f t="shared" si="0"/>
        <v>1.25</v>
      </c>
      <c r="S7" s="13">
        <f t="shared" si="0"/>
        <v>2.1</v>
      </c>
      <c r="T7" s="13">
        <f t="shared" ref="T7:U7" si="3">C43</f>
        <v>-9</v>
      </c>
      <c r="U7" s="13">
        <f t="shared" si="3"/>
        <v>105.9</v>
      </c>
      <c r="V7" s="90"/>
    </row>
    <row r="8" spans="1:22">
      <c r="A8">
        <v>0.128</v>
      </c>
      <c r="B8">
        <v>6</v>
      </c>
      <c r="C8">
        <v>-77.400000000000006</v>
      </c>
      <c r="D8">
        <v>562</v>
      </c>
      <c r="J8" s="8">
        <f>M430</f>
        <v>10.606</v>
      </c>
      <c r="K8" s="8">
        <f>M431</f>
        <v>31.152647975077901</v>
      </c>
      <c r="L8" s="9" t="s">
        <v>37</v>
      </c>
      <c r="R8">
        <f t="shared" si="0"/>
        <v>1.282</v>
      </c>
      <c r="S8" s="13">
        <f t="shared" si="0"/>
        <v>2.1</v>
      </c>
      <c r="T8" s="13">
        <f t="shared" ref="T8:U8" si="4">C44</f>
        <v>-8.3000000000000007</v>
      </c>
      <c r="U8" s="13">
        <f t="shared" si="4"/>
        <v>101.6</v>
      </c>
      <c r="V8" s="90"/>
    </row>
    <row r="9" spans="1:22">
      <c r="A9">
        <v>0.16</v>
      </c>
      <c r="B9">
        <v>5.5</v>
      </c>
      <c r="C9">
        <v>-73.5</v>
      </c>
      <c r="D9">
        <v>523.70000000000005</v>
      </c>
      <c r="J9" s="8">
        <f>M511</f>
        <v>10.717000000000001</v>
      </c>
      <c r="K9" s="8">
        <f>M512</f>
        <v>30.030030030030002</v>
      </c>
      <c r="L9" s="9" t="s">
        <v>38</v>
      </c>
      <c r="R9">
        <f t="shared" si="0"/>
        <v>1.3140000000000001</v>
      </c>
      <c r="S9" s="13">
        <f t="shared" si="0"/>
        <v>2.1</v>
      </c>
      <c r="T9" s="13">
        <f t="shared" ref="T9:U9" si="5">C45</f>
        <v>-7.5</v>
      </c>
      <c r="U9" s="13">
        <f t="shared" si="5"/>
        <v>97.7</v>
      </c>
      <c r="V9" s="90"/>
    </row>
    <row r="10" spans="1:22">
      <c r="A10">
        <v>0.192</v>
      </c>
      <c r="B10">
        <v>4.9000000000000004</v>
      </c>
      <c r="C10">
        <v>-69.599999999999994</v>
      </c>
      <c r="D10">
        <v>487.5</v>
      </c>
      <c r="I10" s="19"/>
      <c r="J10" s="8">
        <f>AVERAGE(J4:J9)</f>
        <v>10.601000000000001</v>
      </c>
      <c r="K10" s="8">
        <f>AVERAGE(K4:K9)</f>
        <v>31.583460433825401</v>
      </c>
      <c r="L10" s="10" t="s">
        <v>11</v>
      </c>
      <c r="R10">
        <f t="shared" si="0"/>
        <v>1.3460000000000001</v>
      </c>
      <c r="S10" s="13">
        <f t="shared" si="0"/>
        <v>2.1</v>
      </c>
      <c r="T10" s="13">
        <f t="shared" ref="T10:U10" si="6">C46</f>
        <v>-6.6</v>
      </c>
      <c r="U10" s="13">
        <f t="shared" si="6"/>
        <v>94.2</v>
      </c>
      <c r="V10" s="90"/>
    </row>
    <row r="11" spans="1:22">
      <c r="A11">
        <v>0.224</v>
      </c>
      <c r="B11">
        <v>4.4000000000000004</v>
      </c>
      <c r="C11">
        <v>-65.7</v>
      </c>
      <c r="D11">
        <v>453.3</v>
      </c>
      <c r="I11" s="19"/>
      <c r="J11" s="11">
        <f>STDEV(J4:J9)</f>
        <v>0.27161958692259303</v>
      </c>
      <c r="K11" s="11">
        <f>STDEV(K4:K9)</f>
        <v>0.88412416366517699</v>
      </c>
      <c r="L11" s="10" t="s">
        <v>12</v>
      </c>
      <c r="R11">
        <f t="shared" si="0"/>
        <v>1.3779999999999999</v>
      </c>
      <c r="S11" s="13">
        <f t="shared" si="0"/>
        <v>2.2000000000000002</v>
      </c>
      <c r="T11" s="13">
        <f t="shared" ref="T11:U11" si="7">C47</f>
        <v>-6</v>
      </c>
      <c r="U11" s="13">
        <f t="shared" si="7"/>
        <v>91.1</v>
      </c>
      <c r="V11" s="90"/>
    </row>
    <row r="12" spans="1:22">
      <c r="A12">
        <v>0.25600000000000001</v>
      </c>
      <c r="B12">
        <v>4</v>
      </c>
      <c r="C12">
        <v>-61.8</v>
      </c>
      <c r="D12">
        <v>421.1</v>
      </c>
      <c r="I12" s="19"/>
      <c r="J12" s="11">
        <f>(ABS(MAX(J4:J9))-5)/5</f>
        <v>1.1806000000000001</v>
      </c>
      <c r="K12" s="11">
        <f>(ABS(MAX(K4:K9))-50)/50</f>
        <v>-0.35275080906148898</v>
      </c>
      <c r="L12" s="10" t="s">
        <v>39</v>
      </c>
      <c r="R12">
        <f>A120</f>
        <v>3.718</v>
      </c>
      <c r="S12" s="13">
        <f>B120</f>
        <v>2.4</v>
      </c>
      <c r="T12" s="13">
        <f>C120</f>
        <v>-9.3000000000000007</v>
      </c>
      <c r="U12" s="13">
        <f>D120</f>
        <v>125.4</v>
      </c>
      <c r="V12" s="91" t="s">
        <v>34</v>
      </c>
    </row>
    <row r="13" spans="1:22">
      <c r="A13">
        <v>0.28799999999999998</v>
      </c>
      <c r="B13">
        <v>3.7</v>
      </c>
      <c r="C13">
        <v>-58</v>
      </c>
      <c r="D13">
        <v>390.9</v>
      </c>
      <c r="R13">
        <f t="shared" ref="R13:S19" si="8">A121</f>
        <v>3.75</v>
      </c>
      <c r="S13" s="13">
        <f t="shared" si="8"/>
        <v>2.2999999999999998</v>
      </c>
      <c r="T13" s="13">
        <f t="shared" ref="T13:U13" si="9">C121</f>
        <v>-9.6999999999999993</v>
      </c>
      <c r="U13" s="13">
        <f t="shared" si="9"/>
        <v>120.4</v>
      </c>
      <c r="V13" s="91"/>
    </row>
    <row r="14" spans="1:22">
      <c r="A14">
        <v>0.32100000000000001</v>
      </c>
      <c r="B14">
        <v>3.4</v>
      </c>
      <c r="C14">
        <v>-54.3</v>
      </c>
      <c r="D14">
        <v>362.6</v>
      </c>
      <c r="R14">
        <f t="shared" si="8"/>
        <v>3.782</v>
      </c>
      <c r="S14" s="13">
        <f t="shared" si="8"/>
        <v>2.1</v>
      </c>
      <c r="T14" s="13">
        <f t="shared" ref="T14:U14" si="10">C122</f>
        <v>-10.5</v>
      </c>
      <c r="U14" s="13">
        <f t="shared" si="10"/>
        <v>115.2</v>
      </c>
      <c r="V14" s="91"/>
    </row>
    <row r="15" spans="1:22">
      <c r="A15">
        <v>0.35299999999999998</v>
      </c>
      <c r="B15">
        <v>3.2</v>
      </c>
      <c r="C15">
        <v>-50.5</v>
      </c>
      <c r="D15">
        <v>336.3</v>
      </c>
      <c r="R15">
        <f t="shared" si="8"/>
        <v>3.8140000000000001</v>
      </c>
      <c r="S15" s="13">
        <f t="shared" si="8"/>
        <v>2.1</v>
      </c>
      <c r="T15" s="13">
        <f t="shared" ref="T15:U15" si="11">C123</f>
        <v>-10.8</v>
      </c>
      <c r="U15" s="13">
        <f t="shared" si="11"/>
        <v>110.1</v>
      </c>
      <c r="V15" s="91"/>
    </row>
    <row r="16" spans="1:22">
      <c r="A16">
        <v>0.38500000000000001</v>
      </c>
      <c r="B16">
        <v>3</v>
      </c>
      <c r="C16">
        <v>-46.7</v>
      </c>
      <c r="D16">
        <v>311.89999999999998</v>
      </c>
      <c r="R16">
        <f t="shared" si="8"/>
        <v>3.8460000000000001</v>
      </c>
      <c r="S16" s="13">
        <f t="shared" si="8"/>
        <v>2.1</v>
      </c>
      <c r="T16" s="13">
        <f t="shared" ref="T16:U16" si="12">C124</f>
        <v>-9.8000000000000007</v>
      </c>
      <c r="U16" s="13">
        <f t="shared" si="12"/>
        <v>105.3</v>
      </c>
      <c r="V16" s="91"/>
    </row>
    <row r="17" spans="1:22">
      <c r="A17">
        <v>0.41699999999999998</v>
      </c>
      <c r="B17">
        <v>2.9</v>
      </c>
      <c r="C17">
        <v>-43.1</v>
      </c>
      <c r="D17">
        <v>289.5</v>
      </c>
      <c r="R17">
        <f t="shared" si="8"/>
        <v>3.8780000000000001</v>
      </c>
      <c r="S17" s="13">
        <f t="shared" si="8"/>
        <v>2.1</v>
      </c>
      <c r="T17" s="13">
        <f t="shared" ref="T17:U17" si="13">C125</f>
        <v>-8.8000000000000007</v>
      </c>
      <c r="U17" s="13">
        <f t="shared" si="13"/>
        <v>101.1</v>
      </c>
      <c r="V17" s="91"/>
    </row>
    <row r="18" spans="1:22">
      <c r="A18">
        <v>0.44900000000000001</v>
      </c>
      <c r="B18">
        <v>3</v>
      </c>
      <c r="C18">
        <v>-39.200000000000003</v>
      </c>
      <c r="D18">
        <v>269.10000000000002</v>
      </c>
      <c r="R18">
        <f t="shared" si="8"/>
        <v>3.91</v>
      </c>
      <c r="S18" s="13">
        <f t="shared" si="8"/>
        <v>2.1</v>
      </c>
      <c r="T18" s="13">
        <f t="shared" ref="T18:U18" si="14">C126</f>
        <v>-7.4</v>
      </c>
      <c r="U18" s="13">
        <f t="shared" si="14"/>
        <v>97.2</v>
      </c>
      <c r="V18" s="91"/>
    </row>
    <row r="19" spans="1:22">
      <c r="A19">
        <v>0.48099999999999998</v>
      </c>
      <c r="B19">
        <v>3</v>
      </c>
      <c r="C19">
        <v>-35.1</v>
      </c>
      <c r="D19">
        <v>250.8</v>
      </c>
      <c r="R19">
        <f t="shared" si="8"/>
        <v>3.9420000000000002</v>
      </c>
      <c r="S19" s="13">
        <f t="shared" si="8"/>
        <v>2.1</v>
      </c>
      <c r="T19" s="13">
        <f t="shared" ref="T19:U19" si="15">C127</f>
        <v>-6.6</v>
      </c>
      <c r="U19" s="13">
        <f t="shared" si="15"/>
        <v>93.7</v>
      </c>
      <c r="V19" s="91"/>
    </row>
    <row r="20" spans="1:22">
      <c r="A20">
        <v>0.51300000000000001</v>
      </c>
      <c r="B20">
        <v>3.1</v>
      </c>
      <c r="C20">
        <v>-31.6</v>
      </c>
      <c r="D20">
        <v>234.3</v>
      </c>
      <c r="R20">
        <f>A201</f>
        <v>6.3140000000000001</v>
      </c>
      <c r="S20" s="13">
        <f>B201</f>
        <v>2.4</v>
      </c>
      <c r="T20" s="13">
        <f>C201</f>
        <v>-9.1999999999999993</v>
      </c>
      <c r="U20" s="13">
        <f>D201</f>
        <v>123.6</v>
      </c>
      <c r="V20" s="90" t="s">
        <v>35</v>
      </c>
    </row>
    <row r="21" spans="1:22">
      <c r="A21">
        <v>0.54500000000000004</v>
      </c>
      <c r="B21">
        <v>3.2</v>
      </c>
      <c r="C21">
        <v>-27.9</v>
      </c>
      <c r="D21">
        <v>219.8</v>
      </c>
      <c r="R21">
        <f t="shared" ref="R21:S27" si="16">A202</f>
        <v>6.3460000000000001</v>
      </c>
      <c r="S21" s="13">
        <f t="shared" si="16"/>
        <v>2.2000000000000002</v>
      </c>
      <c r="T21" s="13">
        <f t="shared" ref="T21:U21" si="17">C202</f>
        <v>-9.6</v>
      </c>
      <c r="U21" s="13">
        <f t="shared" si="17"/>
        <v>118.6</v>
      </c>
      <c r="V21" s="90"/>
    </row>
    <row r="22" spans="1:22">
      <c r="A22">
        <v>0.57699999999999996</v>
      </c>
      <c r="B22">
        <v>3.4</v>
      </c>
      <c r="C22">
        <v>-24.4</v>
      </c>
      <c r="D22">
        <v>207.1</v>
      </c>
      <c r="R22">
        <f t="shared" si="16"/>
        <v>6.3780000000000001</v>
      </c>
      <c r="S22" s="13">
        <f t="shared" si="16"/>
        <v>2.1</v>
      </c>
      <c r="T22" s="13">
        <f t="shared" ref="T22:U22" si="18">C203</f>
        <v>-9.8000000000000007</v>
      </c>
      <c r="U22" s="13">
        <f t="shared" si="18"/>
        <v>113.5</v>
      </c>
      <c r="V22" s="90"/>
    </row>
    <row r="23" spans="1:22">
      <c r="A23">
        <v>0.60899999999999999</v>
      </c>
      <c r="B23">
        <v>3.7</v>
      </c>
      <c r="C23">
        <v>-21</v>
      </c>
      <c r="D23">
        <v>196.2</v>
      </c>
      <c r="R23">
        <f t="shared" si="16"/>
        <v>6.41</v>
      </c>
      <c r="S23" s="13">
        <f t="shared" si="16"/>
        <v>2.1</v>
      </c>
      <c r="T23" s="13">
        <f t="shared" ref="T23:U23" si="19">C204</f>
        <v>-9.6</v>
      </c>
      <c r="U23" s="13">
        <f t="shared" si="19"/>
        <v>108.5</v>
      </c>
      <c r="V23" s="90"/>
    </row>
    <row r="24" spans="1:22">
      <c r="A24">
        <v>0.64100000000000001</v>
      </c>
      <c r="B24">
        <v>3.7</v>
      </c>
      <c r="C24">
        <v>-17.399999999999999</v>
      </c>
      <c r="D24">
        <v>187.1</v>
      </c>
      <c r="R24">
        <f t="shared" si="16"/>
        <v>6.4420000000000002</v>
      </c>
      <c r="S24" s="13">
        <f t="shared" si="16"/>
        <v>2.1</v>
      </c>
      <c r="T24" s="13">
        <f t="shared" ref="T24:U24" si="20">C205</f>
        <v>-8.8000000000000007</v>
      </c>
      <c r="U24" s="13">
        <f t="shared" si="20"/>
        <v>103.9</v>
      </c>
      <c r="V24" s="90"/>
    </row>
    <row r="25" spans="1:22">
      <c r="A25">
        <v>0.67300000000000004</v>
      </c>
      <c r="B25">
        <v>3.9</v>
      </c>
      <c r="C25">
        <v>-14.9</v>
      </c>
      <c r="D25">
        <v>179.4</v>
      </c>
      <c r="R25">
        <f t="shared" si="16"/>
        <v>6.4740000000000002</v>
      </c>
      <c r="S25" s="13">
        <f t="shared" si="16"/>
        <v>2.1</v>
      </c>
      <c r="T25" s="13">
        <f t="shared" ref="T25:U25" si="21">C206</f>
        <v>-8</v>
      </c>
      <c r="U25" s="13">
        <f t="shared" si="21"/>
        <v>99.8</v>
      </c>
      <c r="V25" s="90"/>
    </row>
    <row r="26" spans="1:22">
      <c r="A26">
        <v>0.70499999999999996</v>
      </c>
      <c r="B26">
        <v>3.8</v>
      </c>
      <c r="C26">
        <v>-12.7</v>
      </c>
      <c r="D26">
        <v>172.7</v>
      </c>
      <c r="R26">
        <f t="shared" si="16"/>
        <v>6.5060000000000002</v>
      </c>
      <c r="S26" s="13">
        <f t="shared" si="16"/>
        <v>2.1</v>
      </c>
      <c r="T26" s="13">
        <f t="shared" ref="T26:U26" si="22">C207</f>
        <v>-7.1</v>
      </c>
      <c r="U26" s="13">
        <f t="shared" si="22"/>
        <v>96.1</v>
      </c>
      <c r="V26" s="90"/>
    </row>
    <row r="27" spans="1:22">
      <c r="A27">
        <v>0.73699999999999999</v>
      </c>
      <c r="B27">
        <v>4.0999999999999996</v>
      </c>
      <c r="C27">
        <v>-11.1</v>
      </c>
      <c r="D27">
        <v>166.9</v>
      </c>
      <c r="R27">
        <f t="shared" si="16"/>
        <v>6.5380000000000003</v>
      </c>
      <c r="S27" s="13">
        <f t="shared" si="16"/>
        <v>2.1</v>
      </c>
      <c r="T27" s="13">
        <f t="shared" ref="T27:U27" si="23">C208</f>
        <v>-6.4</v>
      </c>
      <c r="U27" s="13">
        <f t="shared" si="23"/>
        <v>92.8</v>
      </c>
      <c r="V27" s="90"/>
    </row>
    <row r="28" spans="1:22">
      <c r="A28">
        <v>0.76900000000000002</v>
      </c>
      <c r="B28">
        <v>4</v>
      </c>
      <c r="C28">
        <v>-9.3000000000000007</v>
      </c>
      <c r="D28">
        <v>162.1</v>
      </c>
      <c r="R28">
        <f>A272</f>
        <v>8.59</v>
      </c>
      <c r="S28" s="13">
        <f>B272</f>
        <v>2.4</v>
      </c>
      <c r="T28" s="13">
        <f>C272</f>
        <v>-9.5</v>
      </c>
      <c r="U28" s="13">
        <f>D272</f>
        <v>123.8</v>
      </c>
      <c r="V28" s="91" t="s">
        <v>36</v>
      </c>
    </row>
    <row r="29" spans="1:22">
      <c r="A29">
        <v>0.80100000000000005</v>
      </c>
      <c r="B29">
        <v>4.2</v>
      </c>
      <c r="C29">
        <v>-8.1</v>
      </c>
      <c r="D29">
        <v>157.9</v>
      </c>
      <c r="R29">
        <f t="shared" ref="R29:S35" si="24">A273</f>
        <v>8.6219999999999999</v>
      </c>
      <c r="S29" s="13">
        <f t="shared" si="24"/>
        <v>2.2000000000000002</v>
      </c>
      <c r="T29" s="13">
        <f t="shared" ref="T29:U29" si="25">C273</f>
        <v>-9.9</v>
      </c>
      <c r="U29" s="13">
        <f t="shared" si="25"/>
        <v>118.7</v>
      </c>
      <c r="V29" s="91"/>
    </row>
    <row r="30" spans="1:22">
      <c r="A30">
        <v>0.83299999999999996</v>
      </c>
      <c r="B30">
        <v>4.3</v>
      </c>
      <c r="C30">
        <v>-6.6</v>
      </c>
      <c r="D30">
        <v>154.4</v>
      </c>
      <c r="R30">
        <f t="shared" si="24"/>
        <v>8.6539999999999999</v>
      </c>
      <c r="S30" s="13">
        <f t="shared" si="24"/>
        <v>2.2000000000000002</v>
      </c>
      <c r="T30" s="13">
        <f t="shared" ref="T30:U30" si="26">C274</f>
        <v>-10.1</v>
      </c>
      <c r="U30" s="13">
        <f t="shared" si="26"/>
        <v>113.4</v>
      </c>
      <c r="V30" s="91"/>
    </row>
    <row r="31" spans="1:22">
      <c r="A31">
        <v>0.86499999999999999</v>
      </c>
      <c r="B31">
        <v>4.2</v>
      </c>
      <c r="C31">
        <v>-5.5</v>
      </c>
      <c r="D31">
        <v>151.6</v>
      </c>
      <c r="R31">
        <f t="shared" si="24"/>
        <v>8.6859999999999999</v>
      </c>
      <c r="S31" s="13">
        <f t="shared" si="24"/>
        <v>2.1</v>
      </c>
      <c r="T31" s="13">
        <f t="shared" ref="T31:U31" si="27">C275</f>
        <v>-9.5</v>
      </c>
      <c r="U31" s="13">
        <f t="shared" si="27"/>
        <v>108.5</v>
      </c>
      <c r="V31" s="91"/>
    </row>
    <row r="32" spans="1:22">
      <c r="A32">
        <v>0.89700000000000002</v>
      </c>
      <c r="B32">
        <v>4.3</v>
      </c>
      <c r="C32">
        <v>-4.5999999999999996</v>
      </c>
      <c r="D32">
        <v>149.19999999999999</v>
      </c>
      <c r="R32">
        <f t="shared" si="24"/>
        <v>8.718</v>
      </c>
      <c r="S32" s="13">
        <f t="shared" si="24"/>
        <v>2.1</v>
      </c>
      <c r="T32" s="13">
        <f t="shared" ref="T32:U32" si="28">C276</f>
        <v>-8.8000000000000007</v>
      </c>
      <c r="U32" s="13">
        <f t="shared" si="28"/>
        <v>103.9</v>
      </c>
      <c r="V32" s="91"/>
    </row>
    <row r="33" spans="1:22">
      <c r="A33">
        <v>0.92900000000000005</v>
      </c>
      <c r="B33">
        <v>4.4000000000000004</v>
      </c>
      <c r="C33">
        <v>-3.9</v>
      </c>
      <c r="D33">
        <v>147.1</v>
      </c>
      <c r="E33" s="4" t="s">
        <v>40</v>
      </c>
      <c r="G33" s="4">
        <f>A49-A34</f>
        <v>0.48</v>
      </c>
      <c r="R33">
        <f t="shared" si="24"/>
        <v>8.75</v>
      </c>
      <c r="S33" s="13">
        <f t="shared" si="24"/>
        <v>2.1</v>
      </c>
      <c r="T33" s="13">
        <f t="shared" ref="T33:U33" si="29">C277</f>
        <v>-7.9</v>
      </c>
      <c r="U33" s="13">
        <f t="shared" si="29"/>
        <v>99.8</v>
      </c>
      <c r="V33" s="91"/>
    </row>
    <row r="34" spans="1:22">
      <c r="A34">
        <v>0.96199999999999997</v>
      </c>
      <c r="B34">
        <v>4.2</v>
      </c>
      <c r="C34">
        <v>-3.3</v>
      </c>
      <c r="D34">
        <v>141.4</v>
      </c>
      <c r="E34" s="5" t="s">
        <v>41</v>
      </c>
      <c r="R34">
        <f t="shared" si="24"/>
        <v>8.782</v>
      </c>
      <c r="S34" s="13">
        <f t="shared" si="24"/>
        <v>2.1</v>
      </c>
      <c r="T34" s="13">
        <f t="shared" ref="T34:U34" si="30">C278</f>
        <v>-7.1</v>
      </c>
      <c r="U34" s="13">
        <f t="shared" si="30"/>
        <v>96.1</v>
      </c>
      <c r="V34" s="91"/>
    </row>
    <row r="35" spans="1:22">
      <c r="A35">
        <v>0.99399999999999999</v>
      </c>
      <c r="B35">
        <v>3.4</v>
      </c>
      <c r="C35">
        <v>-4.4000000000000004</v>
      </c>
      <c r="D35">
        <v>141.5</v>
      </c>
      <c r="E35" s="5"/>
      <c r="F35" s="5"/>
      <c r="G35" s="5"/>
      <c r="H35" s="5"/>
      <c r="I35" s="5"/>
      <c r="J35" s="5"/>
      <c r="R35">
        <f t="shared" si="24"/>
        <v>8.8140000000000001</v>
      </c>
      <c r="S35" s="13">
        <f t="shared" si="24"/>
        <v>2.1</v>
      </c>
      <c r="T35" s="13">
        <f t="shared" ref="T35:U35" si="31">C279</f>
        <v>-6.4</v>
      </c>
      <c r="U35" s="13">
        <f t="shared" si="31"/>
        <v>92.8</v>
      </c>
      <c r="V35" s="91"/>
    </row>
    <row r="36" spans="1:22">
      <c r="A36">
        <v>1.026</v>
      </c>
      <c r="B36">
        <v>3.3</v>
      </c>
      <c r="C36">
        <v>-6.5</v>
      </c>
      <c r="D36">
        <v>139.69999999999999</v>
      </c>
      <c r="E36" s="5"/>
      <c r="F36" s="5"/>
      <c r="G36" s="5"/>
      <c r="H36" s="5"/>
      <c r="I36" s="5"/>
      <c r="J36" s="5"/>
      <c r="R36">
        <f t="shared" ref="R36:U43" si="32">A360</f>
        <v>11.407999999999999</v>
      </c>
      <c r="S36" s="13">
        <f t="shared" si="32"/>
        <v>2.2999999999999998</v>
      </c>
      <c r="T36" s="13">
        <f t="shared" si="32"/>
        <v>-9.9</v>
      </c>
      <c r="U36" s="13">
        <f t="shared" si="32"/>
        <v>121.9</v>
      </c>
      <c r="V36" s="90" t="s">
        <v>37</v>
      </c>
    </row>
    <row r="37" spans="1:22">
      <c r="A37">
        <v>1.0580000000000001</v>
      </c>
      <c r="B37">
        <v>3</v>
      </c>
      <c r="C37">
        <v>-7.7</v>
      </c>
      <c r="D37">
        <v>135.69999999999999</v>
      </c>
      <c r="E37" s="5"/>
      <c r="F37" s="5"/>
      <c r="G37" s="5"/>
      <c r="H37" s="5"/>
      <c r="I37" s="5"/>
      <c r="J37" s="5"/>
      <c r="R37">
        <f t="shared" si="32"/>
        <v>11.44</v>
      </c>
      <c r="S37" s="13">
        <f t="shared" si="32"/>
        <v>2.1</v>
      </c>
      <c r="T37" s="13">
        <f t="shared" si="32"/>
        <v>-10.1</v>
      </c>
      <c r="U37" s="13">
        <f t="shared" si="32"/>
        <v>116.7</v>
      </c>
      <c r="V37" s="90"/>
    </row>
    <row r="38" spans="1:22">
      <c r="A38">
        <v>1.0900000000000001</v>
      </c>
      <c r="B38">
        <v>2.7</v>
      </c>
      <c r="C38">
        <v>-8.6999999999999993</v>
      </c>
      <c r="D38">
        <v>131.19999999999999</v>
      </c>
      <c r="E38" s="5"/>
      <c r="F38" s="5"/>
      <c r="G38" s="5"/>
      <c r="H38" s="5"/>
      <c r="I38" s="5"/>
      <c r="J38" s="5"/>
      <c r="L38" s="15" t="s">
        <v>42</v>
      </c>
      <c r="M38">
        <v>10.117000000000001</v>
      </c>
      <c r="R38">
        <f t="shared" si="32"/>
        <v>11.472</v>
      </c>
      <c r="S38" s="13">
        <f t="shared" si="32"/>
        <v>2.1</v>
      </c>
      <c r="T38" s="13">
        <f t="shared" si="32"/>
        <v>-10.1</v>
      </c>
      <c r="U38" s="13">
        <f t="shared" si="32"/>
        <v>111.4</v>
      </c>
      <c r="V38" s="90"/>
    </row>
    <row r="39" spans="1:22">
      <c r="A39">
        <v>1.1220000000000001</v>
      </c>
      <c r="B39">
        <v>2.4</v>
      </c>
      <c r="C39">
        <v>-9.4</v>
      </c>
      <c r="D39">
        <v>126.3</v>
      </c>
      <c r="E39" s="5" t="s">
        <v>43</v>
      </c>
      <c r="F39" s="5" t="s">
        <v>44</v>
      </c>
      <c r="G39" s="5" t="s">
        <v>45</v>
      </c>
      <c r="H39" s="5" t="s">
        <v>46</v>
      </c>
      <c r="I39" s="5" t="s">
        <v>47</v>
      </c>
      <c r="J39" s="5" t="s">
        <v>48</v>
      </c>
      <c r="L39" s="16" t="s">
        <v>32</v>
      </c>
      <c r="M39">
        <f>1/0.0314</f>
        <v>31.847133757961799</v>
      </c>
      <c r="R39">
        <f t="shared" si="32"/>
        <v>11.504</v>
      </c>
      <c r="S39" s="13">
        <f t="shared" si="32"/>
        <v>2.1</v>
      </c>
      <c r="T39" s="13">
        <f t="shared" si="32"/>
        <v>-9.5</v>
      </c>
      <c r="U39" s="13">
        <f t="shared" si="32"/>
        <v>106.4</v>
      </c>
      <c r="V39" s="90"/>
    </row>
    <row r="40" spans="1:22">
      <c r="A40">
        <v>1.1539999999999999</v>
      </c>
      <c r="B40">
        <v>2.2999999999999998</v>
      </c>
      <c r="C40">
        <v>-9.9</v>
      </c>
      <c r="D40">
        <v>120.2</v>
      </c>
      <c r="E40" s="5">
        <f t="shared" ref="E40:E47" si="33">B40-$B$34</f>
        <v>-1.9</v>
      </c>
      <c r="F40" s="5">
        <f>(C40-$C$34)</f>
        <v>-6.6</v>
      </c>
      <c r="G40" s="5">
        <f>D40-$D$34</f>
        <v>-21.2</v>
      </c>
      <c r="H40" s="14">
        <f t="shared" ref="H40:H47" si="34">G40/(F40/60)</f>
        <v>192.727272727273</v>
      </c>
      <c r="I40" s="14">
        <f t="shared" ref="I40:I47" si="35">E40/(F40/60)</f>
        <v>17.272727272727298</v>
      </c>
      <c r="J40" s="5">
        <v>1</v>
      </c>
      <c r="R40">
        <f t="shared" si="32"/>
        <v>11.536</v>
      </c>
      <c r="S40" s="13">
        <f t="shared" si="32"/>
        <v>2.1</v>
      </c>
      <c r="T40" s="13">
        <f t="shared" si="32"/>
        <v>-8.5</v>
      </c>
      <c r="U40" s="13">
        <f t="shared" si="32"/>
        <v>102</v>
      </c>
      <c r="V40" s="90"/>
    </row>
    <row r="41" spans="1:22">
      <c r="A41">
        <v>1.1859999999999999</v>
      </c>
      <c r="B41">
        <v>2.2999999999999998</v>
      </c>
      <c r="C41">
        <v>-10.1</v>
      </c>
      <c r="D41">
        <v>112.9</v>
      </c>
      <c r="E41" s="5">
        <f t="shared" si="33"/>
        <v>-1.9</v>
      </c>
      <c r="F41" s="5">
        <f t="shared" ref="F41:F47" si="36">(C41-$C$34)</f>
        <v>-6.8</v>
      </c>
      <c r="G41" s="5">
        <f t="shared" ref="G41:G47" si="37">D41-$D$34</f>
        <v>-28.5</v>
      </c>
      <c r="H41" s="14">
        <f t="shared" si="34"/>
        <v>251.470588235294</v>
      </c>
      <c r="I41" s="14">
        <f t="shared" si="35"/>
        <v>16.764705882352899</v>
      </c>
      <c r="J41" s="5">
        <v>2</v>
      </c>
      <c r="R41">
        <f t="shared" si="32"/>
        <v>11.568</v>
      </c>
      <c r="S41" s="13">
        <f t="shared" si="32"/>
        <v>2.1</v>
      </c>
      <c r="T41" s="13">
        <f t="shared" si="32"/>
        <v>-7.7</v>
      </c>
      <c r="U41" s="13">
        <f t="shared" si="32"/>
        <v>98</v>
      </c>
      <c r="V41" s="90"/>
    </row>
    <row r="42" spans="1:22">
      <c r="A42">
        <v>1.218</v>
      </c>
      <c r="B42">
        <v>2.2000000000000002</v>
      </c>
      <c r="C42">
        <v>-9.5</v>
      </c>
      <c r="D42">
        <v>108.7</v>
      </c>
      <c r="E42" s="5">
        <f t="shared" si="33"/>
        <v>-2</v>
      </c>
      <c r="F42" s="5">
        <f t="shared" si="36"/>
        <v>-6.2</v>
      </c>
      <c r="G42" s="5">
        <f t="shared" si="37"/>
        <v>-32.700000000000003</v>
      </c>
      <c r="H42" s="14">
        <f t="shared" si="34"/>
        <v>316.45161290322602</v>
      </c>
      <c r="I42" s="14">
        <f t="shared" si="35"/>
        <v>19.354838709677399</v>
      </c>
      <c r="J42" s="5">
        <v>3</v>
      </c>
      <c r="R42">
        <f t="shared" si="32"/>
        <v>11.6</v>
      </c>
      <c r="S42" s="13">
        <f t="shared" si="32"/>
        <v>2.1</v>
      </c>
      <c r="T42" s="13">
        <f t="shared" si="32"/>
        <v>-6.7</v>
      </c>
      <c r="U42" s="13">
        <f t="shared" si="32"/>
        <v>94.5</v>
      </c>
      <c r="V42" s="90"/>
    </row>
    <row r="43" spans="1:22">
      <c r="A43">
        <v>1.25</v>
      </c>
      <c r="B43">
        <v>2.1</v>
      </c>
      <c r="C43">
        <v>-9</v>
      </c>
      <c r="D43">
        <v>105.9</v>
      </c>
      <c r="E43" s="5">
        <f t="shared" si="33"/>
        <v>-2.1</v>
      </c>
      <c r="F43" s="5">
        <f t="shared" si="36"/>
        <v>-5.7</v>
      </c>
      <c r="G43" s="5">
        <f t="shared" si="37"/>
        <v>-35.5</v>
      </c>
      <c r="H43" s="14">
        <f t="shared" si="34"/>
        <v>373.68421052631601</v>
      </c>
      <c r="I43" s="14">
        <f t="shared" si="35"/>
        <v>22.105263157894701</v>
      </c>
      <c r="J43" s="5">
        <v>4</v>
      </c>
      <c r="R43">
        <f t="shared" si="32"/>
        <v>11.632</v>
      </c>
      <c r="S43" s="13">
        <f t="shared" si="32"/>
        <v>2.1</v>
      </c>
      <c r="T43" s="13">
        <f t="shared" si="32"/>
        <v>-6.1</v>
      </c>
      <c r="U43" s="13">
        <f t="shared" si="32"/>
        <v>91.4</v>
      </c>
      <c r="V43" s="90"/>
    </row>
    <row r="44" spans="1:22">
      <c r="A44">
        <v>1.282</v>
      </c>
      <c r="B44">
        <v>2.1</v>
      </c>
      <c r="C44">
        <v>-8.3000000000000007</v>
      </c>
      <c r="D44">
        <v>101.6</v>
      </c>
      <c r="E44" s="5">
        <f t="shared" si="33"/>
        <v>-2.1</v>
      </c>
      <c r="F44" s="5">
        <f t="shared" si="36"/>
        <v>-5</v>
      </c>
      <c r="G44" s="5">
        <f t="shared" si="37"/>
        <v>-39.799999999999997</v>
      </c>
      <c r="H44" s="14">
        <f t="shared" si="34"/>
        <v>477.6</v>
      </c>
      <c r="I44" s="14">
        <f t="shared" si="35"/>
        <v>25.2</v>
      </c>
      <c r="J44" s="5">
        <v>5</v>
      </c>
      <c r="R44">
        <f t="shared" ref="R44:U51" si="38">A432</f>
        <v>13.712</v>
      </c>
      <c r="S44" s="13">
        <f t="shared" si="38"/>
        <v>2.4</v>
      </c>
      <c r="T44" s="13">
        <f t="shared" si="38"/>
        <v>-9.4</v>
      </c>
      <c r="U44" s="13">
        <f t="shared" si="38"/>
        <v>121.9</v>
      </c>
      <c r="V44" s="91" t="s">
        <v>38</v>
      </c>
    </row>
    <row r="45" spans="1:22">
      <c r="A45">
        <v>1.3140000000000001</v>
      </c>
      <c r="B45">
        <v>2.1</v>
      </c>
      <c r="C45">
        <v>-7.5</v>
      </c>
      <c r="D45">
        <v>97.7</v>
      </c>
      <c r="E45" s="5">
        <f t="shared" si="33"/>
        <v>-2.1</v>
      </c>
      <c r="F45" s="5">
        <f t="shared" si="36"/>
        <v>-4.2</v>
      </c>
      <c r="G45" s="5">
        <f t="shared" si="37"/>
        <v>-43.7</v>
      </c>
      <c r="H45" s="14">
        <f t="shared" si="34"/>
        <v>624.28571428571399</v>
      </c>
      <c r="I45" s="14">
        <f t="shared" si="35"/>
        <v>30</v>
      </c>
      <c r="J45" s="5">
        <v>6</v>
      </c>
      <c r="R45">
        <f t="shared" si="38"/>
        <v>13.744</v>
      </c>
      <c r="S45" s="13">
        <f t="shared" si="38"/>
        <v>2.2000000000000002</v>
      </c>
      <c r="T45" s="13">
        <f t="shared" si="38"/>
        <v>-9.8000000000000007</v>
      </c>
      <c r="U45" s="13">
        <f t="shared" si="38"/>
        <v>118.8</v>
      </c>
      <c r="V45" s="91"/>
    </row>
    <row r="46" spans="1:22">
      <c r="A46">
        <v>1.3460000000000001</v>
      </c>
      <c r="B46">
        <v>2.1</v>
      </c>
      <c r="C46">
        <v>-6.6</v>
      </c>
      <c r="D46">
        <v>94.2</v>
      </c>
      <c r="E46" s="5">
        <f t="shared" si="33"/>
        <v>-2.1</v>
      </c>
      <c r="F46" s="5">
        <f t="shared" si="36"/>
        <v>-3.3</v>
      </c>
      <c r="G46" s="5">
        <f t="shared" si="37"/>
        <v>-47.2</v>
      </c>
      <c r="H46" s="14">
        <f t="shared" si="34"/>
        <v>858.18181818181802</v>
      </c>
      <c r="I46" s="14">
        <f t="shared" si="35"/>
        <v>38.181818181818201</v>
      </c>
      <c r="J46" s="5">
        <v>7</v>
      </c>
      <c r="R46">
        <f t="shared" si="38"/>
        <v>13.776</v>
      </c>
      <c r="S46" s="13">
        <f t="shared" si="38"/>
        <v>2.2000000000000002</v>
      </c>
      <c r="T46" s="13">
        <f t="shared" si="38"/>
        <v>-10.1</v>
      </c>
      <c r="U46" s="13">
        <f t="shared" si="38"/>
        <v>115.6</v>
      </c>
      <c r="V46" s="91"/>
    </row>
    <row r="47" spans="1:22">
      <c r="A47">
        <v>1.3779999999999999</v>
      </c>
      <c r="B47">
        <v>2.2000000000000002</v>
      </c>
      <c r="C47">
        <v>-6</v>
      </c>
      <c r="D47">
        <v>91.1</v>
      </c>
      <c r="E47" s="5">
        <f t="shared" si="33"/>
        <v>-2</v>
      </c>
      <c r="F47" s="5">
        <f t="shared" si="36"/>
        <v>-2.7</v>
      </c>
      <c r="G47" s="5">
        <f t="shared" si="37"/>
        <v>-50.3</v>
      </c>
      <c r="H47" s="14">
        <f t="shared" si="34"/>
        <v>1117.7777777777801</v>
      </c>
      <c r="I47" s="14">
        <f t="shared" si="35"/>
        <v>44.4444444444444</v>
      </c>
      <c r="J47" s="5">
        <v>8</v>
      </c>
      <c r="R47">
        <f t="shared" si="38"/>
        <v>13.808</v>
      </c>
      <c r="S47" s="13">
        <f t="shared" si="38"/>
        <v>2</v>
      </c>
      <c r="T47" s="13">
        <f t="shared" si="38"/>
        <v>-10.6</v>
      </c>
      <c r="U47" s="13">
        <f t="shared" si="38"/>
        <v>106.5</v>
      </c>
      <c r="V47" s="91"/>
    </row>
    <row r="48" spans="1:22">
      <c r="A48">
        <v>1.41</v>
      </c>
      <c r="B48">
        <v>2.1</v>
      </c>
      <c r="C48">
        <v>-5.3</v>
      </c>
      <c r="D48">
        <v>88.3</v>
      </c>
      <c r="E48" s="5"/>
      <c r="F48" s="5"/>
      <c r="G48" s="5"/>
      <c r="J48" s="5"/>
      <c r="R48">
        <f t="shared" si="38"/>
        <v>13.84</v>
      </c>
      <c r="S48" s="13">
        <f t="shared" si="38"/>
        <v>2.2000000000000002</v>
      </c>
      <c r="T48" s="13">
        <f t="shared" si="38"/>
        <v>-9.1999999999999993</v>
      </c>
      <c r="U48" s="13">
        <f t="shared" si="38"/>
        <v>101.9</v>
      </c>
      <c r="V48" s="91"/>
    </row>
    <row r="49" spans="1:22">
      <c r="A49">
        <v>1.4419999999999999</v>
      </c>
      <c r="B49">
        <v>2.1</v>
      </c>
      <c r="C49">
        <v>-4.7</v>
      </c>
      <c r="D49">
        <v>85.9</v>
      </c>
      <c r="E49" s="17" t="s">
        <v>49</v>
      </c>
      <c r="F49" s="5"/>
      <c r="G49" s="5"/>
      <c r="J49" s="5"/>
      <c r="R49">
        <f t="shared" si="38"/>
        <v>13.872</v>
      </c>
      <c r="S49" s="13">
        <f t="shared" si="38"/>
        <v>2.1</v>
      </c>
      <c r="T49" s="13">
        <f t="shared" si="38"/>
        <v>-8</v>
      </c>
      <c r="U49" s="13">
        <f t="shared" si="38"/>
        <v>100.7</v>
      </c>
      <c r="V49" s="91"/>
    </row>
    <row r="50" spans="1:22">
      <c r="A50">
        <v>1.474</v>
      </c>
      <c r="B50">
        <v>2.8</v>
      </c>
      <c r="C50">
        <v>-1.1000000000000001</v>
      </c>
      <c r="D50">
        <v>85.3</v>
      </c>
      <c r="R50">
        <f t="shared" si="38"/>
        <v>13.904</v>
      </c>
      <c r="S50" s="13">
        <f t="shared" si="38"/>
        <v>2.1</v>
      </c>
      <c r="T50" s="13">
        <f t="shared" si="38"/>
        <v>-7.3</v>
      </c>
      <c r="U50" s="13">
        <f t="shared" si="38"/>
        <v>96.9</v>
      </c>
      <c r="V50" s="91"/>
    </row>
    <row r="51" spans="1:22">
      <c r="A51">
        <v>1.506</v>
      </c>
      <c r="B51">
        <v>3.1</v>
      </c>
      <c r="C51">
        <v>9.6</v>
      </c>
      <c r="D51">
        <v>90.3</v>
      </c>
      <c r="R51">
        <f t="shared" si="38"/>
        <v>13.936</v>
      </c>
      <c r="S51" s="13">
        <f t="shared" si="38"/>
        <v>2.1</v>
      </c>
      <c r="T51" s="13">
        <f t="shared" si="38"/>
        <v>-6.5</v>
      </c>
      <c r="U51" s="13">
        <f t="shared" si="38"/>
        <v>93.5</v>
      </c>
      <c r="V51" s="91"/>
    </row>
    <row r="52" spans="1:22">
      <c r="A52">
        <v>1.538</v>
      </c>
      <c r="B52">
        <v>3.4</v>
      </c>
      <c r="C52">
        <v>18.899999999999999</v>
      </c>
      <c r="D52">
        <v>100.2</v>
      </c>
      <c r="V52" s="90" t="s">
        <v>52</v>
      </c>
    </row>
    <row r="53" spans="1:22">
      <c r="A53">
        <v>1.571</v>
      </c>
      <c r="B53">
        <v>4.0999999999999996</v>
      </c>
      <c r="C53">
        <v>27.6</v>
      </c>
      <c r="D53">
        <v>114.6</v>
      </c>
      <c r="V53" s="90"/>
    </row>
    <row r="54" spans="1:22">
      <c r="A54">
        <v>1.603</v>
      </c>
      <c r="B54">
        <v>5.6</v>
      </c>
      <c r="C54">
        <v>37.700000000000003</v>
      </c>
      <c r="D54">
        <v>134.19999999999999</v>
      </c>
      <c r="V54" s="90"/>
    </row>
    <row r="55" spans="1:22">
      <c r="A55">
        <v>1.635</v>
      </c>
      <c r="B55">
        <v>7</v>
      </c>
      <c r="C55">
        <v>49.3</v>
      </c>
      <c r="D55">
        <v>159.9</v>
      </c>
      <c r="V55" s="90"/>
    </row>
    <row r="56" spans="1:22">
      <c r="A56">
        <v>1.667</v>
      </c>
      <c r="B56">
        <v>8.5</v>
      </c>
      <c r="C56">
        <v>60.7</v>
      </c>
      <c r="D56">
        <v>191.5</v>
      </c>
      <c r="V56" s="90"/>
    </row>
    <row r="57" spans="1:22">
      <c r="A57">
        <v>1.6990000000000001</v>
      </c>
      <c r="B57">
        <v>9.8000000000000007</v>
      </c>
      <c r="C57">
        <v>70.900000000000006</v>
      </c>
      <c r="D57">
        <v>228.4</v>
      </c>
      <c r="V57" s="90"/>
    </row>
    <row r="58" spans="1:22">
      <c r="A58">
        <v>1.7310000000000001</v>
      </c>
      <c r="B58">
        <v>11.1</v>
      </c>
      <c r="C58">
        <v>79</v>
      </c>
      <c r="D58">
        <v>269.60000000000002</v>
      </c>
      <c r="V58" s="90"/>
    </row>
    <row r="59" spans="1:22">
      <c r="A59">
        <v>1.7629999999999999</v>
      </c>
      <c r="B59">
        <v>12.5</v>
      </c>
      <c r="C59">
        <v>86.2</v>
      </c>
      <c r="D59">
        <v>314.5</v>
      </c>
      <c r="V59" s="90"/>
    </row>
    <row r="60" spans="1:22">
      <c r="A60">
        <v>1.7949999999999999</v>
      </c>
      <c r="B60">
        <v>13.2</v>
      </c>
      <c r="C60">
        <v>91.5</v>
      </c>
      <c r="D60">
        <v>362.1</v>
      </c>
      <c r="V60" s="90" t="s">
        <v>53</v>
      </c>
    </row>
    <row r="61" spans="1:22">
      <c r="A61">
        <v>1.827</v>
      </c>
      <c r="B61">
        <v>14.3</v>
      </c>
      <c r="C61">
        <v>94.6</v>
      </c>
      <c r="D61">
        <v>411.4</v>
      </c>
      <c r="V61" s="90"/>
    </row>
    <row r="62" spans="1:22">
      <c r="A62">
        <v>1.859</v>
      </c>
      <c r="B62">
        <v>14.9</v>
      </c>
      <c r="C62">
        <v>96.2</v>
      </c>
      <c r="D62">
        <v>461.5</v>
      </c>
      <c r="V62" s="90"/>
    </row>
    <row r="63" spans="1:22">
      <c r="A63">
        <v>1.891</v>
      </c>
      <c r="B63">
        <v>15.4</v>
      </c>
      <c r="C63">
        <v>96.1</v>
      </c>
      <c r="D63">
        <v>511.5</v>
      </c>
      <c r="V63" s="90"/>
    </row>
    <row r="64" spans="1:22">
      <c r="A64">
        <v>1.923</v>
      </c>
      <c r="B64">
        <v>15.7</v>
      </c>
      <c r="C64">
        <v>94.4</v>
      </c>
      <c r="D64">
        <v>560.70000000000005</v>
      </c>
      <c r="V64" s="90"/>
    </row>
    <row r="65" spans="1:22">
      <c r="A65">
        <v>1.9550000000000001</v>
      </c>
      <c r="B65">
        <v>16</v>
      </c>
      <c r="C65">
        <v>91.5</v>
      </c>
      <c r="D65">
        <v>608.4</v>
      </c>
      <c r="V65" s="90"/>
    </row>
    <row r="66" spans="1:22">
      <c r="A66">
        <v>1.9870000000000001</v>
      </c>
      <c r="B66">
        <v>16.3</v>
      </c>
      <c r="C66">
        <v>87.8</v>
      </c>
      <c r="D66">
        <v>654.1</v>
      </c>
      <c r="V66" s="90"/>
    </row>
    <row r="67" spans="1:22">
      <c r="A67">
        <v>2.0190000000000001</v>
      </c>
      <c r="B67">
        <v>16.7</v>
      </c>
      <c r="C67">
        <v>84.1</v>
      </c>
      <c r="D67">
        <v>697.9</v>
      </c>
      <c r="V67" s="90"/>
    </row>
    <row r="68" spans="1:22">
      <c r="A68">
        <v>2.0510000000000002</v>
      </c>
      <c r="B68">
        <v>16.600000000000001</v>
      </c>
      <c r="C68">
        <v>79.599999999999994</v>
      </c>
      <c r="D68">
        <v>739.4</v>
      </c>
    </row>
    <row r="69" spans="1:22">
      <c r="A69">
        <v>2.0830000000000002</v>
      </c>
      <c r="B69">
        <v>16.899999999999999</v>
      </c>
      <c r="C69">
        <v>74.099999999999994</v>
      </c>
      <c r="D69">
        <v>778</v>
      </c>
    </row>
    <row r="70" spans="1:22">
      <c r="A70">
        <v>2.1150000000000002</v>
      </c>
      <c r="B70">
        <v>16.899999999999999</v>
      </c>
      <c r="C70">
        <v>68.900000000000006</v>
      </c>
      <c r="D70">
        <v>813.9</v>
      </c>
    </row>
    <row r="71" spans="1:22">
      <c r="A71">
        <v>2.1469999999999998</v>
      </c>
      <c r="B71">
        <v>16.899999999999999</v>
      </c>
      <c r="C71">
        <v>62.8</v>
      </c>
      <c r="D71">
        <v>846.6</v>
      </c>
    </row>
    <row r="72" spans="1:22">
      <c r="A72">
        <v>2.1789999999999998</v>
      </c>
      <c r="B72">
        <v>17.2</v>
      </c>
      <c r="C72">
        <v>56.7</v>
      </c>
      <c r="D72">
        <v>876.1</v>
      </c>
    </row>
    <row r="73" spans="1:22">
      <c r="A73">
        <v>2.2120000000000002</v>
      </c>
      <c r="B73">
        <v>17</v>
      </c>
      <c r="C73">
        <v>50.3</v>
      </c>
      <c r="D73">
        <v>902.3</v>
      </c>
    </row>
    <row r="74" spans="1:22">
      <c r="A74">
        <v>2.2440000000000002</v>
      </c>
      <c r="B74">
        <v>16.3</v>
      </c>
      <c r="C74">
        <v>41.9</v>
      </c>
      <c r="D74">
        <v>924.1</v>
      </c>
    </row>
    <row r="75" spans="1:22">
      <c r="A75">
        <v>2.2759999999999998</v>
      </c>
      <c r="B75">
        <v>13.9</v>
      </c>
      <c r="C75">
        <v>30.4</v>
      </c>
      <c r="D75">
        <v>939.9</v>
      </c>
    </row>
    <row r="76" spans="1:22">
      <c r="A76">
        <v>2.3079999999999998</v>
      </c>
      <c r="B76">
        <v>9.6</v>
      </c>
      <c r="C76">
        <v>9.6</v>
      </c>
      <c r="D76">
        <v>944.9</v>
      </c>
    </row>
    <row r="77" spans="1:22">
      <c r="A77">
        <v>2.34</v>
      </c>
      <c r="B77">
        <v>9.9</v>
      </c>
      <c r="C77">
        <v>-14.7</v>
      </c>
      <c r="D77">
        <v>937.2</v>
      </c>
    </row>
    <row r="78" spans="1:22">
      <c r="A78">
        <v>2.3719999999999999</v>
      </c>
      <c r="B78">
        <v>7.6</v>
      </c>
      <c r="C78">
        <v>-26.1</v>
      </c>
      <c r="D78">
        <v>923.6</v>
      </c>
    </row>
    <row r="79" spans="1:22">
      <c r="A79">
        <v>2.4039999999999999</v>
      </c>
      <c r="B79">
        <v>6.7</v>
      </c>
      <c r="C79">
        <v>-41.7</v>
      </c>
      <c r="D79">
        <v>901.9</v>
      </c>
    </row>
    <row r="80" spans="1:22">
      <c r="A80">
        <v>2.4359999999999999</v>
      </c>
      <c r="B80">
        <v>6.9</v>
      </c>
      <c r="C80">
        <v>-51.6</v>
      </c>
      <c r="D80">
        <v>875</v>
      </c>
    </row>
    <row r="81" spans="1:4">
      <c r="A81">
        <v>2.468</v>
      </c>
      <c r="B81">
        <v>6.6</v>
      </c>
      <c r="C81">
        <v>-57.8</v>
      </c>
      <c r="D81">
        <v>844.9</v>
      </c>
    </row>
    <row r="82" spans="1:4">
      <c r="A82">
        <v>2.5</v>
      </c>
      <c r="B82">
        <v>6.7</v>
      </c>
      <c r="C82">
        <v>-63</v>
      </c>
      <c r="D82">
        <v>812.1</v>
      </c>
    </row>
    <row r="83" spans="1:4">
      <c r="A83">
        <v>2.532</v>
      </c>
      <c r="B83">
        <v>6.4</v>
      </c>
      <c r="C83">
        <v>-67.599999999999994</v>
      </c>
      <c r="D83">
        <v>776.9</v>
      </c>
    </row>
    <row r="84" spans="1:4">
      <c r="A84">
        <v>2.5640000000000001</v>
      </c>
      <c r="B84">
        <v>6.7</v>
      </c>
      <c r="C84">
        <v>-72.5</v>
      </c>
      <c r="D84">
        <v>739.1</v>
      </c>
    </row>
    <row r="85" spans="1:4">
      <c r="A85">
        <v>2.5960000000000001</v>
      </c>
      <c r="B85">
        <v>6.7</v>
      </c>
      <c r="C85">
        <v>-75.900000000000006</v>
      </c>
      <c r="D85">
        <v>699.6</v>
      </c>
    </row>
    <row r="86" spans="1:4">
      <c r="A86">
        <v>2.6280000000000001</v>
      </c>
      <c r="B86">
        <v>6.9</v>
      </c>
      <c r="C86">
        <v>-79.5</v>
      </c>
      <c r="D86">
        <v>658.2</v>
      </c>
    </row>
    <row r="87" spans="1:4">
      <c r="A87">
        <v>2.66</v>
      </c>
      <c r="B87">
        <v>6.9</v>
      </c>
      <c r="C87">
        <v>-81.400000000000006</v>
      </c>
      <c r="D87">
        <v>615.79999999999995</v>
      </c>
    </row>
    <row r="88" spans="1:4">
      <c r="A88">
        <v>2.6920000000000002</v>
      </c>
      <c r="B88">
        <v>6.2</v>
      </c>
      <c r="C88">
        <v>-78.7</v>
      </c>
      <c r="D88">
        <v>574.79999999999995</v>
      </c>
    </row>
    <row r="89" spans="1:4">
      <c r="A89">
        <v>2.7240000000000002</v>
      </c>
      <c r="B89">
        <v>5.6</v>
      </c>
      <c r="C89">
        <v>-74.900000000000006</v>
      </c>
      <c r="D89">
        <v>535.79999999999995</v>
      </c>
    </row>
    <row r="90" spans="1:4">
      <c r="A90">
        <v>2.7559999999999998</v>
      </c>
      <c r="B90">
        <v>5</v>
      </c>
      <c r="C90">
        <v>-70.900000000000006</v>
      </c>
      <c r="D90">
        <v>498.9</v>
      </c>
    </row>
    <row r="91" spans="1:4">
      <c r="A91">
        <v>2.7879999999999998</v>
      </c>
      <c r="B91">
        <v>4.5999999999999996</v>
      </c>
      <c r="C91">
        <v>-67.099999999999994</v>
      </c>
      <c r="D91">
        <v>463.9</v>
      </c>
    </row>
    <row r="92" spans="1:4">
      <c r="A92">
        <v>2.8210000000000002</v>
      </c>
      <c r="B92">
        <v>4.2</v>
      </c>
      <c r="C92">
        <v>-63.1</v>
      </c>
      <c r="D92">
        <v>431</v>
      </c>
    </row>
    <row r="93" spans="1:4">
      <c r="A93">
        <v>2.8530000000000002</v>
      </c>
      <c r="B93">
        <v>3.8</v>
      </c>
      <c r="C93">
        <v>-59.2</v>
      </c>
      <c r="D93">
        <v>400.2</v>
      </c>
    </row>
    <row r="94" spans="1:4">
      <c r="A94">
        <v>2.8849999999999998</v>
      </c>
      <c r="B94">
        <v>3.5</v>
      </c>
      <c r="C94">
        <v>-55.5</v>
      </c>
      <c r="D94">
        <v>371.3</v>
      </c>
    </row>
    <row r="95" spans="1:4">
      <c r="A95">
        <v>2.9169999999999998</v>
      </c>
      <c r="B95">
        <v>3.2</v>
      </c>
      <c r="C95">
        <v>-51.7</v>
      </c>
      <c r="D95">
        <v>344.4</v>
      </c>
    </row>
    <row r="96" spans="1:4">
      <c r="A96">
        <v>2.9489999999999998</v>
      </c>
      <c r="B96">
        <v>3.1</v>
      </c>
      <c r="C96">
        <v>-47.9</v>
      </c>
      <c r="D96">
        <v>319.5</v>
      </c>
    </row>
    <row r="97" spans="1:4">
      <c r="A97">
        <v>2.9809999999999999</v>
      </c>
      <c r="B97">
        <v>2.9</v>
      </c>
      <c r="C97">
        <v>-44.2</v>
      </c>
      <c r="D97">
        <v>296.39999999999998</v>
      </c>
    </row>
    <row r="98" spans="1:4">
      <c r="A98">
        <v>3.0129999999999999</v>
      </c>
      <c r="B98">
        <v>3.1</v>
      </c>
      <c r="C98">
        <v>-40.4</v>
      </c>
      <c r="D98">
        <v>275.39999999999998</v>
      </c>
    </row>
    <row r="99" spans="1:4">
      <c r="A99">
        <v>3.0449999999999999</v>
      </c>
      <c r="B99">
        <v>3</v>
      </c>
      <c r="C99">
        <v>-36.200000000000003</v>
      </c>
      <c r="D99">
        <v>256.5</v>
      </c>
    </row>
    <row r="100" spans="1:4">
      <c r="A100">
        <v>3.077</v>
      </c>
      <c r="B100">
        <v>3</v>
      </c>
      <c r="C100">
        <v>-32.6</v>
      </c>
      <c r="D100">
        <v>239.5</v>
      </c>
    </row>
    <row r="101" spans="1:4">
      <c r="A101">
        <v>3.109</v>
      </c>
      <c r="B101">
        <v>3.2</v>
      </c>
      <c r="C101">
        <v>-29.1</v>
      </c>
      <c r="D101">
        <v>224.4</v>
      </c>
    </row>
    <row r="102" spans="1:4">
      <c r="A102">
        <v>3.141</v>
      </c>
      <c r="B102">
        <v>3.3</v>
      </c>
      <c r="C102">
        <v>-25.5</v>
      </c>
      <c r="D102">
        <v>211.1</v>
      </c>
    </row>
    <row r="103" spans="1:4">
      <c r="A103">
        <v>3.173</v>
      </c>
      <c r="B103">
        <v>3.6</v>
      </c>
      <c r="C103">
        <v>-22.1</v>
      </c>
      <c r="D103">
        <v>199.6</v>
      </c>
    </row>
    <row r="104" spans="1:4">
      <c r="A104">
        <v>3.2050000000000001</v>
      </c>
      <c r="B104">
        <v>3.7</v>
      </c>
      <c r="C104">
        <v>-18.399999999999999</v>
      </c>
      <c r="D104">
        <v>190</v>
      </c>
    </row>
    <row r="105" spans="1:4">
      <c r="A105">
        <v>3.2370000000000001</v>
      </c>
      <c r="B105">
        <v>3.8</v>
      </c>
      <c r="C105">
        <v>-15.6</v>
      </c>
      <c r="D105">
        <v>181.9</v>
      </c>
    </row>
    <row r="106" spans="1:4">
      <c r="A106">
        <v>3.2690000000000001</v>
      </c>
      <c r="B106">
        <v>3.8</v>
      </c>
      <c r="C106">
        <v>-13.4</v>
      </c>
      <c r="D106">
        <v>174.9</v>
      </c>
    </row>
    <row r="107" spans="1:4">
      <c r="A107">
        <v>3.3010000000000002</v>
      </c>
      <c r="B107">
        <v>4.0999999999999996</v>
      </c>
      <c r="C107">
        <v>-11.7</v>
      </c>
      <c r="D107">
        <v>168.8</v>
      </c>
    </row>
    <row r="108" spans="1:4">
      <c r="A108">
        <v>3.3330000000000002</v>
      </c>
      <c r="B108">
        <v>4</v>
      </c>
      <c r="C108">
        <v>-9.6999999999999993</v>
      </c>
      <c r="D108">
        <v>163.80000000000001</v>
      </c>
    </row>
    <row r="109" spans="1:4">
      <c r="A109">
        <v>3.3650000000000002</v>
      </c>
      <c r="B109">
        <v>4.0999999999999996</v>
      </c>
      <c r="C109">
        <v>-8.4</v>
      </c>
      <c r="D109">
        <v>159.4</v>
      </c>
    </row>
    <row r="110" spans="1:4">
      <c r="A110">
        <v>3.3969999999999998</v>
      </c>
      <c r="B110">
        <v>4.3</v>
      </c>
      <c r="C110">
        <v>-7</v>
      </c>
      <c r="D110">
        <v>155.80000000000001</v>
      </c>
    </row>
    <row r="111" spans="1:4">
      <c r="A111">
        <v>3.4289999999999998</v>
      </c>
      <c r="B111">
        <v>4.2</v>
      </c>
      <c r="C111">
        <v>-5.6</v>
      </c>
      <c r="D111">
        <v>152.9</v>
      </c>
    </row>
    <row r="112" spans="1:4">
      <c r="A112">
        <v>3.4620000000000002</v>
      </c>
      <c r="B112">
        <v>4.3</v>
      </c>
      <c r="C112">
        <v>-5.0999999999999996</v>
      </c>
      <c r="D112">
        <v>150.19999999999999</v>
      </c>
    </row>
    <row r="113" spans="1:13">
      <c r="A113">
        <v>3.4940000000000002</v>
      </c>
      <c r="B113">
        <v>4.3</v>
      </c>
      <c r="C113">
        <v>-4.3</v>
      </c>
      <c r="D113">
        <v>148</v>
      </c>
      <c r="E113" s="4" t="s">
        <v>40</v>
      </c>
    </row>
    <row r="114" spans="1:13">
      <c r="A114">
        <v>3.5259999999999998</v>
      </c>
      <c r="B114">
        <v>4.3</v>
      </c>
      <c r="C114">
        <v>-3.6</v>
      </c>
      <c r="D114">
        <v>146.1</v>
      </c>
      <c r="E114" s="5" t="s">
        <v>41</v>
      </c>
      <c r="G114" s="4">
        <f>A129-A115</f>
        <v>0.44800000000000001</v>
      </c>
    </row>
    <row r="115" spans="1:13">
      <c r="A115">
        <v>3.5579999999999998</v>
      </c>
      <c r="B115">
        <v>4.0999999999999996</v>
      </c>
      <c r="C115">
        <v>-3.1</v>
      </c>
      <c r="D115">
        <v>144.5</v>
      </c>
    </row>
    <row r="116" spans="1:13">
      <c r="A116">
        <v>3.59</v>
      </c>
      <c r="B116">
        <v>3.5</v>
      </c>
      <c r="C116">
        <v>-4.5</v>
      </c>
      <c r="D116">
        <v>142.19999999999999</v>
      </c>
      <c r="E116" s="5"/>
      <c r="F116" s="5"/>
      <c r="G116" s="5"/>
      <c r="H116" s="5"/>
      <c r="I116" s="5"/>
      <c r="J116" s="5"/>
    </row>
    <row r="117" spans="1:13">
      <c r="A117">
        <v>3.6219999999999999</v>
      </c>
      <c r="B117">
        <v>3.2</v>
      </c>
      <c r="C117">
        <v>-6.3</v>
      </c>
      <c r="D117">
        <v>138.9</v>
      </c>
      <c r="E117" s="5"/>
      <c r="F117" s="5"/>
      <c r="G117" s="5"/>
      <c r="H117" s="5"/>
      <c r="I117" s="5"/>
      <c r="J117" s="5"/>
    </row>
    <row r="118" spans="1:13">
      <c r="A118">
        <v>3.6539999999999999</v>
      </c>
      <c r="B118">
        <v>2.9</v>
      </c>
      <c r="C118">
        <v>-7.8</v>
      </c>
      <c r="D118">
        <v>134.80000000000001</v>
      </c>
    </row>
    <row r="119" spans="1:13">
      <c r="A119">
        <v>3.6859999999999999</v>
      </c>
      <c r="B119">
        <v>2.7</v>
      </c>
      <c r="C119">
        <v>-8.6999999999999993</v>
      </c>
      <c r="D119">
        <v>130.30000000000001</v>
      </c>
      <c r="E119" s="5" t="s">
        <v>43</v>
      </c>
      <c r="F119" s="5" t="s">
        <v>44</v>
      </c>
      <c r="G119" s="5" t="s">
        <v>45</v>
      </c>
      <c r="H119" s="5" t="s">
        <v>46</v>
      </c>
      <c r="I119" s="5" t="s">
        <v>47</v>
      </c>
      <c r="J119" s="5" t="s">
        <v>48</v>
      </c>
      <c r="L119" s="15" t="s">
        <v>42</v>
      </c>
      <c r="M119">
        <v>10.75</v>
      </c>
    </row>
    <row r="120" spans="1:13">
      <c r="A120">
        <v>3.718</v>
      </c>
      <c r="B120">
        <v>2.4</v>
      </c>
      <c r="C120">
        <v>-9.3000000000000007</v>
      </c>
      <c r="D120">
        <v>125.4</v>
      </c>
      <c r="E120" s="5">
        <f t="shared" ref="E120:E127" si="39">B120-$B$114</f>
        <v>-1.9</v>
      </c>
      <c r="F120" s="5">
        <f t="shared" ref="F120:F127" si="40">(C120-$C$114)</f>
        <v>-5.7</v>
      </c>
      <c r="G120" s="5">
        <f t="shared" ref="G120:G127" si="41">D120-$D$114</f>
        <v>-20.7</v>
      </c>
      <c r="H120" s="14">
        <f t="shared" ref="H120" si="42">G120/(F120/60)</f>
        <v>217.894736842105</v>
      </c>
      <c r="I120" s="14">
        <f t="shared" ref="I120" si="43">E120/(F120/60)</f>
        <v>20</v>
      </c>
      <c r="J120" s="5">
        <v>1</v>
      </c>
      <c r="L120" s="16" t="s">
        <v>32</v>
      </c>
      <c r="M120">
        <f>1/0.0309</f>
        <v>32.362459546925599</v>
      </c>
    </row>
    <row r="121" spans="1:13">
      <c r="A121">
        <v>3.75</v>
      </c>
      <c r="B121">
        <v>2.2999999999999998</v>
      </c>
      <c r="C121">
        <v>-9.6999999999999993</v>
      </c>
      <c r="D121">
        <v>120.4</v>
      </c>
      <c r="E121" s="5">
        <f t="shared" si="39"/>
        <v>-2</v>
      </c>
      <c r="F121" s="5">
        <f t="shared" si="40"/>
        <v>-6.1</v>
      </c>
      <c r="G121" s="5">
        <f t="shared" si="41"/>
        <v>-25.7</v>
      </c>
      <c r="H121" s="14">
        <f t="shared" ref="H121:H127" si="44">G121/(F121/60)</f>
        <v>252.786885245902</v>
      </c>
      <c r="I121" s="14">
        <f t="shared" ref="I121:I127" si="45">E121/(F121/60)</f>
        <v>19.672131147540998</v>
      </c>
      <c r="J121" s="5">
        <v>2</v>
      </c>
    </row>
    <row r="122" spans="1:13">
      <c r="A122">
        <v>3.782</v>
      </c>
      <c r="B122">
        <v>2.1</v>
      </c>
      <c r="C122">
        <v>-10.5</v>
      </c>
      <c r="D122">
        <v>115.2</v>
      </c>
      <c r="E122" s="5">
        <f t="shared" si="39"/>
        <v>-2.2000000000000002</v>
      </c>
      <c r="F122" s="5">
        <f t="shared" si="40"/>
        <v>-6.9</v>
      </c>
      <c r="G122" s="5">
        <f t="shared" si="41"/>
        <v>-30.9</v>
      </c>
      <c r="H122" s="14">
        <f t="shared" si="44"/>
        <v>268.695652173913</v>
      </c>
      <c r="I122" s="14">
        <f t="shared" si="45"/>
        <v>19.130434782608699</v>
      </c>
      <c r="J122" s="5">
        <v>3</v>
      </c>
    </row>
    <row r="123" spans="1:13">
      <c r="A123">
        <v>3.8140000000000001</v>
      </c>
      <c r="B123">
        <v>2.1</v>
      </c>
      <c r="C123">
        <v>-10.8</v>
      </c>
      <c r="D123">
        <v>110.1</v>
      </c>
      <c r="E123" s="5">
        <f t="shared" si="39"/>
        <v>-2.2000000000000002</v>
      </c>
      <c r="F123" s="5">
        <f t="shared" si="40"/>
        <v>-7.2</v>
      </c>
      <c r="G123" s="5">
        <f t="shared" si="41"/>
        <v>-36</v>
      </c>
      <c r="H123" s="14">
        <f t="shared" si="44"/>
        <v>300</v>
      </c>
      <c r="I123" s="14">
        <f t="shared" si="45"/>
        <v>18.3333333333333</v>
      </c>
      <c r="J123" s="5">
        <v>4</v>
      </c>
    </row>
    <row r="124" spans="1:13">
      <c r="A124">
        <v>3.8460000000000001</v>
      </c>
      <c r="B124">
        <v>2.1</v>
      </c>
      <c r="C124">
        <v>-9.8000000000000007</v>
      </c>
      <c r="D124">
        <v>105.3</v>
      </c>
      <c r="E124" s="5">
        <f t="shared" si="39"/>
        <v>-2.2000000000000002</v>
      </c>
      <c r="F124" s="5">
        <f t="shared" si="40"/>
        <v>-6.2</v>
      </c>
      <c r="G124" s="5">
        <f t="shared" si="41"/>
        <v>-40.799999999999997</v>
      </c>
      <c r="H124" s="14">
        <f t="shared" si="44"/>
        <v>394.83870967741899</v>
      </c>
      <c r="I124" s="14">
        <f t="shared" si="45"/>
        <v>21.290322580645199</v>
      </c>
      <c r="J124" s="5">
        <v>5</v>
      </c>
    </row>
    <row r="125" spans="1:13">
      <c r="A125">
        <v>3.8780000000000001</v>
      </c>
      <c r="B125">
        <v>2.1</v>
      </c>
      <c r="C125">
        <v>-8.8000000000000007</v>
      </c>
      <c r="D125">
        <v>101.1</v>
      </c>
      <c r="E125" s="5">
        <f t="shared" si="39"/>
        <v>-2.2000000000000002</v>
      </c>
      <c r="F125" s="5">
        <f t="shared" si="40"/>
        <v>-5.2</v>
      </c>
      <c r="G125" s="5">
        <f t="shared" si="41"/>
        <v>-45</v>
      </c>
      <c r="H125" s="14">
        <f t="shared" si="44"/>
        <v>519.23076923076906</v>
      </c>
      <c r="I125" s="14">
        <f t="shared" si="45"/>
        <v>25.384615384615401</v>
      </c>
      <c r="J125" s="5">
        <v>6</v>
      </c>
    </row>
    <row r="126" spans="1:13">
      <c r="A126">
        <v>3.91</v>
      </c>
      <c r="B126">
        <v>2.1</v>
      </c>
      <c r="C126">
        <v>-7.4</v>
      </c>
      <c r="D126">
        <v>97.2</v>
      </c>
      <c r="E126" s="5">
        <f t="shared" si="39"/>
        <v>-2.2000000000000002</v>
      </c>
      <c r="F126" s="5">
        <f t="shared" si="40"/>
        <v>-3.8</v>
      </c>
      <c r="G126" s="5">
        <f t="shared" si="41"/>
        <v>-48.9</v>
      </c>
      <c r="H126" s="14">
        <f t="shared" si="44"/>
        <v>772.10526315789502</v>
      </c>
      <c r="I126" s="14">
        <f t="shared" si="45"/>
        <v>34.7368421052632</v>
      </c>
      <c r="J126" s="5">
        <v>7</v>
      </c>
    </row>
    <row r="127" spans="1:13">
      <c r="A127">
        <v>3.9420000000000002</v>
      </c>
      <c r="B127">
        <v>2.1</v>
      </c>
      <c r="C127">
        <v>-6.6</v>
      </c>
      <c r="D127">
        <v>93.7</v>
      </c>
      <c r="E127" s="5">
        <f t="shared" si="39"/>
        <v>-2.2000000000000002</v>
      </c>
      <c r="F127" s="5">
        <f t="shared" si="40"/>
        <v>-3</v>
      </c>
      <c r="G127" s="5">
        <f t="shared" si="41"/>
        <v>-52.4</v>
      </c>
      <c r="H127" s="14">
        <f t="shared" si="44"/>
        <v>1048</v>
      </c>
      <c r="I127" s="14">
        <f t="shared" si="45"/>
        <v>44</v>
      </c>
      <c r="J127" s="5">
        <v>8</v>
      </c>
    </row>
    <row r="128" spans="1:13">
      <c r="A128">
        <v>3.9740000000000002</v>
      </c>
      <c r="B128">
        <v>2.1</v>
      </c>
      <c r="C128">
        <v>-5.9</v>
      </c>
      <c r="D128">
        <v>90.7</v>
      </c>
      <c r="E128" s="5"/>
      <c r="F128" s="5"/>
      <c r="G128" s="5"/>
      <c r="H128" s="5"/>
      <c r="I128" s="5"/>
      <c r="J128" s="5"/>
    </row>
    <row r="129" spans="1:10">
      <c r="A129">
        <v>4.0060000000000002</v>
      </c>
      <c r="B129">
        <v>2.1</v>
      </c>
      <c r="C129">
        <v>-5.0999999999999996</v>
      </c>
      <c r="D129">
        <v>88</v>
      </c>
      <c r="E129" s="17" t="s">
        <v>49</v>
      </c>
      <c r="F129" s="5"/>
      <c r="G129" s="5"/>
      <c r="J129" s="5"/>
    </row>
    <row r="130" spans="1:10">
      <c r="A130">
        <v>4.0380000000000003</v>
      </c>
      <c r="B130">
        <v>1.7</v>
      </c>
      <c r="C130">
        <v>-1.8</v>
      </c>
      <c r="D130">
        <v>87</v>
      </c>
      <c r="F130" s="5"/>
      <c r="G130" s="5"/>
      <c r="J130" s="5"/>
    </row>
    <row r="131" spans="1:10">
      <c r="A131">
        <v>4.0709999999999997</v>
      </c>
      <c r="B131">
        <v>3.1</v>
      </c>
      <c r="C131">
        <v>5.3</v>
      </c>
      <c r="D131">
        <v>89.8</v>
      </c>
    </row>
    <row r="132" spans="1:10">
      <c r="A132">
        <v>4.1029999999999998</v>
      </c>
      <c r="B132">
        <v>2.9</v>
      </c>
      <c r="C132">
        <v>16.8</v>
      </c>
      <c r="D132">
        <v>98.5</v>
      </c>
    </row>
    <row r="133" spans="1:10">
      <c r="A133">
        <v>4.1349999999999998</v>
      </c>
      <c r="B133">
        <v>3.4</v>
      </c>
      <c r="C133">
        <v>25.8</v>
      </c>
      <c r="D133">
        <v>111.9</v>
      </c>
    </row>
    <row r="134" spans="1:10">
      <c r="A134">
        <v>4.1669999999999998</v>
      </c>
      <c r="B134">
        <v>3.5</v>
      </c>
      <c r="C134">
        <v>33.200000000000003</v>
      </c>
      <c r="D134">
        <v>129.30000000000001</v>
      </c>
    </row>
    <row r="135" spans="1:10">
      <c r="A135">
        <v>4.1989999999999998</v>
      </c>
      <c r="B135">
        <v>4.5999999999999996</v>
      </c>
      <c r="C135">
        <v>40.200000000000003</v>
      </c>
      <c r="D135">
        <v>150.19999999999999</v>
      </c>
    </row>
    <row r="136" spans="1:10">
      <c r="A136">
        <v>4.2309999999999999</v>
      </c>
      <c r="B136">
        <v>6.1</v>
      </c>
      <c r="C136">
        <v>49.8</v>
      </c>
      <c r="D136">
        <v>176.1</v>
      </c>
    </row>
    <row r="137" spans="1:10">
      <c r="A137">
        <v>4.2629999999999999</v>
      </c>
      <c r="B137">
        <v>7.7</v>
      </c>
      <c r="C137">
        <v>60.5</v>
      </c>
      <c r="D137">
        <v>207.6</v>
      </c>
    </row>
    <row r="138" spans="1:10">
      <c r="A138">
        <v>4.2949999999999999</v>
      </c>
      <c r="B138">
        <v>9</v>
      </c>
      <c r="C138">
        <v>70.3</v>
      </c>
      <c r="D138">
        <v>244.3</v>
      </c>
    </row>
    <row r="139" spans="1:10">
      <c r="A139">
        <v>4.327</v>
      </c>
      <c r="B139">
        <v>10.5</v>
      </c>
      <c r="C139">
        <v>78.8</v>
      </c>
      <c r="D139">
        <v>285.3</v>
      </c>
    </row>
    <row r="140" spans="1:10">
      <c r="A140">
        <v>4.359</v>
      </c>
      <c r="B140">
        <v>11.8</v>
      </c>
      <c r="C140">
        <v>86.1</v>
      </c>
      <c r="D140">
        <v>330.1</v>
      </c>
    </row>
    <row r="141" spans="1:10">
      <c r="A141">
        <v>4.391</v>
      </c>
      <c r="B141">
        <v>13</v>
      </c>
      <c r="C141">
        <v>91.2</v>
      </c>
      <c r="D141">
        <v>377.7</v>
      </c>
    </row>
    <row r="142" spans="1:10">
      <c r="A142">
        <v>4.423</v>
      </c>
      <c r="B142">
        <v>13.9</v>
      </c>
      <c r="C142">
        <v>95.2</v>
      </c>
      <c r="D142">
        <v>427.3</v>
      </c>
    </row>
    <row r="143" spans="1:10">
      <c r="A143">
        <v>4.4550000000000001</v>
      </c>
      <c r="B143">
        <v>14.6</v>
      </c>
      <c r="C143">
        <v>96.5</v>
      </c>
      <c r="D143">
        <v>477.5</v>
      </c>
    </row>
    <row r="144" spans="1:10">
      <c r="A144">
        <v>4.4870000000000001</v>
      </c>
      <c r="B144">
        <v>15.1</v>
      </c>
      <c r="C144">
        <v>96.3</v>
      </c>
      <c r="D144">
        <v>527.70000000000005</v>
      </c>
    </row>
    <row r="145" spans="1:4">
      <c r="A145">
        <v>4.5190000000000001</v>
      </c>
      <c r="B145">
        <v>15.8</v>
      </c>
      <c r="C145">
        <v>94.4</v>
      </c>
      <c r="D145">
        <v>576.9</v>
      </c>
    </row>
    <row r="146" spans="1:4">
      <c r="A146">
        <v>4.5510000000000002</v>
      </c>
      <c r="B146">
        <v>16.100000000000001</v>
      </c>
      <c r="C146">
        <v>92.2</v>
      </c>
      <c r="D146">
        <v>624.9</v>
      </c>
    </row>
    <row r="147" spans="1:4">
      <c r="A147">
        <v>4.5830000000000002</v>
      </c>
      <c r="B147">
        <v>16.399999999999999</v>
      </c>
      <c r="C147">
        <v>88.2</v>
      </c>
      <c r="D147">
        <v>670.8</v>
      </c>
    </row>
    <row r="148" spans="1:4">
      <c r="A148">
        <v>4.6150000000000002</v>
      </c>
      <c r="B148">
        <v>16.7</v>
      </c>
      <c r="C148">
        <v>83.4</v>
      </c>
      <c r="D148">
        <v>714.3</v>
      </c>
    </row>
    <row r="149" spans="1:4">
      <c r="A149">
        <v>4.6470000000000002</v>
      </c>
      <c r="B149">
        <v>16.7</v>
      </c>
      <c r="C149">
        <v>78.3</v>
      </c>
      <c r="D149">
        <v>755.1</v>
      </c>
    </row>
    <row r="150" spans="1:4">
      <c r="A150">
        <v>4.6790000000000003</v>
      </c>
      <c r="B150">
        <v>17</v>
      </c>
      <c r="C150">
        <v>72.8</v>
      </c>
      <c r="D150">
        <v>793</v>
      </c>
    </row>
    <row r="151" spans="1:4">
      <c r="A151">
        <v>4.7119999999999997</v>
      </c>
      <c r="B151">
        <v>16.899999999999999</v>
      </c>
      <c r="C151">
        <v>67.099999999999994</v>
      </c>
      <c r="D151">
        <v>827.9</v>
      </c>
    </row>
    <row r="152" spans="1:4">
      <c r="A152">
        <v>4.7439999999999998</v>
      </c>
      <c r="B152">
        <v>17.2</v>
      </c>
      <c r="C152">
        <v>60.3</v>
      </c>
      <c r="D152">
        <v>859.3</v>
      </c>
    </row>
    <row r="153" spans="1:4">
      <c r="A153">
        <v>4.7759999999999998</v>
      </c>
      <c r="B153">
        <v>17.2</v>
      </c>
      <c r="C153">
        <v>53.9</v>
      </c>
      <c r="D153">
        <v>887.4</v>
      </c>
    </row>
    <row r="154" spans="1:4">
      <c r="A154">
        <v>4.8079999999999998</v>
      </c>
      <c r="B154">
        <v>16.899999999999999</v>
      </c>
      <c r="C154">
        <v>46.4</v>
      </c>
      <c r="D154">
        <v>911.6</v>
      </c>
    </row>
    <row r="155" spans="1:4">
      <c r="A155">
        <v>4.84</v>
      </c>
      <c r="B155">
        <v>16.2</v>
      </c>
      <c r="C155">
        <v>36.700000000000003</v>
      </c>
      <c r="D155">
        <v>930.7</v>
      </c>
    </row>
    <row r="156" spans="1:4">
      <c r="A156">
        <v>4.8719999999999999</v>
      </c>
      <c r="B156">
        <v>13</v>
      </c>
      <c r="C156">
        <v>23.6</v>
      </c>
      <c r="D156">
        <v>943</v>
      </c>
    </row>
    <row r="157" spans="1:4">
      <c r="A157">
        <v>4.9039999999999999</v>
      </c>
      <c r="B157">
        <v>9.3000000000000007</v>
      </c>
      <c r="C157">
        <v>-0.2</v>
      </c>
      <c r="D157">
        <v>942.9</v>
      </c>
    </row>
    <row r="158" spans="1:4">
      <c r="A158">
        <v>4.9359999999999999</v>
      </c>
      <c r="B158">
        <v>10.3</v>
      </c>
      <c r="C158">
        <v>-22.1</v>
      </c>
      <c r="D158">
        <v>931.4</v>
      </c>
    </row>
    <row r="159" spans="1:4">
      <c r="A159">
        <v>4.968</v>
      </c>
      <c r="B159">
        <v>6.5</v>
      </c>
      <c r="C159">
        <v>-33.299999999999997</v>
      </c>
      <c r="D159">
        <v>914</v>
      </c>
    </row>
    <row r="160" spans="1:4">
      <c r="A160">
        <v>5</v>
      </c>
      <c r="B160">
        <v>7.5</v>
      </c>
      <c r="C160">
        <v>-50.6</v>
      </c>
      <c r="D160">
        <v>887.7</v>
      </c>
    </row>
    <row r="161" spans="1:4">
      <c r="A161">
        <v>5.032</v>
      </c>
      <c r="B161">
        <v>6.7</v>
      </c>
      <c r="C161">
        <v>-57.1</v>
      </c>
      <c r="D161">
        <v>857.9</v>
      </c>
    </row>
    <row r="162" spans="1:4">
      <c r="A162">
        <v>5.0640000000000001</v>
      </c>
      <c r="B162">
        <v>7.1</v>
      </c>
      <c r="C162">
        <v>-63.6</v>
      </c>
      <c r="D162">
        <v>824.8</v>
      </c>
    </row>
    <row r="163" spans="1:4">
      <c r="A163">
        <v>5.0960000000000001</v>
      </c>
      <c r="B163">
        <v>6.7</v>
      </c>
      <c r="C163">
        <v>-68.099999999999994</v>
      </c>
      <c r="D163">
        <v>789.3</v>
      </c>
    </row>
    <row r="164" spans="1:4">
      <c r="A164">
        <v>5.1280000000000001</v>
      </c>
      <c r="B164">
        <v>6.9</v>
      </c>
      <c r="C164">
        <v>-73.400000000000006</v>
      </c>
      <c r="D164">
        <v>751.1</v>
      </c>
    </row>
    <row r="165" spans="1:4">
      <c r="A165">
        <v>5.16</v>
      </c>
      <c r="B165">
        <v>7</v>
      </c>
      <c r="C165">
        <v>-77</v>
      </c>
      <c r="D165">
        <v>711</v>
      </c>
    </row>
    <row r="166" spans="1:4">
      <c r="A166">
        <v>5.1920000000000002</v>
      </c>
      <c r="B166">
        <v>7.1</v>
      </c>
      <c r="C166">
        <v>-80.599999999999994</v>
      </c>
      <c r="D166">
        <v>669</v>
      </c>
    </row>
    <row r="167" spans="1:4">
      <c r="A167">
        <v>5.2240000000000002</v>
      </c>
      <c r="B167">
        <v>7.1</v>
      </c>
      <c r="C167">
        <v>-82.6</v>
      </c>
      <c r="D167">
        <v>626</v>
      </c>
    </row>
    <row r="168" spans="1:4">
      <c r="A168">
        <v>5.2560000000000002</v>
      </c>
      <c r="B168">
        <v>6.3</v>
      </c>
      <c r="C168">
        <v>-79.7</v>
      </c>
      <c r="D168">
        <v>584.5</v>
      </c>
    </row>
    <row r="169" spans="1:4">
      <c r="A169">
        <v>5.2880000000000003</v>
      </c>
      <c r="B169">
        <v>5.8</v>
      </c>
      <c r="C169">
        <v>-75.900000000000006</v>
      </c>
      <c r="D169">
        <v>545</v>
      </c>
    </row>
    <row r="170" spans="1:4">
      <c r="A170">
        <v>5.3209999999999997</v>
      </c>
      <c r="B170">
        <v>5.2</v>
      </c>
      <c r="C170">
        <v>-71.8</v>
      </c>
      <c r="D170">
        <v>507.6</v>
      </c>
    </row>
    <row r="171" spans="1:4">
      <c r="A171">
        <v>5.3529999999999998</v>
      </c>
      <c r="B171">
        <v>4.7</v>
      </c>
      <c r="C171">
        <v>-68</v>
      </c>
      <c r="D171">
        <v>472.2</v>
      </c>
    </row>
    <row r="172" spans="1:4">
      <c r="A172">
        <v>5.3849999999999998</v>
      </c>
      <c r="B172">
        <v>4.3</v>
      </c>
      <c r="C172">
        <v>-64.099999999999994</v>
      </c>
      <c r="D172">
        <v>438.8</v>
      </c>
    </row>
    <row r="173" spans="1:4">
      <c r="A173">
        <v>5.4169999999999998</v>
      </c>
      <c r="B173">
        <v>3.8</v>
      </c>
      <c r="C173">
        <v>-60.1</v>
      </c>
      <c r="D173">
        <v>407.5</v>
      </c>
    </row>
    <row r="174" spans="1:4">
      <c r="A174">
        <v>5.4489999999999998</v>
      </c>
      <c r="B174">
        <v>3.6</v>
      </c>
      <c r="C174">
        <v>-56.5</v>
      </c>
      <c r="D174">
        <v>378.1</v>
      </c>
    </row>
    <row r="175" spans="1:4">
      <c r="A175">
        <v>5.4809999999999999</v>
      </c>
      <c r="B175">
        <v>3.3</v>
      </c>
      <c r="C175">
        <v>-52.6</v>
      </c>
      <c r="D175">
        <v>350.7</v>
      </c>
    </row>
    <row r="176" spans="1:4">
      <c r="A176">
        <v>5.5129999999999999</v>
      </c>
      <c r="B176">
        <v>3.1</v>
      </c>
      <c r="C176">
        <v>-48.8</v>
      </c>
      <c r="D176">
        <v>325.3</v>
      </c>
    </row>
    <row r="177" spans="1:4">
      <c r="A177">
        <v>5.5449999999999999</v>
      </c>
      <c r="B177">
        <v>2.9</v>
      </c>
      <c r="C177">
        <v>-45.1</v>
      </c>
      <c r="D177">
        <v>301.8</v>
      </c>
    </row>
    <row r="178" spans="1:4">
      <c r="A178">
        <v>5.577</v>
      </c>
      <c r="B178">
        <v>3</v>
      </c>
      <c r="C178">
        <v>-41.4</v>
      </c>
      <c r="D178">
        <v>280.2</v>
      </c>
    </row>
    <row r="179" spans="1:4">
      <c r="A179">
        <v>5.609</v>
      </c>
      <c r="B179">
        <v>3</v>
      </c>
      <c r="C179">
        <v>-37.299999999999997</v>
      </c>
      <c r="D179">
        <v>260.8</v>
      </c>
    </row>
    <row r="180" spans="1:4">
      <c r="A180">
        <v>5.641</v>
      </c>
      <c r="B180">
        <v>3</v>
      </c>
      <c r="C180">
        <v>-33.6</v>
      </c>
      <c r="D180">
        <v>243.3</v>
      </c>
    </row>
    <row r="181" spans="1:4">
      <c r="A181">
        <v>5.673</v>
      </c>
      <c r="B181">
        <v>3.1</v>
      </c>
      <c r="C181">
        <v>-30.1</v>
      </c>
      <c r="D181">
        <v>227.6</v>
      </c>
    </row>
    <row r="182" spans="1:4">
      <c r="A182">
        <v>5.7050000000000001</v>
      </c>
      <c r="B182">
        <v>3.3</v>
      </c>
      <c r="C182">
        <v>-26.5</v>
      </c>
      <c r="D182">
        <v>213.8</v>
      </c>
    </row>
    <row r="183" spans="1:4">
      <c r="A183">
        <v>5.7370000000000001</v>
      </c>
      <c r="B183">
        <v>3.5</v>
      </c>
      <c r="C183">
        <v>-22.9</v>
      </c>
      <c r="D183">
        <v>201.9</v>
      </c>
    </row>
    <row r="184" spans="1:4">
      <c r="A184">
        <v>5.7690000000000001</v>
      </c>
      <c r="B184">
        <v>3.8</v>
      </c>
      <c r="C184">
        <v>-19.399999999999999</v>
      </c>
      <c r="D184">
        <v>191.8</v>
      </c>
    </row>
    <row r="185" spans="1:4">
      <c r="A185">
        <v>5.8010000000000002</v>
      </c>
      <c r="B185">
        <v>3.8</v>
      </c>
      <c r="C185">
        <v>-16.2</v>
      </c>
      <c r="D185">
        <v>183.3</v>
      </c>
    </row>
    <row r="186" spans="1:4">
      <c r="A186">
        <v>5.8330000000000002</v>
      </c>
      <c r="B186">
        <v>3.9</v>
      </c>
      <c r="C186">
        <v>-13.8</v>
      </c>
      <c r="D186">
        <v>176.1</v>
      </c>
    </row>
    <row r="187" spans="1:4">
      <c r="A187">
        <v>5.8650000000000002</v>
      </c>
      <c r="B187">
        <v>4</v>
      </c>
      <c r="C187">
        <v>-12</v>
      </c>
      <c r="D187">
        <v>169.9</v>
      </c>
    </row>
    <row r="188" spans="1:4">
      <c r="A188">
        <v>5.8970000000000002</v>
      </c>
      <c r="B188">
        <v>4</v>
      </c>
      <c r="C188">
        <v>-10.5</v>
      </c>
      <c r="D188">
        <v>164.4</v>
      </c>
    </row>
    <row r="189" spans="1:4">
      <c r="A189">
        <v>5.9290000000000003</v>
      </c>
      <c r="B189">
        <v>4.2</v>
      </c>
      <c r="C189">
        <v>-8.6999999999999993</v>
      </c>
      <c r="D189">
        <v>159.9</v>
      </c>
    </row>
    <row r="190" spans="1:4">
      <c r="A190">
        <v>5.9619999999999997</v>
      </c>
      <c r="B190">
        <v>4.0999999999999996</v>
      </c>
      <c r="C190">
        <v>-7.3</v>
      </c>
      <c r="D190">
        <v>156.1</v>
      </c>
    </row>
    <row r="191" spans="1:4">
      <c r="A191">
        <v>5.9939999999999998</v>
      </c>
      <c r="B191">
        <v>4.2</v>
      </c>
      <c r="C191">
        <v>-6.2</v>
      </c>
      <c r="D191">
        <v>152.80000000000001</v>
      </c>
    </row>
    <row r="192" spans="1:4">
      <c r="A192">
        <v>6.0259999999999998</v>
      </c>
      <c r="B192">
        <v>4.3</v>
      </c>
      <c r="C192">
        <v>-5.2</v>
      </c>
      <c r="D192">
        <v>150.1</v>
      </c>
    </row>
    <row r="193" spans="1:13">
      <c r="A193">
        <v>6.0579999999999998</v>
      </c>
      <c r="B193">
        <v>4.2</v>
      </c>
      <c r="C193">
        <v>-4.3</v>
      </c>
      <c r="D193">
        <v>147.9</v>
      </c>
    </row>
    <row r="194" spans="1:13">
      <c r="A194">
        <v>6.09</v>
      </c>
      <c r="B194">
        <v>4.3</v>
      </c>
      <c r="C194">
        <v>-4</v>
      </c>
      <c r="D194">
        <v>145.80000000000001</v>
      </c>
    </row>
    <row r="195" spans="1:13">
      <c r="A195">
        <v>6.1219999999999999</v>
      </c>
      <c r="B195">
        <v>4.3</v>
      </c>
      <c r="C195">
        <v>-3.3</v>
      </c>
      <c r="D195">
        <v>144.1</v>
      </c>
      <c r="E195" s="4" t="s">
        <v>40</v>
      </c>
      <c r="G195" s="4">
        <f>A211-A196</f>
        <v>0.48099999999999998</v>
      </c>
    </row>
    <row r="196" spans="1:13">
      <c r="A196">
        <v>6.1539999999999999</v>
      </c>
      <c r="B196">
        <v>4.0999999999999996</v>
      </c>
      <c r="C196">
        <v>-2.9</v>
      </c>
      <c r="D196">
        <v>140.6</v>
      </c>
      <c r="E196" s="5" t="s">
        <v>41</v>
      </c>
    </row>
    <row r="197" spans="1:13">
      <c r="A197">
        <v>6.1859999999999999</v>
      </c>
      <c r="B197">
        <v>3.5</v>
      </c>
      <c r="C197">
        <v>-4.5999999999999996</v>
      </c>
      <c r="D197">
        <v>140.19999999999999</v>
      </c>
      <c r="E197" s="5"/>
      <c r="F197" s="5"/>
      <c r="G197" s="5"/>
      <c r="H197" s="5"/>
      <c r="I197" s="5"/>
      <c r="J197" s="5"/>
    </row>
    <row r="198" spans="1:13">
      <c r="A198">
        <v>6.218</v>
      </c>
      <c r="B198">
        <v>3.1</v>
      </c>
      <c r="C198">
        <v>-6.2</v>
      </c>
      <c r="D198">
        <v>137</v>
      </c>
      <c r="E198" s="5" t="s">
        <v>43</v>
      </c>
      <c r="F198" s="5" t="s">
        <v>44</v>
      </c>
      <c r="G198" s="5" t="s">
        <v>45</v>
      </c>
      <c r="H198" s="5" t="s">
        <v>46</v>
      </c>
      <c r="I198" s="5" t="s">
        <v>47</v>
      </c>
      <c r="J198" s="5" t="s">
        <v>48</v>
      </c>
    </row>
    <row r="199" spans="1:13">
      <c r="A199">
        <v>6.25</v>
      </c>
      <c r="B199">
        <v>2.9</v>
      </c>
      <c r="C199">
        <v>-7.8</v>
      </c>
      <c r="D199">
        <v>132.9</v>
      </c>
      <c r="E199" s="5"/>
      <c r="F199" s="5"/>
      <c r="G199" s="5"/>
      <c r="H199" s="5"/>
      <c r="I199" s="5"/>
      <c r="J199" s="5"/>
    </row>
    <row r="200" spans="1:13">
      <c r="A200">
        <v>6.282</v>
      </c>
      <c r="B200">
        <v>2.6</v>
      </c>
      <c r="C200">
        <v>-8.6</v>
      </c>
      <c r="D200">
        <v>128.4</v>
      </c>
      <c r="L200" s="15" t="s">
        <v>42</v>
      </c>
      <c r="M200">
        <v>10.792</v>
      </c>
    </row>
    <row r="201" spans="1:13">
      <c r="A201">
        <v>6.3140000000000001</v>
      </c>
      <c r="B201">
        <v>2.4</v>
      </c>
      <c r="C201">
        <v>-9.1999999999999993</v>
      </c>
      <c r="D201">
        <v>123.6</v>
      </c>
      <c r="E201" s="5">
        <f t="shared" ref="E201:E208" si="46">B201-$B$196</f>
        <v>-1.7</v>
      </c>
      <c r="F201" s="5">
        <f t="shared" ref="F201:F202" si="47">(C201-$C$196)</f>
        <v>-6.3</v>
      </c>
      <c r="G201" s="5">
        <f t="shared" ref="G201:G202" si="48">D201-$D$196</f>
        <v>-17</v>
      </c>
      <c r="H201" s="14">
        <f t="shared" ref="H201" si="49">G201/(F201/60)</f>
        <v>161.90476190476201</v>
      </c>
      <c r="I201" s="14">
        <f t="shared" ref="I201" si="50">E201/(F201/60)</f>
        <v>16.1904761904762</v>
      </c>
      <c r="J201" s="5">
        <v>1</v>
      </c>
      <c r="L201" s="16" t="s">
        <v>32</v>
      </c>
      <c r="M201">
        <f>1/0.0279</f>
        <v>35.842293906809999</v>
      </c>
    </row>
    <row r="202" spans="1:13">
      <c r="A202">
        <v>6.3460000000000001</v>
      </c>
      <c r="B202">
        <v>2.2000000000000002</v>
      </c>
      <c r="C202">
        <v>-9.6</v>
      </c>
      <c r="D202">
        <v>118.6</v>
      </c>
      <c r="E202" s="5">
        <f t="shared" si="46"/>
        <v>-1.9</v>
      </c>
      <c r="F202" s="5">
        <f t="shared" si="47"/>
        <v>-6.7</v>
      </c>
      <c r="G202" s="5">
        <f t="shared" si="48"/>
        <v>-22</v>
      </c>
      <c r="H202" s="14">
        <f t="shared" ref="H202:H207" si="51">G202/(F202/60)</f>
        <v>197.01492537313399</v>
      </c>
      <c r="I202" s="14">
        <f t="shared" ref="I202:I207" si="52">E202/(F202/60)</f>
        <v>17.0149253731343</v>
      </c>
      <c r="J202" s="5">
        <v>2</v>
      </c>
    </row>
    <row r="203" spans="1:13">
      <c r="A203">
        <v>6.3780000000000001</v>
      </c>
      <c r="B203">
        <v>2.1</v>
      </c>
      <c r="C203">
        <v>-9.8000000000000007</v>
      </c>
      <c r="D203">
        <v>113.5</v>
      </c>
      <c r="E203" s="5">
        <f t="shared" si="46"/>
        <v>-2</v>
      </c>
      <c r="F203" s="5">
        <f t="shared" ref="F203:F207" si="53">(C203-$C$196)</f>
        <v>-6.9</v>
      </c>
      <c r="G203" s="5">
        <f t="shared" ref="G203:G207" si="54">D203-$D$196</f>
        <v>-27.1</v>
      </c>
      <c r="H203" s="14">
        <f t="shared" si="51"/>
        <v>235.65217391304299</v>
      </c>
      <c r="I203" s="14">
        <f t="shared" si="52"/>
        <v>17.3913043478261</v>
      </c>
      <c r="J203" s="5">
        <v>3</v>
      </c>
    </row>
    <row r="204" spans="1:13">
      <c r="A204">
        <v>6.41</v>
      </c>
      <c r="B204">
        <v>2.1</v>
      </c>
      <c r="C204">
        <v>-9.6</v>
      </c>
      <c r="D204">
        <v>108.5</v>
      </c>
      <c r="E204" s="5">
        <f t="shared" si="46"/>
        <v>-2</v>
      </c>
      <c r="F204" s="5">
        <f t="shared" si="53"/>
        <v>-6.7</v>
      </c>
      <c r="G204" s="5">
        <f t="shared" si="54"/>
        <v>-32.1</v>
      </c>
      <c r="H204" s="14">
        <f t="shared" si="51"/>
        <v>287.46268656716398</v>
      </c>
      <c r="I204" s="14">
        <f t="shared" si="52"/>
        <v>17.910447761194</v>
      </c>
      <c r="J204" s="5">
        <v>4</v>
      </c>
    </row>
    <row r="205" spans="1:13">
      <c r="A205">
        <v>6.4420000000000002</v>
      </c>
      <c r="B205">
        <v>2.1</v>
      </c>
      <c r="C205">
        <v>-8.8000000000000007</v>
      </c>
      <c r="D205">
        <v>103.9</v>
      </c>
      <c r="E205" s="5">
        <f t="shared" si="46"/>
        <v>-2</v>
      </c>
      <c r="F205" s="5">
        <f t="shared" si="53"/>
        <v>-5.9</v>
      </c>
      <c r="G205" s="5">
        <f t="shared" si="54"/>
        <v>-36.700000000000003</v>
      </c>
      <c r="H205" s="14">
        <f t="shared" si="51"/>
        <v>373.22033898305102</v>
      </c>
      <c r="I205" s="14">
        <f t="shared" si="52"/>
        <v>20.3389830508474</v>
      </c>
      <c r="J205" s="5">
        <v>5</v>
      </c>
    </row>
    <row r="206" spans="1:13">
      <c r="A206">
        <v>6.4740000000000002</v>
      </c>
      <c r="B206">
        <v>2.1</v>
      </c>
      <c r="C206">
        <v>-8</v>
      </c>
      <c r="D206">
        <v>99.8</v>
      </c>
      <c r="E206" s="5">
        <f t="shared" si="46"/>
        <v>-2</v>
      </c>
      <c r="F206" s="5">
        <f t="shared" si="53"/>
        <v>-5.0999999999999996</v>
      </c>
      <c r="G206" s="5">
        <f t="shared" si="54"/>
        <v>-40.799999999999997</v>
      </c>
      <c r="H206" s="14">
        <f t="shared" si="51"/>
        <v>480</v>
      </c>
      <c r="I206" s="14">
        <f t="shared" si="52"/>
        <v>23.529411764705898</v>
      </c>
      <c r="J206" s="5">
        <v>6</v>
      </c>
    </row>
    <row r="207" spans="1:13">
      <c r="A207">
        <v>6.5060000000000002</v>
      </c>
      <c r="B207">
        <v>2.1</v>
      </c>
      <c r="C207">
        <v>-7.1</v>
      </c>
      <c r="D207">
        <v>96.1</v>
      </c>
      <c r="E207" s="5">
        <f t="shared" si="46"/>
        <v>-2</v>
      </c>
      <c r="F207" s="5">
        <f t="shared" si="53"/>
        <v>-4.2</v>
      </c>
      <c r="G207" s="5">
        <f t="shared" si="54"/>
        <v>-44.5</v>
      </c>
      <c r="H207" s="14">
        <f t="shared" si="51"/>
        <v>635.71428571428601</v>
      </c>
      <c r="I207" s="14">
        <f t="shared" si="52"/>
        <v>28.571428571428601</v>
      </c>
      <c r="J207" s="5">
        <v>7</v>
      </c>
    </row>
    <row r="208" spans="1:13">
      <c r="A208">
        <v>6.5380000000000003</v>
      </c>
      <c r="B208">
        <v>2.1</v>
      </c>
      <c r="C208">
        <v>-6.4</v>
      </c>
      <c r="D208">
        <v>92.8</v>
      </c>
      <c r="E208" s="5">
        <f t="shared" si="46"/>
        <v>-2</v>
      </c>
      <c r="F208" s="5">
        <f t="shared" ref="F208" si="55">(C208-$C$196)</f>
        <v>-3.5</v>
      </c>
      <c r="G208" s="5">
        <f t="shared" ref="G208" si="56">D208-$D$196</f>
        <v>-47.8</v>
      </c>
      <c r="H208" s="14">
        <f t="shared" ref="H208" si="57">G208/(F208/60)</f>
        <v>819.42857142857099</v>
      </c>
      <c r="I208" s="14">
        <f t="shared" ref="I208" si="58">E208/(F208/60)</f>
        <v>34.285714285714299</v>
      </c>
      <c r="J208" s="5">
        <v>8</v>
      </c>
    </row>
    <row r="209" spans="1:10">
      <c r="A209">
        <v>6.5709999999999997</v>
      </c>
      <c r="B209">
        <v>2.1</v>
      </c>
      <c r="C209">
        <v>-5.5</v>
      </c>
      <c r="D209">
        <v>89.9</v>
      </c>
      <c r="E209" s="17" t="s">
        <v>49</v>
      </c>
      <c r="F209" s="5"/>
      <c r="G209" s="5"/>
      <c r="J209" s="5"/>
    </row>
    <row r="210" spans="1:10">
      <c r="A210">
        <v>6.6029999999999998</v>
      </c>
      <c r="B210">
        <v>1.7</v>
      </c>
      <c r="C210">
        <v>-2.2000000000000002</v>
      </c>
      <c r="D210">
        <v>88.7</v>
      </c>
      <c r="E210" s="5"/>
      <c r="F210" s="5"/>
      <c r="G210" s="5"/>
      <c r="J210" s="5"/>
    </row>
    <row r="211" spans="1:10">
      <c r="A211">
        <v>6.6349999999999998</v>
      </c>
      <c r="B211">
        <v>1.8</v>
      </c>
      <c r="C211">
        <v>4.2</v>
      </c>
      <c r="D211">
        <v>90.9</v>
      </c>
      <c r="F211" s="5"/>
      <c r="G211" s="5"/>
      <c r="J211" s="5"/>
    </row>
    <row r="212" spans="1:10">
      <c r="A212">
        <v>6.6669999999999998</v>
      </c>
      <c r="B212">
        <v>2.7</v>
      </c>
      <c r="C212">
        <v>12.7</v>
      </c>
      <c r="D212">
        <v>97.6</v>
      </c>
    </row>
    <row r="213" spans="1:10">
      <c r="A213">
        <v>6.6989999999999998</v>
      </c>
      <c r="B213">
        <v>3.1</v>
      </c>
      <c r="C213">
        <v>23.6</v>
      </c>
      <c r="D213">
        <v>109.9</v>
      </c>
    </row>
    <row r="214" spans="1:10">
      <c r="A214">
        <v>6.7309999999999999</v>
      </c>
      <c r="B214">
        <v>3.2</v>
      </c>
      <c r="C214">
        <v>32.200000000000003</v>
      </c>
      <c r="D214">
        <v>126.7</v>
      </c>
    </row>
    <row r="215" spans="1:10">
      <c r="A215">
        <v>6.7629999999999999</v>
      </c>
      <c r="B215">
        <v>3.2</v>
      </c>
      <c r="C215">
        <v>38.200000000000003</v>
      </c>
      <c r="D215">
        <v>146.6</v>
      </c>
    </row>
    <row r="216" spans="1:10">
      <c r="A216">
        <v>6.7949999999999999</v>
      </c>
      <c r="B216">
        <v>4.3</v>
      </c>
      <c r="C216">
        <v>43.7</v>
      </c>
      <c r="D216">
        <v>169.3</v>
      </c>
    </row>
    <row r="217" spans="1:10">
      <c r="A217">
        <v>6.827</v>
      </c>
      <c r="B217">
        <v>5.8</v>
      </c>
      <c r="C217">
        <v>52</v>
      </c>
      <c r="D217">
        <v>196.4</v>
      </c>
    </row>
    <row r="218" spans="1:10">
      <c r="A218">
        <v>6.859</v>
      </c>
      <c r="B218">
        <v>7.3</v>
      </c>
      <c r="C218">
        <v>61.9</v>
      </c>
      <c r="D218">
        <v>228.7</v>
      </c>
    </row>
    <row r="219" spans="1:10">
      <c r="A219">
        <v>6.891</v>
      </c>
      <c r="B219">
        <v>8.8000000000000007</v>
      </c>
      <c r="C219">
        <v>71.2</v>
      </c>
      <c r="D219">
        <v>265.7</v>
      </c>
    </row>
    <row r="220" spans="1:10">
      <c r="A220">
        <v>6.923</v>
      </c>
      <c r="B220">
        <v>16.5</v>
      </c>
      <c r="C220">
        <v>80.900000000000006</v>
      </c>
      <c r="D220">
        <v>730.8</v>
      </c>
    </row>
    <row r="221" spans="1:10">
      <c r="A221">
        <v>6.9550000000000001</v>
      </c>
      <c r="B221">
        <v>16.899999999999999</v>
      </c>
      <c r="C221">
        <v>75.3</v>
      </c>
      <c r="D221">
        <v>770.1</v>
      </c>
    </row>
    <row r="222" spans="1:10">
      <c r="A222">
        <v>6.9870000000000001</v>
      </c>
      <c r="B222">
        <v>16.899999999999999</v>
      </c>
      <c r="C222">
        <v>70.2</v>
      </c>
      <c r="D222">
        <v>806.7</v>
      </c>
    </row>
    <row r="223" spans="1:10">
      <c r="A223">
        <v>7.0190000000000001</v>
      </c>
      <c r="B223">
        <v>16.899999999999999</v>
      </c>
      <c r="C223">
        <v>64.2</v>
      </c>
      <c r="D223">
        <v>840.1</v>
      </c>
    </row>
    <row r="224" spans="1:10">
      <c r="A224">
        <v>7.0510000000000002</v>
      </c>
      <c r="B224">
        <v>17.2</v>
      </c>
      <c r="C224">
        <v>57.8</v>
      </c>
      <c r="D224">
        <v>870.2</v>
      </c>
    </row>
    <row r="225" spans="1:4">
      <c r="A225">
        <v>7.0830000000000002</v>
      </c>
      <c r="B225">
        <v>16.7</v>
      </c>
      <c r="C225">
        <v>51.3</v>
      </c>
      <c r="D225">
        <v>896.9</v>
      </c>
    </row>
    <row r="226" spans="1:4">
      <c r="A226">
        <v>7.1150000000000002</v>
      </c>
      <c r="B226">
        <v>15.8</v>
      </c>
      <c r="C226">
        <v>41.9</v>
      </c>
      <c r="D226">
        <v>918.8</v>
      </c>
    </row>
    <row r="227" spans="1:4">
      <c r="A227">
        <v>7.1470000000000002</v>
      </c>
      <c r="B227">
        <v>12.2</v>
      </c>
      <c r="C227">
        <v>28.1</v>
      </c>
      <c r="D227">
        <v>933.4</v>
      </c>
    </row>
    <row r="228" spans="1:4">
      <c r="A228">
        <v>7.1790000000000003</v>
      </c>
      <c r="B228">
        <v>9.1</v>
      </c>
      <c r="C228">
        <v>4</v>
      </c>
      <c r="D228">
        <v>935.5</v>
      </c>
    </row>
    <row r="229" spans="1:4">
      <c r="A229">
        <v>7.2119999999999997</v>
      </c>
      <c r="B229">
        <v>9.9</v>
      </c>
      <c r="C229">
        <v>-16.5</v>
      </c>
      <c r="D229">
        <v>926.9</v>
      </c>
    </row>
    <row r="230" spans="1:4">
      <c r="A230">
        <v>7.2439999999999998</v>
      </c>
      <c r="B230">
        <v>6.6</v>
      </c>
      <c r="C230">
        <v>-26.7</v>
      </c>
      <c r="D230">
        <v>913</v>
      </c>
    </row>
    <row r="231" spans="1:4">
      <c r="A231">
        <v>7.2759999999999998</v>
      </c>
      <c r="B231">
        <v>6.9</v>
      </c>
      <c r="C231">
        <v>-43.3</v>
      </c>
      <c r="D231">
        <v>890.4</v>
      </c>
    </row>
    <row r="232" spans="1:4">
      <c r="A232">
        <v>7.3079999999999998</v>
      </c>
      <c r="B232">
        <v>6.4</v>
      </c>
      <c r="C232">
        <v>-50.6</v>
      </c>
      <c r="D232">
        <v>864.1</v>
      </c>
    </row>
    <row r="233" spans="1:4">
      <c r="A233">
        <v>7.34</v>
      </c>
      <c r="B233">
        <v>6.5</v>
      </c>
      <c r="C233">
        <v>-57.4</v>
      </c>
      <c r="D233">
        <v>834.2</v>
      </c>
    </row>
    <row r="234" spans="1:4">
      <c r="A234">
        <v>7.3719999999999999</v>
      </c>
      <c r="B234">
        <v>6.5</v>
      </c>
      <c r="C234">
        <v>-61.8</v>
      </c>
      <c r="D234">
        <v>802</v>
      </c>
    </row>
    <row r="235" spans="1:4">
      <c r="A235">
        <v>7.4039999999999999</v>
      </c>
      <c r="B235">
        <v>6.3</v>
      </c>
      <c r="C235">
        <v>-66.5</v>
      </c>
      <c r="D235">
        <v>767.4</v>
      </c>
    </row>
    <row r="236" spans="1:4">
      <c r="A236">
        <v>7.4359999999999999</v>
      </c>
      <c r="B236">
        <v>6.6</v>
      </c>
      <c r="C236">
        <v>-71.3</v>
      </c>
      <c r="D236">
        <v>730.3</v>
      </c>
    </row>
    <row r="237" spans="1:4">
      <c r="A237">
        <v>7.468</v>
      </c>
      <c r="B237">
        <v>6.7</v>
      </c>
      <c r="C237">
        <v>-74.900000000000006</v>
      </c>
      <c r="D237">
        <v>691.3</v>
      </c>
    </row>
    <row r="238" spans="1:4">
      <c r="A238">
        <v>7.5</v>
      </c>
      <c r="B238">
        <v>6.9</v>
      </c>
      <c r="C238">
        <v>-78.5</v>
      </c>
      <c r="D238">
        <v>650.4</v>
      </c>
    </row>
    <row r="239" spans="1:4">
      <c r="A239">
        <v>7.532</v>
      </c>
      <c r="B239">
        <v>6.8</v>
      </c>
      <c r="C239">
        <v>-80.400000000000006</v>
      </c>
      <c r="D239">
        <v>608.5</v>
      </c>
    </row>
    <row r="240" spans="1:4">
      <c r="A240">
        <v>7.5640000000000001</v>
      </c>
      <c r="B240">
        <v>6.1</v>
      </c>
      <c r="C240">
        <v>-78</v>
      </c>
      <c r="D240">
        <v>567.9</v>
      </c>
    </row>
    <row r="241" spans="1:4">
      <c r="A241">
        <v>7.5960000000000001</v>
      </c>
      <c r="B241">
        <v>5.6</v>
      </c>
      <c r="C241">
        <v>-74.2</v>
      </c>
      <c r="D241">
        <v>529.20000000000005</v>
      </c>
    </row>
    <row r="242" spans="1:4">
      <c r="A242">
        <v>7.6280000000000001</v>
      </c>
      <c r="B242">
        <v>5</v>
      </c>
      <c r="C242">
        <v>-70.2</v>
      </c>
      <c r="D242">
        <v>492.7</v>
      </c>
    </row>
    <row r="243" spans="1:4">
      <c r="A243">
        <v>7.66</v>
      </c>
      <c r="B243">
        <v>4.5</v>
      </c>
      <c r="C243">
        <v>-66.3</v>
      </c>
      <c r="D243">
        <v>458.1</v>
      </c>
    </row>
    <row r="244" spans="1:4">
      <c r="A244">
        <v>7.6920000000000002</v>
      </c>
      <c r="B244">
        <v>4.0999999999999996</v>
      </c>
      <c r="C244">
        <v>-62.4</v>
      </c>
      <c r="D244">
        <v>425.6</v>
      </c>
    </row>
    <row r="245" spans="1:4">
      <c r="A245">
        <v>7.7240000000000002</v>
      </c>
      <c r="B245">
        <v>3.7</v>
      </c>
      <c r="C245">
        <v>-58.5</v>
      </c>
      <c r="D245">
        <v>395.1</v>
      </c>
    </row>
    <row r="246" spans="1:4">
      <c r="A246">
        <v>7.7560000000000002</v>
      </c>
      <c r="B246">
        <v>3.5</v>
      </c>
      <c r="C246">
        <v>-54.9</v>
      </c>
      <c r="D246">
        <v>366.6</v>
      </c>
    </row>
    <row r="247" spans="1:4">
      <c r="A247">
        <v>7.7880000000000003</v>
      </c>
      <c r="B247">
        <v>3.2</v>
      </c>
      <c r="C247">
        <v>-51</v>
      </c>
      <c r="D247">
        <v>340</v>
      </c>
    </row>
    <row r="248" spans="1:4">
      <c r="A248">
        <v>7.8209999999999997</v>
      </c>
      <c r="B248">
        <v>3</v>
      </c>
      <c r="C248">
        <v>-47.2</v>
      </c>
      <c r="D248">
        <v>315.39999999999998</v>
      </c>
    </row>
    <row r="249" spans="1:4">
      <c r="A249">
        <v>7.8529999999999998</v>
      </c>
      <c r="B249">
        <v>3</v>
      </c>
      <c r="C249">
        <v>-43.6</v>
      </c>
      <c r="D249">
        <v>292.7</v>
      </c>
    </row>
    <row r="250" spans="1:4">
      <c r="A250">
        <v>7.8849999999999998</v>
      </c>
      <c r="B250">
        <v>3</v>
      </c>
      <c r="C250">
        <v>-39.6</v>
      </c>
      <c r="D250">
        <v>272.10000000000002</v>
      </c>
    </row>
    <row r="251" spans="1:4">
      <c r="A251">
        <v>7.9169999999999998</v>
      </c>
      <c r="B251">
        <v>3</v>
      </c>
      <c r="C251">
        <v>-35.700000000000003</v>
      </c>
      <c r="D251">
        <v>253.5</v>
      </c>
    </row>
    <row r="252" spans="1:4">
      <c r="A252">
        <v>7.9489999999999998</v>
      </c>
      <c r="B252">
        <v>3</v>
      </c>
      <c r="C252">
        <v>-32.1</v>
      </c>
      <c r="D252">
        <v>236.8</v>
      </c>
    </row>
    <row r="253" spans="1:4">
      <c r="A253">
        <v>7.9809999999999999</v>
      </c>
      <c r="B253">
        <v>3.2</v>
      </c>
      <c r="C253">
        <v>-28.6</v>
      </c>
      <c r="D253">
        <v>221.9</v>
      </c>
    </row>
    <row r="254" spans="1:4">
      <c r="A254">
        <v>8.0129999999999999</v>
      </c>
      <c r="B254">
        <v>3.3</v>
      </c>
      <c r="C254">
        <v>-24.9</v>
      </c>
      <c r="D254">
        <v>208.9</v>
      </c>
    </row>
    <row r="255" spans="1:4">
      <c r="A255">
        <v>8.0449999999999999</v>
      </c>
      <c r="B255">
        <v>3.6</v>
      </c>
      <c r="C255">
        <v>-21.5</v>
      </c>
      <c r="D255">
        <v>197.7</v>
      </c>
    </row>
    <row r="256" spans="1:4">
      <c r="A256">
        <v>8.077</v>
      </c>
      <c r="B256">
        <v>3.8</v>
      </c>
      <c r="C256">
        <v>-17.899999999999999</v>
      </c>
      <c r="D256">
        <v>188.4</v>
      </c>
    </row>
    <row r="257" spans="1:13">
      <c r="A257">
        <v>8.109</v>
      </c>
      <c r="B257">
        <v>3.8</v>
      </c>
      <c r="C257">
        <v>-15.2</v>
      </c>
      <c r="D257">
        <v>180.5</v>
      </c>
    </row>
    <row r="258" spans="1:13">
      <c r="A258">
        <v>8.141</v>
      </c>
      <c r="B258">
        <v>3.9</v>
      </c>
      <c r="C258">
        <v>-13</v>
      </c>
      <c r="D258">
        <v>173.7</v>
      </c>
    </row>
    <row r="259" spans="1:13">
      <c r="A259">
        <v>8.173</v>
      </c>
      <c r="B259">
        <v>3.9</v>
      </c>
      <c r="C259">
        <v>-11.3</v>
      </c>
      <c r="D259">
        <v>167.8</v>
      </c>
    </row>
    <row r="260" spans="1:13">
      <c r="A260">
        <v>8.2050000000000001</v>
      </c>
      <c r="B260">
        <v>4.2</v>
      </c>
      <c r="C260">
        <v>-9.6</v>
      </c>
      <c r="D260">
        <v>162.80000000000001</v>
      </c>
    </row>
    <row r="261" spans="1:13">
      <c r="A261">
        <v>8.2370000000000001</v>
      </c>
      <c r="B261">
        <v>4</v>
      </c>
      <c r="C261">
        <v>-7.8</v>
      </c>
      <c r="D261">
        <v>158.69999999999999</v>
      </c>
    </row>
    <row r="262" spans="1:13">
      <c r="A262">
        <v>8.2690000000000001</v>
      </c>
      <c r="B262">
        <v>4.3</v>
      </c>
      <c r="C262">
        <v>-7</v>
      </c>
      <c r="D262">
        <v>155.1</v>
      </c>
    </row>
    <row r="263" spans="1:13">
      <c r="A263">
        <v>8.3010000000000002</v>
      </c>
      <c r="B263">
        <v>4.3</v>
      </c>
      <c r="C263">
        <v>-5.7</v>
      </c>
      <c r="D263">
        <v>152.1</v>
      </c>
    </row>
    <row r="264" spans="1:13">
      <c r="A264">
        <v>8.3330000000000002</v>
      </c>
      <c r="B264">
        <v>4.3</v>
      </c>
      <c r="C264">
        <v>-4.7</v>
      </c>
      <c r="D264">
        <v>149.69999999999999</v>
      </c>
    </row>
    <row r="265" spans="1:13">
      <c r="A265">
        <v>8.3650000000000002</v>
      </c>
      <c r="B265">
        <v>4.4000000000000004</v>
      </c>
      <c r="C265">
        <v>-4</v>
      </c>
      <c r="D265">
        <v>147.6</v>
      </c>
      <c r="E265" s="4" t="s">
        <v>40</v>
      </c>
      <c r="G265" s="4">
        <f>A281-A266</f>
        <v>0.48099999999999998</v>
      </c>
    </row>
    <row r="266" spans="1:13">
      <c r="A266">
        <v>8.3970000000000002</v>
      </c>
      <c r="B266">
        <v>4.3</v>
      </c>
      <c r="C266">
        <v>-3.3</v>
      </c>
      <c r="D266">
        <v>144.9</v>
      </c>
      <c r="E266" s="5" t="s">
        <v>41</v>
      </c>
    </row>
    <row r="267" spans="1:13">
      <c r="A267">
        <v>8.4290000000000003</v>
      </c>
      <c r="B267">
        <v>3.7</v>
      </c>
      <c r="C267">
        <v>-3.2</v>
      </c>
      <c r="D267">
        <v>144.19999999999999</v>
      </c>
      <c r="E267" s="5"/>
      <c r="F267" s="5"/>
      <c r="G267" s="5"/>
      <c r="H267" s="5"/>
      <c r="I267" s="5"/>
      <c r="J267" s="5"/>
    </row>
    <row r="268" spans="1:13">
      <c r="A268">
        <v>8.4619999999999997</v>
      </c>
      <c r="B268">
        <v>3.5</v>
      </c>
      <c r="C268">
        <v>-5.4</v>
      </c>
      <c r="D268">
        <v>141.4</v>
      </c>
      <c r="E268" s="5"/>
      <c r="F268" s="5"/>
      <c r="G268" s="5"/>
      <c r="H268" s="5"/>
      <c r="I268" s="5"/>
      <c r="J268" s="5"/>
    </row>
    <row r="269" spans="1:13">
      <c r="A269">
        <v>8.4939999999999998</v>
      </c>
      <c r="B269">
        <v>3</v>
      </c>
      <c r="C269">
        <v>-6.8</v>
      </c>
      <c r="D269">
        <v>137.80000000000001</v>
      </c>
      <c r="E269" s="5"/>
      <c r="F269" s="5"/>
      <c r="G269" s="5"/>
      <c r="H269" s="5"/>
      <c r="I269" s="5"/>
      <c r="J269" s="5"/>
    </row>
    <row r="270" spans="1:13">
      <c r="A270">
        <v>8.5259999999999998</v>
      </c>
      <c r="B270">
        <v>2.8</v>
      </c>
      <c r="C270">
        <v>-8.3000000000000007</v>
      </c>
      <c r="D270">
        <v>133.5</v>
      </c>
      <c r="E270" s="5"/>
      <c r="F270" s="5"/>
      <c r="G270" s="5"/>
      <c r="H270" s="5"/>
      <c r="I270" s="5"/>
      <c r="J270" s="5"/>
      <c r="L270" s="15" t="s">
        <v>42</v>
      </c>
      <c r="M270">
        <v>10.903</v>
      </c>
    </row>
    <row r="271" spans="1:13">
      <c r="A271">
        <v>8.5579999999999998</v>
      </c>
      <c r="B271">
        <v>2.6</v>
      </c>
      <c r="C271">
        <v>-9</v>
      </c>
      <c r="D271">
        <v>128.80000000000001</v>
      </c>
      <c r="E271" s="5" t="s">
        <v>43</v>
      </c>
      <c r="F271" s="5" t="s">
        <v>44</v>
      </c>
      <c r="G271" s="5" t="s">
        <v>45</v>
      </c>
      <c r="H271" s="5" t="s">
        <v>46</v>
      </c>
      <c r="I271" s="5" t="s">
        <v>47</v>
      </c>
      <c r="J271" s="5" t="s">
        <v>48</v>
      </c>
      <c r="L271" s="16" t="s">
        <v>32</v>
      </c>
      <c r="M271">
        <f>1/0.0309</f>
        <v>32.362459546925599</v>
      </c>
    </row>
    <row r="272" spans="1:13">
      <c r="A272">
        <v>8.59</v>
      </c>
      <c r="B272">
        <v>2.4</v>
      </c>
      <c r="C272">
        <v>-9.5</v>
      </c>
      <c r="D272">
        <v>123.8</v>
      </c>
      <c r="E272" s="5">
        <f t="shared" ref="E272:E279" si="59">B272-$B$266</f>
        <v>-1.9</v>
      </c>
      <c r="F272" s="5">
        <f>(C272-$C$266)</f>
        <v>-6.2</v>
      </c>
      <c r="G272" s="5">
        <f>D272-$D$266</f>
        <v>-21.1</v>
      </c>
      <c r="H272" s="14">
        <f t="shared" ref="H272:H279" si="60">G272/(F272/60)</f>
        <v>204.193548387097</v>
      </c>
      <c r="I272" s="14">
        <f t="shared" ref="I272:I279" si="61">E272/(F272/60)</f>
        <v>18.387096774193498</v>
      </c>
      <c r="J272" s="5">
        <v>1</v>
      </c>
    </row>
    <row r="273" spans="1:10">
      <c r="A273">
        <v>8.6219999999999999</v>
      </c>
      <c r="B273">
        <v>2.2000000000000002</v>
      </c>
      <c r="C273">
        <v>-9.9</v>
      </c>
      <c r="D273">
        <v>118.7</v>
      </c>
      <c r="E273" s="5">
        <f t="shared" si="59"/>
        <v>-2.1</v>
      </c>
      <c r="F273" s="5">
        <f t="shared" ref="F273:F279" si="62">(C273-$C$266)</f>
        <v>-6.6</v>
      </c>
      <c r="G273" s="5">
        <f t="shared" ref="G273:G279" si="63">D273-$D$266</f>
        <v>-26.2</v>
      </c>
      <c r="H273" s="14">
        <f t="shared" si="60"/>
        <v>238.18181818181799</v>
      </c>
      <c r="I273" s="14">
        <f t="shared" si="61"/>
        <v>19.090909090909101</v>
      </c>
      <c r="J273" s="5">
        <v>2</v>
      </c>
    </row>
    <row r="274" spans="1:10">
      <c r="A274">
        <v>8.6539999999999999</v>
      </c>
      <c r="B274">
        <v>2.2000000000000002</v>
      </c>
      <c r="C274">
        <v>-10.1</v>
      </c>
      <c r="D274">
        <v>113.4</v>
      </c>
      <c r="E274" s="5">
        <f t="shared" si="59"/>
        <v>-2.1</v>
      </c>
      <c r="F274" s="5">
        <f t="shared" si="62"/>
        <v>-6.8</v>
      </c>
      <c r="G274" s="5">
        <f t="shared" si="63"/>
        <v>-31.5</v>
      </c>
      <c r="H274" s="14">
        <f t="shared" si="60"/>
        <v>277.941176470588</v>
      </c>
      <c r="I274" s="14">
        <f t="shared" si="61"/>
        <v>18.529411764705898</v>
      </c>
      <c r="J274" s="5">
        <v>3</v>
      </c>
    </row>
    <row r="275" spans="1:10">
      <c r="A275">
        <v>8.6859999999999999</v>
      </c>
      <c r="B275">
        <v>2.1</v>
      </c>
      <c r="C275">
        <v>-9.5</v>
      </c>
      <c r="D275">
        <v>108.5</v>
      </c>
      <c r="E275" s="5">
        <f t="shared" si="59"/>
        <v>-2.2000000000000002</v>
      </c>
      <c r="F275" s="5">
        <f t="shared" si="62"/>
        <v>-6.2</v>
      </c>
      <c r="G275" s="5">
        <f t="shared" si="63"/>
        <v>-36.4</v>
      </c>
      <c r="H275" s="14">
        <f t="shared" si="60"/>
        <v>352.25806451612902</v>
      </c>
      <c r="I275" s="14">
        <f t="shared" si="61"/>
        <v>21.290322580645199</v>
      </c>
      <c r="J275" s="5">
        <v>4</v>
      </c>
    </row>
    <row r="276" spans="1:10">
      <c r="A276">
        <v>8.718</v>
      </c>
      <c r="B276">
        <v>2.1</v>
      </c>
      <c r="C276">
        <v>-8.8000000000000007</v>
      </c>
      <c r="D276">
        <v>103.9</v>
      </c>
      <c r="E276" s="5">
        <f t="shared" si="59"/>
        <v>-2.2000000000000002</v>
      </c>
      <c r="F276" s="5">
        <f t="shared" si="62"/>
        <v>-5.5</v>
      </c>
      <c r="G276" s="5">
        <f t="shared" si="63"/>
        <v>-41</v>
      </c>
      <c r="H276" s="14">
        <f t="shared" si="60"/>
        <v>447.27272727272702</v>
      </c>
      <c r="I276" s="14">
        <f t="shared" si="61"/>
        <v>24</v>
      </c>
      <c r="J276" s="5">
        <v>5</v>
      </c>
    </row>
    <row r="277" spans="1:10">
      <c r="A277">
        <v>8.75</v>
      </c>
      <c r="B277">
        <v>2.1</v>
      </c>
      <c r="C277">
        <v>-7.9</v>
      </c>
      <c r="D277">
        <v>99.8</v>
      </c>
      <c r="E277" s="5">
        <f t="shared" si="59"/>
        <v>-2.2000000000000002</v>
      </c>
      <c r="F277" s="5">
        <f t="shared" si="62"/>
        <v>-4.5999999999999996</v>
      </c>
      <c r="G277" s="5">
        <f t="shared" si="63"/>
        <v>-45.1</v>
      </c>
      <c r="H277" s="14">
        <f t="shared" si="60"/>
        <v>588.26086956521704</v>
      </c>
      <c r="I277" s="14">
        <f t="shared" si="61"/>
        <v>28.695652173913</v>
      </c>
      <c r="J277" s="5">
        <v>6</v>
      </c>
    </row>
    <row r="278" spans="1:10">
      <c r="A278">
        <v>8.782</v>
      </c>
      <c r="B278">
        <v>2.1</v>
      </c>
      <c r="C278">
        <v>-7.1</v>
      </c>
      <c r="D278">
        <v>96.1</v>
      </c>
      <c r="E278" s="5">
        <f t="shared" si="59"/>
        <v>-2.2000000000000002</v>
      </c>
      <c r="F278" s="5">
        <f t="shared" si="62"/>
        <v>-3.8</v>
      </c>
      <c r="G278" s="5">
        <f t="shared" si="63"/>
        <v>-48.8</v>
      </c>
      <c r="H278" s="14">
        <f t="shared" si="60"/>
        <v>770.52631578947398</v>
      </c>
      <c r="I278" s="14">
        <f t="shared" si="61"/>
        <v>34.7368421052632</v>
      </c>
      <c r="J278" s="5">
        <v>7</v>
      </c>
    </row>
    <row r="279" spans="1:10">
      <c r="A279">
        <v>8.8140000000000001</v>
      </c>
      <c r="B279">
        <v>2.1</v>
      </c>
      <c r="C279">
        <v>-6.4</v>
      </c>
      <c r="D279">
        <v>92.8</v>
      </c>
      <c r="E279" s="5">
        <f t="shared" si="59"/>
        <v>-2.2000000000000002</v>
      </c>
      <c r="F279" s="5">
        <f t="shared" si="62"/>
        <v>-3.1</v>
      </c>
      <c r="G279" s="5">
        <f t="shared" si="63"/>
        <v>-52.1</v>
      </c>
      <c r="H279" s="14">
        <f t="shared" si="60"/>
        <v>1008.38709677419</v>
      </c>
      <c r="I279" s="14">
        <f t="shared" si="61"/>
        <v>42.580645161290299</v>
      </c>
      <c r="J279" s="5">
        <v>8</v>
      </c>
    </row>
    <row r="280" spans="1:10">
      <c r="A280">
        <v>8.8460000000000001</v>
      </c>
      <c r="B280">
        <v>2.1</v>
      </c>
      <c r="C280">
        <v>-5.7</v>
      </c>
      <c r="D280">
        <v>89.8</v>
      </c>
      <c r="E280" s="5"/>
      <c r="F280" s="5"/>
      <c r="G280" s="5"/>
      <c r="J280" s="5"/>
    </row>
    <row r="281" spans="1:10">
      <c r="A281">
        <v>8.8780000000000001</v>
      </c>
      <c r="B281">
        <v>2.1</v>
      </c>
      <c r="C281">
        <v>-4.9000000000000004</v>
      </c>
      <c r="D281">
        <v>87.2</v>
      </c>
      <c r="E281" s="17" t="s">
        <v>49</v>
      </c>
      <c r="F281" s="5"/>
      <c r="G281" s="5"/>
      <c r="J281" s="5"/>
    </row>
    <row r="282" spans="1:10">
      <c r="A282">
        <v>8.91</v>
      </c>
      <c r="B282">
        <v>1.9</v>
      </c>
      <c r="C282">
        <v>-1.6</v>
      </c>
      <c r="D282">
        <v>86.4</v>
      </c>
    </row>
    <row r="283" spans="1:10">
      <c r="A283">
        <v>8.9420000000000002</v>
      </c>
      <c r="B283">
        <v>3.6</v>
      </c>
      <c r="C283">
        <v>6.9</v>
      </c>
      <c r="D283">
        <v>90</v>
      </c>
    </row>
    <row r="284" spans="1:10">
      <c r="A284">
        <v>8.9740000000000002</v>
      </c>
      <c r="B284">
        <v>3.1</v>
      </c>
      <c r="C284">
        <v>18.399999999999999</v>
      </c>
      <c r="D284">
        <v>99.6</v>
      </c>
    </row>
    <row r="285" spans="1:10">
      <c r="A285">
        <v>9.0060000000000002</v>
      </c>
      <c r="B285">
        <v>4.0999999999999996</v>
      </c>
      <c r="C285">
        <v>26.9</v>
      </c>
      <c r="D285">
        <v>113.6</v>
      </c>
    </row>
    <row r="286" spans="1:10">
      <c r="A286">
        <v>9.0380000000000003</v>
      </c>
      <c r="B286">
        <v>5.4</v>
      </c>
      <c r="C286">
        <v>37.299999999999997</v>
      </c>
      <c r="D286">
        <v>133</v>
      </c>
    </row>
    <row r="287" spans="1:10">
      <c r="A287">
        <v>9.0709999999999997</v>
      </c>
      <c r="B287">
        <v>6.9</v>
      </c>
      <c r="C287">
        <v>48.9</v>
      </c>
      <c r="D287">
        <v>158.5</v>
      </c>
    </row>
    <row r="288" spans="1:10">
      <c r="A288">
        <v>9.1029999999999998</v>
      </c>
      <c r="B288">
        <v>8.4</v>
      </c>
      <c r="C288">
        <v>60.2</v>
      </c>
      <c r="D288">
        <v>189.8</v>
      </c>
    </row>
    <row r="289" spans="1:4">
      <c r="A289">
        <v>9.1349999999999998</v>
      </c>
      <c r="B289">
        <v>9.8000000000000007</v>
      </c>
      <c r="C289">
        <v>70.599999999999994</v>
      </c>
      <c r="D289">
        <v>226.6</v>
      </c>
    </row>
    <row r="290" spans="1:4">
      <c r="A290">
        <v>9.1669999999999998</v>
      </c>
      <c r="B290">
        <v>11.1</v>
      </c>
      <c r="C290">
        <v>79.099999999999994</v>
      </c>
      <c r="D290">
        <v>267.8</v>
      </c>
    </row>
    <row r="291" spans="1:4">
      <c r="A291">
        <v>9.1989999999999998</v>
      </c>
      <c r="B291">
        <v>12.3</v>
      </c>
      <c r="C291">
        <v>86.3</v>
      </c>
      <c r="D291">
        <v>312.7</v>
      </c>
    </row>
    <row r="292" spans="1:4">
      <c r="A292">
        <v>9.2309999999999999</v>
      </c>
      <c r="B292">
        <v>13.2</v>
      </c>
      <c r="C292">
        <v>91.4</v>
      </c>
      <c r="D292">
        <v>360.3</v>
      </c>
    </row>
    <row r="293" spans="1:4">
      <c r="A293">
        <v>9.2629999999999999</v>
      </c>
      <c r="B293">
        <v>14.3</v>
      </c>
      <c r="C293">
        <v>94.7</v>
      </c>
      <c r="D293">
        <v>409.6</v>
      </c>
    </row>
    <row r="294" spans="1:4">
      <c r="A294">
        <v>9.2949999999999999</v>
      </c>
      <c r="B294">
        <v>14.7</v>
      </c>
      <c r="C294">
        <v>96.4</v>
      </c>
      <c r="D294">
        <v>459.8</v>
      </c>
    </row>
    <row r="295" spans="1:4">
      <c r="A295">
        <v>9.327</v>
      </c>
      <c r="B295">
        <v>15.4</v>
      </c>
      <c r="C295">
        <v>96.1</v>
      </c>
      <c r="D295">
        <v>509.8</v>
      </c>
    </row>
    <row r="296" spans="1:4">
      <c r="A296">
        <v>9.359</v>
      </c>
      <c r="B296">
        <v>15.7</v>
      </c>
      <c r="C296">
        <v>94.5</v>
      </c>
      <c r="D296">
        <v>559</v>
      </c>
    </row>
    <row r="297" spans="1:4">
      <c r="A297">
        <v>9.391</v>
      </c>
      <c r="B297">
        <v>16</v>
      </c>
      <c r="C297">
        <v>91.8</v>
      </c>
      <c r="D297">
        <v>606.9</v>
      </c>
    </row>
    <row r="298" spans="1:4">
      <c r="A298">
        <v>9.423</v>
      </c>
      <c r="B298">
        <v>16.3</v>
      </c>
      <c r="C298">
        <v>88.3</v>
      </c>
      <c r="D298">
        <v>652.9</v>
      </c>
    </row>
    <row r="299" spans="1:4">
      <c r="A299">
        <v>9.4550000000000001</v>
      </c>
      <c r="B299">
        <v>16.5</v>
      </c>
      <c r="C299">
        <v>84.2</v>
      </c>
      <c r="D299">
        <v>696.7</v>
      </c>
    </row>
    <row r="300" spans="1:4">
      <c r="A300">
        <v>9.4870000000000001</v>
      </c>
      <c r="B300">
        <v>16.600000000000001</v>
      </c>
      <c r="C300">
        <v>79.5</v>
      </c>
      <c r="D300">
        <v>738.2</v>
      </c>
    </row>
    <row r="301" spans="1:4">
      <c r="A301">
        <v>9.5190000000000001</v>
      </c>
      <c r="B301">
        <v>17</v>
      </c>
      <c r="C301">
        <v>74.3</v>
      </c>
      <c r="D301">
        <v>776.9</v>
      </c>
    </row>
    <row r="302" spans="1:4">
      <c r="A302">
        <v>9.5510000000000002</v>
      </c>
      <c r="B302">
        <v>16.8</v>
      </c>
      <c r="C302">
        <v>69.2</v>
      </c>
      <c r="D302">
        <v>812.9</v>
      </c>
    </row>
    <row r="303" spans="1:4">
      <c r="A303">
        <v>9.5830000000000002</v>
      </c>
      <c r="B303">
        <v>16.899999999999999</v>
      </c>
      <c r="C303">
        <v>62.8</v>
      </c>
      <c r="D303">
        <v>845.6</v>
      </c>
    </row>
    <row r="304" spans="1:4">
      <c r="A304">
        <v>9.6150000000000002</v>
      </c>
      <c r="B304">
        <v>17.100000000000001</v>
      </c>
      <c r="C304">
        <v>56.8</v>
      </c>
      <c r="D304">
        <v>875.2</v>
      </c>
    </row>
    <row r="305" spans="1:4">
      <c r="A305">
        <v>9.6470000000000002</v>
      </c>
      <c r="B305">
        <v>16.3</v>
      </c>
      <c r="C305">
        <v>49.8</v>
      </c>
      <c r="D305">
        <v>901.1</v>
      </c>
    </row>
    <row r="306" spans="1:4">
      <c r="A306">
        <v>9.6790000000000003</v>
      </c>
      <c r="B306">
        <v>14.3</v>
      </c>
      <c r="C306">
        <v>39</v>
      </c>
      <c r="D306">
        <v>921.4</v>
      </c>
    </row>
    <row r="307" spans="1:4">
      <c r="A307">
        <v>9.7119999999999997</v>
      </c>
      <c r="B307">
        <v>10.199999999999999</v>
      </c>
      <c r="C307">
        <v>20</v>
      </c>
      <c r="D307">
        <v>931.9</v>
      </c>
    </row>
    <row r="308" spans="1:4">
      <c r="A308">
        <v>9.7439999999999998</v>
      </c>
      <c r="B308">
        <v>9.5</v>
      </c>
      <c r="C308">
        <v>-3.7</v>
      </c>
      <c r="D308">
        <v>929.9</v>
      </c>
    </row>
    <row r="309" spans="1:4">
      <c r="A309">
        <v>9.7759999999999998</v>
      </c>
      <c r="B309">
        <v>8.5</v>
      </c>
      <c r="C309">
        <v>-17.7</v>
      </c>
      <c r="D309">
        <v>920.7</v>
      </c>
    </row>
    <row r="310" spans="1:4">
      <c r="A310">
        <v>9.8079999999999998</v>
      </c>
      <c r="B310">
        <v>6.3</v>
      </c>
      <c r="C310">
        <v>-31</v>
      </c>
      <c r="D310">
        <v>904.5</v>
      </c>
    </row>
    <row r="311" spans="1:4">
      <c r="A311">
        <v>9.84</v>
      </c>
      <c r="B311">
        <v>6.9</v>
      </c>
      <c r="C311">
        <v>-43.8</v>
      </c>
      <c r="D311">
        <v>881.7</v>
      </c>
    </row>
    <row r="312" spans="1:4">
      <c r="A312">
        <v>9.8719999999999999</v>
      </c>
      <c r="B312">
        <v>5.9</v>
      </c>
      <c r="C312">
        <v>-50.2</v>
      </c>
      <c r="D312">
        <v>855.6</v>
      </c>
    </row>
    <row r="313" spans="1:4">
      <c r="A313">
        <v>9.9039999999999999</v>
      </c>
      <c r="B313">
        <v>6.6</v>
      </c>
      <c r="C313">
        <v>-57.3</v>
      </c>
      <c r="D313">
        <v>825.7</v>
      </c>
    </row>
    <row r="314" spans="1:4">
      <c r="A314">
        <v>9.9359999999999999</v>
      </c>
      <c r="B314">
        <v>6.3</v>
      </c>
      <c r="C314">
        <v>-60.9</v>
      </c>
      <c r="D314">
        <v>794</v>
      </c>
    </row>
    <row r="315" spans="1:4">
      <c r="A315">
        <v>9.968</v>
      </c>
      <c r="B315">
        <v>6.3</v>
      </c>
      <c r="C315">
        <v>-66</v>
      </c>
      <c r="D315">
        <v>759.6</v>
      </c>
    </row>
    <row r="316" spans="1:4">
      <c r="A316">
        <v>10</v>
      </c>
      <c r="B316">
        <v>9.5</v>
      </c>
      <c r="C316">
        <v>-1.9</v>
      </c>
      <c r="D316">
        <v>930.7</v>
      </c>
    </row>
    <row r="317" spans="1:4">
      <c r="A317">
        <v>10.032</v>
      </c>
      <c r="B317">
        <v>9.1</v>
      </c>
      <c r="C317">
        <v>-17</v>
      </c>
      <c r="D317">
        <v>921.8</v>
      </c>
    </row>
    <row r="318" spans="1:4">
      <c r="A318">
        <v>10.064</v>
      </c>
      <c r="B318">
        <v>6.1</v>
      </c>
      <c r="C318">
        <v>-29.5</v>
      </c>
      <c r="D318">
        <v>906.5</v>
      </c>
    </row>
    <row r="319" spans="1:4">
      <c r="A319">
        <v>10.096</v>
      </c>
      <c r="B319">
        <v>7</v>
      </c>
      <c r="C319">
        <v>-44.1</v>
      </c>
      <c r="D319">
        <v>883.5</v>
      </c>
    </row>
    <row r="320" spans="1:4">
      <c r="A320">
        <v>10.128</v>
      </c>
      <c r="B320">
        <v>6</v>
      </c>
      <c r="C320">
        <v>-50.1</v>
      </c>
      <c r="D320">
        <v>857.4</v>
      </c>
    </row>
    <row r="321" spans="1:4">
      <c r="A321">
        <v>10.16</v>
      </c>
      <c r="B321">
        <v>6.6</v>
      </c>
      <c r="C321">
        <v>-57.4</v>
      </c>
      <c r="D321">
        <v>827.5</v>
      </c>
    </row>
    <row r="322" spans="1:4">
      <c r="A322">
        <v>10.192</v>
      </c>
      <c r="B322">
        <v>6.3</v>
      </c>
      <c r="C322">
        <v>-61.2</v>
      </c>
      <c r="D322">
        <v>795.6</v>
      </c>
    </row>
    <row r="323" spans="1:4">
      <c r="A323">
        <v>10.224</v>
      </c>
      <c r="B323">
        <v>6.3</v>
      </c>
      <c r="C323">
        <v>-66.3</v>
      </c>
      <c r="D323">
        <v>761.1</v>
      </c>
    </row>
    <row r="324" spans="1:4">
      <c r="A324">
        <v>10.256</v>
      </c>
      <c r="B324">
        <v>6.5</v>
      </c>
      <c r="C324">
        <v>-70.7</v>
      </c>
      <c r="D324">
        <v>724.3</v>
      </c>
    </row>
    <row r="325" spans="1:4">
      <c r="A325">
        <v>10.288</v>
      </c>
      <c r="B325">
        <v>6.6</v>
      </c>
      <c r="C325">
        <v>-74.3</v>
      </c>
      <c r="D325">
        <v>685.6</v>
      </c>
    </row>
    <row r="326" spans="1:4">
      <c r="A326">
        <v>10.32</v>
      </c>
      <c r="B326">
        <v>6.8</v>
      </c>
      <c r="C326">
        <v>-77.900000000000006</v>
      </c>
      <c r="D326">
        <v>645</v>
      </c>
    </row>
    <row r="327" spans="1:4">
      <c r="A327">
        <v>10.352</v>
      </c>
      <c r="B327">
        <v>6.7</v>
      </c>
      <c r="C327">
        <v>-79.900000000000006</v>
      </c>
      <c r="D327">
        <v>603.4</v>
      </c>
    </row>
    <row r="328" spans="1:4">
      <c r="A328">
        <v>10.384</v>
      </c>
      <c r="B328">
        <v>6</v>
      </c>
      <c r="C328">
        <v>-77.400000000000006</v>
      </c>
      <c r="D328">
        <v>563.1</v>
      </c>
    </row>
    <row r="329" spans="1:4">
      <c r="A329">
        <v>10.416</v>
      </c>
      <c r="B329">
        <v>5.5</v>
      </c>
      <c r="C329">
        <v>-73.599999999999994</v>
      </c>
      <c r="D329">
        <v>524.70000000000005</v>
      </c>
    </row>
    <row r="330" spans="1:4">
      <c r="A330">
        <v>10.448</v>
      </c>
      <c r="B330">
        <v>4.9000000000000004</v>
      </c>
      <c r="C330">
        <v>-69.7</v>
      </c>
      <c r="D330">
        <v>488.4</v>
      </c>
    </row>
    <row r="331" spans="1:4">
      <c r="A331">
        <v>10.48</v>
      </c>
      <c r="B331">
        <v>4.5</v>
      </c>
      <c r="C331">
        <v>-65.900000000000006</v>
      </c>
      <c r="D331">
        <v>454.1</v>
      </c>
    </row>
    <row r="332" spans="1:4">
      <c r="A332">
        <v>10.512</v>
      </c>
      <c r="B332">
        <v>4</v>
      </c>
      <c r="C332">
        <v>-61.9</v>
      </c>
      <c r="D332">
        <v>421.9</v>
      </c>
    </row>
    <row r="333" spans="1:4">
      <c r="A333">
        <v>10.544</v>
      </c>
      <c r="B333">
        <v>3.7</v>
      </c>
      <c r="C333">
        <v>-58.1</v>
      </c>
      <c r="D333">
        <v>391.6</v>
      </c>
    </row>
    <row r="334" spans="1:4">
      <c r="A334">
        <v>10.576000000000001</v>
      </c>
      <c r="B334">
        <v>3.4</v>
      </c>
      <c r="C334">
        <v>-54.3</v>
      </c>
      <c r="D334">
        <v>363.3</v>
      </c>
    </row>
    <row r="335" spans="1:4">
      <c r="A335">
        <v>10.608000000000001</v>
      </c>
      <c r="B335">
        <v>3.2</v>
      </c>
      <c r="C335">
        <v>-50.5</v>
      </c>
      <c r="D335">
        <v>337</v>
      </c>
    </row>
    <row r="336" spans="1:4">
      <c r="A336">
        <v>10.64</v>
      </c>
      <c r="B336">
        <v>3</v>
      </c>
      <c r="C336">
        <v>-46.7</v>
      </c>
      <c r="D336">
        <v>312.7</v>
      </c>
    </row>
    <row r="337" spans="1:4">
      <c r="A337">
        <v>10.672000000000001</v>
      </c>
      <c r="B337">
        <v>3</v>
      </c>
      <c r="C337">
        <v>-43.1</v>
      </c>
      <c r="D337">
        <v>290.2</v>
      </c>
    </row>
    <row r="338" spans="1:4">
      <c r="A338">
        <v>10.704000000000001</v>
      </c>
      <c r="B338">
        <v>3.1</v>
      </c>
      <c r="C338">
        <v>-39.1</v>
      </c>
      <c r="D338">
        <v>269.89999999999998</v>
      </c>
    </row>
    <row r="339" spans="1:4">
      <c r="A339">
        <v>10.736000000000001</v>
      </c>
      <c r="B339">
        <v>3</v>
      </c>
      <c r="C339">
        <v>-35.1</v>
      </c>
      <c r="D339">
        <v>251.6</v>
      </c>
    </row>
    <row r="340" spans="1:4">
      <c r="A340">
        <v>10.768000000000001</v>
      </c>
      <c r="B340">
        <v>3</v>
      </c>
      <c r="C340">
        <v>-31.6</v>
      </c>
      <c r="D340">
        <v>235.1</v>
      </c>
    </row>
    <row r="341" spans="1:4">
      <c r="A341">
        <v>10.8</v>
      </c>
      <c r="B341">
        <v>3.3</v>
      </c>
      <c r="C341">
        <v>-28.1</v>
      </c>
      <c r="D341">
        <v>220.5</v>
      </c>
    </row>
    <row r="342" spans="1:4">
      <c r="A342">
        <v>10.832000000000001</v>
      </c>
      <c r="B342">
        <v>3.3</v>
      </c>
      <c r="C342">
        <v>-24.4</v>
      </c>
      <c r="D342">
        <v>207.8</v>
      </c>
    </row>
    <row r="343" spans="1:4">
      <c r="A343">
        <v>10.864000000000001</v>
      </c>
      <c r="B343">
        <v>3.6</v>
      </c>
      <c r="C343">
        <v>-21</v>
      </c>
      <c r="D343">
        <v>196.8</v>
      </c>
    </row>
    <row r="344" spans="1:4">
      <c r="A344">
        <v>10.896000000000001</v>
      </c>
      <c r="B344">
        <v>3.8</v>
      </c>
      <c r="C344">
        <v>-17.600000000000001</v>
      </c>
      <c r="D344">
        <v>187.7</v>
      </c>
    </row>
    <row r="345" spans="1:4">
      <c r="A345">
        <v>10.928000000000001</v>
      </c>
      <c r="B345">
        <v>3.8</v>
      </c>
      <c r="C345">
        <v>-14.8</v>
      </c>
      <c r="D345">
        <v>180</v>
      </c>
    </row>
    <row r="346" spans="1:4">
      <c r="A346">
        <v>10.96</v>
      </c>
      <c r="B346">
        <v>3.9</v>
      </c>
      <c r="C346">
        <v>-12.8</v>
      </c>
      <c r="D346">
        <v>173.3</v>
      </c>
    </row>
    <row r="347" spans="1:4">
      <c r="A347">
        <v>10.992000000000001</v>
      </c>
      <c r="B347">
        <v>4</v>
      </c>
      <c r="C347">
        <v>-11.1</v>
      </c>
      <c r="D347">
        <v>167.5</v>
      </c>
    </row>
    <row r="348" spans="1:4">
      <c r="A348">
        <v>11.023999999999999</v>
      </c>
      <c r="B348">
        <v>4.3</v>
      </c>
      <c r="C348">
        <v>-9.1999999999999993</v>
      </c>
      <c r="D348">
        <v>162.69999999999999</v>
      </c>
    </row>
    <row r="349" spans="1:4">
      <c r="A349">
        <v>11.055999999999999</v>
      </c>
      <c r="B349">
        <v>4</v>
      </c>
      <c r="C349">
        <v>-7.6</v>
      </c>
      <c r="D349">
        <v>158.80000000000001</v>
      </c>
    </row>
    <row r="350" spans="1:4">
      <c r="A350">
        <v>11.087999999999999</v>
      </c>
      <c r="B350">
        <v>4.3</v>
      </c>
      <c r="C350">
        <v>-6.8</v>
      </c>
      <c r="D350">
        <v>155.19999999999999</v>
      </c>
    </row>
    <row r="351" spans="1:4">
      <c r="A351">
        <v>11.12</v>
      </c>
      <c r="B351">
        <v>4.3</v>
      </c>
      <c r="C351">
        <v>-5.5</v>
      </c>
      <c r="D351">
        <v>152.4</v>
      </c>
    </row>
    <row r="352" spans="1:4">
      <c r="A352">
        <v>11.151999999999999</v>
      </c>
      <c r="B352">
        <v>4.3</v>
      </c>
      <c r="C352">
        <v>-4.5999999999999996</v>
      </c>
      <c r="D352">
        <v>150</v>
      </c>
    </row>
    <row r="353" spans="1:13">
      <c r="A353">
        <v>11.183999999999999</v>
      </c>
      <c r="B353">
        <v>4.3</v>
      </c>
      <c r="C353">
        <v>-3.9</v>
      </c>
      <c r="D353">
        <v>147.9</v>
      </c>
      <c r="E353" s="4" t="s">
        <v>40</v>
      </c>
      <c r="G353" s="4">
        <f>A369-A354</f>
        <v>0.48</v>
      </c>
    </row>
    <row r="354" spans="1:13">
      <c r="A354">
        <v>11.215999999999999</v>
      </c>
      <c r="B354">
        <v>4.3</v>
      </c>
      <c r="C354">
        <v>-3.5</v>
      </c>
      <c r="D354">
        <v>146.1</v>
      </c>
      <c r="E354" s="5" t="s">
        <v>41</v>
      </c>
    </row>
    <row r="355" spans="1:13">
      <c r="A355">
        <v>11.247999999999999</v>
      </c>
      <c r="B355">
        <v>3.4</v>
      </c>
      <c r="C355">
        <v>-4</v>
      </c>
      <c r="D355">
        <v>144</v>
      </c>
      <c r="E355" s="5"/>
      <c r="F355" s="5"/>
      <c r="G355" s="5"/>
      <c r="H355" s="5"/>
      <c r="I355" s="5"/>
      <c r="J355" s="5"/>
    </row>
    <row r="356" spans="1:13">
      <c r="A356">
        <v>11.28</v>
      </c>
      <c r="B356">
        <v>3.4</v>
      </c>
      <c r="C356">
        <v>-6.5</v>
      </c>
      <c r="D356">
        <v>140.6</v>
      </c>
      <c r="E356" s="5"/>
      <c r="F356" s="5"/>
      <c r="G356" s="5"/>
      <c r="H356" s="5"/>
      <c r="I356" s="5"/>
      <c r="J356" s="5"/>
    </row>
    <row r="357" spans="1:13">
      <c r="A357">
        <v>11.311999999999999</v>
      </c>
      <c r="B357">
        <v>3</v>
      </c>
      <c r="C357">
        <v>-7.6</v>
      </c>
      <c r="D357">
        <v>136.6</v>
      </c>
      <c r="E357" s="5"/>
      <c r="F357" s="5"/>
      <c r="G357" s="5"/>
      <c r="H357" s="5"/>
      <c r="I357" s="5"/>
      <c r="J357" s="5"/>
    </row>
    <row r="358" spans="1:13">
      <c r="A358">
        <v>11.343999999999999</v>
      </c>
      <c r="B358">
        <v>2.7</v>
      </c>
      <c r="C358">
        <v>-8.8000000000000007</v>
      </c>
      <c r="D358">
        <v>132.1</v>
      </c>
      <c r="E358" s="5"/>
      <c r="F358" s="5"/>
      <c r="G358" s="5"/>
      <c r="H358" s="5"/>
      <c r="I358" s="5"/>
      <c r="J358" s="5"/>
      <c r="L358" s="15" t="s">
        <v>42</v>
      </c>
      <c r="M358">
        <v>10.513</v>
      </c>
    </row>
    <row r="359" spans="1:13">
      <c r="A359">
        <v>11.375999999999999</v>
      </c>
      <c r="B359">
        <v>2.5</v>
      </c>
      <c r="C359">
        <v>-9.5</v>
      </c>
      <c r="D359">
        <v>127.1</v>
      </c>
      <c r="E359" s="5" t="s">
        <v>43</v>
      </c>
      <c r="F359" s="5" t="s">
        <v>44</v>
      </c>
      <c r="G359" s="5" t="s">
        <v>45</v>
      </c>
      <c r="H359" s="5" t="s">
        <v>46</v>
      </c>
      <c r="I359" s="5" t="s">
        <v>47</v>
      </c>
      <c r="J359" s="5" t="s">
        <v>48</v>
      </c>
      <c r="L359" s="16" t="s">
        <v>32</v>
      </c>
      <c r="M359">
        <f>1/0.0315</f>
        <v>31.746031746031701</v>
      </c>
    </row>
    <row r="360" spans="1:13">
      <c r="A360">
        <v>11.407999999999999</v>
      </c>
      <c r="B360">
        <v>2.2999999999999998</v>
      </c>
      <c r="C360">
        <v>-9.9</v>
      </c>
      <c r="D360">
        <v>121.9</v>
      </c>
      <c r="E360" s="5">
        <f t="shared" ref="E360:E367" si="64">B360-$B$354</f>
        <v>-2</v>
      </c>
      <c r="F360" s="5">
        <f>(C360-$C$354)</f>
        <v>-6.4</v>
      </c>
      <c r="G360" s="5">
        <f>D360-$D$354</f>
        <v>-24.2</v>
      </c>
      <c r="H360" s="14">
        <f t="shared" ref="H360:H367" si="65">G360/(F360/60)</f>
        <v>226.875</v>
      </c>
      <c r="I360" s="14">
        <f t="shared" ref="I360:I367" si="66">E360/(F360/60)</f>
        <v>18.75</v>
      </c>
      <c r="J360" s="5">
        <v>1</v>
      </c>
    </row>
    <row r="361" spans="1:13">
      <c r="A361">
        <v>11.44</v>
      </c>
      <c r="B361">
        <v>2.1</v>
      </c>
      <c r="C361">
        <v>-10.1</v>
      </c>
      <c r="D361">
        <v>116.7</v>
      </c>
      <c r="E361" s="5">
        <f t="shared" si="64"/>
        <v>-2.2000000000000002</v>
      </c>
      <c r="F361" s="5">
        <f t="shared" ref="F361:F367" si="67">(C361-$C$354)</f>
        <v>-6.6</v>
      </c>
      <c r="G361" s="5">
        <f t="shared" ref="G361:G367" si="68">D361-$D$354</f>
        <v>-29.4</v>
      </c>
      <c r="H361" s="14">
        <f t="shared" si="65"/>
        <v>267.27272727272702</v>
      </c>
      <c r="I361" s="14">
        <f t="shared" si="66"/>
        <v>20</v>
      </c>
      <c r="J361" s="5">
        <v>2</v>
      </c>
    </row>
    <row r="362" spans="1:13">
      <c r="A362">
        <v>11.472</v>
      </c>
      <c r="B362">
        <v>2.1</v>
      </c>
      <c r="C362">
        <v>-10.1</v>
      </c>
      <c r="D362">
        <v>111.4</v>
      </c>
      <c r="E362" s="5">
        <f t="shared" si="64"/>
        <v>-2.2000000000000002</v>
      </c>
      <c r="F362" s="5">
        <f t="shared" si="67"/>
        <v>-6.6</v>
      </c>
      <c r="G362" s="5">
        <f t="shared" si="68"/>
        <v>-34.700000000000003</v>
      </c>
      <c r="H362" s="14">
        <f t="shared" si="65"/>
        <v>315.45454545454498</v>
      </c>
      <c r="I362" s="14">
        <f t="shared" si="66"/>
        <v>20</v>
      </c>
      <c r="J362" s="5">
        <v>3</v>
      </c>
    </row>
    <row r="363" spans="1:13">
      <c r="A363">
        <v>11.504</v>
      </c>
      <c r="B363">
        <v>2.1</v>
      </c>
      <c r="C363">
        <v>-9.5</v>
      </c>
      <c r="D363">
        <v>106.4</v>
      </c>
      <c r="E363" s="5">
        <f t="shared" si="64"/>
        <v>-2.2000000000000002</v>
      </c>
      <c r="F363" s="5">
        <f t="shared" si="67"/>
        <v>-6</v>
      </c>
      <c r="G363" s="5">
        <f t="shared" si="68"/>
        <v>-39.700000000000003</v>
      </c>
      <c r="H363" s="14">
        <f t="shared" si="65"/>
        <v>397</v>
      </c>
      <c r="I363" s="14">
        <f t="shared" si="66"/>
        <v>22</v>
      </c>
      <c r="J363" s="5">
        <v>4</v>
      </c>
    </row>
    <row r="364" spans="1:13">
      <c r="A364">
        <v>11.536</v>
      </c>
      <c r="B364">
        <v>2.1</v>
      </c>
      <c r="C364">
        <v>-8.5</v>
      </c>
      <c r="D364">
        <v>102</v>
      </c>
      <c r="E364" s="5">
        <f t="shared" si="64"/>
        <v>-2.2000000000000002</v>
      </c>
      <c r="F364" s="5">
        <f t="shared" si="67"/>
        <v>-5</v>
      </c>
      <c r="G364" s="5">
        <f t="shared" si="68"/>
        <v>-44.1</v>
      </c>
      <c r="H364" s="14">
        <f t="shared" si="65"/>
        <v>529.20000000000005</v>
      </c>
      <c r="I364" s="14">
        <f t="shared" si="66"/>
        <v>26.4</v>
      </c>
      <c r="J364" s="5">
        <v>5</v>
      </c>
    </row>
    <row r="365" spans="1:13">
      <c r="A365">
        <v>11.568</v>
      </c>
      <c r="B365">
        <v>2.1</v>
      </c>
      <c r="C365">
        <v>-7.7</v>
      </c>
      <c r="D365">
        <v>98</v>
      </c>
      <c r="E365" s="5">
        <f t="shared" si="64"/>
        <v>-2.2000000000000002</v>
      </c>
      <c r="F365" s="5">
        <f t="shared" si="67"/>
        <v>-4.2</v>
      </c>
      <c r="G365" s="5">
        <f t="shared" si="68"/>
        <v>-48.1</v>
      </c>
      <c r="H365" s="14">
        <f t="shared" si="65"/>
        <v>687.142857142857</v>
      </c>
      <c r="I365" s="14">
        <f t="shared" si="66"/>
        <v>31.428571428571399</v>
      </c>
      <c r="J365" s="5">
        <v>6</v>
      </c>
    </row>
    <row r="366" spans="1:13">
      <c r="A366">
        <v>11.6</v>
      </c>
      <c r="B366">
        <v>2.1</v>
      </c>
      <c r="C366">
        <v>-6.7</v>
      </c>
      <c r="D366">
        <v>94.5</v>
      </c>
      <c r="E366" s="5">
        <f t="shared" si="64"/>
        <v>-2.2000000000000002</v>
      </c>
      <c r="F366" s="5">
        <f t="shared" si="67"/>
        <v>-3.2</v>
      </c>
      <c r="G366" s="5">
        <f t="shared" si="68"/>
        <v>-51.6</v>
      </c>
      <c r="H366" s="14">
        <f t="shared" si="65"/>
        <v>967.5</v>
      </c>
      <c r="I366" s="14">
        <f t="shared" si="66"/>
        <v>41.25</v>
      </c>
      <c r="J366" s="5">
        <v>7</v>
      </c>
    </row>
    <row r="367" spans="1:13">
      <c r="A367">
        <v>11.632</v>
      </c>
      <c r="B367">
        <v>2.1</v>
      </c>
      <c r="C367">
        <v>-6.1</v>
      </c>
      <c r="D367">
        <v>91.4</v>
      </c>
      <c r="E367" s="5">
        <f t="shared" si="64"/>
        <v>-2.2000000000000002</v>
      </c>
      <c r="F367" s="5">
        <f t="shared" si="67"/>
        <v>-2.6</v>
      </c>
      <c r="G367" s="5">
        <f t="shared" si="68"/>
        <v>-54.7</v>
      </c>
      <c r="H367" s="14">
        <f t="shared" si="65"/>
        <v>1262.3076923076901</v>
      </c>
      <c r="I367" s="14">
        <f t="shared" si="66"/>
        <v>50.769230769230802</v>
      </c>
      <c r="J367" s="5">
        <v>8</v>
      </c>
    </row>
    <row r="368" spans="1:13">
      <c r="A368">
        <v>11.664</v>
      </c>
      <c r="B368">
        <v>2.1</v>
      </c>
      <c r="C368">
        <v>-5.5</v>
      </c>
      <c r="D368">
        <v>88.5</v>
      </c>
      <c r="E368" s="5"/>
      <c r="F368" s="5"/>
      <c r="G368" s="5"/>
      <c r="J368" s="5"/>
    </row>
    <row r="369" spans="1:10">
      <c r="A369">
        <v>11.696</v>
      </c>
      <c r="B369">
        <v>2.1</v>
      </c>
      <c r="C369">
        <v>-4.7</v>
      </c>
      <c r="D369">
        <v>86</v>
      </c>
      <c r="E369" s="17" t="s">
        <v>49</v>
      </c>
      <c r="F369" s="5"/>
      <c r="G369" s="5"/>
      <c r="J369" s="5"/>
    </row>
    <row r="370" spans="1:10">
      <c r="A370">
        <v>11.728</v>
      </c>
      <c r="B370">
        <v>2.6</v>
      </c>
      <c r="C370">
        <v>-1.3</v>
      </c>
      <c r="D370">
        <v>85.4</v>
      </c>
    </row>
    <row r="371" spans="1:10">
      <c r="A371">
        <v>11.76</v>
      </c>
      <c r="B371">
        <v>3.2</v>
      </c>
      <c r="C371">
        <v>8.9</v>
      </c>
      <c r="D371">
        <v>90</v>
      </c>
    </row>
    <row r="372" spans="1:10">
      <c r="A372">
        <v>11.792</v>
      </c>
      <c r="B372">
        <v>3.4</v>
      </c>
      <c r="C372">
        <v>18.600000000000001</v>
      </c>
      <c r="D372">
        <v>99.7</v>
      </c>
    </row>
    <row r="373" spans="1:10">
      <c r="A373">
        <v>11.824</v>
      </c>
      <c r="B373">
        <v>3.8</v>
      </c>
      <c r="C373">
        <v>27.2</v>
      </c>
      <c r="D373">
        <v>113.8</v>
      </c>
    </row>
    <row r="374" spans="1:10">
      <c r="A374">
        <v>11.856</v>
      </c>
      <c r="B374">
        <v>5.0999999999999996</v>
      </c>
      <c r="C374">
        <v>36.299999999999997</v>
      </c>
      <c r="D374">
        <v>132.69999999999999</v>
      </c>
    </row>
    <row r="375" spans="1:10">
      <c r="A375">
        <v>11.888</v>
      </c>
      <c r="B375">
        <v>6.5</v>
      </c>
      <c r="C375">
        <v>47.3</v>
      </c>
      <c r="D375">
        <v>157.4</v>
      </c>
    </row>
    <row r="376" spans="1:10">
      <c r="A376">
        <v>11.92</v>
      </c>
      <c r="B376">
        <v>8</v>
      </c>
      <c r="C376">
        <v>58.4</v>
      </c>
      <c r="D376">
        <v>187.8</v>
      </c>
    </row>
    <row r="377" spans="1:10">
      <c r="A377">
        <v>11.952</v>
      </c>
      <c r="B377">
        <v>9.3000000000000007</v>
      </c>
      <c r="C377">
        <v>68.599999999999994</v>
      </c>
      <c r="D377">
        <v>223.5</v>
      </c>
    </row>
    <row r="378" spans="1:10">
      <c r="A378">
        <v>11.984</v>
      </c>
      <c r="B378">
        <v>10.6</v>
      </c>
      <c r="C378">
        <v>77</v>
      </c>
      <c r="D378">
        <v>263.60000000000002</v>
      </c>
    </row>
    <row r="379" spans="1:10">
      <c r="A379">
        <v>12.016</v>
      </c>
      <c r="B379">
        <v>11.9</v>
      </c>
      <c r="C379">
        <v>84.3</v>
      </c>
      <c r="D379">
        <v>307.5</v>
      </c>
    </row>
    <row r="380" spans="1:10">
      <c r="A380">
        <v>12.048</v>
      </c>
      <c r="B380">
        <v>12.9</v>
      </c>
      <c r="C380">
        <v>89.8</v>
      </c>
      <c r="D380">
        <v>354.3</v>
      </c>
    </row>
    <row r="381" spans="1:10">
      <c r="A381">
        <v>12.08</v>
      </c>
      <c r="B381">
        <v>13.7</v>
      </c>
      <c r="C381">
        <v>93.7</v>
      </c>
      <c r="D381">
        <v>403</v>
      </c>
    </row>
    <row r="382" spans="1:10">
      <c r="A382">
        <v>12.112</v>
      </c>
      <c r="B382">
        <v>14.4</v>
      </c>
      <c r="C382">
        <v>95.1</v>
      </c>
      <c r="D382">
        <v>452.6</v>
      </c>
    </row>
    <row r="383" spans="1:10">
      <c r="A383">
        <v>12.144</v>
      </c>
      <c r="B383">
        <v>15.2</v>
      </c>
      <c r="C383">
        <v>95.2</v>
      </c>
      <c r="D383">
        <v>502.2</v>
      </c>
    </row>
    <row r="384" spans="1:10">
      <c r="A384">
        <v>12.176</v>
      </c>
      <c r="B384">
        <v>15.3</v>
      </c>
      <c r="C384">
        <v>94.3</v>
      </c>
      <c r="D384">
        <v>551.29999999999995</v>
      </c>
    </row>
    <row r="385" spans="1:4">
      <c r="A385">
        <v>12.208</v>
      </c>
      <c r="B385">
        <v>15.8</v>
      </c>
      <c r="C385">
        <v>91.4</v>
      </c>
      <c r="D385">
        <v>598.9</v>
      </c>
    </row>
    <row r="386" spans="1:4">
      <c r="A386">
        <v>12.24</v>
      </c>
      <c r="B386">
        <v>16.2</v>
      </c>
      <c r="C386">
        <v>88.3</v>
      </c>
      <c r="D386">
        <v>644.9</v>
      </c>
    </row>
    <row r="387" spans="1:4">
      <c r="A387">
        <v>12.272</v>
      </c>
      <c r="B387">
        <v>16.399999999999999</v>
      </c>
      <c r="C387">
        <v>84.7</v>
      </c>
      <c r="D387">
        <v>689</v>
      </c>
    </row>
    <row r="388" spans="1:4">
      <c r="A388">
        <v>12.304</v>
      </c>
      <c r="B388">
        <v>16.5</v>
      </c>
      <c r="C388">
        <v>80.3</v>
      </c>
      <c r="D388">
        <v>730.8</v>
      </c>
    </row>
    <row r="389" spans="1:4">
      <c r="A389">
        <v>12.336</v>
      </c>
      <c r="B389">
        <v>16.899999999999999</v>
      </c>
      <c r="C389">
        <v>75.099999999999994</v>
      </c>
      <c r="D389">
        <v>770</v>
      </c>
    </row>
    <row r="390" spans="1:4">
      <c r="A390">
        <v>12.368</v>
      </c>
      <c r="B390">
        <v>16.899999999999999</v>
      </c>
      <c r="C390">
        <v>70</v>
      </c>
      <c r="D390">
        <v>806.4</v>
      </c>
    </row>
    <row r="391" spans="1:4">
      <c r="A391">
        <v>12.4</v>
      </c>
      <c r="B391">
        <v>16.8</v>
      </c>
      <c r="C391">
        <v>64</v>
      </c>
      <c r="D391">
        <v>839.8</v>
      </c>
    </row>
    <row r="392" spans="1:4">
      <c r="A392">
        <v>12.432</v>
      </c>
      <c r="B392">
        <v>16.8</v>
      </c>
      <c r="C392">
        <v>57.6</v>
      </c>
      <c r="D392">
        <v>869.7</v>
      </c>
    </row>
    <row r="393" spans="1:4">
      <c r="A393">
        <v>12.464</v>
      </c>
      <c r="B393">
        <v>16</v>
      </c>
      <c r="C393">
        <v>49.5</v>
      </c>
      <c r="D393">
        <v>895.5</v>
      </c>
    </row>
    <row r="394" spans="1:4">
      <c r="A394">
        <v>12.496</v>
      </c>
      <c r="B394">
        <v>13.1</v>
      </c>
      <c r="C394">
        <v>37.4</v>
      </c>
      <c r="D394">
        <v>915</v>
      </c>
    </row>
    <row r="395" spans="1:4">
      <c r="A395">
        <v>12.528</v>
      </c>
      <c r="B395">
        <v>9.6</v>
      </c>
      <c r="C395">
        <v>15.8</v>
      </c>
      <c r="D395">
        <v>923.2</v>
      </c>
    </row>
    <row r="396" spans="1:4">
      <c r="A396">
        <v>12.56</v>
      </c>
      <c r="B396">
        <v>9.3000000000000007</v>
      </c>
      <c r="C396">
        <v>-6.1</v>
      </c>
      <c r="D396">
        <v>920.1</v>
      </c>
    </row>
    <row r="397" spans="1:4">
      <c r="A397">
        <v>12.592000000000001</v>
      </c>
      <c r="B397">
        <v>7.7</v>
      </c>
      <c r="C397">
        <v>-18.2</v>
      </c>
      <c r="D397">
        <v>910.6</v>
      </c>
    </row>
    <row r="398" spans="1:4">
      <c r="A398">
        <v>12.624000000000001</v>
      </c>
      <c r="B398">
        <v>6.3</v>
      </c>
      <c r="C398">
        <v>-32.299999999999997</v>
      </c>
      <c r="D398">
        <v>893.8</v>
      </c>
    </row>
    <row r="399" spans="1:4">
      <c r="A399">
        <v>12.656000000000001</v>
      </c>
      <c r="B399">
        <v>6.7</v>
      </c>
      <c r="C399">
        <v>-42.9</v>
      </c>
      <c r="D399">
        <v>871.4</v>
      </c>
    </row>
    <row r="400" spans="1:4">
      <c r="A400">
        <v>12.688000000000001</v>
      </c>
      <c r="B400">
        <v>5.8</v>
      </c>
      <c r="C400">
        <v>-49.5</v>
      </c>
      <c r="D400">
        <v>845.6</v>
      </c>
    </row>
    <row r="401" spans="1:4">
      <c r="A401">
        <v>12.72</v>
      </c>
      <c r="B401">
        <v>6.5</v>
      </c>
      <c r="C401">
        <v>-56.1</v>
      </c>
      <c r="D401">
        <v>816.4</v>
      </c>
    </row>
    <row r="402" spans="1:4">
      <c r="A402">
        <v>12.752000000000001</v>
      </c>
      <c r="B402">
        <v>6.1</v>
      </c>
      <c r="C402">
        <v>-59.8</v>
      </c>
      <c r="D402">
        <v>785.3</v>
      </c>
    </row>
    <row r="403" spans="1:4">
      <c r="A403">
        <v>12.784000000000001</v>
      </c>
      <c r="B403">
        <v>6.2</v>
      </c>
      <c r="C403">
        <v>-64.8</v>
      </c>
      <c r="D403">
        <v>751.5</v>
      </c>
    </row>
    <row r="404" spans="1:4">
      <c r="A404">
        <v>12.816000000000001</v>
      </c>
      <c r="B404">
        <v>6.3</v>
      </c>
      <c r="C404">
        <v>-69.3</v>
      </c>
      <c r="D404">
        <v>715.4</v>
      </c>
    </row>
    <row r="405" spans="1:4">
      <c r="A405">
        <v>12.848000000000001</v>
      </c>
      <c r="B405">
        <v>6.5</v>
      </c>
      <c r="C405">
        <v>-73.3</v>
      </c>
      <c r="D405">
        <v>677.2</v>
      </c>
    </row>
    <row r="406" spans="1:4">
      <c r="A406">
        <v>12.88</v>
      </c>
      <c r="B406">
        <v>6.7</v>
      </c>
      <c r="C406">
        <v>-76.8</v>
      </c>
      <c r="D406">
        <v>637.20000000000005</v>
      </c>
    </row>
    <row r="407" spans="1:4">
      <c r="A407">
        <v>12.912000000000001</v>
      </c>
      <c r="B407">
        <v>6.5</v>
      </c>
      <c r="C407">
        <v>-79</v>
      </c>
      <c r="D407">
        <v>596.1</v>
      </c>
    </row>
    <row r="408" spans="1:4">
      <c r="A408">
        <v>12.944000000000001</v>
      </c>
      <c r="B408">
        <v>5.9</v>
      </c>
      <c r="C408">
        <v>-76.599999999999994</v>
      </c>
      <c r="D408">
        <v>556.20000000000005</v>
      </c>
    </row>
    <row r="409" spans="1:4">
      <c r="A409">
        <v>12.976000000000001</v>
      </c>
      <c r="B409">
        <v>2.9</v>
      </c>
      <c r="C409">
        <v>-43.9</v>
      </c>
      <c r="D409">
        <v>294.60000000000002</v>
      </c>
    </row>
    <row r="410" spans="1:4">
      <c r="A410">
        <v>13.007999999999999</v>
      </c>
      <c r="B410">
        <v>3.1</v>
      </c>
      <c r="C410">
        <v>-40.1</v>
      </c>
      <c r="D410">
        <v>273.8</v>
      </c>
    </row>
    <row r="411" spans="1:4">
      <c r="A411">
        <v>13.04</v>
      </c>
      <c r="B411">
        <v>3</v>
      </c>
      <c r="C411">
        <v>-35.9</v>
      </c>
      <c r="D411">
        <v>255</v>
      </c>
    </row>
    <row r="412" spans="1:4">
      <c r="A412">
        <v>13.071999999999999</v>
      </c>
      <c r="B412">
        <v>2.9</v>
      </c>
      <c r="C412">
        <v>-32.5</v>
      </c>
      <c r="D412">
        <v>238.1</v>
      </c>
    </row>
    <row r="413" spans="1:4">
      <c r="A413">
        <v>13.103999999999999</v>
      </c>
      <c r="B413">
        <v>3.2</v>
      </c>
      <c r="C413">
        <v>-29.1</v>
      </c>
      <c r="D413">
        <v>223</v>
      </c>
    </row>
    <row r="414" spans="1:4">
      <c r="A414">
        <v>13.135999999999999</v>
      </c>
      <c r="B414">
        <v>3.3</v>
      </c>
      <c r="C414">
        <v>-25.2</v>
      </c>
      <c r="D414">
        <v>209.8</v>
      </c>
    </row>
    <row r="415" spans="1:4">
      <c r="A415">
        <v>13.167999999999999</v>
      </c>
      <c r="B415">
        <v>3.6</v>
      </c>
      <c r="C415">
        <v>-21.8</v>
      </c>
      <c r="D415">
        <v>198.5</v>
      </c>
    </row>
    <row r="416" spans="1:4">
      <c r="A416">
        <v>13.2</v>
      </c>
      <c r="B416">
        <v>3.7</v>
      </c>
      <c r="C416">
        <v>-18.2</v>
      </c>
      <c r="D416">
        <v>189</v>
      </c>
    </row>
    <row r="417" spans="1:13">
      <c r="A417">
        <v>13.231999999999999</v>
      </c>
      <c r="B417">
        <v>3.8</v>
      </c>
      <c r="C417">
        <v>-15.4</v>
      </c>
      <c r="D417">
        <v>181</v>
      </c>
    </row>
    <row r="418" spans="1:13">
      <c r="A418">
        <v>13.263999999999999</v>
      </c>
      <c r="B418">
        <v>3.8</v>
      </c>
      <c r="C418">
        <v>-13.2</v>
      </c>
      <c r="D418">
        <v>174.1</v>
      </c>
    </row>
    <row r="419" spans="1:13">
      <c r="A419">
        <v>13.295999999999999</v>
      </c>
      <c r="B419">
        <v>4</v>
      </c>
      <c r="C419">
        <v>-11.4</v>
      </c>
      <c r="D419">
        <v>168.2</v>
      </c>
    </row>
    <row r="420" spans="1:13">
      <c r="A420">
        <v>13.327999999999999</v>
      </c>
      <c r="B420">
        <v>4.3</v>
      </c>
      <c r="C420">
        <v>-9.6</v>
      </c>
      <c r="D420">
        <v>163.19999999999999</v>
      </c>
    </row>
    <row r="421" spans="1:13">
      <c r="A421">
        <v>13.36</v>
      </c>
      <c r="B421">
        <v>4</v>
      </c>
      <c r="C421">
        <v>-7.7</v>
      </c>
      <c r="D421">
        <v>159.19999999999999</v>
      </c>
    </row>
    <row r="422" spans="1:13">
      <c r="A422">
        <v>13.391999999999999</v>
      </c>
      <c r="B422">
        <v>4.2</v>
      </c>
      <c r="C422">
        <v>-7</v>
      </c>
      <c r="D422">
        <v>155.6</v>
      </c>
    </row>
    <row r="423" spans="1:13">
      <c r="A423">
        <v>13.423999999999999</v>
      </c>
      <c r="B423">
        <v>4.2</v>
      </c>
      <c r="C423">
        <v>-5.8</v>
      </c>
      <c r="D423">
        <v>152.5</v>
      </c>
    </row>
    <row r="424" spans="1:13">
      <c r="A424">
        <v>13.456</v>
      </c>
      <c r="B424">
        <v>4.4000000000000004</v>
      </c>
      <c r="C424">
        <v>-4.9000000000000004</v>
      </c>
      <c r="D424">
        <v>150</v>
      </c>
    </row>
    <row r="425" spans="1:13">
      <c r="A425">
        <v>13.488</v>
      </c>
      <c r="B425">
        <v>4.4000000000000004</v>
      </c>
      <c r="C425">
        <v>-4</v>
      </c>
      <c r="D425">
        <v>147.9</v>
      </c>
      <c r="E425" s="4" t="s">
        <v>40</v>
      </c>
      <c r="G425" s="4">
        <f>A442-A427</f>
        <v>0.48</v>
      </c>
    </row>
    <row r="426" spans="1:13">
      <c r="A426">
        <v>13.52</v>
      </c>
      <c r="B426">
        <v>4.2</v>
      </c>
      <c r="C426">
        <v>-3.5</v>
      </c>
      <c r="D426">
        <v>141.1</v>
      </c>
      <c r="E426" s="5" t="s">
        <v>41</v>
      </c>
    </row>
    <row r="427" spans="1:13">
      <c r="A427">
        <v>13.552</v>
      </c>
      <c r="B427">
        <v>3.9</v>
      </c>
      <c r="C427">
        <v>-3.1</v>
      </c>
      <c r="D427">
        <v>140.5</v>
      </c>
      <c r="E427" s="5"/>
      <c r="F427" s="5"/>
      <c r="G427" s="5"/>
      <c r="H427" s="5"/>
      <c r="I427" s="5"/>
      <c r="J427" s="5"/>
    </row>
    <row r="428" spans="1:13">
      <c r="A428">
        <v>13.584</v>
      </c>
      <c r="B428">
        <v>3.5</v>
      </c>
      <c r="C428">
        <v>-5</v>
      </c>
      <c r="D428">
        <v>140.9</v>
      </c>
      <c r="E428" s="5"/>
      <c r="F428" s="5"/>
      <c r="G428" s="5"/>
      <c r="H428" s="5"/>
      <c r="I428" s="5"/>
      <c r="J428" s="5"/>
    </row>
    <row r="429" spans="1:13">
      <c r="A429">
        <v>13.616</v>
      </c>
      <c r="B429">
        <v>3.1</v>
      </c>
      <c r="C429">
        <v>-6.5</v>
      </c>
      <c r="D429">
        <v>138.5</v>
      </c>
      <c r="E429" s="5"/>
      <c r="F429" s="5"/>
      <c r="G429" s="5"/>
      <c r="H429" s="5"/>
      <c r="I429" s="5"/>
      <c r="J429" s="5"/>
    </row>
    <row r="430" spans="1:13">
      <c r="A430">
        <v>13.648</v>
      </c>
      <c r="B430">
        <v>2.9</v>
      </c>
      <c r="C430">
        <v>-7.9</v>
      </c>
      <c r="D430">
        <v>134.4</v>
      </c>
      <c r="E430" s="5"/>
      <c r="F430" s="5"/>
      <c r="G430" s="5"/>
      <c r="H430" s="5"/>
      <c r="I430" s="5"/>
      <c r="J430" s="5"/>
      <c r="L430" s="15" t="s">
        <v>42</v>
      </c>
      <c r="M430">
        <v>10.606</v>
      </c>
    </row>
    <row r="431" spans="1:13">
      <c r="A431">
        <v>13.68</v>
      </c>
      <c r="B431">
        <v>2.7</v>
      </c>
      <c r="C431">
        <v>-8.6999999999999993</v>
      </c>
      <c r="D431">
        <v>129.80000000000001</v>
      </c>
      <c r="E431" s="5" t="s">
        <v>43</v>
      </c>
      <c r="F431" s="5" t="s">
        <v>44</v>
      </c>
      <c r="G431" s="5" t="s">
        <v>45</v>
      </c>
      <c r="H431" s="5" t="s">
        <v>46</v>
      </c>
      <c r="I431" s="5" t="s">
        <v>47</v>
      </c>
      <c r="J431" s="5" t="s">
        <v>48</v>
      </c>
      <c r="L431" s="16" t="s">
        <v>32</v>
      </c>
      <c r="M431">
        <f>1/0.0321</f>
        <v>31.152647975077901</v>
      </c>
    </row>
    <row r="432" spans="1:13">
      <c r="A432">
        <v>13.712</v>
      </c>
      <c r="B432">
        <v>2.4</v>
      </c>
      <c r="C432">
        <v>-9.4</v>
      </c>
      <c r="D432">
        <v>121.9</v>
      </c>
      <c r="E432" s="5">
        <f t="shared" ref="E432:E439" si="69">B432-$B$426</f>
        <v>-1.8</v>
      </c>
      <c r="F432" s="5">
        <f>(C432-$C$426)</f>
        <v>-5.9</v>
      </c>
      <c r="G432" s="5">
        <f>D432-$D$426</f>
        <v>-19.2</v>
      </c>
      <c r="H432" s="14">
        <f t="shared" ref="H432:H439" si="70">G432/(F432/60)</f>
        <v>195.25423728813499</v>
      </c>
      <c r="I432" s="14">
        <f t="shared" ref="I432:I439" si="71">E432/(F432/60)</f>
        <v>18.305084745762699</v>
      </c>
      <c r="J432" s="5">
        <v>1</v>
      </c>
    </row>
    <row r="433" spans="1:10">
      <c r="A433">
        <v>13.744</v>
      </c>
      <c r="B433">
        <v>2.2000000000000002</v>
      </c>
      <c r="C433">
        <v>-9.8000000000000007</v>
      </c>
      <c r="D433">
        <v>118.8</v>
      </c>
      <c r="E433" s="5">
        <f t="shared" si="69"/>
        <v>-2</v>
      </c>
      <c r="F433" s="5">
        <f t="shared" ref="F433:F439" si="72">(C433-$C$426)</f>
        <v>-6.3</v>
      </c>
      <c r="G433" s="5">
        <f t="shared" ref="G433:G439" si="73">D433-$D$426</f>
        <v>-22.3</v>
      </c>
      <c r="H433" s="14">
        <f t="shared" si="70"/>
        <v>212.38095238095201</v>
      </c>
      <c r="I433" s="14">
        <f t="shared" si="71"/>
        <v>19.047619047619001</v>
      </c>
      <c r="J433" s="5">
        <v>2</v>
      </c>
    </row>
    <row r="434" spans="1:10">
      <c r="A434">
        <v>13.776</v>
      </c>
      <c r="B434">
        <v>2.2000000000000002</v>
      </c>
      <c r="C434">
        <v>-10.1</v>
      </c>
      <c r="D434">
        <v>115.6</v>
      </c>
      <c r="E434" s="5">
        <f t="shared" si="69"/>
        <v>-2</v>
      </c>
      <c r="F434" s="5">
        <f t="shared" si="72"/>
        <v>-6.6</v>
      </c>
      <c r="G434" s="5">
        <f t="shared" si="73"/>
        <v>-25.5</v>
      </c>
      <c r="H434" s="14">
        <f t="shared" si="70"/>
        <v>231.81818181818201</v>
      </c>
      <c r="I434" s="14">
        <f t="shared" si="71"/>
        <v>18.181818181818201</v>
      </c>
      <c r="J434" s="5">
        <v>3</v>
      </c>
    </row>
    <row r="435" spans="1:10">
      <c r="A435">
        <v>13.808</v>
      </c>
      <c r="B435">
        <v>2</v>
      </c>
      <c r="C435">
        <v>-10.6</v>
      </c>
      <c r="D435">
        <v>106.5</v>
      </c>
      <c r="E435" s="5">
        <f t="shared" si="69"/>
        <v>-2.2000000000000002</v>
      </c>
      <c r="F435" s="5">
        <f t="shared" si="72"/>
        <v>-7.1</v>
      </c>
      <c r="G435" s="5">
        <f t="shared" si="73"/>
        <v>-34.6</v>
      </c>
      <c r="H435" s="14">
        <f t="shared" si="70"/>
        <v>292.39436619718299</v>
      </c>
      <c r="I435" s="14">
        <f t="shared" si="71"/>
        <v>18.591549295774598</v>
      </c>
      <c r="J435" s="5">
        <v>4</v>
      </c>
    </row>
    <row r="436" spans="1:10">
      <c r="A436">
        <v>13.84</v>
      </c>
      <c r="B436">
        <v>2.2000000000000002</v>
      </c>
      <c r="C436">
        <v>-9.1999999999999993</v>
      </c>
      <c r="D436">
        <v>101.9</v>
      </c>
      <c r="E436" s="5">
        <f t="shared" si="69"/>
        <v>-2</v>
      </c>
      <c r="F436" s="5">
        <f t="shared" si="72"/>
        <v>-5.7</v>
      </c>
      <c r="G436" s="5">
        <f t="shared" si="73"/>
        <v>-39.200000000000003</v>
      </c>
      <c r="H436" s="14">
        <f t="shared" si="70"/>
        <v>412.63157894736798</v>
      </c>
      <c r="I436" s="14">
        <f t="shared" si="71"/>
        <v>21.052631578947398</v>
      </c>
      <c r="J436" s="5">
        <v>5</v>
      </c>
    </row>
    <row r="437" spans="1:10">
      <c r="A437">
        <v>13.872</v>
      </c>
      <c r="B437">
        <v>2.1</v>
      </c>
      <c r="C437">
        <v>-8</v>
      </c>
      <c r="D437">
        <v>100.7</v>
      </c>
      <c r="E437" s="5">
        <f t="shared" si="69"/>
        <v>-2.1</v>
      </c>
      <c r="F437" s="5">
        <f t="shared" si="72"/>
        <v>-4.5</v>
      </c>
      <c r="G437" s="5">
        <f t="shared" si="73"/>
        <v>-40.4</v>
      </c>
      <c r="H437" s="14">
        <f t="shared" si="70"/>
        <v>538.66666666666697</v>
      </c>
      <c r="I437" s="14">
        <f t="shared" si="71"/>
        <v>28</v>
      </c>
      <c r="J437" s="5">
        <v>6</v>
      </c>
    </row>
    <row r="438" spans="1:10">
      <c r="A438">
        <v>13.904</v>
      </c>
      <c r="B438">
        <v>2.1</v>
      </c>
      <c r="C438">
        <v>-7.3</v>
      </c>
      <c r="D438">
        <v>96.9</v>
      </c>
      <c r="E438" s="5">
        <f t="shared" si="69"/>
        <v>-2.1</v>
      </c>
      <c r="F438" s="5">
        <f t="shared" si="72"/>
        <v>-3.8</v>
      </c>
      <c r="G438" s="5">
        <f t="shared" si="73"/>
        <v>-44.2</v>
      </c>
      <c r="H438" s="14">
        <f t="shared" si="70"/>
        <v>697.89473684210498</v>
      </c>
      <c r="I438" s="14">
        <f t="shared" si="71"/>
        <v>33.157894736842103</v>
      </c>
      <c r="J438" s="5">
        <v>7</v>
      </c>
    </row>
    <row r="439" spans="1:10">
      <c r="A439">
        <v>13.936</v>
      </c>
      <c r="B439">
        <v>2.1</v>
      </c>
      <c r="C439">
        <v>-6.5</v>
      </c>
      <c r="D439">
        <v>93.5</v>
      </c>
      <c r="E439" s="5">
        <f t="shared" si="69"/>
        <v>-2.1</v>
      </c>
      <c r="F439" s="5">
        <f t="shared" si="72"/>
        <v>-3</v>
      </c>
      <c r="G439" s="5">
        <f t="shared" si="73"/>
        <v>-47.6</v>
      </c>
      <c r="H439" s="14">
        <f t="shared" si="70"/>
        <v>952</v>
      </c>
      <c r="I439" s="14">
        <f t="shared" si="71"/>
        <v>42</v>
      </c>
      <c r="J439" s="5">
        <v>8</v>
      </c>
    </row>
    <row r="440" spans="1:10">
      <c r="A440">
        <v>13.968</v>
      </c>
      <c r="B440">
        <v>2.1</v>
      </c>
      <c r="C440">
        <v>-5.9</v>
      </c>
      <c r="D440">
        <v>90.4</v>
      </c>
      <c r="E440" s="5"/>
      <c r="F440" s="5"/>
      <c r="G440" s="5"/>
      <c r="H440" s="5"/>
      <c r="I440" s="5"/>
      <c r="J440" s="5"/>
    </row>
    <row r="441" spans="1:10">
      <c r="A441">
        <v>14</v>
      </c>
      <c r="B441">
        <v>2.1</v>
      </c>
      <c r="C441">
        <v>-5.0999999999999996</v>
      </c>
      <c r="D441">
        <v>87.8</v>
      </c>
      <c r="E441" s="17" t="s">
        <v>49</v>
      </c>
      <c r="F441" s="5"/>
      <c r="G441" s="5"/>
      <c r="H441" s="5"/>
      <c r="I441" s="5"/>
      <c r="J441" s="5"/>
    </row>
    <row r="442" spans="1:10">
      <c r="A442">
        <v>14.032</v>
      </c>
      <c r="B442">
        <v>1.9</v>
      </c>
      <c r="C442">
        <v>-1.8</v>
      </c>
      <c r="D442">
        <v>86.8</v>
      </c>
    </row>
    <row r="443" spans="1:10">
      <c r="A443">
        <v>14.064</v>
      </c>
      <c r="B443">
        <v>3.3</v>
      </c>
      <c r="C443">
        <v>6.2</v>
      </c>
      <c r="D443">
        <v>90.1</v>
      </c>
    </row>
    <row r="444" spans="1:10">
      <c r="A444">
        <v>14.096</v>
      </c>
      <c r="B444">
        <v>3</v>
      </c>
      <c r="C444">
        <v>17.7</v>
      </c>
      <c r="D444">
        <v>99.3</v>
      </c>
    </row>
    <row r="445" spans="1:10">
      <c r="A445">
        <v>14.128</v>
      </c>
      <c r="B445">
        <v>3.5</v>
      </c>
      <c r="C445">
        <v>26.3</v>
      </c>
      <c r="D445">
        <v>113</v>
      </c>
    </row>
    <row r="446" spans="1:10">
      <c r="A446">
        <v>14.16</v>
      </c>
      <c r="B446">
        <v>4.5999999999999996</v>
      </c>
      <c r="C446">
        <v>34.799999999999997</v>
      </c>
      <c r="D446">
        <v>131.1</v>
      </c>
    </row>
    <row r="447" spans="1:10">
      <c r="A447">
        <v>14.192</v>
      </c>
      <c r="B447">
        <v>6</v>
      </c>
      <c r="C447">
        <v>45.1</v>
      </c>
      <c r="D447">
        <v>154.6</v>
      </c>
    </row>
    <row r="448" spans="1:10">
      <c r="A448">
        <v>14.224</v>
      </c>
      <c r="B448">
        <v>7.4</v>
      </c>
      <c r="C448">
        <v>56</v>
      </c>
      <c r="D448">
        <v>183.8</v>
      </c>
    </row>
    <row r="449" spans="1:4">
      <c r="A449">
        <v>14.256</v>
      </c>
      <c r="B449">
        <v>8.8000000000000007</v>
      </c>
      <c r="C449">
        <v>66.400000000000006</v>
      </c>
      <c r="D449">
        <v>218.3</v>
      </c>
    </row>
    <row r="450" spans="1:4">
      <c r="A450">
        <v>14.288</v>
      </c>
      <c r="B450">
        <v>10.199999999999999</v>
      </c>
      <c r="C450">
        <v>75.3</v>
      </c>
      <c r="D450">
        <v>257.5</v>
      </c>
    </row>
    <row r="451" spans="1:4">
      <c r="A451">
        <v>14.32</v>
      </c>
      <c r="B451">
        <v>11.4</v>
      </c>
      <c r="C451">
        <v>82.9</v>
      </c>
      <c r="D451">
        <v>300.7</v>
      </c>
    </row>
    <row r="452" spans="1:4">
      <c r="A452">
        <v>14.352</v>
      </c>
      <c r="B452">
        <v>12.4</v>
      </c>
      <c r="C452">
        <v>88.7</v>
      </c>
      <c r="D452">
        <v>346.9</v>
      </c>
    </row>
    <row r="453" spans="1:4">
      <c r="A453">
        <v>14.384</v>
      </c>
      <c r="B453">
        <v>13.5</v>
      </c>
      <c r="C453">
        <v>92.5</v>
      </c>
      <c r="D453">
        <v>395.1</v>
      </c>
    </row>
    <row r="454" spans="1:4">
      <c r="A454">
        <v>14.416</v>
      </c>
      <c r="B454">
        <v>14.2</v>
      </c>
      <c r="C454">
        <v>95</v>
      </c>
      <c r="D454">
        <v>444.6</v>
      </c>
    </row>
    <row r="455" spans="1:4">
      <c r="A455">
        <v>14.448</v>
      </c>
      <c r="B455">
        <v>15</v>
      </c>
      <c r="C455">
        <v>95.5</v>
      </c>
      <c r="D455">
        <v>494.3</v>
      </c>
    </row>
    <row r="456" spans="1:4">
      <c r="A456">
        <v>14.48</v>
      </c>
      <c r="B456">
        <v>15.3</v>
      </c>
      <c r="C456">
        <v>95.1</v>
      </c>
      <c r="D456">
        <v>543.79999999999995</v>
      </c>
    </row>
    <row r="457" spans="1:4">
      <c r="A457">
        <v>14.512</v>
      </c>
      <c r="B457">
        <v>15.7</v>
      </c>
      <c r="C457">
        <v>92.6</v>
      </c>
      <c r="D457">
        <v>592.1</v>
      </c>
    </row>
    <row r="458" spans="1:4">
      <c r="A458">
        <v>14.544</v>
      </c>
      <c r="B458">
        <v>16.100000000000001</v>
      </c>
      <c r="C458">
        <v>89.3</v>
      </c>
      <c r="D458">
        <v>638.5</v>
      </c>
    </row>
    <row r="459" spans="1:4">
      <c r="A459">
        <v>14.576000000000001</v>
      </c>
      <c r="B459">
        <v>16.600000000000001</v>
      </c>
      <c r="C459">
        <v>85.6</v>
      </c>
      <c r="D459">
        <v>683.1</v>
      </c>
    </row>
    <row r="460" spans="1:4">
      <c r="A460">
        <v>14.608000000000001</v>
      </c>
      <c r="B460">
        <v>16.600000000000001</v>
      </c>
      <c r="C460">
        <v>82.1</v>
      </c>
      <c r="D460">
        <v>725.9</v>
      </c>
    </row>
    <row r="461" spans="1:4">
      <c r="A461">
        <v>14.64</v>
      </c>
      <c r="B461">
        <v>16.8</v>
      </c>
      <c r="C461">
        <v>76.599999999999994</v>
      </c>
      <c r="D461">
        <v>765.8</v>
      </c>
    </row>
    <row r="462" spans="1:4">
      <c r="A462">
        <v>14.672000000000001</v>
      </c>
      <c r="B462">
        <v>16.899999999999999</v>
      </c>
      <c r="C462">
        <v>71.2</v>
      </c>
      <c r="D462">
        <v>802.9</v>
      </c>
    </row>
    <row r="463" spans="1:4">
      <c r="A463">
        <v>14.704000000000001</v>
      </c>
      <c r="B463">
        <v>16.8</v>
      </c>
      <c r="C463">
        <v>64.900000000000006</v>
      </c>
      <c r="D463">
        <v>836.7</v>
      </c>
    </row>
    <row r="464" spans="1:4">
      <c r="A464">
        <v>14.736000000000001</v>
      </c>
      <c r="B464">
        <v>17.2</v>
      </c>
      <c r="C464">
        <v>58.2</v>
      </c>
      <c r="D464">
        <v>867</v>
      </c>
    </row>
    <row r="465" spans="1:4">
      <c r="A465">
        <v>14.768000000000001</v>
      </c>
      <c r="B465">
        <v>17</v>
      </c>
      <c r="C465">
        <v>52.1</v>
      </c>
      <c r="D465">
        <v>894.1</v>
      </c>
    </row>
    <row r="466" spans="1:4">
      <c r="A466">
        <v>14.8</v>
      </c>
      <c r="B466">
        <v>16.3</v>
      </c>
      <c r="C466">
        <v>43.6</v>
      </c>
      <c r="D466">
        <v>916.9</v>
      </c>
    </row>
    <row r="467" spans="1:4">
      <c r="A467">
        <v>14.832000000000001</v>
      </c>
      <c r="B467">
        <v>13.8</v>
      </c>
      <c r="C467">
        <v>31.9</v>
      </c>
      <c r="D467">
        <v>933.5</v>
      </c>
    </row>
    <row r="468" spans="1:4">
      <c r="A468">
        <v>14.864000000000001</v>
      </c>
      <c r="B468">
        <v>9.6999999999999993</v>
      </c>
      <c r="C468">
        <v>10.8</v>
      </c>
      <c r="D468">
        <v>939.1</v>
      </c>
    </row>
    <row r="469" spans="1:4">
      <c r="A469">
        <v>14.896000000000001</v>
      </c>
      <c r="B469">
        <v>9.9</v>
      </c>
      <c r="C469">
        <v>-13.3</v>
      </c>
      <c r="D469">
        <v>932.2</v>
      </c>
    </row>
    <row r="470" spans="1:4">
      <c r="A470">
        <v>14.928000000000001</v>
      </c>
      <c r="B470">
        <v>7.6</v>
      </c>
      <c r="C470">
        <v>-24.9</v>
      </c>
      <c r="D470">
        <v>919.2</v>
      </c>
    </row>
    <row r="471" spans="1:4">
      <c r="A471">
        <v>14.96</v>
      </c>
      <c r="B471">
        <v>6.7</v>
      </c>
      <c r="C471">
        <v>-40.799999999999997</v>
      </c>
      <c r="D471">
        <v>898</v>
      </c>
    </row>
    <row r="472" spans="1:4">
      <c r="A472">
        <v>14.992000000000001</v>
      </c>
      <c r="B472">
        <v>6.9</v>
      </c>
      <c r="C472">
        <v>-50.9</v>
      </c>
      <c r="D472">
        <v>871.5</v>
      </c>
    </row>
    <row r="473" spans="1:4">
      <c r="A473">
        <v>15.023999999999999</v>
      </c>
      <c r="B473">
        <v>6.5</v>
      </c>
      <c r="C473">
        <v>-57.2</v>
      </c>
      <c r="D473">
        <v>841.7</v>
      </c>
    </row>
    <row r="474" spans="1:4">
      <c r="A474">
        <v>15.055999999999999</v>
      </c>
      <c r="B474">
        <v>6.7</v>
      </c>
      <c r="C474">
        <v>-62.6</v>
      </c>
      <c r="D474">
        <v>809.1</v>
      </c>
    </row>
    <row r="475" spans="1:4">
      <c r="A475">
        <v>15.087999999999999</v>
      </c>
      <c r="B475">
        <v>6.4</v>
      </c>
      <c r="C475">
        <v>-67</v>
      </c>
      <c r="D475">
        <v>774.2</v>
      </c>
    </row>
    <row r="476" spans="1:4">
      <c r="A476">
        <v>15.12</v>
      </c>
      <c r="B476">
        <v>6.7</v>
      </c>
      <c r="C476">
        <v>-71.900000000000006</v>
      </c>
      <c r="D476">
        <v>736.7</v>
      </c>
    </row>
    <row r="477" spans="1:4">
      <c r="A477">
        <v>15.151999999999999</v>
      </c>
      <c r="B477">
        <v>6.7</v>
      </c>
      <c r="C477">
        <v>-75.5</v>
      </c>
      <c r="D477">
        <v>697.4</v>
      </c>
    </row>
    <row r="478" spans="1:4">
      <c r="A478">
        <v>15.183999999999999</v>
      </c>
      <c r="B478">
        <v>6.9</v>
      </c>
      <c r="C478">
        <v>-79.2</v>
      </c>
      <c r="D478">
        <v>656.1</v>
      </c>
    </row>
    <row r="479" spans="1:4">
      <c r="A479">
        <v>15.215999999999999</v>
      </c>
      <c r="B479">
        <v>6.9</v>
      </c>
      <c r="C479">
        <v>-81.2</v>
      </c>
      <c r="D479">
        <v>613.79999999999995</v>
      </c>
    </row>
    <row r="480" spans="1:4">
      <c r="A480">
        <v>15.247999999999999</v>
      </c>
      <c r="B480">
        <v>6.2</v>
      </c>
      <c r="C480">
        <v>-78.5</v>
      </c>
      <c r="D480">
        <v>572.9</v>
      </c>
    </row>
    <row r="481" spans="1:4">
      <c r="A481">
        <v>15.28</v>
      </c>
      <c r="B481">
        <v>5.6</v>
      </c>
      <c r="C481">
        <v>-74.8</v>
      </c>
      <c r="D481">
        <v>534</v>
      </c>
    </row>
    <row r="482" spans="1:4">
      <c r="A482">
        <v>15.311999999999999</v>
      </c>
      <c r="B482">
        <v>5</v>
      </c>
      <c r="C482">
        <v>-70.7</v>
      </c>
      <c r="D482">
        <v>497.1</v>
      </c>
    </row>
    <row r="483" spans="1:4">
      <c r="A483">
        <v>15.343999999999999</v>
      </c>
      <c r="B483">
        <v>4.5</v>
      </c>
      <c r="C483">
        <v>-66.900000000000006</v>
      </c>
      <c r="D483">
        <v>462.3</v>
      </c>
    </row>
    <row r="484" spans="1:4">
      <c r="A484">
        <v>15.375999999999999</v>
      </c>
      <c r="B484">
        <v>4.2</v>
      </c>
      <c r="C484">
        <v>-62.9</v>
      </c>
      <c r="D484">
        <v>429.5</v>
      </c>
    </row>
    <row r="485" spans="1:4">
      <c r="A485">
        <v>15.407999999999999</v>
      </c>
      <c r="B485">
        <v>3.8</v>
      </c>
      <c r="C485">
        <v>-59</v>
      </c>
      <c r="D485">
        <v>398.8</v>
      </c>
    </row>
    <row r="486" spans="1:4">
      <c r="A486">
        <v>15.44</v>
      </c>
      <c r="B486">
        <v>3.5</v>
      </c>
      <c r="C486">
        <v>-55.3</v>
      </c>
      <c r="D486">
        <v>370</v>
      </c>
    </row>
    <row r="487" spans="1:4">
      <c r="A487">
        <v>15.472</v>
      </c>
      <c r="B487">
        <v>3.2</v>
      </c>
      <c r="C487">
        <v>-51.4</v>
      </c>
      <c r="D487">
        <v>343.2</v>
      </c>
    </row>
    <row r="488" spans="1:4">
      <c r="A488">
        <v>15.504</v>
      </c>
      <c r="B488">
        <v>3</v>
      </c>
      <c r="C488">
        <v>-47.7</v>
      </c>
      <c r="D488">
        <v>318.3</v>
      </c>
    </row>
    <row r="489" spans="1:4">
      <c r="A489">
        <v>15.536</v>
      </c>
      <c r="B489">
        <v>2.9</v>
      </c>
      <c r="C489">
        <v>-44</v>
      </c>
      <c r="D489">
        <v>295.39999999999998</v>
      </c>
    </row>
    <row r="490" spans="1:4">
      <c r="A490">
        <v>15.568</v>
      </c>
      <c r="B490">
        <v>3.1</v>
      </c>
      <c r="C490">
        <v>-40.200000000000003</v>
      </c>
      <c r="D490">
        <v>274.39999999999998</v>
      </c>
    </row>
    <row r="491" spans="1:4">
      <c r="A491">
        <v>15.6</v>
      </c>
      <c r="B491">
        <v>3</v>
      </c>
      <c r="C491">
        <v>-36.1</v>
      </c>
      <c r="D491">
        <v>255.6</v>
      </c>
    </row>
    <row r="492" spans="1:4">
      <c r="A492">
        <v>15.632</v>
      </c>
      <c r="B492">
        <v>3</v>
      </c>
      <c r="C492">
        <v>-32.5</v>
      </c>
      <c r="D492">
        <v>238.7</v>
      </c>
    </row>
    <row r="493" spans="1:4">
      <c r="A493">
        <v>15.664</v>
      </c>
      <c r="B493">
        <v>3.2</v>
      </c>
      <c r="C493">
        <v>-29</v>
      </c>
      <c r="D493">
        <v>223.6</v>
      </c>
    </row>
    <row r="494" spans="1:4">
      <c r="A494">
        <v>15.696</v>
      </c>
      <c r="B494">
        <v>3.3</v>
      </c>
      <c r="C494">
        <v>-25.3</v>
      </c>
      <c r="D494">
        <v>210.4</v>
      </c>
    </row>
    <row r="495" spans="1:4">
      <c r="A495">
        <v>15.728</v>
      </c>
      <c r="B495">
        <v>3.6</v>
      </c>
      <c r="C495">
        <v>-22</v>
      </c>
      <c r="D495">
        <v>199</v>
      </c>
    </row>
    <row r="496" spans="1:4">
      <c r="A496">
        <v>15.76</v>
      </c>
      <c r="B496">
        <v>3.6</v>
      </c>
      <c r="C496">
        <v>-18.3</v>
      </c>
      <c r="D496">
        <v>189.4</v>
      </c>
    </row>
    <row r="497" spans="1:13">
      <c r="A497">
        <v>15.792</v>
      </c>
      <c r="B497">
        <v>3.8</v>
      </c>
      <c r="C497">
        <v>-15.6</v>
      </c>
      <c r="D497">
        <v>181.3</v>
      </c>
    </row>
    <row r="498" spans="1:13">
      <c r="A498">
        <v>15.824</v>
      </c>
      <c r="B498">
        <v>3.9</v>
      </c>
      <c r="C498">
        <v>-13.2</v>
      </c>
      <c r="D498">
        <v>174.4</v>
      </c>
    </row>
    <row r="499" spans="1:13">
      <c r="A499">
        <v>15.856</v>
      </c>
      <c r="B499">
        <v>4</v>
      </c>
      <c r="C499">
        <v>-11.4</v>
      </c>
      <c r="D499">
        <v>168.5</v>
      </c>
    </row>
    <row r="500" spans="1:13">
      <c r="A500">
        <v>15.888</v>
      </c>
      <c r="B500">
        <v>4.2</v>
      </c>
      <c r="C500">
        <v>-9.6999999999999993</v>
      </c>
      <c r="D500">
        <v>163.4</v>
      </c>
    </row>
    <row r="501" spans="1:13">
      <c r="A501">
        <v>15.92</v>
      </c>
      <c r="B501">
        <v>4</v>
      </c>
      <c r="C501">
        <v>-7.8</v>
      </c>
      <c r="D501">
        <v>159.30000000000001</v>
      </c>
    </row>
    <row r="502" spans="1:13">
      <c r="A502">
        <v>15.952</v>
      </c>
      <c r="B502">
        <v>4.3</v>
      </c>
      <c r="C502">
        <v>-7</v>
      </c>
      <c r="D502">
        <v>155.69999999999999</v>
      </c>
    </row>
    <row r="503" spans="1:13">
      <c r="A503">
        <v>15.984</v>
      </c>
      <c r="B503">
        <v>4.3</v>
      </c>
      <c r="C503">
        <v>-5.8</v>
      </c>
      <c r="D503">
        <v>152.69999999999999</v>
      </c>
    </row>
    <row r="504" spans="1:13">
      <c r="A504">
        <v>16.015999999999998</v>
      </c>
      <c r="B504">
        <v>4.4000000000000004</v>
      </c>
      <c r="C504">
        <v>-4.8</v>
      </c>
      <c r="D504">
        <v>150.19999999999999</v>
      </c>
    </row>
    <row r="505" spans="1:13">
      <c r="A505">
        <v>16.047999999999998</v>
      </c>
      <c r="B505">
        <v>4.2</v>
      </c>
      <c r="C505">
        <v>-4</v>
      </c>
      <c r="D505">
        <v>148.1</v>
      </c>
    </row>
    <row r="506" spans="1:13">
      <c r="A506">
        <v>16.079999999999998</v>
      </c>
      <c r="B506">
        <v>4.3</v>
      </c>
      <c r="C506">
        <v>-4</v>
      </c>
      <c r="D506">
        <v>144.80000000000001</v>
      </c>
      <c r="E506" s="4" t="s">
        <v>40</v>
      </c>
      <c r="G506" s="4">
        <f>A500-A485</f>
        <v>0.48</v>
      </c>
    </row>
    <row r="507" spans="1:13">
      <c r="A507">
        <v>16.111999999999998</v>
      </c>
      <c r="B507">
        <v>4.2</v>
      </c>
      <c r="C507">
        <v>-3.3</v>
      </c>
      <c r="D507">
        <v>139.19999999999999</v>
      </c>
      <c r="E507" s="5" t="s">
        <v>41</v>
      </c>
    </row>
    <row r="508" spans="1:13">
      <c r="A508">
        <v>16.143999999999998</v>
      </c>
      <c r="B508">
        <v>3.5</v>
      </c>
      <c r="C508">
        <v>-4.7</v>
      </c>
      <c r="D508">
        <v>141.80000000000001</v>
      </c>
      <c r="E508" s="5"/>
      <c r="F508" s="5"/>
      <c r="G508" s="5"/>
      <c r="H508" s="5"/>
      <c r="I508" s="5"/>
      <c r="J508" s="5"/>
    </row>
    <row r="509" spans="1:13">
      <c r="A509">
        <v>16.175999999999998</v>
      </c>
      <c r="B509">
        <v>3.2</v>
      </c>
      <c r="C509">
        <v>-6.4</v>
      </c>
      <c r="D509">
        <v>138.5</v>
      </c>
      <c r="E509" s="5"/>
      <c r="F509" s="5"/>
      <c r="G509" s="5"/>
      <c r="H509" s="5"/>
      <c r="I509" s="5"/>
      <c r="J509" s="5"/>
    </row>
    <row r="510" spans="1:13">
      <c r="A510">
        <v>16.207999999999998</v>
      </c>
      <c r="B510">
        <v>2.9</v>
      </c>
      <c r="C510">
        <v>-7.7</v>
      </c>
      <c r="D510">
        <v>134.5</v>
      </c>
      <c r="E510" s="5"/>
      <c r="F510" s="5"/>
      <c r="G510" s="5"/>
      <c r="H510" s="5"/>
      <c r="I510" s="5"/>
      <c r="J510" s="5"/>
    </row>
    <row r="511" spans="1:13">
      <c r="A511">
        <v>16.239999999999998</v>
      </c>
      <c r="B511">
        <v>2.7</v>
      </c>
      <c r="C511">
        <v>-8.6</v>
      </c>
      <c r="D511">
        <v>130</v>
      </c>
      <c r="E511" s="5"/>
      <c r="F511" s="5"/>
      <c r="G511" s="5"/>
      <c r="H511" s="5"/>
      <c r="I511" s="5"/>
      <c r="J511" s="5"/>
      <c r="L511" s="15" t="s">
        <v>42</v>
      </c>
      <c r="M511">
        <v>10.717000000000001</v>
      </c>
    </row>
    <row r="512" spans="1:13">
      <c r="A512">
        <v>16.271999999999998</v>
      </c>
      <c r="B512">
        <v>2.4</v>
      </c>
      <c r="C512">
        <v>-9.3000000000000007</v>
      </c>
      <c r="D512">
        <v>125.1</v>
      </c>
      <c r="E512" s="5" t="s">
        <v>43</v>
      </c>
      <c r="F512" s="5" t="s">
        <v>44</v>
      </c>
      <c r="G512" s="5" t="s">
        <v>45</v>
      </c>
      <c r="H512" s="5" t="s">
        <v>46</v>
      </c>
      <c r="I512" s="5" t="s">
        <v>47</v>
      </c>
      <c r="J512" s="5" t="s">
        <v>48</v>
      </c>
      <c r="L512" s="16" t="s">
        <v>32</v>
      </c>
      <c r="M512">
        <f>1/0.0333</f>
        <v>30.030030030030002</v>
      </c>
    </row>
    <row r="513" spans="1:10">
      <c r="A513">
        <v>16.303999999999998</v>
      </c>
      <c r="B513">
        <v>2.2999999999999998</v>
      </c>
      <c r="C513">
        <v>-9.8000000000000007</v>
      </c>
      <c r="D513">
        <v>120</v>
      </c>
      <c r="E513" s="5">
        <f t="shared" ref="E513:E520" si="74">B513-$B$507</f>
        <v>-1.9</v>
      </c>
      <c r="F513" s="5">
        <f t="shared" ref="F513:F520" si="75">(C513-$C$507)</f>
        <v>-6.5</v>
      </c>
      <c r="G513" s="5">
        <f t="shared" ref="G513:G520" si="76">D513-$D$507</f>
        <v>-19.2</v>
      </c>
      <c r="H513" s="14">
        <f t="shared" ref="H513:H520" si="77">G513/(F513/60)</f>
        <v>177.230769230769</v>
      </c>
      <c r="I513" s="14">
        <f t="shared" ref="I513:I520" si="78">E513/(F513/60)</f>
        <v>17.538461538461501</v>
      </c>
      <c r="J513" s="5">
        <v>1</v>
      </c>
    </row>
    <row r="514" spans="1:10">
      <c r="A514">
        <v>16.335999999999999</v>
      </c>
      <c r="B514">
        <v>2.1</v>
      </c>
      <c r="C514">
        <v>-9.9</v>
      </c>
      <c r="D514">
        <v>114.8</v>
      </c>
      <c r="E514" s="5">
        <f t="shared" si="74"/>
        <v>-2.1</v>
      </c>
      <c r="F514" s="5">
        <f t="shared" si="75"/>
        <v>-6.6</v>
      </c>
      <c r="G514" s="5">
        <f t="shared" si="76"/>
        <v>-24.4</v>
      </c>
      <c r="H514" s="14">
        <f t="shared" si="77"/>
        <v>221.81818181818201</v>
      </c>
      <c r="I514" s="14">
        <f t="shared" si="78"/>
        <v>19.090909090909101</v>
      </c>
      <c r="J514" s="5">
        <v>2</v>
      </c>
    </row>
    <row r="515" spans="1:10">
      <c r="A515">
        <v>16.367999999999999</v>
      </c>
      <c r="B515">
        <v>2.1</v>
      </c>
      <c r="C515">
        <v>-9.6999999999999993</v>
      </c>
      <c r="D515">
        <v>109.8</v>
      </c>
      <c r="E515" s="5">
        <f t="shared" si="74"/>
        <v>-2.1</v>
      </c>
      <c r="F515" s="5">
        <f t="shared" si="75"/>
        <v>-6.4</v>
      </c>
      <c r="G515" s="5">
        <f t="shared" si="76"/>
        <v>-29.4</v>
      </c>
      <c r="H515" s="14">
        <f t="shared" si="77"/>
        <v>275.625</v>
      </c>
      <c r="I515" s="14">
        <f t="shared" si="78"/>
        <v>19.6875</v>
      </c>
      <c r="J515" s="5">
        <v>3</v>
      </c>
    </row>
    <row r="516" spans="1:10">
      <c r="A516">
        <v>16.399999999999999</v>
      </c>
      <c r="B516">
        <v>2.2000000000000002</v>
      </c>
      <c r="C516">
        <v>-9</v>
      </c>
      <c r="D516">
        <v>105.1</v>
      </c>
      <c r="E516" s="5">
        <f t="shared" si="74"/>
        <v>-2</v>
      </c>
      <c r="F516" s="5">
        <f t="shared" si="75"/>
        <v>-5.7</v>
      </c>
      <c r="G516" s="5">
        <f t="shared" si="76"/>
        <v>-34.1</v>
      </c>
      <c r="H516" s="14">
        <f t="shared" si="77"/>
        <v>358.947368421053</v>
      </c>
      <c r="I516" s="14">
        <f t="shared" si="78"/>
        <v>21.052631578947398</v>
      </c>
      <c r="J516" s="5">
        <v>4</v>
      </c>
    </row>
    <row r="517" spans="1:10">
      <c r="A517">
        <v>16.431999999999999</v>
      </c>
      <c r="B517">
        <v>2.1</v>
      </c>
      <c r="C517">
        <v>-8.1</v>
      </c>
      <c r="D517">
        <v>100.9</v>
      </c>
      <c r="E517" s="5">
        <f t="shared" si="74"/>
        <v>-2.1</v>
      </c>
      <c r="F517" s="5">
        <f t="shared" si="75"/>
        <v>-4.8</v>
      </c>
      <c r="G517" s="5">
        <f t="shared" si="76"/>
        <v>-38.299999999999997</v>
      </c>
      <c r="H517" s="14">
        <f t="shared" si="77"/>
        <v>478.75</v>
      </c>
      <c r="I517" s="14">
        <f t="shared" si="78"/>
        <v>26.25</v>
      </c>
      <c r="J517" s="5">
        <v>5</v>
      </c>
    </row>
    <row r="518" spans="1:10">
      <c r="A518">
        <v>16.463999999999999</v>
      </c>
      <c r="B518">
        <v>2.1</v>
      </c>
      <c r="C518">
        <v>-7.3</v>
      </c>
      <c r="D518">
        <v>97.1</v>
      </c>
      <c r="E518" s="5">
        <f t="shared" si="74"/>
        <v>-2.1</v>
      </c>
      <c r="F518" s="5">
        <f t="shared" si="75"/>
        <v>-4</v>
      </c>
      <c r="G518" s="5">
        <f t="shared" si="76"/>
        <v>-42.1</v>
      </c>
      <c r="H518" s="14">
        <f t="shared" si="77"/>
        <v>631.5</v>
      </c>
      <c r="I518" s="14">
        <f t="shared" si="78"/>
        <v>31.5</v>
      </c>
      <c r="J518" s="5">
        <v>6</v>
      </c>
    </row>
    <row r="519" spans="1:10">
      <c r="A519">
        <v>16.495999999999999</v>
      </c>
      <c r="B519">
        <v>2.1</v>
      </c>
      <c r="C519">
        <v>-6.5</v>
      </c>
      <c r="D519">
        <v>93.7</v>
      </c>
      <c r="E519" s="5">
        <f t="shared" si="74"/>
        <v>-2.1</v>
      </c>
      <c r="F519" s="5">
        <f t="shared" si="75"/>
        <v>-3.2</v>
      </c>
      <c r="G519" s="5">
        <f t="shared" si="76"/>
        <v>-45.5</v>
      </c>
      <c r="H519" s="14">
        <f t="shared" si="77"/>
        <v>853.125</v>
      </c>
      <c r="I519" s="14">
        <f t="shared" si="78"/>
        <v>39.375</v>
      </c>
      <c r="J519" s="5">
        <v>7</v>
      </c>
    </row>
    <row r="520" spans="1:10">
      <c r="A520">
        <v>16.527999999999999</v>
      </c>
      <c r="B520">
        <v>2.1</v>
      </c>
      <c r="C520">
        <v>-5.9</v>
      </c>
      <c r="D520">
        <v>90.6</v>
      </c>
      <c r="E520" s="5">
        <f t="shared" si="74"/>
        <v>-2.1</v>
      </c>
      <c r="F520" s="5">
        <f t="shared" si="75"/>
        <v>-2.6</v>
      </c>
      <c r="G520" s="5">
        <f t="shared" si="76"/>
        <v>-48.6</v>
      </c>
      <c r="H520" s="14">
        <f t="shared" si="77"/>
        <v>1121.5384615384601</v>
      </c>
      <c r="I520" s="14">
        <f t="shared" si="78"/>
        <v>48.461538461538503</v>
      </c>
      <c r="J520" s="5">
        <v>8</v>
      </c>
    </row>
    <row r="521" spans="1:10">
      <c r="A521">
        <v>16.559999999999999</v>
      </c>
      <c r="B521">
        <v>2.1</v>
      </c>
      <c r="C521">
        <v>-5.0999999999999996</v>
      </c>
      <c r="D521">
        <v>87.9</v>
      </c>
    </row>
    <row r="522" spans="1:10">
      <c r="A522">
        <v>16.591999999999999</v>
      </c>
      <c r="B522">
        <v>1.8</v>
      </c>
      <c r="C522">
        <v>-1.8</v>
      </c>
      <c r="D522">
        <v>87</v>
      </c>
      <c r="E522" s="17" t="s">
        <v>49</v>
      </c>
      <c r="F522" s="5"/>
      <c r="G522" s="5"/>
      <c r="H522" s="5"/>
      <c r="I522" s="5"/>
      <c r="J522" s="5"/>
    </row>
    <row r="523" spans="1:10">
      <c r="A523">
        <v>16.623999999999999</v>
      </c>
      <c r="B523">
        <v>3.1</v>
      </c>
      <c r="C523">
        <v>5.5</v>
      </c>
      <c r="D523">
        <v>89.8</v>
      </c>
    </row>
    <row r="524" spans="1:10">
      <c r="A524">
        <v>16.655999999999999</v>
      </c>
      <c r="B524">
        <v>2.9</v>
      </c>
      <c r="C524">
        <v>17</v>
      </c>
      <c r="D524">
        <v>98.7</v>
      </c>
    </row>
    <row r="525" spans="1:10">
      <c r="A525">
        <v>16.687999999999999</v>
      </c>
      <c r="B525">
        <v>3.7</v>
      </c>
      <c r="C525">
        <v>26</v>
      </c>
      <c r="D525">
        <v>112.2</v>
      </c>
    </row>
    <row r="526" spans="1:10">
      <c r="A526">
        <v>16.72</v>
      </c>
      <c r="B526">
        <v>4.9000000000000004</v>
      </c>
      <c r="C526">
        <v>35.700000000000003</v>
      </c>
      <c r="D526">
        <v>130.80000000000001</v>
      </c>
    </row>
    <row r="527" spans="1:10">
      <c r="A527">
        <v>16.751999999999999</v>
      </c>
      <c r="B527">
        <v>6.4</v>
      </c>
      <c r="C527">
        <v>46.7</v>
      </c>
      <c r="D527">
        <v>155.19999999999999</v>
      </c>
    </row>
    <row r="528" spans="1:10">
      <c r="A528">
        <v>16.783999999999999</v>
      </c>
      <c r="B528">
        <v>7.9</v>
      </c>
      <c r="C528">
        <v>58.1</v>
      </c>
      <c r="D528">
        <v>185.4</v>
      </c>
    </row>
    <row r="529" spans="1:4">
      <c r="A529">
        <v>16.815999999999999</v>
      </c>
      <c r="B529">
        <v>9.1999999999999993</v>
      </c>
      <c r="C529">
        <v>68.5</v>
      </c>
      <c r="D529">
        <v>221.1</v>
      </c>
    </row>
    <row r="530" spans="1:4">
      <c r="A530">
        <v>16.847999999999999</v>
      </c>
      <c r="B530">
        <v>10.5</v>
      </c>
      <c r="C530">
        <v>76.900000000000006</v>
      </c>
      <c r="D530">
        <v>261.2</v>
      </c>
    </row>
    <row r="531" spans="1:4">
      <c r="A531">
        <v>16.88</v>
      </c>
      <c r="B531">
        <v>11.9</v>
      </c>
      <c r="C531">
        <v>84.2</v>
      </c>
      <c r="D531">
        <v>305</v>
      </c>
    </row>
    <row r="532" spans="1:4">
      <c r="A532">
        <v>16.911999999999999</v>
      </c>
      <c r="B532">
        <v>12.8</v>
      </c>
      <c r="C532">
        <v>90.1</v>
      </c>
      <c r="D532">
        <v>351.9</v>
      </c>
    </row>
    <row r="533" spans="1:4">
      <c r="A533">
        <v>16.943999999999999</v>
      </c>
      <c r="B533">
        <v>13.9</v>
      </c>
      <c r="C533">
        <v>93.6</v>
      </c>
      <c r="D533">
        <v>400.7</v>
      </c>
    </row>
    <row r="534" spans="1:4">
      <c r="A534">
        <v>16.975999999999999</v>
      </c>
      <c r="B534">
        <v>14.4</v>
      </c>
      <c r="C534">
        <v>95.8</v>
      </c>
      <c r="D534">
        <v>450.6</v>
      </c>
    </row>
    <row r="535" spans="1:4">
      <c r="A535">
        <v>17.007999999999999</v>
      </c>
      <c r="B535">
        <v>15.2</v>
      </c>
      <c r="C535">
        <v>95.9</v>
      </c>
      <c r="D535">
        <v>500.6</v>
      </c>
    </row>
    <row r="536" spans="1:4">
      <c r="A536">
        <v>17.04</v>
      </c>
      <c r="B536">
        <v>15.4</v>
      </c>
      <c r="C536">
        <v>94.8</v>
      </c>
      <c r="D536">
        <v>550</v>
      </c>
    </row>
    <row r="537" spans="1:4">
      <c r="A537">
        <v>17.071999999999999</v>
      </c>
      <c r="B537">
        <v>15.8</v>
      </c>
      <c r="C537">
        <v>91.9</v>
      </c>
      <c r="D537">
        <v>597.79999999999995</v>
      </c>
    </row>
    <row r="538" spans="1:4">
      <c r="A538">
        <v>17.103999999999999</v>
      </c>
      <c r="B538">
        <v>16.100000000000001</v>
      </c>
      <c r="C538">
        <v>88.5</v>
      </c>
      <c r="D538">
        <v>643.9</v>
      </c>
    </row>
    <row r="539" spans="1:4">
      <c r="A539">
        <v>17.135999999999999</v>
      </c>
      <c r="B539">
        <v>16.5</v>
      </c>
      <c r="C539">
        <v>85</v>
      </c>
      <c r="D539">
        <v>688.2</v>
      </c>
    </row>
    <row r="540" spans="1:4">
      <c r="A540">
        <v>17.167999999999999</v>
      </c>
      <c r="B540">
        <v>16.5</v>
      </c>
      <c r="C540">
        <v>80.8</v>
      </c>
      <c r="D540">
        <v>730.3</v>
      </c>
    </row>
    <row r="541" spans="1:4">
      <c r="A541">
        <v>17.2</v>
      </c>
      <c r="B541">
        <v>16.899999999999999</v>
      </c>
      <c r="C541">
        <v>75.2</v>
      </c>
      <c r="D541">
        <v>769.4</v>
      </c>
    </row>
    <row r="542" spans="1:4">
      <c r="A542">
        <v>17.231999999999999</v>
      </c>
      <c r="B542">
        <v>16.899999999999999</v>
      </c>
      <c r="C542">
        <v>70.2</v>
      </c>
      <c r="D542">
        <v>806</v>
      </c>
    </row>
    <row r="543" spans="1:4">
      <c r="A543">
        <v>17.263999999999999</v>
      </c>
      <c r="B543">
        <v>16.8</v>
      </c>
      <c r="C543">
        <v>64.099999999999994</v>
      </c>
      <c r="D543">
        <v>839.4</v>
      </c>
    </row>
    <row r="544" spans="1:4">
      <c r="A544">
        <v>17.295999999999999</v>
      </c>
      <c r="B544">
        <v>17.2</v>
      </c>
      <c r="C544">
        <v>57.7</v>
      </c>
      <c r="D544">
        <v>869.4</v>
      </c>
    </row>
    <row r="545" spans="1:4">
      <c r="A545">
        <v>17.327999999999999</v>
      </c>
      <c r="B545">
        <v>16.5</v>
      </c>
      <c r="C545">
        <v>51.2</v>
      </c>
      <c r="D545">
        <v>896.1</v>
      </c>
    </row>
    <row r="546" spans="1:4">
      <c r="A546">
        <v>17.36</v>
      </c>
      <c r="B546">
        <v>15.3</v>
      </c>
      <c r="C546">
        <v>41.4</v>
      </c>
      <c r="D546">
        <v>917.6</v>
      </c>
    </row>
    <row r="547" spans="1:4">
      <c r="A547">
        <v>17.391999999999999</v>
      </c>
      <c r="B547">
        <v>11.2</v>
      </c>
      <c r="C547">
        <v>25.4</v>
      </c>
      <c r="D547">
        <v>930.8</v>
      </c>
    </row>
    <row r="548" spans="1:4">
      <c r="A548">
        <v>17.423999999999999</v>
      </c>
      <c r="B548">
        <v>9.1999999999999993</v>
      </c>
      <c r="C548">
        <v>0.6</v>
      </c>
      <c r="D548">
        <v>931.1</v>
      </c>
    </row>
    <row r="549" spans="1:4">
      <c r="A549">
        <v>17.456</v>
      </c>
      <c r="B549">
        <v>9.4</v>
      </c>
      <c r="C549">
        <v>-16.899999999999999</v>
      </c>
      <c r="D549">
        <v>922.3</v>
      </c>
    </row>
    <row r="550" spans="1:4">
      <c r="A550">
        <v>17.488</v>
      </c>
      <c r="B550">
        <v>6.4</v>
      </c>
      <c r="C550">
        <v>-28</v>
      </c>
      <c r="D550">
        <v>907.8</v>
      </c>
    </row>
    <row r="551" spans="1:4">
      <c r="A551">
        <v>17.52</v>
      </c>
      <c r="B551">
        <v>7</v>
      </c>
      <c r="C551">
        <v>-43.2</v>
      </c>
      <c r="D551">
        <v>885.2</v>
      </c>
    </row>
    <row r="552" spans="1:4">
      <c r="A552">
        <v>17.552</v>
      </c>
      <c r="B552">
        <v>6.1</v>
      </c>
      <c r="C552">
        <v>-50</v>
      </c>
      <c r="D552">
        <v>859.2</v>
      </c>
    </row>
    <row r="553" spans="1:4">
      <c r="A553">
        <v>17.584</v>
      </c>
      <c r="B553">
        <v>6.6</v>
      </c>
      <c r="C553">
        <v>-57.3</v>
      </c>
      <c r="D553">
        <v>829.4</v>
      </c>
    </row>
    <row r="554" spans="1:4">
      <c r="A554">
        <v>17.616</v>
      </c>
      <c r="B554">
        <v>6.4</v>
      </c>
      <c r="C554">
        <v>-61.3</v>
      </c>
      <c r="D554">
        <v>797.5</v>
      </c>
    </row>
    <row r="555" spans="1:4">
      <c r="A555">
        <v>17.648</v>
      </c>
      <c r="B555">
        <v>6.3</v>
      </c>
      <c r="C555">
        <v>-66.3</v>
      </c>
      <c r="D555">
        <v>763</v>
      </c>
    </row>
    <row r="556" spans="1:4">
      <c r="A556">
        <v>17.68</v>
      </c>
      <c r="B556">
        <v>6.5</v>
      </c>
      <c r="C556">
        <v>-70.900000000000006</v>
      </c>
      <c r="D556">
        <v>726.1</v>
      </c>
    </row>
    <row r="557" spans="1:4">
      <c r="A557">
        <v>17.712</v>
      </c>
      <c r="B557">
        <v>6.6</v>
      </c>
      <c r="C557">
        <v>-74.400000000000006</v>
      </c>
      <c r="D557">
        <v>687.3</v>
      </c>
    </row>
    <row r="558" spans="1:4">
      <c r="A558">
        <v>17.744</v>
      </c>
      <c r="B558">
        <v>6.8</v>
      </c>
      <c r="C558">
        <v>-78</v>
      </c>
      <c r="D558">
        <v>646.70000000000005</v>
      </c>
    </row>
    <row r="559" spans="1:4">
      <c r="A559">
        <v>17.776</v>
      </c>
      <c r="B559">
        <v>6.7</v>
      </c>
      <c r="C559">
        <v>-80</v>
      </c>
      <c r="D559">
        <v>605</v>
      </c>
    </row>
    <row r="560" spans="1:4">
      <c r="A560">
        <v>17.808</v>
      </c>
      <c r="B560">
        <v>6</v>
      </c>
      <c r="C560">
        <v>-77.599999999999994</v>
      </c>
      <c r="D560">
        <v>564.5</v>
      </c>
    </row>
    <row r="561" spans="1:4">
      <c r="A561">
        <v>17.84</v>
      </c>
      <c r="B561">
        <v>5.5</v>
      </c>
      <c r="C561">
        <v>-73.8</v>
      </c>
      <c r="D561">
        <v>526.1</v>
      </c>
    </row>
    <row r="562" spans="1:4">
      <c r="A562">
        <v>17.872</v>
      </c>
      <c r="B562">
        <v>5</v>
      </c>
      <c r="C562">
        <v>-69.8</v>
      </c>
      <c r="D562">
        <v>489.7</v>
      </c>
    </row>
    <row r="563" spans="1:4">
      <c r="A563">
        <v>17.904</v>
      </c>
      <c r="B563">
        <v>4.5</v>
      </c>
      <c r="C563">
        <v>-66</v>
      </c>
      <c r="D563">
        <v>455.3</v>
      </c>
    </row>
    <row r="564" spans="1:4">
      <c r="A564">
        <v>17.936</v>
      </c>
      <c r="B564">
        <v>4.0999999999999996</v>
      </c>
      <c r="C564">
        <v>-62.1</v>
      </c>
      <c r="D564">
        <v>423</v>
      </c>
    </row>
    <row r="565" spans="1:4">
      <c r="A565">
        <v>17.968</v>
      </c>
      <c r="B565">
        <v>3.7</v>
      </c>
      <c r="C565">
        <v>-58.3</v>
      </c>
      <c r="D565">
        <v>392.6</v>
      </c>
    </row>
    <row r="566" spans="1:4">
      <c r="A566">
        <v>18</v>
      </c>
      <c r="B566">
        <v>3.4</v>
      </c>
      <c r="C566">
        <v>-54.5</v>
      </c>
      <c r="D566">
        <v>364.2</v>
      </c>
    </row>
    <row r="567" spans="1:4">
      <c r="A567">
        <v>18.032</v>
      </c>
      <c r="B567">
        <v>3.2</v>
      </c>
      <c r="C567">
        <v>-50.7</v>
      </c>
      <c r="D567">
        <v>337.8</v>
      </c>
    </row>
    <row r="568" spans="1:4">
      <c r="A568">
        <v>18.064</v>
      </c>
      <c r="B568">
        <v>3</v>
      </c>
      <c r="C568">
        <v>-46.9</v>
      </c>
      <c r="D568">
        <v>313.39999999999998</v>
      </c>
    </row>
    <row r="569" spans="1:4">
      <c r="A569">
        <v>18.096</v>
      </c>
      <c r="B569">
        <v>2.9</v>
      </c>
      <c r="C569">
        <v>-43.3</v>
      </c>
      <c r="D569">
        <v>290.89999999999998</v>
      </c>
    </row>
    <row r="570" spans="1:4">
      <c r="A570">
        <v>18.128</v>
      </c>
      <c r="B570">
        <v>3</v>
      </c>
      <c r="C570">
        <v>-39.4</v>
      </c>
      <c r="D570">
        <v>270.3</v>
      </c>
    </row>
    <row r="571" spans="1:4">
      <c r="A571">
        <v>18.16</v>
      </c>
      <c r="B571">
        <v>3</v>
      </c>
      <c r="C571">
        <v>-35.299999999999997</v>
      </c>
      <c r="D571">
        <v>251.9</v>
      </c>
    </row>
    <row r="572" spans="1:4">
      <c r="A572">
        <v>18.192</v>
      </c>
      <c r="B572">
        <v>3</v>
      </c>
      <c r="C572">
        <v>-31.8</v>
      </c>
      <c r="D572">
        <v>235.4</v>
      </c>
    </row>
    <row r="573" spans="1:4">
      <c r="A573">
        <v>18.224</v>
      </c>
      <c r="B573">
        <v>3.2</v>
      </c>
      <c r="C573">
        <v>-28.4</v>
      </c>
      <c r="D573">
        <v>220.6</v>
      </c>
    </row>
    <row r="574" spans="1:4">
      <c r="A574">
        <v>18.256</v>
      </c>
      <c r="B574">
        <v>3.4</v>
      </c>
      <c r="C574">
        <v>-24.6</v>
      </c>
      <c r="D574">
        <v>207.7</v>
      </c>
    </row>
    <row r="575" spans="1:4">
      <c r="A575">
        <v>18.288</v>
      </c>
      <c r="B575">
        <v>3.6</v>
      </c>
      <c r="C575">
        <v>-21.1</v>
      </c>
      <c r="D575">
        <v>196.8</v>
      </c>
    </row>
    <row r="576" spans="1:4">
      <c r="A576">
        <v>18.32</v>
      </c>
      <c r="B576">
        <v>3.7</v>
      </c>
      <c r="C576">
        <v>-17.600000000000001</v>
      </c>
      <c r="D576">
        <v>187.6</v>
      </c>
    </row>
    <row r="577" spans="1:13">
      <c r="A577">
        <v>18.352</v>
      </c>
      <c r="B577">
        <v>3.8</v>
      </c>
      <c r="C577">
        <v>-15</v>
      </c>
      <c r="D577">
        <v>179.8</v>
      </c>
    </row>
    <row r="578" spans="1:13">
      <c r="A578">
        <v>18.384</v>
      </c>
      <c r="B578">
        <v>3.9</v>
      </c>
      <c r="C578">
        <v>-13</v>
      </c>
      <c r="D578">
        <v>173</v>
      </c>
    </row>
    <row r="579" spans="1:13">
      <c r="A579">
        <v>18.416</v>
      </c>
      <c r="B579">
        <v>3.9</v>
      </c>
      <c r="C579">
        <v>-11.2</v>
      </c>
      <c r="D579">
        <v>167.1</v>
      </c>
    </row>
    <row r="580" spans="1:13">
      <c r="A580">
        <v>18.448</v>
      </c>
      <c r="B580">
        <v>4.2</v>
      </c>
      <c r="C580">
        <v>-9.6999999999999993</v>
      </c>
      <c r="D580">
        <v>162.1</v>
      </c>
    </row>
    <row r="581" spans="1:13">
      <c r="A581">
        <v>18.48</v>
      </c>
      <c r="B581">
        <v>4</v>
      </c>
      <c r="C581">
        <v>-7.8</v>
      </c>
      <c r="D581">
        <v>158</v>
      </c>
    </row>
    <row r="582" spans="1:13">
      <c r="A582">
        <v>18.512</v>
      </c>
      <c r="B582">
        <v>4.3</v>
      </c>
      <c r="C582">
        <v>-6.9</v>
      </c>
      <c r="D582">
        <v>154.4</v>
      </c>
    </row>
    <row r="583" spans="1:13">
      <c r="A583">
        <v>18.544</v>
      </c>
      <c r="B583">
        <v>4.3</v>
      </c>
      <c r="C583">
        <v>-5.5</v>
      </c>
      <c r="D583">
        <v>151.6</v>
      </c>
    </row>
    <row r="584" spans="1:13">
      <c r="A584">
        <v>18.576000000000001</v>
      </c>
      <c r="B584">
        <v>4.3</v>
      </c>
      <c r="C584">
        <v>-4.5999999999999996</v>
      </c>
      <c r="D584">
        <v>149.19999999999999</v>
      </c>
    </row>
    <row r="585" spans="1:13">
      <c r="A585">
        <v>18.608000000000001</v>
      </c>
      <c r="B585">
        <v>4.4000000000000004</v>
      </c>
      <c r="C585">
        <v>-3.8</v>
      </c>
      <c r="D585">
        <v>147.19999999999999</v>
      </c>
      <c r="E585" s="4" t="s">
        <v>40</v>
      </c>
      <c r="G585" s="4">
        <f>A581-A566</f>
        <v>0.48</v>
      </c>
    </row>
    <row r="586" spans="1:13">
      <c r="A586">
        <v>18.64</v>
      </c>
      <c r="B586">
        <v>4.4000000000000004</v>
      </c>
      <c r="C586">
        <v>-3.3</v>
      </c>
      <c r="D586">
        <v>145.5</v>
      </c>
      <c r="E586" s="5" t="s">
        <v>41</v>
      </c>
    </row>
    <row r="587" spans="1:13">
      <c r="A587">
        <v>18.672000000000001</v>
      </c>
      <c r="B587">
        <v>3.5</v>
      </c>
      <c r="C587">
        <v>-3.6</v>
      </c>
      <c r="D587">
        <v>143.6</v>
      </c>
      <c r="E587" s="5" t="s">
        <v>43</v>
      </c>
      <c r="F587" s="5" t="s">
        <v>44</v>
      </c>
      <c r="G587" s="5" t="s">
        <v>45</v>
      </c>
      <c r="H587" s="5" t="s">
        <v>46</v>
      </c>
      <c r="I587" s="5" t="s">
        <v>47</v>
      </c>
      <c r="J587" s="5" t="s">
        <v>48</v>
      </c>
    </row>
    <row r="588" spans="1:13">
      <c r="A588">
        <v>18.704000000000001</v>
      </c>
      <c r="B588">
        <v>3.5</v>
      </c>
      <c r="C588">
        <v>-6</v>
      </c>
      <c r="D588">
        <v>140.5</v>
      </c>
      <c r="E588" s="5"/>
      <c r="F588" s="5"/>
      <c r="G588" s="5"/>
      <c r="H588" s="5"/>
      <c r="I588" s="5"/>
      <c r="J588" s="5"/>
    </row>
    <row r="589" spans="1:13">
      <c r="A589">
        <v>18.736000000000001</v>
      </c>
      <c r="B589">
        <v>3</v>
      </c>
      <c r="C589">
        <v>-7.2</v>
      </c>
      <c r="D589">
        <v>136.80000000000001</v>
      </c>
      <c r="E589" s="5"/>
      <c r="F589" s="5"/>
      <c r="G589" s="5"/>
      <c r="H589" s="5"/>
      <c r="I589" s="5"/>
      <c r="J589" s="5"/>
    </row>
    <row r="590" spans="1:13">
      <c r="A590">
        <v>18.768000000000001</v>
      </c>
      <c r="B590">
        <v>2.8</v>
      </c>
      <c r="C590">
        <v>-8.4</v>
      </c>
      <c r="D590">
        <v>132.4</v>
      </c>
      <c r="E590" s="5"/>
      <c r="F590" s="5"/>
      <c r="G590" s="5"/>
      <c r="H590" s="5"/>
      <c r="I590" s="5"/>
      <c r="J590" s="5"/>
      <c r="L590" s="15" t="s">
        <v>42</v>
      </c>
      <c r="M590">
        <v>10.714</v>
      </c>
    </row>
    <row r="591" spans="1:13">
      <c r="A591">
        <v>18.8</v>
      </c>
      <c r="B591">
        <v>2.6</v>
      </c>
      <c r="C591">
        <v>-9.1</v>
      </c>
      <c r="D591">
        <v>127.7</v>
      </c>
      <c r="L591" s="16" t="s">
        <v>32</v>
      </c>
      <c r="M591">
        <f>1/0.0325</f>
        <v>30.769230769230798</v>
      </c>
    </row>
    <row r="592" spans="1:13">
      <c r="A592">
        <v>18.832000000000001</v>
      </c>
      <c r="B592">
        <v>2.2999999999999998</v>
      </c>
      <c r="C592">
        <v>-9.6999999999999993</v>
      </c>
      <c r="D592">
        <v>122.7</v>
      </c>
    </row>
    <row r="593" spans="1:10">
      <c r="A593">
        <v>18.864000000000001</v>
      </c>
      <c r="B593">
        <v>2.1</v>
      </c>
      <c r="C593">
        <v>-9.9</v>
      </c>
      <c r="D593">
        <v>117.5</v>
      </c>
      <c r="E593" s="5">
        <f t="shared" ref="E593:E599" si="79">B593-$B$586</f>
        <v>-2.2999999999999998</v>
      </c>
      <c r="F593" s="5">
        <f t="shared" ref="F593:F599" si="80">(C593-$C$586)</f>
        <v>-6.6</v>
      </c>
      <c r="G593" s="5">
        <f t="shared" ref="G593:G599" si="81">D593-$D$586</f>
        <v>-28</v>
      </c>
      <c r="H593" s="14">
        <f t="shared" ref="H593:H599" si="82">G593/(F593/60)</f>
        <v>254.54545454545499</v>
      </c>
      <c r="I593" s="14">
        <f t="shared" ref="I593:I599" si="83">E593/(F593/60)</f>
        <v>20.909090909090899</v>
      </c>
      <c r="J593" s="5">
        <v>1</v>
      </c>
    </row>
    <row r="594" spans="1:10">
      <c r="A594">
        <v>18.896000000000001</v>
      </c>
      <c r="B594">
        <v>2.1</v>
      </c>
      <c r="C594">
        <v>-10.1</v>
      </c>
      <c r="D594">
        <v>112.2</v>
      </c>
      <c r="E594" s="5">
        <f t="shared" si="79"/>
        <v>-2.2999999999999998</v>
      </c>
      <c r="F594" s="5">
        <f t="shared" si="80"/>
        <v>-6.8</v>
      </c>
      <c r="G594" s="5">
        <f t="shared" si="81"/>
        <v>-33.299999999999997</v>
      </c>
      <c r="H594" s="14">
        <f t="shared" si="82"/>
        <v>293.82352941176498</v>
      </c>
      <c r="I594" s="14">
        <f t="shared" si="83"/>
        <v>20.294117647058801</v>
      </c>
      <c r="J594" s="5">
        <v>2</v>
      </c>
    </row>
    <row r="595" spans="1:10">
      <c r="A595">
        <v>18.928000000000001</v>
      </c>
      <c r="B595">
        <v>2.1</v>
      </c>
      <c r="C595">
        <v>-9.6</v>
      </c>
      <c r="D595">
        <v>107.2</v>
      </c>
      <c r="E595" s="5">
        <f t="shared" si="79"/>
        <v>-2.2999999999999998</v>
      </c>
      <c r="F595" s="5">
        <f t="shared" si="80"/>
        <v>-6.3</v>
      </c>
      <c r="G595" s="5">
        <f t="shared" si="81"/>
        <v>-38.299999999999997</v>
      </c>
      <c r="H595" s="14">
        <f t="shared" si="82"/>
        <v>364.76190476190499</v>
      </c>
      <c r="I595" s="14">
        <f t="shared" si="83"/>
        <v>21.904761904761902</v>
      </c>
      <c r="J595" s="5">
        <v>3</v>
      </c>
    </row>
    <row r="596" spans="1:10">
      <c r="A596">
        <v>18.96</v>
      </c>
      <c r="B596">
        <v>2.1</v>
      </c>
      <c r="C596">
        <v>-8.6999999999999993</v>
      </c>
      <c r="D596">
        <v>102.7</v>
      </c>
      <c r="E596" s="5">
        <f t="shared" si="79"/>
        <v>-2.2999999999999998</v>
      </c>
      <c r="F596" s="5">
        <f t="shared" si="80"/>
        <v>-5.4</v>
      </c>
      <c r="G596" s="5">
        <f t="shared" si="81"/>
        <v>-42.8</v>
      </c>
      <c r="H596" s="14">
        <f t="shared" si="82"/>
        <v>475.555555555556</v>
      </c>
      <c r="I596" s="14">
        <f t="shared" si="83"/>
        <v>25.5555555555556</v>
      </c>
      <c r="J596" s="5">
        <v>4</v>
      </c>
    </row>
    <row r="597" spans="1:10">
      <c r="A597">
        <v>18.992000000000001</v>
      </c>
      <c r="B597">
        <v>2.2000000000000002</v>
      </c>
      <c r="C597">
        <v>-7.8</v>
      </c>
      <c r="D597">
        <v>98.7</v>
      </c>
      <c r="E597" s="5">
        <f t="shared" si="79"/>
        <v>-2.2000000000000002</v>
      </c>
      <c r="F597" s="5">
        <f t="shared" si="80"/>
        <v>-4.5</v>
      </c>
      <c r="G597" s="5">
        <f t="shared" si="81"/>
        <v>-46.8</v>
      </c>
      <c r="H597" s="14">
        <f t="shared" si="82"/>
        <v>624</v>
      </c>
      <c r="I597" s="14">
        <f t="shared" si="83"/>
        <v>29.3333333333333</v>
      </c>
      <c r="J597" s="5">
        <v>5</v>
      </c>
    </row>
    <row r="598" spans="1:10">
      <c r="A598">
        <v>19.024000000000001</v>
      </c>
      <c r="B598">
        <v>2.1</v>
      </c>
      <c r="C598">
        <v>-6.9</v>
      </c>
      <c r="D598">
        <v>95.1</v>
      </c>
      <c r="E598" s="5">
        <f t="shared" si="79"/>
        <v>-2.2999999999999998</v>
      </c>
      <c r="F598" s="5">
        <f t="shared" si="80"/>
        <v>-3.6</v>
      </c>
      <c r="G598" s="5">
        <f t="shared" si="81"/>
        <v>-50.4</v>
      </c>
      <c r="H598" s="14">
        <f t="shared" si="82"/>
        <v>840</v>
      </c>
      <c r="I598" s="14">
        <f t="shared" si="83"/>
        <v>38.3333333333333</v>
      </c>
      <c r="J598" s="5">
        <v>6</v>
      </c>
    </row>
    <row r="599" spans="1:10">
      <c r="A599">
        <v>19.056000000000001</v>
      </c>
      <c r="B599">
        <v>2.1</v>
      </c>
      <c r="C599">
        <v>-6.2</v>
      </c>
      <c r="D599">
        <v>91.9</v>
      </c>
      <c r="E599" s="5">
        <f t="shared" si="79"/>
        <v>-2.2999999999999998</v>
      </c>
      <c r="F599" s="5">
        <f t="shared" si="80"/>
        <v>-2.9</v>
      </c>
      <c r="G599" s="5">
        <f t="shared" si="81"/>
        <v>-53.6</v>
      </c>
      <c r="H599" s="14">
        <f t="shared" si="82"/>
        <v>1108.96551724138</v>
      </c>
      <c r="I599" s="14">
        <f t="shared" si="83"/>
        <v>47.586206896551701</v>
      </c>
      <c r="J599" s="5">
        <v>7</v>
      </c>
    </row>
    <row r="600" spans="1:10">
      <c r="A600">
        <v>19.088000000000001</v>
      </c>
      <c r="B600">
        <v>2.1</v>
      </c>
      <c r="C600">
        <v>-5.5</v>
      </c>
      <c r="D600">
        <v>89</v>
      </c>
    </row>
    <row r="601" spans="1:10">
      <c r="A601">
        <v>19.12</v>
      </c>
      <c r="B601">
        <v>2.1</v>
      </c>
      <c r="C601">
        <v>-4.8</v>
      </c>
      <c r="D601">
        <v>86.5</v>
      </c>
      <c r="E601" s="17" t="s">
        <v>49</v>
      </c>
      <c r="F601" s="5"/>
      <c r="G601" s="5"/>
      <c r="H601" s="5"/>
      <c r="I601" s="5"/>
      <c r="J601" s="5"/>
    </row>
    <row r="602" spans="1:10">
      <c r="A602">
        <v>19.152000000000001</v>
      </c>
      <c r="B602">
        <v>2.2000000000000002</v>
      </c>
      <c r="C602">
        <v>-1.4</v>
      </c>
      <c r="D602">
        <v>85.7</v>
      </c>
    </row>
    <row r="603" spans="1:10">
      <c r="A603">
        <v>19.184000000000001</v>
      </c>
      <c r="B603">
        <v>3.4</v>
      </c>
      <c r="C603">
        <v>8.1</v>
      </c>
      <c r="D603">
        <v>90</v>
      </c>
    </row>
    <row r="604" spans="1:10">
      <c r="A604">
        <v>19.216000000000001</v>
      </c>
      <c r="B604">
        <v>3.2</v>
      </c>
      <c r="C604">
        <v>18.600000000000001</v>
      </c>
      <c r="D604">
        <v>99.7</v>
      </c>
    </row>
    <row r="605" spans="1:10">
      <c r="A605">
        <v>19.248000000000001</v>
      </c>
      <c r="B605">
        <v>4</v>
      </c>
      <c r="C605">
        <v>26.9</v>
      </c>
      <c r="D605">
        <v>113.7</v>
      </c>
    </row>
    <row r="606" spans="1:10">
      <c r="A606">
        <v>19.28</v>
      </c>
      <c r="B606">
        <v>5.4</v>
      </c>
      <c r="C606">
        <v>37</v>
      </c>
      <c r="D606">
        <v>133</v>
      </c>
    </row>
    <row r="607" spans="1:10">
      <c r="A607">
        <v>19.312000000000001</v>
      </c>
      <c r="B607">
        <v>6.8</v>
      </c>
      <c r="C607">
        <v>48.5</v>
      </c>
      <c r="D607">
        <v>158.19999999999999</v>
      </c>
    </row>
    <row r="608" spans="1:10">
      <c r="A608">
        <v>19.344000000000001</v>
      </c>
      <c r="B608">
        <v>8.1999999999999993</v>
      </c>
      <c r="C608">
        <v>59.7</v>
      </c>
      <c r="D608">
        <v>189.3</v>
      </c>
    </row>
    <row r="609" spans="1:4">
      <c r="A609">
        <v>19.376000000000001</v>
      </c>
      <c r="B609">
        <v>9.5</v>
      </c>
      <c r="C609">
        <v>69.8</v>
      </c>
      <c r="D609">
        <v>225.6</v>
      </c>
    </row>
    <row r="610" spans="1:4">
      <c r="A610">
        <v>19.408000000000001</v>
      </c>
      <c r="B610">
        <v>10.8</v>
      </c>
      <c r="C610">
        <v>77.8</v>
      </c>
      <c r="D610">
        <v>266.2</v>
      </c>
    </row>
    <row r="611" spans="1:4">
      <c r="A611">
        <v>19.440000000000001</v>
      </c>
      <c r="B611">
        <v>12</v>
      </c>
      <c r="C611">
        <v>85</v>
      </c>
      <c r="D611">
        <v>310.39999999999998</v>
      </c>
    </row>
    <row r="612" spans="1:4">
      <c r="A612">
        <v>19.472000000000001</v>
      </c>
      <c r="B612">
        <v>13</v>
      </c>
      <c r="C612">
        <v>90.3</v>
      </c>
      <c r="D612">
        <v>357.5</v>
      </c>
    </row>
    <row r="613" spans="1:4">
      <c r="A613">
        <v>19.504000000000001</v>
      </c>
      <c r="B613">
        <v>13.8</v>
      </c>
      <c r="C613">
        <v>93.9</v>
      </c>
      <c r="D613">
        <v>406.4</v>
      </c>
    </row>
    <row r="614" spans="1:4">
      <c r="A614">
        <v>19.536000000000001</v>
      </c>
      <c r="B614">
        <v>14.6</v>
      </c>
      <c r="C614">
        <v>95.3</v>
      </c>
      <c r="D614">
        <v>456</v>
      </c>
    </row>
    <row r="615" spans="1:4">
      <c r="A615">
        <v>19.568000000000001</v>
      </c>
      <c r="B615">
        <v>15.3</v>
      </c>
      <c r="C615">
        <v>95.5</v>
      </c>
      <c r="D615">
        <v>505.8</v>
      </c>
    </row>
    <row r="616" spans="1:4">
      <c r="A616">
        <v>19.600000000000001</v>
      </c>
      <c r="B616">
        <v>15.4</v>
      </c>
      <c r="C616">
        <v>94.3</v>
      </c>
      <c r="D616">
        <v>554.9</v>
      </c>
    </row>
    <row r="617" spans="1:4">
      <c r="A617">
        <v>19.632000000000001</v>
      </c>
      <c r="B617">
        <v>16</v>
      </c>
      <c r="C617">
        <v>91.4</v>
      </c>
      <c r="D617">
        <v>602.5</v>
      </c>
    </row>
    <row r="618" spans="1:4">
      <c r="A618">
        <v>19.664000000000001</v>
      </c>
      <c r="B618">
        <v>16</v>
      </c>
      <c r="C618">
        <v>88.4</v>
      </c>
      <c r="D618">
        <v>648.6</v>
      </c>
    </row>
    <row r="619" spans="1:4">
      <c r="A619">
        <v>19.696000000000002</v>
      </c>
      <c r="B619">
        <v>16.5</v>
      </c>
      <c r="C619">
        <v>84.1</v>
      </c>
      <c r="D619">
        <v>692.4</v>
      </c>
    </row>
    <row r="620" spans="1:4">
      <c r="A620">
        <v>19.728000000000002</v>
      </c>
      <c r="B620">
        <v>16.5</v>
      </c>
      <c r="C620">
        <v>79.8</v>
      </c>
      <c r="D620">
        <v>734</v>
      </c>
    </row>
    <row r="621" spans="1:4">
      <c r="A621">
        <v>19.760000000000002</v>
      </c>
      <c r="B621">
        <v>16.899999999999999</v>
      </c>
      <c r="C621">
        <v>74.599999999999994</v>
      </c>
      <c r="D621">
        <v>772.8</v>
      </c>
    </row>
    <row r="622" spans="1:4">
      <c r="A622">
        <v>19.792000000000002</v>
      </c>
      <c r="B622">
        <v>17</v>
      </c>
      <c r="C622">
        <v>69.7</v>
      </c>
      <c r="D622">
        <v>809.2</v>
      </c>
    </row>
    <row r="623" spans="1:4">
      <c r="A623">
        <v>19.824000000000002</v>
      </c>
      <c r="B623">
        <v>16.899999999999999</v>
      </c>
      <c r="C623">
        <v>63.8</v>
      </c>
      <c r="D623">
        <v>842.4</v>
      </c>
    </row>
    <row r="624" spans="1:4">
      <c r="A624">
        <v>19.856000000000002</v>
      </c>
      <c r="B624">
        <v>17.2</v>
      </c>
      <c r="C624">
        <v>57.4</v>
      </c>
      <c r="D624">
        <v>872.3</v>
      </c>
    </row>
    <row r="625" spans="1:4">
      <c r="A625">
        <v>19.888000000000002</v>
      </c>
      <c r="B625">
        <v>16.5</v>
      </c>
      <c r="C625">
        <v>50.9</v>
      </c>
      <c r="D625">
        <v>898.8</v>
      </c>
    </row>
    <row r="626" spans="1:4">
      <c r="A626">
        <v>19.920000000000002</v>
      </c>
      <c r="B626">
        <v>14.8</v>
      </c>
      <c r="C626">
        <v>40.5</v>
      </c>
      <c r="D626">
        <v>919.9</v>
      </c>
    </row>
    <row r="627" spans="1:4">
      <c r="A627">
        <v>19.952000000000002</v>
      </c>
      <c r="B627">
        <v>10.6</v>
      </c>
      <c r="C627">
        <v>22.7</v>
      </c>
      <c r="D627">
        <v>931.7</v>
      </c>
    </row>
  </sheetData>
  <mergeCells count="10">
    <mergeCell ref="V28:V35"/>
    <mergeCell ref="V36:V43"/>
    <mergeCell ref="V44:V51"/>
    <mergeCell ref="V52:V59"/>
    <mergeCell ref="V60:V67"/>
    <mergeCell ref="J2:K2"/>
    <mergeCell ref="R2:U2"/>
    <mergeCell ref="V4:V11"/>
    <mergeCell ref="V12:V19"/>
    <mergeCell ref="V20:V27"/>
  </mergeCells>
  <phoneticPr fontId="2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analysis</vt:lpstr>
      <vt:lpstr>copd</vt:lpstr>
      <vt:lpstr>ards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yuanyueyang</dc:creator>
  <cp:lastModifiedBy>yuanyueyang</cp:lastModifiedBy>
  <dcterms:created xsi:type="dcterms:W3CDTF">2006-09-13T11:21:00Z</dcterms:created>
  <dcterms:modified xsi:type="dcterms:W3CDTF">2024-10-16T08:37:01Z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3BC42E23111642219BFA82B0C8525F17_12</vt:lpwstr>
  </property>
  <property fmtid="{D5CDD505-2E9C-101B-9397-08002B2CF9AE}" pid="3" name="KSOProductBuildVer">
    <vt:lpwstr>2052-12.1.0.17147</vt:lpwstr>
  </property>
</Properties>
</file>