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chart15.xml" ContentType="application/vnd.openxmlformats-officedocument.drawingml.chart+xml"/>
  <Override PartName="/xl/charts/style14.xml" ContentType="application/vnd.ms-office.chartstyle+xml"/>
  <Override PartName="/xl/charts/colors14.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4"/>
  <workbookPr defaultThemeVersion="166925"/>
  <mc:AlternateContent xmlns:mc="http://schemas.openxmlformats.org/markup-compatibility/2006">
    <mc:Choice Requires="x15">
      <x15ac:absPath xmlns:x15ac="http://schemas.microsoft.com/office/spreadsheetml/2010/11/ac" url="https://anu365.sharepoint.com/sites/HealthinNAPs/Shared Documents/General/WHO Bulletin submission/"/>
    </mc:Choice>
  </mc:AlternateContent>
  <xr:revisionPtr revIDLastSave="154" documentId="13_ncr:1_{0C75B291-FE41-4C56-A29A-9C44C62CB930}" xr6:coauthVersionLast="47" xr6:coauthVersionMax="47" xr10:uidLastSave="{346372F3-93A5-4442-BBE2-05F7AFC8ACDA}"/>
  <bookViews>
    <workbookView xWindow="-120" yWindow="-120" windowWidth="29040" windowHeight="15840" tabRatio="900" firstSheet="4" activeTab="1" xr2:uid="{00000000-000D-0000-FFFF-FFFF00000000}"/>
  </bookViews>
  <sheets>
    <sheet name="Sheet2" sheetId="2" state="hidden" r:id="rId1"/>
    <sheet name="Cover page" sheetId="14" r:id="rId2"/>
    <sheet name="Content analysis" sheetId="1" r:id="rId3"/>
    <sheet name="DataForAnalysis" sheetId="8" state="hidden" r:id="rId4"/>
    <sheet name="SummaryWithTick" sheetId="5" state="hidden" r:id="rId5"/>
    <sheet name="SummaryWithY" sheetId="4" r:id="rId6"/>
    <sheet name="DataForPlot" sheetId="7" r:id="rId7"/>
    <sheet name="CountryList" sheetId="9" r:id="rId8"/>
    <sheet name="NAPs &amp; Objectives" sheetId="11" r:id="rId9"/>
    <sheet name="BarDia" sheetId="12" r:id="rId10"/>
    <sheet name="Criteria for analysis" sheetId="13" r:id="rId11"/>
  </sheets>
  <definedNames>
    <definedName name="_xlnm._FilterDatabase" localSheetId="7" hidden="1">CountryList!$D$4:$D$54</definedName>
    <definedName name="_xlnm._FilterDatabase" localSheetId="8" hidden="1">'NAPs &amp; Objectives'!#REF!</definedName>
    <definedName name="_xlnm.Extract" localSheetId="7">CountryList!#REF!</definedName>
    <definedName name="_xlnm.Extract" localSheetId="8">'NAPs &amp; Objectives'!#REF!</definedName>
  </definedNames>
  <calcPr calcId="191028"/>
  <pivotCaches>
    <pivotCache cacheId="4893" r:id="rId1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 i="9" l="1"/>
  <c r="Q6" i="9"/>
  <c r="Q7" i="9"/>
  <c r="Q8" i="9"/>
  <c r="Q9" i="9"/>
  <c r="Q10" i="9"/>
  <c r="Q11" i="9"/>
  <c r="Q12" i="9"/>
  <c r="Q4" i="9"/>
  <c r="P4" i="9"/>
  <c r="J4" i="9"/>
  <c r="I4" i="9"/>
  <c r="B26" i="11"/>
  <c r="C26" i="11" s="1"/>
  <c r="B27" i="11"/>
  <c r="E27" i="11" s="1"/>
  <c r="B28" i="11"/>
  <c r="E28" i="11" s="1"/>
  <c r="B29" i="11"/>
  <c r="E29" i="11" s="1"/>
  <c r="B30" i="11"/>
  <c r="E30" i="11" s="1"/>
  <c r="B31" i="11"/>
  <c r="C31" i="11" s="1"/>
  <c r="B32" i="11"/>
  <c r="E32" i="11" s="1"/>
  <c r="B33" i="11"/>
  <c r="E33" i="11" s="1"/>
  <c r="B34" i="11"/>
  <c r="E34" i="11" s="1"/>
  <c r="B35" i="11"/>
  <c r="C35" i="11" s="1"/>
  <c r="B36" i="11"/>
  <c r="E36" i="11" s="1"/>
  <c r="B37" i="11"/>
  <c r="C37" i="11" s="1"/>
  <c r="B38" i="11"/>
  <c r="C38" i="11" s="1"/>
  <c r="B39" i="11"/>
  <c r="E39" i="11" s="1"/>
  <c r="B40" i="11"/>
  <c r="E40" i="11" s="1"/>
  <c r="B5" i="11"/>
  <c r="E5" i="11" s="1"/>
  <c r="B6" i="11"/>
  <c r="C6" i="11" s="1"/>
  <c r="B7" i="11"/>
  <c r="C7" i="11" s="1"/>
  <c r="B8" i="11"/>
  <c r="C8" i="11" s="1"/>
  <c r="B9" i="11"/>
  <c r="C9" i="11" s="1"/>
  <c r="B10" i="11"/>
  <c r="C10" i="11" s="1"/>
  <c r="B11" i="11"/>
  <c r="C11" i="11" s="1"/>
  <c r="B12" i="11"/>
  <c r="C12" i="11" s="1"/>
  <c r="B13" i="11"/>
  <c r="E13" i="11" s="1"/>
  <c r="B14" i="11"/>
  <c r="C14" i="11" s="1"/>
  <c r="B15" i="11"/>
  <c r="C15" i="11" s="1"/>
  <c r="B16" i="11"/>
  <c r="E16" i="11" s="1"/>
  <c r="B17" i="11"/>
  <c r="C17" i="11" s="1"/>
  <c r="B18" i="11"/>
  <c r="E18" i="11" s="1"/>
  <c r="B19" i="11"/>
  <c r="E19" i="11" s="1"/>
  <c r="B20" i="11"/>
  <c r="C20" i="11" s="1"/>
  <c r="B21" i="11"/>
  <c r="C21" i="11" s="1"/>
  <c r="B22" i="11"/>
  <c r="E22" i="11" s="1"/>
  <c r="B23" i="11"/>
  <c r="E23" i="11" s="1"/>
  <c r="B24" i="11"/>
  <c r="E24" i="11" s="1"/>
  <c r="B25" i="11"/>
  <c r="C25" i="11" s="1"/>
  <c r="AN33" i="4"/>
  <c r="D40" i="11" s="1"/>
  <c r="AM33" i="4"/>
  <c r="D39" i="11" s="1"/>
  <c r="AL33" i="4"/>
  <c r="D38" i="11" s="1"/>
  <c r="AK33" i="4"/>
  <c r="D37" i="11" s="1"/>
  <c r="AJ33" i="4"/>
  <c r="D36" i="11" s="1"/>
  <c r="AI33" i="4"/>
  <c r="D35" i="11" s="1"/>
  <c r="AH33" i="4"/>
  <c r="D34" i="11" s="1"/>
  <c r="AG33" i="4"/>
  <c r="D33" i="11" s="1"/>
  <c r="AF33" i="4"/>
  <c r="D32" i="11" s="1"/>
  <c r="AE33" i="4"/>
  <c r="D31" i="11" s="1"/>
  <c r="AD33" i="4"/>
  <c r="D30" i="11" s="1"/>
  <c r="AC33" i="4"/>
  <c r="D29" i="11" s="1"/>
  <c r="AB33" i="4"/>
  <c r="D28" i="11" s="1"/>
  <c r="AA33" i="4"/>
  <c r="D27" i="11" s="1"/>
  <c r="Z33" i="4"/>
  <c r="D26" i="11" s="1"/>
  <c r="Y33" i="4"/>
  <c r="D25" i="11" s="1"/>
  <c r="X33" i="4"/>
  <c r="D24" i="11" s="1"/>
  <c r="W33" i="4"/>
  <c r="D23" i="11" s="1"/>
  <c r="V33" i="4"/>
  <c r="D22" i="11" s="1"/>
  <c r="U33" i="4"/>
  <c r="D21" i="11" s="1"/>
  <c r="T33" i="4"/>
  <c r="D20" i="11" s="1"/>
  <c r="S33" i="4"/>
  <c r="D19" i="11" s="1"/>
  <c r="R33" i="4"/>
  <c r="D18" i="11" s="1"/>
  <c r="Q33" i="4"/>
  <c r="D17" i="11" s="1"/>
  <c r="P33" i="4"/>
  <c r="D16" i="11" s="1"/>
  <c r="O33" i="4"/>
  <c r="D15" i="11" s="1"/>
  <c r="N33" i="4"/>
  <c r="D14" i="11" s="1"/>
  <c r="M33" i="4"/>
  <c r="D13" i="11" s="1"/>
  <c r="L33" i="4"/>
  <c r="D12" i="11" s="1"/>
  <c r="K33" i="4"/>
  <c r="D11" i="11" s="1"/>
  <c r="J33" i="4"/>
  <c r="D10" i="11" s="1"/>
  <c r="I33" i="4"/>
  <c r="D9" i="11" s="1"/>
  <c r="H33" i="4"/>
  <c r="D8" i="11" s="1"/>
  <c r="G33" i="4"/>
  <c r="D7" i="11" s="1"/>
  <c r="F33" i="4"/>
  <c r="D6" i="11" s="1"/>
  <c r="E33" i="4"/>
  <c r="D5" i="11" s="1"/>
  <c r="C32" i="4"/>
  <c r="C32" i="7" s="1"/>
  <c r="D32" i="7" s="1"/>
  <c r="C31" i="4"/>
  <c r="C31" i="7" s="1"/>
  <c r="D31" i="7" s="1"/>
  <c r="C30" i="4"/>
  <c r="C30" i="7" s="1"/>
  <c r="D30" i="7" s="1"/>
  <c r="C26" i="4"/>
  <c r="C26" i="7" s="1"/>
  <c r="D26" i="7" s="1"/>
  <c r="C25" i="4"/>
  <c r="C25" i="7" s="1"/>
  <c r="D25" i="7" s="1"/>
  <c r="C29" i="4"/>
  <c r="C29" i="7" s="1"/>
  <c r="D29" i="7" s="1"/>
  <c r="C28" i="4"/>
  <c r="C28" i="7" s="1"/>
  <c r="D28" i="7" s="1"/>
  <c r="C27" i="4"/>
  <c r="C27" i="7" s="1"/>
  <c r="D27" i="7" s="1"/>
  <c r="C24" i="4"/>
  <c r="C24" i="7" s="1"/>
  <c r="D24" i="7" s="1"/>
  <c r="C23" i="4"/>
  <c r="C23" i="7" s="1"/>
  <c r="D23" i="7" s="1"/>
  <c r="C22" i="4"/>
  <c r="C22" i="7" s="1"/>
  <c r="D22" i="7" s="1"/>
  <c r="C21" i="4"/>
  <c r="C21" i="7" s="1"/>
  <c r="D21" i="7" s="1"/>
  <c r="C20" i="4"/>
  <c r="C20" i="7" s="1"/>
  <c r="D20" i="7" s="1"/>
  <c r="C19" i="4"/>
  <c r="C19" i="7" s="1"/>
  <c r="D19" i="7" s="1"/>
  <c r="C18" i="4"/>
  <c r="C18" i="7" s="1"/>
  <c r="D18" i="7" s="1"/>
  <c r="C17" i="4"/>
  <c r="C17" i="7" s="1"/>
  <c r="D17" i="7" s="1"/>
  <c r="C16" i="4"/>
  <c r="C16" i="7" s="1"/>
  <c r="D16" i="7" s="1"/>
  <c r="C15" i="4"/>
  <c r="C15" i="7" s="1"/>
  <c r="D15" i="7" s="1"/>
  <c r="C14" i="4"/>
  <c r="C14" i="7" s="1"/>
  <c r="D14" i="7" s="1"/>
  <c r="C13" i="4"/>
  <c r="C13" i="7" s="1"/>
  <c r="D13" i="7" s="1"/>
  <c r="C12" i="4"/>
  <c r="C12" i="7" s="1"/>
  <c r="D12" i="7" s="1"/>
  <c r="C11" i="4"/>
  <c r="C11" i="7" s="1"/>
  <c r="D11" i="7" s="1"/>
  <c r="C10" i="4"/>
  <c r="C10" i="7" s="1"/>
  <c r="D10" i="7" s="1"/>
  <c r="C9" i="4"/>
  <c r="C9" i="7" s="1"/>
  <c r="D9" i="7" s="1"/>
  <c r="C8" i="4"/>
  <c r="C8" i="7" s="1"/>
  <c r="D8" i="7" s="1"/>
  <c r="C7" i="4"/>
  <c r="C7" i="7" s="1"/>
  <c r="D7" i="7" s="1"/>
  <c r="C6" i="4"/>
  <c r="C6" i="7" s="1"/>
  <c r="D6" i="7" s="1"/>
  <c r="C5" i="4"/>
  <c r="C5" i="7" s="1"/>
  <c r="D5" i="7" s="1"/>
  <c r="C4" i="4"/>
  <c r="C4" i="7" s="1"/>
  <c r="D4" i="7" s="1"/>
  <c r="B4" i="11"/>
  <c r="C4" i="11" s="1"/>
  <c r="Q13" i="9" l="1"/>
  <c r="C5" i="11"/>
  <c r="C24" i="11"/>
  <c r="C27" i="11"/>
  <c r="E15" i="11"/>
  <c r="C23" i="11"/>
  <c r="E17" i="11"/>
  <c r="E9" i="11"/>
  <c r="C18" i="11"/>
  <c r="E8" i="11"/>
  <c r="E14" i="11"/>
  <c r="C34" i="11"/>
  <c r="C33" i="11"/>
  <c r="C19" i="11"/>
  <c r="C30" i="11"/>
  <c r="C29" i="11"/>
  <c r="E21" i="11"/>
  <c r="C40" i="11"/>
  <c r="E37" i="11"/>
  <c r="E20" i="11"/>
  <c r="E12" i="11"/>
  <c r="E7" i="11"/>
  <c r="C39" i="11"/>
  <c r="C32" i="11"/>
  <c r="E38" i="11"/>
  <c r="E31" i="11"/>
  <c r="E4" i="11"/>
  <c r="E26" i="11"/>
  <c r="E6" i="11"/>
  <c r="C36" i="11"/>
  <c r="C28" i="11"/>
  <c r="E35" i="11"/>
  <c r="E10" i="11"/>
  <c r="E25" i="11"/>
  <c r="E11" i="11"/>
  <c r="C22" i="11"/>
  <c r="C16" i="11"/>
  <c r="C13" i="11"/>
  <c r="M4" i="9"/>
  <c r="J8" i="9"/>
  <c r="I8" i="9"/>
  <c r="M5" i="9"/>
  <c r="M6" i="9"/>
  <c r="J10" i="9"/>
  <c r="J5" i="9"/>
  <c r="J9" i="9"/>
  <c r="J11" i="9"/>
  <c r="J6" i="9"/>
  <c r="J12" i="9"/>
  <c r="J7" i="9"/>
  <c r="J13" i="9"/>
  <c r="I10" i="9"/>
  <c r="I5" i="9"/>
  <c r="I9" i="9"/>
  <c r="I11" i="9"/>
  <c r="I6" i="9"/>
  <c r="I12" i="9"/>
  <c r="I7" i="9"/>
  <c r="I13" i="9"/>
  <c r="P5" i="9"/>
  <c r="P6" i="9"/>
  <c r="P7" i="9"/>
  <c r="P8" i="9"/>
  <c r="P9" i="9"/>
  <c r="P10" i="9"/>
  <c r="P11" i="9"/>
  <c r="P12" i="9"/>
  <c r="I14" i="9" l="1"/>
  <c r="J14" i="9"/>
  <c r="P13" i="9"/>
  <c r="M7" i="9"/>
  <c r="D33" i="4" l="1"/>
  <c r="D4" i="11" s="1"/>
  <c r="J4" i="5" l="1"/>
  <c r="K4" i="5"/>
  <c r="L4" i="5"/>
  <c r="M4" i="5"/>
  <c r="N4" i="5"/>
  <c r="O4" i="5"/>
  <c r="P4" i="5"/>
  <c r="Q4" i="5"/>
  <c r="R4" i="5"/>
  <c r="S4" i="5"/>
  <c r="T4" i="5"/>
  <c r="U4" i="5"/>
  <c r="V4" i="5"/>
  <c r="W4" i="5"/>
  <c r="X4" i="5"/>
  <c r="Y4" i="5"/>
  <c r="Z4" i="5"/>
  <c r="AA4" i="5"/>
  <c r="AB4" i="5"/>
  <c r="AC4" i="5"/>
  <c r="AD4" i="5"/>
  <c r="AE4" i="5"/>
  <c r="AF4" i="5"/>
  <c r="J5" i="5"/>
  <c r="K5" i="5"/>
  <c r="L5" i="5"/>
  <c r="M5" i="5"/>
  <c r="N5" i="5"/>
  <c r="O5" i="5"/>
  <c r="P5" i="5"/>
  <c r="Q5" i="5"/>
  <c r="R5" i="5"/>
  <c r="S5" i="5"/>
  <c r="T5" i="5"/>
  <c r="U5" i="5"/>
  <c r="V5" i="5"/>
  <c r="W5" i="5"/>
  <c r="X5" i="5"/>
  <c r="Y5" i="5"/>
  <c r="Z5" i="5"/>
  <c r="AA5" i="5"/>
  <c r="AB5" i="5"/>
  <c r="AC5" i="5"/>
  <c r="AD5" i="5"/>
  <c r="AE5" i="5"/>
  <c r="AF5" i="5"/>
  <c r="J6" i="5"/>
  <c r="K6" i="5"/>
  <c r="L6" i="5"/>
  <c r="M6" i="5"/>
  <c r="N6" i="5"/>
  <c r="O6" i="5"/>
  <c r="P6" i="5"/>
  <c r="Q6" i="5"/>
  <c r="R6" i="5"/>
  <c r="S6" i="5"/>
  <c r="T6" i="5"/>
  <c r="U6" i="5"/>
  <c r="V6" i="5"/>
  <c r="W6" i="5"/>
  <c r="X6" i="5"/>
  <c r="Y6" i="5"/>
  <c r="Z6" i="5"/>
  <c r="AA6" i="5"/>
  <c r="AB6" i="5"/>
  <c r="AC6" i="5"/>
  <c r="AD6" i="5"/>
  <c r="AE6" i="5"/>
  <c r="AF6" i="5"/>
  <c r="J7" i="5"/>
  <c r="K7" i="5"/>
  <c r="L7" i="5"/>
  <c r="M7" i="5"/>
  <c r="N7" i="5"/>
  <c r="O7" i="5"/>
  <c r="P7" i="5"/>
  <c r="Q7" i="5"/>
  <c r="R7" i="5"/>
  <c r="S7" i="5"/>
  <c r="T7" i="5"/>
  <c r="U7" i="5"/>
  <c r="V7" i="5"/>
  <c r="W7" i="5"/>
  <c r="X7" i="5"/>
  <c r="Y7" i="5"/>
  <c r="Z7" i="5"/>
  <c r="AA7" i="5"/>
  <c r="AB7" i="5"/>
  <c r="AC7" i="5"/>
  <c r="AD7" i="5"/>
  <c r="AE7" i="5"/>
  <c r="AF7" i="5"/>
  <c r="J8" i="5"/>
  <c r="K8" i="5"/>
  <c r="L8" i="5"/>
  <c r="M8" i="5"/>
  <c r="N8" i="5"/>
  <c r="O8" i="5"/>
  <c r="P8" i="5"/>
  <c r="Q8" i="5"/>
  <c r="R8" i="5"/>
  <c r="S8" i="5"/>
  <c r="T8" i="5"/>
  <c r="U8" i="5"/>
  <c r="V8" i="5"/>
  <c r="W8" i="5"/>
  <c r="X8" i="5"/>
  <c r="Y8" i="5"/>
  <c r="Z8" i="5"/>
  <c r="AA8" i="5"/>
  <c r="AB8" i="5"/>
  <c r="AC8" i="5"/>
  <c r="AD8" i="5"/>
  <c r="AE8" i="5"/>
  <c r="AF8" i="5"/>
  <c r="J9" i="5"/>
  <c r="K9" i="5"/>
  <c r="L9" i="5"/>
  <c r="M9" i="5"/>
  <c r="N9" i="5"/>
  <c r="O9" i="5"/>
  <c r="P9" i="5"/>
  <c r="Q9" i="5"/>
  <c r="R9" i="5"/>
  <c r="S9" i="5"/>
  <c r="T9" i="5"/>
  <c r="U9" i="5"/>
  <c r="V9" i="5"/>
  <c r="W9" i="5"/>
  <c r="X9" i="5"/>
  <c r="Y9" i="5"/>
  <c r="Z9" i="5"/>
  <c r="AA9" i="5"/>
  <c r="AB9" i="5"/>
  <c r="AC9" i="5"/>
  <c r="AD9" i="5"/>
  <c r="AE9" i="5"/>
  <c r="AF9" i="5"/>
  <c r="J10" i="5"/>
  <c r="K10" i="5"/>
  <c r="L10" i="5"/>
  <c r="M10" i="5"/>
  <c r="N10" i="5"/>
  <c r="O10" i="5"/>
  <c r="P10" i="5"/>
  <c r="Q10" i="5"/>
  <c r="R10" i="5"/>
  <c r="S10" i="5"/>
  <c r="T10" i="5"/>
  <c r="U10" i="5"/>
  <c r="V10" i="5"/>
  <c r="W10" i="5"/>
  <c r="X10" i="5"/>
  <c r="Y10" i="5"/>
  <c r="Z10" i="5"/>
  <c r="AA10" i="5"/>
  <c r="AB10" i="5"/>
  <c r="AC10" i="5"/>
  <c r="AD10" i="5"/>
  <c r="AE10" i="5"/>
  <c r="AF10" i="5"/>
  <c r="J11" i="5"/>
  <c r="K11" i="5"/>
  <c r="L11" i="5"/>
  <c r="M11" i="5"/>
  <c r="N11" i="5"/>
  <c r="O11" i="5"/>
  <c r="P11" i="5"/>
  <c r="Q11" i="5"/>
  <c r="R11" i="5"/>
  <c r="S11" i="5"/>
  <c r="T11" i="5"/>
  <c r="U11" i="5"/>
  <c r="V11" i="5"/>
  <c r="W11" i="5"/>
  <c r="X11" i="5"/>
  <c r="Y11" i="5"/>
  <c r="Z11" i="5"/>
  <c r="AA11" i="5"/>
  <c r="AB11" i="5"/>
  <c r="AC11" i="5"/>
  <c r="AD11" i="5"/>
  <c r="AE11" i="5"/>
  <c r="AF11" i="5"/>
  <c r="J12" i="5"/>
  <c r="K12" i="5"/>
  <c r="L12" i="5"/>
  <c r="M12" i="5"/>
  <c r="N12" i="5"/>
  <c r="O12" i="5"/>
  <c r="P12" i="5"/>
  <c r="Q12" i="5"/>
  <c r="R12" i="5"/>
  <c r="S12" i="5"/>
  <c r="T12" i="5"/>
  <c r="U12" i="5"/>
  <c r="V12" i="5"/>
  <c r="W12" i="5"/>
  <c r="X12" i="5"/>
  <c r="Y12" i="5"/>
  <c r="Z12" i="5"/>
  <c r="AA12" i="5"/>
  <c r="AB12" i="5"/>
  <c r="AC12" i="5"/>
  <c r="AD12" i="5"/>
  <c r="AE12" i="5"/>
  <c r="AF12" i="5"/>
  <c r="J13" i="5"/>
  <c r="K13" i="5"/>
  <c r="L13" i="5"/>
  <c r="M13" i="5"/>
  <c r="N13" i="5"/>
  <c r="O13" i="5"/>
  <c r="P13" i="5"/>
  <c r="Q13" i="5"/>
  <c r="R13" i="5"/>
  <c r="S13" i="5"/>
  <c r="T13" i="5"/>
  <c r="U13" i="5"/>
  <c r="V13" i="5"/>
  <c r="W13" i="5"/>
  <c r="X13" i="5"/>
  <c r="Y13" i="5"/>
  <c r="Z13" i="5"/>
  <c r="AA13" i="5"/>
  <c r="AB13" i="5"/>
  <c r="AC13" i="5"/>
  <c r="AD13" i="5"/>
  <c r="AE13" i="5"/>
  <c r="AF13" i="5"/>
  <c r="J14" i="5"/>
  <c r="K14" i="5"/>
  <c r="L14" i="5"/>
  <c r="M14" i="5"/>
  <c r="N14" i="5"/>
  <c r="O14" i="5"/>
  <c r="P14" i="5"/>
  <c r="Q14" i="5"/>
  <c r="R14" i="5"/>
  <c r="S14" i="5"/>
  <c r="T14" i="5"/>
  <c r="U14" i="5"/>
  <c r="V14" i="5"/>
  <c r="W14" i="5"/>
  <c r="X14" i="5"/>
  <c r="Y14" i="5"/>
  <c r="Z14" i="5"/>
  <c r="AA14" i="5"/>
  <c r="AB14" i="5"/>
  <c r="AC14" i="5"/>
  <c r="AD14" i="5"/>
  <c r="AE14" i="5"/>
  <c r="AF14" i="5"/>
  <c r="J15" i="5"/>
  <c r="K15" i="5"/>
  <c r="L15" i="5"/>
  <c r="M15" i="5"/>
  <c r="N15" i="5"/>
  <c r="O15" i="5"/>
  <c r="P15" i="5"/>
  <c r="Q15" i="5"/>
  <c r="R15" i="5"/>
  <c r="S15" i="5"/>
  <c r="T15" i="5"/>
  <c r="U15" i="5"/>
  <c r="V15" i="5"/>
  <c r="W15" i="5"/>
  <c r="X15" i="5"/>
  <c r="Y15" i="5"/>
  <c r="Z15" i="5"/>
  <c r="AA15" i="5"/>
  <c r="AB15" i="5"/>
  <c r="AC15" i="5"/>
  <c r="AD15" i="5"/>
  <c r="AE15" i="5"/>
  <c r="AF15" i="5"/>
  <c r="J16" i="5"/>
  <c r="K16" i="5"/>
  <c r="L16" i="5"/>
  <c r="M16" i="5"/>
  <c r="N16" i="5"/>
  <c r="O16" i="5"/>
  <c r="P16" i="5"/>
  <c r="Q16" i="5"/>
  <c r="R16" i="5"/>
  <c r="S16" i="5"/>
  <c r="T16" i="5"/>
  <c r="U16" i="5"/>
  <c r="V16" i="5"/>
  <c r="W16" i="5"/>
  <c r="X16" i="5"/>
  <c r="Y16" i="5"/>
  <c r="Z16" i="5"/>
  <c r="AA16" i="5"/>
  <c r="AB16" i="5"/>
  <c r="AC16" i="5"/>
  <c r="AD16" i="5"/>
  <c r="AE16" i="5"/>
  <c r="AF16" i="5"/>
  <c r="J17" i="5"/>
  <c r="K17" i="5"/>
  <c r="L17" i="5"/>
  <c r="M17" i="5"/>
  <c r="N17" i="5"/>
  <c r="O17" i="5"/>
  <c r="P17" i="5"/>
  <c r="Q17" i="5"/>
  <c r="R17" i="5"/>
  <c r="S17" i="5"/>
  <c r="T17" i="5"/>
  <c r="U17" i="5"/>
  <c r="V17" i="5"/>
  <c r="W17" i="5"/>
  <c r="X17" i="5"/>
  <c r="Y17" i="5"/>
  <c r="Z17" i="5"/>
  <c r="AA17" i="5"/>
  <c r="AB17" i="5"/>
  <c r="AC17" i="5"/>
  <c r="AD17" i="5"/>
  <c r="AE17" i="5"/>
  <c r="AF17" i="5"/>
  <c r="J18" i="5"/>
  <c r="K18" i="5"/>
  <c r="L18" i="5"/>
  <c r="M18" i="5"/>
  <c r="N18" i="5"/>
  <c r="O18" i="5"/>
  <c r="P18" i="5"/>
  <c r="Q18" i="5"/>
  <c r="R18" i="5"/>
  <c r="S18" i="5"/>
  <c r="T18" i="5"/>
  <c r="U18" i="5"/>
  <c r="V18" i="5"/>
  <c r="W18" i="5"/>
  <c r="X18" i="5"/>
  <c r="Y18" i="5"/>
  <c r="Z18" i="5"/>
  <c r="AA18" i="5"/>
  <c r="AB18" i="5"/>
  <c r="AC18" i="5"/>
  <c r="AD18" i="5"/>
  <c r="AE18" i="5"/>
  <c r="AF18" i="5"/>
  <c r="J19" i="5"/>
  <c r="K19" i="5"/>
  <c r="L19" i="5"/>
  <c r="M19" i="5"/>
  <c r="N19" i="5"/>
  <c r="O19" i="5"/>
  <c r="P19" i="5"/>
  <c r="Q19" i="5"/>
  <c r="R19" i="5"/>
  <c r="S19" i="5"/>
  <c r="T19" i="5"/>
  <c r="U19" i="5"/>
  <c r="V19" i="5"/>
  <c r="W19" i="5"/>
  <c r="X19" i="5"/>
  <c r="Y19" i="5"/>
  <c r="Z19" i="5"/>
  <c r="AA19" i="5"/>
  <c r="AB19" i="5"/>
  <c r="AC19" i="5"/>
  <c r="AD19" i="5"/>
  <c r="AE19" i="5"/>
  <c r="AF19" i="5"/>
  <c r="J20" i="5"/>
  <c r="K20" i="5"/>
  <c r="L20" i="5"/>
  <c r="M20" i="5"/>
  <c r="N20" i="5"/>
  <c r="O20" i="5"/>
  <c r="P20" i="5"/>
  <c r="Q20" i="5"/>
  <c r="R20" i="5"/>
  <c r="S20" i="5"/>
  <c r="T20" i="5"/>
  <c r="U20" i="5"/>
  <c r="V20" i="5"/>
  <c r="W20" i="5"/>
  <c r="X20" i="5"/>
  <c r="Y20" i="5"/>
  <c r="Z20" i="5"/>
  <c r="AA20" i="5"/>
  <c r="AB20" i="5"/>
  <c r="AC20" i="5"/>
  <c r="AD20" i="5"/>
  <c r="AE20" i="5"/>
  <c r="AF20" i="5"/>
  <c r="J21" i="5"/>
  <c r="K21" i="5"/>
  <c r="L21" i="5"/>
  <c r="M21" i="5"/>
  <c r="N21" i="5"/>
  <c r="O21" i="5"/>
  <c r="P21" i="5"/>
  <c r="Q21" i="5"/>
  <c r="R21" i="5"/>
  <c r="S21" i="5"/>
  <c r="T21" i="5"/>
  <c r="U21" i="5"/>
  <c r="V21" i="5"/>
  <c r="W21" i="5"/>
  <c r="X21" i="5"/>
  <c r="Y21" i="5"/>
  <c r="Z21" i="5"/>
  <c r="AA21" i="5"/>
  <c r="AB21" i="5"/>
  <c r="AC21" i="5"/>
  <c r="AD21" i="5"/>
  <c r="AE21" i="5"/>
  <c r="AF21" i="5"/>
  <c r="J22" i="5"/>
  <c r="K22" i="5"/>
  <c r="L22" i="5"/>
  <c r="M22" i="5"/>
  <c r="N22" i="5"/>
  <c r="O22" i="5"/>
  <c r="P22" i="5"/>
  <c r="Q22" i="5"/>
  <c r="R22" i="5"/>
  <c r="S22" i="5"/>
  <c r="T22" i="5"/>
  <c r="U22" i="5"/>
  <c r="V22" i="5"/>
  <c r="W22" i="5"/>
  <c r="X22" i="5"/>
  <c r="Y22" i="5"/>
  <c r="Z22" i="5"/>
  <c r="AA22" i="5"/>
  <c r="AB22" i="5"/>
  <c r="AC22" i="5"/>
  <c r="AD22" i="5"/>
  <c r="AE22" i="5"/>
  <c r="AF22" i="5"/>
  <c r="J23" i="5"/>
  <c r="K23" i="5"/>
  <c r="L23" i="5"/>
  <c r="M23" i="5"/>
  <c r="N23" i="5"/>
  <c r="O23" i="5"/>
  <c r="P23" i="5"/>
  <c r="Q23" i="5"/>
  <c r="R23" i="5"/>
  <c r="S23" i="5"/>
  <c r="T23" i="5"/>
  <c r="U23" i="5"/>
  <c r="V23" i="5"/>
  <c r="W23" i="5"/>
  <c r="X23" i="5"/>
  <c r="Y23" i="5"/>
  <c r="Z23" i="5"/>
  <c r="AA23" i="5"/>
  <c r="AB23" i="5"/>
  <c r="AC23" i="5"/>
  <c r="AD23" i="5"/>
  <c r="AE23" i="5"/>
  <c r="AF23" i="5"/>
  <c r="J24" i="5"/>
  <c r="K24" i="5"/>
  <c r="L24" i="5"/>
  <c r="M24" i="5"/>
  <c r="N24" i="5"/>
  <c r="O24" i="5"/>
  <c r="P24" i="5"/>
  <c r="Q24" i="5"/>
  <c r="R24" i="5"/>
  <c r="S24" i="5"/>
  <c r="T24" i="5"/>
  <c r="U24" i="5"/>
  <c r="V24" i="5"/>
  <c r="W24" i="5"/>
  <c r="X24" i="5"/>
  <c r="Y24" i="5"/>
  <c r="Z24" i="5"/>
  <c r="AA24" i="5"/>
  <c r="AB24" i="5"/>
  <c r="AC24" i="5"/>
  <c r="AD24" i="5"/>
  <c r="AE24" i="5"/>
  <c r="AF24" i="5"/>
  <c r="J25" i="5"/>
  <c r="K25" i="5"/>
  <c r="L25" i="5"/>
  <c r="M25" i="5"/>
  <c r="N25" i="5"/>
  <c r="O25" i="5"/>
  <c r="P25" i="5"/>
  <c r="Q25" i="5"/>
  <c r="R25" i="5"/>
  <c r="S25" i="5"/>
  <c r="T25" i="5"/>
  <c r="U25" i="5"/>
  <c r="V25" i="5"/>
  <c r="W25" i="5"/>
  <c r="X25" i="5"/>
  <c r="Y25" i="5"/>
  <c r="Z25" i="5"/>
  <c r="AA25" i="5"/>
  <c r="AB25" i="5"/>
  <c r="AC25" i="5"/>
  <c r="AD25" i="5"/>
  <c r="AE25" i="5"/>
  <c r="AF25" i="5"/>
  <c r="J26" i="5"/>
  <c r="K26" i="5"/>
  <c r="L26" i="5"/>
  <c r="M26" i="5"/>
  <c r="N26" i="5"/>
  <c r="O26" i="5"/>
  <c r="P26" i="5"/>
  <c r="Q26" i="5"/>
  <c r="R26" i="5"/>
  <c r="S26" i="5"/>
  <c r="T26" i="5"/>
  <c r="U26" i="5"/>
  <c r="V26" i="5"/>
  <c r="W26" i="5"/>
  <c r="X26" i="5"/>
  <c r="Y26" i="5"/>
  <c r="Z26" i="5"/>
  <c r="AA26" i="5"/>
  <c r="AB26" i="5"/>
  <c r="AC26" i="5"/>
  <c r="AD26" i="5"/>
  <c r="AE26" i="5"/>
  <c r="AF26" i="5"/>
  <c r="J27" i="5"/>
  <c r="K27" i="5"/>
  <c r="L27" i="5"/>
  <c r="M27" i="5"/>
  <c r="N27" i="5"/>
  <c r="O27" i="5"/>
  <c r="P27" i="5"/>
  <c r="Q27" i="5"/>
  <c r="R27" i="5"/>
  <c r="S27" i="5"/>
  <c r="T27" i="5"/>
  <c r="U27" i="5"/>
  <c r="V27" i="5"/>
  <c r="W27" i="5"/>
  <c r="X27" i="5"/>
  <c r="Y27" i="5"/>
  <c r="Z27" i="5"/>
  <c r="AA27" i="5"/>
  <c r="AB27" i="5"/>
  <c r="AC27" i="5"/>
  <c r="AD27" i="5"/>
  <c r="AE27" i="5"/>
  <c r="AF27" i="5"/>
  <c r="J28" i="5"/>
  <c r="K28" i="5"/>
  <c r="L28" i="5"/>
  <c r="M28" i="5"/>
  <c r="N28" i="5"/>
  <c r="O28" i="5"/>
  <c r="P28" i="5"/>
  <c r="Q28" i="5"/>
  <c r="R28" i="5"/>
  <c r="S28" i="5"/>
  <c r="T28" i="5"/>
  <c r="U28" i="5"/>
  <c r="V28" i="5"/>
  <c r="W28" i="5"/>
  <c r="X28" i="5"/>
  <c r="Y28" i="5"/>
  <c r="Z28" i="5"/>
  <c r="AA28" i="5"/>
  <c r="AB28" i="5"/>
  <c r="AC28" i="5"/>
  <c r="AD28" i="5"/>
  <c r="AE28" i="5"/>
  <c r="AF28" i="5"/>
  <c r="J29" i="5"/>
  <c r="K29" i="5"/>
  <c r="L29" i="5"/>
  <c r="M29" i="5"/>
  <c r="N29" i="5"/>
  <c r="O29" i="5"/>
  <c r="P29" i="5"/>
  <c r="Q29" i="5"/>
  <c r="R29" i="5"/>
  <c r="S29" i="5"/>
  <c r="T29" i="5"/>
  <c r="U29" i="5"/>
  <c r="V29" i="5"/>
  <c r="W29" i="5"/>
  <c r="X29" i="5"/>
  <c r="Y29" i="5"/>
  <c r="Z29" i="5"/>
  <c r="AA29" i="5"/>
  <c r="AB29" i="5"/>
  <c r="AC29" i="5"/>
  <c r="AD29" i="5"/>
  <c r="AE29" i="5"/>
  <c r="AF29" i="5"/>
  <c r="J30" i="5"/>
  <c r="K30" i="5"/>
  <c r="L30" i="5"/>
  <c r="M30" i="5"/>
  <c r="N30" i="5"/>
  <c r="O30" i="5"/>
  <c r="P30" i="5"/>
  <c r="Q30" i="5"/>
  <c r="R30" i="5"/>
  <c r="S30" i="5"/>
  <c r="T30" i="5"/>
  <c r="U30" i="5"/>
  <c r="V30" i="5"/>
  <c r="W30" i="5"/>
  <c r="X30" i="5"/>
  <c r="Y30" i="5"/>
  <c r="Z30" i="5"/>
  <c r="AA30" i="5"/>
  <c r="AB30" i="5"/>
  <c r="AC30" i="5"/>
  <c r="AD30" i="5"/>
  <c r="AE30" i="5"/>
  <c r="AF30" i="5"/>
  <c r="J31" i="5"/>
  <c r="K31" i="5"/>
  <c r="L31" i="5"/>
  <c r="M31" i="5"/>
  <c r="N31" i="5"/>
  <c r="O31" i="5"/>
  <c r="P31" i="5"/>
  <c r="Q31" i="5"/>
  <c r="R31" i="5"/>
  <c r="S31" i="5"/>
  <c r="T31" i="5"/>
  <c r="U31" i="5"/>
  <c r="V31" i="5"/>
  <c r="W31" i="5"/>
  <c r="X31" i="5"/>
  <c r="Y31" i="5"/>
  <c r="Z31" i="5"/>
  <c r="AA31" i="5"/>
  <c r="AB31" i="5"/>
  <c r="AC31" i="5"/>
  <c r="AD31" i="5"/>
  <c r="AE31" i="5"/>
  <c r="AF31" i="5"/>
  <c r="J32" i="5"/>
  <c r="K32" i="5"/>
  <c r="L32" i="5"/>
  <c r="M32" i="5"/>
  <c r="N32" i="5"/>
  <c r="O32" i="5"/>
  <c r="P32" i="5"/>
  <c r="Q32" i="5"/>
  <c r="R32" i="5"/>
  <c r="S32" i="5"/>
  <c r="T32" i="5"/>
  <c r="U32" i="5"/>
  <c r="V32" i="5"/>
  <c r="W32" i="5"/>
  <c r="X32" i="5"/>
  <c r="Y32" i="5"/>
  <c r="Z32" i="5"/>
  <c r="AA32" i="5"/>
  <c r="AB32" i="5"/>
  <c r="AC32" i="5"/>
  <c r="AD32" i="5"/>
  <c r="AE32" i="5"/>
  <c r="AF32" i="5"/>
  <c r="F4" i="5"/>
  <c r="G4" i="5"/>
  <c r="H4" i="5"/>
  <c r="I4" i="5"/>
  <c r="F5" i="5"/>
  <c r="G5" i="5"/>
  <c r="H5" i="5"/>
  <c r="I5" i="5"/>
  <c r="F6" i="5"/>
  <c r="G6" i="5"/>
  <c r="H6" i="5"/>
  <c r="I6" i="5"/>
  <c r="F7" i="5"/>
  <c r="G7" i="5"/>
  <c r="H7" i="5"/>
  <c r="I7" i="5"/>
  <c r="F8" i="5"/>
  <c r="G8" i="5"/>
  <c r="H8" i="5"/>
  <c r="I8" i="5"/>
  <c r="F9" i="5"/>
  <c r="G9" i="5"/>
  <c r="H9" i="5"/>
  <c r="I9" i="5"/>
  <c r="F10" i="5"/>
  <c r="G10" i="5"/>
  <c r="H10" i="5"/>
  <c r="I10" i="5"/>
  <c r="F11" i="5"/>
  <c r="G11" i="5"/>
  <c r="H11" i="5"/>
  <c r="I11" i="5"/>
  <c r="F12" i="5"/>
  <c r="G12" i="5"/>
  <c r="H12" i="5"/>
  <c r="I12" i="5"/>
  <c r="F13" i="5"/>
  <c r="G13" i="5"/>
  <c r="H13" i="5"/>
  <c r="I13" i="5"/>
  <c r="F14" i="5"/>
  <c r="G14" i="5"/>
  <c r="H14" i="5"/>
  <c r="I14" i="5"/>
  <c r="F15" i="5"/>
  <c r="G15" i="5"/>
  <c r="H15" i="5"/>
  <c r="I15" i="5"/>
  <c r="F16" i="5"/>
  <c r="G16" i="5"/>
  <c r="H16" i="5"/>
  <c r="I16" i="5"/>
  <c r="F17" i="5"/>
  <c r="G17" i="5"/>
  <c r="H17" i="5"/>
  <c r="I17" i="5"/>
  <c r="F18" i="5"/>
  <c r="G18" i="5"/>
  <c r="H18" i="5"/>
  <c r="I18" i="5"/>
  <c r="F19" i="5"/>
  <c r="G19" i="5"/>
  <c r="H19" i="5"/>
  <c r="I19" i="5"/>
  <c r="F20" i="5"/>
  <c r="G20" i="5"/>
  <c r="H20" i="5"/>
  <c r="I20" i="5"/>
  <c r="F21" i="5"/>
  <c r="G21" i="5"/>
  <c r="H21" i="5"/>
  <c r="I21" i="5"/>
  <c r="F22" i="5"/>
  <c r="G22" i="5"/>
  <c r="H22" i="5"/>
  <c r="I22" i="5"/>
  <c r="F23" i="5"/>
  <c r="G23" i="5"/>
  <c r="H23" i="5"/>
  <c r="I23" i="5"/>
  <c r="F24" i="5"/>
  <c r="G24" i="5"/>
  <c r="H24" i="5"/>
  <c r="I24" i="5"/>
  <c r="F25" i="5"/>
  <c r="G25" i="5"/>
  <c r="H25" i="5"/>
  <c r="I25" i="5"/>
  <c r="F26" i="5"/>
  <c r="G26" i="5"/>
  <c r="H26" i="5"/>
  <c r="I26" i="5"/>
  <c r="F27" i="5"/>
  <c r="G27" i="5"/>
  <c r="H27" i="5"/>
  <c r="I27" i="5"/>
  <c r="F28" i="5"/>
  <c r="G28" i="5"/>
  <c r="H28" i="5"/>
  <c r="I28" i="5"/>
  <c r="F29" i="5"/>
  <c r="G29" i="5"/>
  <c r="H29" i="5"/>
  <c r="I29" i="5"/>
  <c r="F30" i="5"/>
  <c r="G30" i="5"/>
  <c r="H30" i="5"/>
  <c r="I30" i="5"/>
  <c r="F31" i="5"/>
  <c r="G31" i="5"/>
  <c r="H31" i="5"/>
  <c r="I31" i="5"/>
  <c r="F32" i="5"/>
  <c r="G32" i="5"/>
  <c r="H32" i="5"/>
  <c r="I32" i="5"/>
  <c r="E4" i="5"/>
  <c r="E5" i="5"/>
  <c r="E6" i="5"/>
  <c r="E7" i="5"/>
  <c r="E8" i="5"/>
  <c r="E9" i="5"/>
  <c r="E10" i="5"/>
  <c r="E11" i="5"/>
  <c r="E12" i="5"/>
  <c r="E13" i="5"/>
  <c r="E14" i="5"/>
  <c r="E15" i="5"/>
  <c r="E16" i="5"/>
  <c r="E17" i="5"/>
  <c r="E18" i="5"/>
  <c r="E19" i="5"/>
  <c r="E20" i="5"/>
  <c r="E21" i="5"/>
  <c r="E22" i="5"/>
  <c r="E23" i="5"/>
  <c r="E24" i="5"/>
  <c r="E25" i="5"/>
  <c r="E26" i="5"/>
  <c r="E27" i="5"/>
  <c r="E28" i="5"/>
  <c r="E29" i="5"/>
  <c r="E30" i="5"/>
  <c r="E31" i="5"/>
  <c r="E32" i="5"/>
  <c r="D5" i="5"/>
  <c r="D6" i="5"/>
  <c r="D7" i="5"/>
  <c r="D8" i="5"/>
  <c r="D9" i="5"/>
  <c r="D10" i="5"/>
  <c r="D11" i="5"/>
  <c r="D12" i="5"/>
  <c r="D13" i="5"/>
  <c r="D14" i="5"/>
  <c r="D15" i="5"/>
  <c r="D16" i="5"/>
  <c r="C16" i="5" s="1"/>
  <c r="D17" i="5"/>
  <c r="D18" i="5"/>
  <c r="D19" i="5"/>
  <c r="D20" i="5"/>
  <c r="D21" i="5"/>
  <c r="D22" i="5"/>
  <c r="D23" i="5"/>
  <c r="D24" i="5"/>
  <c r="C24" i="5" s="1"/>
  <c r="D25" i="5"/>
  <c r="D26" i="5"/>
  <c r="D27" i="5"/>
  <c r="D28" i="5"/>
  <c r="D29" i="5"/>
  <c r="D30" i="5"/>
  <c r="D31" i="5"/>
  <c r="D32" i="5"/>
  <c r="C32" i="5" s="1"/>
  <c r="D4" i="5"/>
  <c r="C8" i="5" l="1"/>
  <c r="C31" i="5"/>
  <c r="C23" i="5"/>
  <c r="C7" i="5"/>
  <c r="C30" i="5"/>
  <c r="C6" i="5"/>
  <c r="C29" i="5"/>
  <c r="C13" i="5"/>
  <c r="C5" i="5"/>
  <c r="C28" i="5"/>
  <c r="C11" i="5"/>
  <c r="C20" i="5"/>
  <c r="C26" i="5"/>
  <c r="C10" i="5"/>
  <c r="C12" i="5"/>
  <c r="C4" i="5"/>
  <c r="C25" i="5"/>
  <c r="C9" i="5"/>
  <c r="C27" i="5"/>
  <c r="C14" i="5"/>
  <c r="C22" i="5"/>
  <c r="C15" i="5"/>
  <c r="C19" i="5"/>
  <c r="C18" i="5"/>
  <c r="C21" i="5"/>
  <c r="C17" i="5"/>
  <c r="AF33" i="5"/>
  <c r="AE33" i="5"/>
  <c r="AD33" i="5"/>
  <c r="AC33" i="5"/>
  <c r="AB33" i="5"/>
  <c r="AA33" i="5"/>
  <c r="Z33" i="5"/>
  <c r="Y33" i="5"/>
  <c r="X33" i="5"/>
  <c r="W33" i="5"/>
  <c r="V33" i="5"/>
  <c r="U33" i="5"/>
  <c r="T33" i="5"/>
  <c r="S33" i="5"/>
  <c r="R33" i="5"/>
  <c r="Q33" i="5"/>
  <c r="P33" i="5"/>
  <c r="O33" i="5"/>
  <c r="N33" i="5"/>
  <c r="M33" i="5"/>
  <c r="L33" i="5"/>
  <c r="K33" i="5"/>
  <c r="J33" i="5"/>
  <c r="I33" i="5"/>
  <c r="H33" i="5"/>
  <c r="G33" i="5"/>
  <c r="F33" i="5"/>
  <c r="E33" i="5"/>
  <c r="D33" i="5"/>
  <c r="C12" i="2" l="1"/>
  <c r="C11" i="2"/>
  <c r="C10" i="2"/>
  <c r="C9" i="2"/>
  <c r="C8" i="2"/>
  <c r="C7" i="2"/>
  <c r="C6" i="2"/>
  <c r="C5" i="2"/>
  <c r="C4" i="2"/>
  <c r="C3" i="2"/>
  <c r="AC25" i="2" l="1"/>
  <c r="AC28" i="2"/>
  <c r="AC27" i="2"/>
  <c r="AC26" i="2"/>
  <c r="AC24" i="2"/>
  <c r="AC23" i="2"/>
  <c r="AC22" i="2"/>
  <c r="AC21" i="2"/>
  <c r="AC20" i="2"/>
  <c r="AC19" i="2"/>
  <c r="AC14" i="2" l="1"/>
  <c r="AC12" i="2"/>
  <c r="AC13" i="2"/>
  <c r="AC5" i="2"/>
  <c r="AC7" i="2"/>
  <c r="AC4" i="2"/>
  <c r="AC11" i="2"/>
  <c r="AC9" i="2"/>
  <c r="AC6" i="2"/>
  <c r="AC3" i="2"/>
  <c r="B3" i="2"/>
  <c r="B6" i="2"/>
  <c r="B9"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Helen Skeat</author>
  </authors>
  <commentList>
    <comment ref="A1" authorId="0" shapeId="0" xr:uid="{00000000-0006-0000-0000-000001000000}">
      <text>
        <r>
          <rPr>
            <b/>
            <sz val="9"/>
            <color rgb="FF000000"/>
            <rFont val="Tahoma"/>
            <family val="2"/>
          </rPr>
          <t>Helen Skeat:</t>
        </r>
        <r>
          <rPr>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Helen Skeat</author>
    <author>tc={43053E38-C0D5-C543-81C5-628C080FC514}</author>
    <author>tc={FB6F3D8A-3863-6E4B-B364-F5A00FC88F6A}</author>
    <author>tc={5E5E8B1C-B72D-C944-877B-D7A586673793}</author>
    <author>tc={8821FB25-0C7E-44C2-A3BE-54CD8641C398}</author>
    <author>tc={A5ADE1EA-CAC5-4608-B0AC-71DDF3468A0E}</author>
  </authors>
  <commentList>
    <comment ref="A2" authorId="0" shapeId="0" xr:uid="{00000000-0006-0000-0200-000001000000}">
      <text>
        <r>
          <rPr>
            <b/>
            <sz val="9"/>
            <color rgb="FF000000"/>
            <rFont val="Tahoma"/>
            <family val="2"/>
          </rPr>
          <t>Helen Skeat:</t>
        </r>
        <r>
          <rPr>
            <sz val="9"/>
            <color rgb="FF000000"/>
            <rFont val="Tahoma"/>
            <family val="2"/>
          </rPr>
          <t xml:space="preserve">
</t>
        </r>
      </text>
    </comment>
    <comment ref="E3" authorId="0" shapeId="0" xr:uid="{00000000-0006-0000-0200-000002000000}">
      <text>
        <r>
          <rPr>
            <b/>
            <sz val="9"/>
            <color rgb="FF000000"/>
            <rFont val="Tahoma"/>
            <family val="2"/>
          </rPr>
          <t>Helen Skeat:</t>
        </r>
        <r>
          <rPr>
            <sz val="9"/>
            <color rgb="FF000000"/>
            <rFont val="Tahoma"/>
            <family val="2"/>
          </rPr>
          <t xml:space="preserve">
</t>
        </r>
        <r>
          <rPr>
            <sz val="9"/>
            <color rgb="FF000000"/>
            <rFont val="Tahoma"/>
            <family val="2"/>
          </rPr>
          <t xml:space="preserve">We will want to extract these - as you continue, think about how we can list them so they are not simply buried in a quote. test out listing them and have the quote after? or perhaps you will think of a better way
</t>
        </r>
        <r>
          <rPr>
            <sz val="9"/>
            <color rgb="FF000000"/>
            <rFont val="Tahoma"/>
            <family val="2"/>
          </rPr>
          <t xml:space="preserve">it is also important to make sure you capture any impact/vulnerabilities that may be mentioned later in the document </t>
        </r>
      </text>
    </comment>
    <comment ref="J3" authorId="0" shapeId="0" xr:uid="{00000000-0006-0000-0200-000003000000}">
      <text>
        <r>
          <rPr>
            <b/>
            <sz val="9"/>
            <color rgb="FF000000"/>
            <rFont val="Tahoma"/>
            <family val="2"/>
          </rPr>
          <t>Helen Skeat:</t>
        </r>
        <r>
          <rPr>
            <sz val="9"/>
            <color rgb="FF000000"/>
            <rFont val="Tahoma"/>
            <family val="2"/>
          </rPr>
          <t xml:space="preserve">
</t>
        </r>
        <r>
          <rPr>
            <sz val="9"/>
            <color rgb="FF000000"/>
            <rFont val="Tahoma"/>
            <family val="2"/>
          </rPr>
          <t>be clear what you mean here - does this mean it is not mentioned in the plan?</t>
        </r>
      </text>
    </comment>
    <comment ref="R3" authorId="0" shapeId="0" xr:uid="{00000000-0006-0000-0200-000004000000}">
      <text>
        <r>
          <rPr>
            <b/>
            <sz val="9"/>
            <color indexed="81"/>
            <rFont val="Tahoma"/>
            <family val="2"/>
          </rPr>
          <t>Helen Skeat:</t>
        </r>
        <r>
          <rPr>
            <sz val="9"/>
            <color indexed="81"/>
            <rFont val="Tahoma"/>
            <family val="2"/>
          </rPr>
          <t xml:space="preserve">
Use the same title that is used in the report </t>
        </r>
      </text>
    </comment>
    <comment ref="E11" authorId="1" shapeId="0" xr:uid="{00000000-0006-0000-0200-000005000000}">
      <text>
        <t xml:space="preserve">[Threaded comment]
Your version of Excel allows you to read this threaded comment; however, any edits to it will get removed if the file is opened in a newer version of Excel. Learn more: https://go.microsoft.com/fwlink/?linkid=870924
Comment:
    General threats, no health related one
</t>
      </text>
    </comment>
    <comment ref="G11" authorId="2" shapeId="0" xr:uid="{00000000-0006-0000-0200-000006000000}">
      <text>
        <t>[Threaded comment]
Your version of Excel allows you to read this threaded comment; however, any edits to it will get removed if the file is opened in a newer version of Excel. Learn more: https://go.microsoft.com/fwlink/?linkid=870924
Comment:
    Do we include Animal Health?
Reply:
    Yes</t>
      </text>
    </comment>
    <comment ref="O11" authorId="3" shapeId="0" xr:uid="{00000000-0006-0000-0200-000007000000}">
      <text>
        <t>[Threaded comment]
Your version of Excel allows you to read this threaded comment; however, any edits to it will get removed if the file is opened in a newer version of Excel. Learn more: https://go.microsoft.com/fwlink/?linkid=870924
Comment:
    Does this one count as indicator?</t>
      </text>
    </comment>
    <comment ref="B14" authorId="4" shapeId="0" xr:uid="{00000000-0006-0000-0200-000008000000}">
      <text>
        <t>[Threaded comment]
Your version of Excel allows you to read this threaded comment; however, any edits to it will get removed if the file is opened in a newer version of Excel. Learn more: https://go.microsoft.com/fwlink/?linkid=870924
Comment:
    published date or the planned date?</t>
      </text>
    </comment>
    <comment ref="E15" authorId="5" shapeId="0" xr:uid="{00000000-0006-0000-0200-000009000000}">
      <text>
        <t>[Threaded comment]
Your version of Excel allows you to read this threaded comment; however, any edits to it will get removed if the file is opened in a newer version of Excel. Learn more: https://go.microsoft.com/fwlink/?linkid=870924
Comment:
    Not sure why they put displacement and flood into the Health impacts</t>
      </text>
    </comment>
  </commentList>
</comments>
</file>

<file path=xl/sharedStrings.xml><?xml version="1.0" encoding="utf-8"?>
<sst xmlns="http://schemas.openxmlformats.org/spreadsheetml/2006/main" count="2248" uniqueCount="872">
  <si>
    <t>Albania</t>
  </si>
  <si>
    <t>Armenia</t>
  </si>
  <si>
    <t>Brazil</t>
  </si>
  <si>
    <t>Chad</t>
  </si>
  <si>
    <t>Cabo Verde</t>
  </si>
  <si>
    <t>Cambodia</t>
  </si>
  <si>
    <t>Burkina Faso</t>
  </si>
  <si>
    <t>Congo (DRC)</t>
  </si>
  <si>
    <t>Ethiopia</t>
  </si>
  <si>
    <t>Fiji</t>
  </si>
  <si>
    <t>Grenada</t>
  </si>
  <si>
    <t>Kenya</t>
  </si>
  <si>
    <t>Kiribati</t>
  </si>
  <si>
    <t>Kuwait</t>
  </si>
  <si>
    <t>Liberia</t>
  </si>
  <si>
    <t>Nepal</t>
  </si>
  <si>
    <t>*Saint Lucia</t>
  </si>
  <si>
    <t>Saint Vincent and the Grenadines</t>
  </si>
  <si>
    <t>Sierra Leone</t>
  </si>
  <si>
    <t>Sri Lanka</t>
  </si>
  <si>
    <t>South Sudan</t>
  </si>
  <si>
    <t>South Africa</t>
  </si>
  <si>
    <t>Percentage</t>
  </si>
  <si>
    <t>Leadership and Governance</t>
  </si>
  <si>
    <t>Health workforce</t>
  </si>
  <si>
    <t xml:space="preserve">Health workforce training and capacity building </t>
  </si>
  <si>
    <t>Vulnerability, capacity and adaptation assessment</t>
  </si>
  <si>
    <t>Vulnerability, risk and adaptation assessment</t>
  </si>
  <si>
    <t>Integrated risk monitoring and early warning</t>
  </si>
  <si>
    <t>Health and climate research</t>
  </si>
  <si>
    <t>Climate resilient and sustainable technologies and infrastructure</t>
  </si>
  <si>
    <t>Management of environmental (and animal) determinants of health</t>
  </si>
  <si>
    <t>Climate-informed health programmes</t>
  </si>
  <si>
    <t>Emergency preparedness and management</t>
  </si>
  <si>
    <t>Climate and health financing</t>
  </si>
  <si>
    <t>Risk Communication, and public awareness and education</t>
  </si>
  <si>
    <t>HNAP</t>
  </si>
  <si>
    <t>Regulatory framework</t>
  </si>
  <si>
    <t>Cape Verde</t>
  </si>
  <si>
    <t>Heat related illness, injuries</t>
  </si>
  <si>
    <t>Health impacts broadly associated with exteme events</t>
  </si>
  <si>
    <t>Water-borne disease</t>
  </si>
  <si>
    <t>Vector-borne disease</t>
  </si>
  <si>
    <t>Food insecurity, malnutrition</t>
  </si>
  <si>
    <t>Mental health and psychological impacts</t>
  </si>
  <si>
    <t>Zoonoses</t>
  </si>
  <si>
    <t>Respiratory illess</t>
  </si>
  <si>
    <t>Cardiovascular illness</t>
  </si>
  <si>
    <t>Maternal and child health</t>
  </si>
  <si>
    <t>Operationalising health in global climate adaptation commitments: A qualitative synthesis of 37 National Adaptation Plans</t>
  </si>
  <si>
    <t>Ajay Adhikari, Email: ajay.adhikari@anu.edu.au</t>
  </si>
  <si>
    <t>Davoud Pourmarzi, Email: davoud.pourmarzi@anu.edu.au</t>
  </si>
  <si>
    <t>Paul Kowal, Email: paul.kowal@anu.edu.au</t>
  </si>
  <si>
    <t>Aparna Lal, Email: aparna.lal@anu.edu.au</t>
  </si>
  <si>
    <t>Country Name</t>
  </si>
  <si>
    <t>Published Year</t>
  </si>
  <si>
    <t>Planned Period</t>
  </si>
  <si>
    <t>Jurisdictional Level (national/state/provincial/local)
(I think we don't need this variable. I believe every NAP covers national jurisdiction - excep that Sudan NAP is at state level)</t>
  </si>
  <si>
    <t>Key Health Impacts/Vulnerabilities Identified
(I have also included vulnerabiliyt in terms of lack of health service, medicines, etc.)</t>
  </si>
  <si>
    <t>Animal-related Health Issues</t>
  </si>
  <si>
    <t>Adaptation Strategy for Health Sector - Health System Resilience (Prevention, what maintains a healthy population)
(I assume that this variable is about institutional response [strategy/law/policy and organization] related to health risks)</t>
  </si>
  <si>
    <t xml:space="preserve">Adaptation Strategy for Health Sector 
- Health infrastructure (1. Data and information systems; 2. Health workforce and planning; 3. Public health organisations (I think we can put "organization" under previous variable which I believe is about institutions: strategy/law and organization)
</t>
  </si>
  <si>
    <t>Additional adaptation options for health-related infrastructure (such as sanitary infrastructure) and service</t>
  </si>
  <si>
    <t>Adaption Strategy for Health Sector - Emergencies or disasters</t>
  </si>
  <si>
    <t>Situation-desriptions for Specific Target Groups (e.g. target groups, women, youth, rural, remote) (Y/N)</t>
  </si>
  <si>
    <t>Adaptation Actions for Specific Target Groups (e.g. target groups, women, youth, rural, remote) (Y/N)</t>
  </si>
  <si>
    <t>Improve public awareness (Y/N)</t>
  </si>
  <si>
    <t>Improve/increase Knowledge and research capacity</t>
  </si>
  <si>
    <t>Monitoring of health related indicators</t>
  </si>
  <si>
    <t>Description of Health related indicators</t>
  </si>
  <si>
    <t>Full framework or specific evaluations plan (Y/N)</t>
  </si>
  <si>
    <t>Responsible Lead Agency / Ministry</t>
  </si>
  <si>
    <t>Comments</t>
  </si>
  <si>
    <t>Preparation Process</t>
  </si>
  <si>
    <t>What regulatory framework supports this NAP?/ Health plans of NAP supported by regulatory frameworks</t>
  </si>
  <si>
    <t>2021- Date posted on UNCC's website</t>
  </si>
  <si>
    <t>N</t>
  </si>
  <si>
    <t>National</t>
  </si>
  <si>
    <t>Heat wave, Vector increase (p2)
“There has been increased heat- as well as cold-related mortality in some regions as a result of climate changes. Local changes in temperature and rainfall have altered the distribution of some waterborne illnesses and disease vectors.” (p15); "air quality related health problems (respiratory diseases) might be aggravated in the main cities of Albania and in particular in the capital of Albania." (p63)
- The Albanian NAP started already with several process like steps taking also orientation from the NAP Technical Guidelines: Assessing climate vulnerabilities: Based on vulnerability assessments conducted for Albania’s National Communications to UNFCCC (First, Second and Third) and sector specific vulnerability studies for... health (2011) (p.46)</t>
  </si>
  <si>
    <r>
      <t xml:space="preserve">The country developed a specific ‘Health and climate change adaptation strategy’ and is trying to not only mainstream climate change adaptation into health policies but also implement the strategy in the Health Sector (p27).
“Apply best approaches for vector control, public health measures and preparedness for extreme events (heat waves).” (p34)   
"Goal 1: Implementation for selected health measures of relevance to climate change impacts is enhance with special focus on vector control, public health measures and preparedness for extreme events (heat waves)." (p63); "Adapt health sector policies for health facility construction. (2015-2021)" (p63); "Adapt the existing </t>
    </r>
    <r>
      <rPr>
        <b/>
        <sz val="12"/>
        <rFont val="Calibri"/>
        <family val="2"/>
        <scheme val="minor"/>
      </rPr>
      <t>surveillance systems</t>
    </r>
    <r>
      <rPr>
        <sz val="12"/>
        <rFont val="Calibri"/>
        <family val="2"/>
        <scheme val="minor"/>
      </rPr>
      <t xml:space="preserve"> on vector borne diseases. (2013-2021); 
Continuously assure the quality of the new </t>
    </r>
    <r>
      <rPr>
        <b/>
        <sz val="12"/>
        <rFont val="Calibri"/>
        <family val="2"/>
        <scheme val="minor"/>
      </rPr>
      <t>surveillance</t>
    </r>
    <r>
      <rPr>
        <sz val="12"/>
        <rFont val="Calibri"/>
        <family val="2"/>
        <scheme val="minor"/>
      </rPr>
      <t xml:space="preserve"> and the feed-back reports related to it. (2014- 2021);
Support Municipalities and Local Directories of Public health on sanitation continuously. (2013-2021)” (p64)</t>
    </r>
  </si>
  <si>
    <t>Potentially, “Capacity development for health institutions” (p34)
"Provide training sessions to selected health professionals.(2013- 2021)." (p63)
Capacity development for multi-perpective health institutions.
"Support with training and information Directories of Public Health and Municipalities. (2013-2021)" (p63)</t>
  </si>
  <si>
    <t>- Adapt health sector policies for health facility construction (2015-2021) (p.64)</t>
  </si>
  <si>
    <t>"The National Civil Emergency Plan draws together and clarifies the roles and responsibilities of all public and private stakeholders. This aims to channel the flow of relevant information, to strengthen decision making, and through coordination, to reinforce the capacity to respond through all phases of the disaster cycle." (p27); "Support Food Authority with training for food safety laboratories and risk assessment. (2013 – 2018)" (p64)</t>
  </si>
  <si>
    <t>Y - Potentially, “Public awareness + training” (p34); "Public Awareness of climate change impacts on health - Include health related impacts from climate change into awareness campaigns under Priority Action No. 6." (p63); "Inform communities timely and systematically about possible heat waves. (2012-2021)" (p63)</t>
  </si>
  <si>
    <t>Y - Potentially, “Capacity development for health institutions” (p34); "Improve the research and also livestock management, nutrition, and health under a changing climate" (p62); "Strengthen capacities at Institute of Public Health for entomological laboratory and entomological research. (2013-2021)" (p64)</t>
  </si>
  <si>
    <t>Y</t>
  </si>
  <si>
    <t>"Indicator 1.1: Climate related campaigns include health related climate impacts. o Indicator 1.2: Preparedness for extreme climate events is enhanced through early warning systems and primary health care facilities. o Indicator 1.3: Surveillance and prevention measures against communicable diseases caused by climate change are improved." (p63)</t>
  </si>
  <si>
    <t xml:space="preserve">Y - The comprehensive M&amp;E principles and steps are given, no specific one for the Health sector; it's worth noting that the country does well in checking, reporting, and updating (p111). 
</t>
  </si>
  <si>
    <t xml:space="preserve">MoH 
IPH 
IGJEUM 
National Food Authority
(p34); 
Institute of Public Health (IPH)
Ministry of Education and Science
Faculty of Medicine
IGEWE
Environmental Agency
Institute of food safety and veterinary research (ISUV),
Food Authority (FA)
Directories of Public Health (p64)
</t>
  </si>
  <si>
    <t>- Total cost estimated for health sector 145 million ALL (~USD 1.3 million)
- National budget 73 million ALL (~USD 0.7 million)
- Other sectors related to health such as water resources has also estimated cost for NAP implementation (p.28)</t>
  </si>
  <si>
    <t>Argentina</t>
  </si>
  <si>
    <t>2023-2030</t>
  </si>
  <si>
    <r>
      <t xml:space="preserve">- </t>
    </r>
    <r>
      <rPr>
        <b/>
        <sz val="12"/>
        <rFont val="Calibri"/>
        <family val="2"/>
        <scheme val="minor"/>
      </rPr>
      <t>Floods are also a cause of health risks</t>
    </r>
    <r>
      <rPr>
        <sz val="12"/>
        <rFont val="Calibri"/>
        <family val="2"/>
        <scheme val="minor"/>
      </rPr>
      <t xml:space="preserve"> for people, both because of the higher incidence of infections, the physical damage caused by these events, and their impact on the mental health of those affected (p.29)
- the temperature, humidity and rainfall conditions that favor the </t>
    </r>
    <r>
      <rPr>
        <b/>
        <sz val="12"/>
        <rFont val="Calibri"/>
        <family val="2"/>
        <scheme val="minor"/>
      </rPr>
      <t xml:space="preserve">reproduction of the Aedes aegyiptiy mosquito
</t>
    </r>
    <r>
      <rPr>
        <sz val="12"/>
        <rFont val="Calibri"/>
        <family val="2"/>
        <scheme val="minor"/>
      </rPr>
      <t>also generate a health risk due to an increase in cases of dengue fever (p.29)
- Another risk to people's health and comfort occurs in urban centers in the region due to</t>
    </r>
    <r>
      <rPr>
        <b/>
        <sz val="12"/>
        <rFont val="Calibri"/>
        <family val="2"/>
        <scheme val="minor"/>
      </rPr>
      <t xml:space="preserve"> cuts in the supply of electricity during heat waves</t>
    </r>
    <r>
      <rPr>
        <sz val="12"/>
        <rFont val="Calibri"/>
        <family val="2"/>
        <scheme val="minor"/>
      </rPr>
      <t xml:space="preserve"> (p.30)
- </t>
    </r>
    <r>
      <rPr>
        <b/>
        <sz val="12"/>
        <rFont val="Calibri"/>
        <family val="2"/>
        <scheme val="minor"/>
      </rPr>
      <t>heat waves increase hospitalizations and deaths</t>
    </r>
    <r>
      <rPr>
        <sz val="12"/>
        <rFont val="Calibri"/>
        <family val="2"/>
        <scheme val="minor"/>
      </rPr>
      <t xml:space="preserve"> of the elderly, young children and people with chronic diseases (cardiovascular, renal, respiratory, hypertension, diabetes and obesity), people with disabilities and others in vulnerable situations: homeless people, indigenous peoples or other people living in precarious habitation (p.30)
- The low level of health care coverage and accessibility (p.30)
- many diseases due to climate change mentioned in health sub-section of the section "measures to address climate change"</t>
    </r>
  </si>
  <si>
    <r>
      <t xml:space="preserve">- </t>
    </r>
    <r>
      <rPr>
        <b/>
        <sz val="12"/>
        <rFont val="Calibri"/>
        <family val="2"/>
        <scheme val="minor"/>
      </rPr>
      <t>National Health and Climate Change Strategy</t>
    </r>
    <r>
      <rPr>
        <sz val="12"/>
        <rFont val="Calibri"/>
        <family val="2"/>
        <scheme val="minor"/>
      </rPr>
      <t xml:space="preserve"> currently being developed
- Line of action 3. </t>
    </r>
    <r>
      <rPr>
        <b/>
        <sz val="12"/>
        <rFont val="Calibri"/>
        <family val="2"/>
        <scheme val="minor"/>
      </rPr>
      <t xml:space="preserve">Mainstreaming health in to national climate policy
</t>
    </r>
    <r>
      <rPr>
        <sz val="12"/>
        <rFont val="Calibri"/>
        <family val="2"/>
        <scheme val="minor"/>
      </rPr>
      <t xml:space="preserve">- Line of action 2. </t>
    </r>
    <r>
      <rPr>
        <b/>
        <sz val="12"/>
        <rFont val="Calibri"/>
        <family val="2"/>
        <scheme val="minor"/>
      </rPr>
      <t>Strengthening the health system</t>
    </r>
    <r>
      <rPr>
        <sz val="12"/>
        <rFont val="Calibri"/>
        <family val="2"/>
        <scheme val="minor"/>
      </rPr>
      <t xml:space="preserve"> in the face of climate change
- </t>
    </r>
    <r>
      <rPr>
        <b/>
        <sz val="12"/>
        <rFont val="Calibri"/>
        <family val="2"/>
        <scheme val="minor"/>
      </rPr>
      <t>Strengthening of the National Program for the Reduction of Health Risks</t>
    </r>
    <r>
      <rPr>
        <sz val="12"/>
        <rFont val="Calibri"/>
        <family val="2"/>
        <scheme val="minor"/>
      </rPr>
      <t xml:space="preserve"> Associated with the Climate Change and the roundtable within the Ministry of Health.
- Development of training for health teams on the links between climate change and health (including prevention,assessment,</t>
    </r>
    <r>
      <rPr>
        <b/>
        <sz val="12"/>
        <rFont val="Calibri"/>
        <family val="2"/>
        <scheme val="minor"/>
      </rPr>
      <t>surveillance</t>
    </r>
    <r>
      <rPr>
        <sz val="12"/>
        <rFont val="Calibri"/>
        <family val="2"/>
        <scheme val="minor"/>
      </rPr>
      <t xml:space="preserve"> and treatment actions), taking into consideration the cross-cutting approaches of gender and diversity,lifecourses,integratedrisk management,justtransition and OneHealth.
- Strengthening and updating of the </t>
    </r>
    <r>
      <rPr>
        <b/>
        <sz val="12"/>
        <rFont val="Calibri"/>
        <family val="2"/>
        <scheme val="minor"/>
      </rPr>
      <t>Early Warning System</t>
    </r>
    <r>
      <rPr>
        <sz val="12"/>
        <rFont val="Calibri"/>
        <family val="2"/>
        <scheme val="minor"/>
      </rPr>
      <t xml:space="preserve"> for Extreme Temperatures (heat and cold).
- </t>
    </r>
    <r>
      <rPr>
        <b/>
        <sz val="12"/>
        <rFont val="Calibri"/>
        <family val="2"/>
        <scheme val="minor"/>
      </rPr>
      <t>Guidelines</t>
    </r>
    <r>
      <rPr>
        <sz val="12"/>
        <rFont val="Calibri"/>
        <family val="2"/>
        <scheme val="minor"/>
      </rPr>
      <t xml:space="preserve"> for the development of Early Warning Systems for Pluvial Floods
- Strengthening of entomological and vector-borne disease </t>
    </r>
    <r>
      <rPr>
        <b/>
        <sz val="12"/>
        <rFont val="Calibri"/>
        <family val="2"/>
        <scheme val="minor"/>
      </rPr>
      <t>surveillance systems</t>
    </r>
  </si>
  <si>
    <r>
      <t xml:space="preserve">- Line of action 1. Strengthening the </t>
    </r>
    <r>
      <rPr>
        <b/>
        <sz val="12"/>
        <rFont val="Calibri"/>
        <family val="2"/>
        <scheme val="minor"/>
      </rPr>
      <t>governance of the health sector</t>
    </r>
    <r>
      <rPr>
        <sz val="12"/>
        <rFont val="Calibri"/>
        <family val="2"/>
        <scheme val="minor"/>
      </rPr>
      <t xml:space="preserve"> to face the challenges of climate change
- Development of </t>
    </r>
    <r>
      <rPr>
        <b/>
        <sz val="12"/>
        <rFont val="Calibri"/>
        <family val="2"/>
        <scheme val="minor"/>
      </rPr>
      <t>training for health teams</t>
    </r>
    <r>
      <rPr>
        <sz val="12"/>
        <rFont val="Calibri"/>
        <family val="2"/>
        <scheme val="minor"/>
      </rPr>
      <t xml:space="preserve"> on the links between climate change and health (including prevention,assessment,surveillance and treatment actions), taking into consideration the cross-cutting approaches of gender and diversity,lifecourses,integrated risk management,just transition and OneHealth.</t>
    </r>
  </si>
  <si>
    <r>
      <t>- Development of</t>
    </r>
    <r>
      <rPr>
        <b/>
        <sz val="12"/>
        <rFont val="Calibri"/>
        <family val="2"/>
        <scheme val="minor"/>
      </rPr>
      <t xml:space="preserve"> training for health teams</t>
    </r>
    <r>
      <rPr>
        <sz val="12"/>
        <rFont val="Calibri"/>
        <family val="2"/>
        <scheme val="minor"/>
      </rPr>
      <t xml:space="preserve"> on the links between climate change and health (including prevention,assessment,surveillance and treatment actions), </t>
    </r>
    <r>
      <rPr>
        <b/>
        <sz val="12"/>
        <rFont val="Calibri"/>
        <family val="2"/>
        <scheme val="minor"/>
      </rPr>
      <t>taking into consideration the cross-cutting approaches of gender and diversity</t>
    </r>
    <r>
      <rPr>
        <sz val="12"/>
        <rFont val="Calibri"/>
        <family val="2"/>
        <scheme val="minor"/>
      </rPr>
      <t>,lifecourses,integrated risk management,</t>
    </r>
    <r>
      <rPr>
        <b/>
        <sz val="12"/>
        <rFont val="Calibri"/>
        <family val="2"/>
        <scheme val="minor"/>
      </rPr>
      <t>just transition</t>
    </r>
    <r>
      <rPr>
        <sz val="12"/>
        <rFont val="Calibri"/>
        <family val="2"/>
        <scheme val="minor"/>
      </rPr>
      <t xml:space="preserve"> and OneHealth.</t>
    </r>
  </si>
  <si>
    <r>
      <t xml:space="preserve">- Development of training for health teams on the links between climate change and health (including prevention,assessment,surveillance and treatment actions), </t>
    </r>
    <r>
      <rPr>
        <b/>
        <sz val="12"/>
        <rFont val="Calibri"/>
        <family val="2"/>
        <scheme val="minor"/>
      </rPr>
      <t>taking into consideration the cross-cutting approaches of gender and diversity</t>
    </r>
    <r>
      <rPr>
        <sz val="12"/>
        <rFont val="Calibri"/>
        <family val="2"/>
        <scheme val="minor"/>
      </rPr>
      <t xml:space="preserve">,lifecourses,integrated risk management,just transition and OneHealth.
- Implementation, updating and maintenance of plans to prevent health risks associated with extreme temperature events (heatandcold), with </t>
    </r>
    <r>
      <rPr>
        <b/>
        <sz val="12"/>
        <rFont val="Calibri"/>
        <family val="2"/>
        <scheme val="minor"/>
      </rPr>
      <t>emphasis on the most vulnerable populations</t>
    </r>
  </si>
  <si>
    <r>
      <t xml:space="preserve">- Development of a National Climate and Health Observatory for the integration and analysis of climate , social, economic and health data, and the generation of climate and health monitoring indicators
- </t>
    </r>
    <r>
      <rPr>
        <b/>
        <sz val="12"/>
        <rFont val="Calibri"/>
        <family val="2"/>
        <scheme val="minor"/>
      </rPr>
      <t>Modeling the risk</t>
    </r>
    <r>
      <rPr>
        <sz val="12"/>
        <rFont val="Calibri"/>
        <family val="2"/>
        <scheme val="minor"/>
      </rPr>
      <t xml:space="preserve"> of vector-borne diseases, rodents, venomous animals, among others, incorporating climate projections</t>
    </r>
  </si>
  <si>
    <r>
      <t xml:space="preserve">- Development of a National Climate and Health Observatory for the integration and analysis of climate , social, economic and health data, and the generation of climate and health </t>
    </r>
    <r>
      <rPr>
        <b/>
        <sz val="12"/>
        <rFont val="Calibri"/>
        <family val="2"/>
        <scheme val="minor"/>
      </rPr>
      <t>monitoring indicators</t>
    </r>
  </si>
  <si>
    <r>
      <t xml:space="preserve">- Development of a National Climate and Health Observatory for the integration and analysis of climate , social, economic and health data, and the generation of climate and health monitoring </t>
    </r>
    <r>
      <rPr>
        <b/>
        <sz val="12"/>
        <rFont val="Calibri"/>
        <family val="2"/>
        <scheme val="minor"/>
      </rPr>
      <t>indicators</t>
    </r>
  </si>
  <si>
    <r>
      <t xml:space="preserve">- the </t>
    </r>
    <r>
      <rPr>
        <b/>
        <sz val="12"/>
        <rFont val="Calibri"/>
        <family val="2"/>
        <scheme val="minor"/>
      </rPr>
      <t>roundtable</t>
    </r>
    <r>
      <rPr>
        <sz val="12"/>
        <rFont val="Calibri"/>
        <family val="2"/>
        <scheme val="minor"/>
      </rPr>
      <t xml:space="preserve"> within the Ministry of Health.</t>
    </r>
  </si>
  <si>
    <t>- Funding of the Green Climate Fund and the UNDP</t>
  </si>
  <si>
    <t>- Law No.27520-Law on Minimum Standards for Adaptation and Mitigation of Global Climate Change</t>
  </si>
  <si>
    <t>- 5 years (2021-2025)
- It is anticipated that the adaptation measures presented in the NAP will be implemented or at least initiated during the 2021-2025 period (p.21)</t>
  </si>
  <si>
    <t>- "High frequency and magnitude of hazardous hydrometeorological phenomena (HHP) are characteristic for Armenia, which trigger droughts, landslides, mudslides, forest fires etc." (p7)
- One of the seven sectors identified with particular adaptation needs is 'human health' (p.12)</t>
  </si>
  <si>
    <t>- (rather than having detailed provision in NAP itself) the NAP states that the National Action Program of Adaptation to Climate Change serves as a roadmap for ensuring the mainstreaming of adaptation and implementation of the NAP in the sector policy (p.5)
- The vision underlying the NAP process is that all government-policy sectors considered vulnerable to the impacts of CC, including health will incorporate climate change adaptation considerations (p.14)
- Climate change adaptation considerations are to be integrated into the strategic development process of the healthcare sector by 2022, 2nd trimester (p.29)
- Source of fund - AMD 30,000: Sources not prohibited by legislation (inter-national donor organizations) (p.29)
- "Development of the draft RA Government Decree “On approval of the climate change adaptation plan for the healthcare sector” and submission to the office of the RA Prime Minister" (p29)</t>
  </si>
  <si>
    <t>- Rural low-income communities are particularly vulnerable to the impacts of climate change due to increased health risks (p.7)
- "Poverty is exacerbated by an unemployment rate of 28.6%, and an unequal distribution of gendered poverty. Because of their financial and social situations, the population groups living below the poverty line are vulnerable to different aspects of CC, such as extreme temperatures (high and low), bad weather and more frequent natural disasters. Combined analysis of Armenia’s historical data on droughts, soil erosion and other natural disasters shows that rural low-income communities are particularly vulnerable to the impacts of CC due to heightened water insecurity, increased health risks, reduced agricultural productivity and increased incidences of HHP" (p7)</t>
  </si>
  <si>
    <t>- "CCA [climate change adaptation] considerations are integrated into the strategic development process of the healthcare sector" (p29)</t>
  </si>
  <si>
    <t>- not particularly related to health</t>
  </si>
  <si>
    <t>- Ministry of Healthcare (performer) and Ministry of Environment (co-performer) (p.29)</t>
  </si>
  <si>
    <t>- While talking about climate change impact in general, health is also mentioned in NAP, but does not have dedicated plans for this
- The NAP is not designed to replace existing planning processes, rather to complement them. It does not prescribe how sectors and marzes should or will conduct their policy and planning processes, but provides guidance on good practice (p.15)</t>
  </si>
  <si>
    <t>- Funding of the Green Climate Fund and support of the UNDP</t>
  </si>
  <si>
    <t>- Formulation of the NAP process has been directed by three Government Decrees (p.12)
- Development of the draft RA Government Decree “On approval of the climate change adaptation plan for the healthcare sector” and submission to the office of the RA Prime Minister" (p29)</t>
  </si>
  <si>
    <t>Bangladesh</t>
  </si>
  <si>
    <t>2023-2050</t>
  </si>
  <si>
    <r>
      <t>- Cold waves can also have significant health impacts, contributing to</t>
    </r>
    <r>
      <rPr>
        <b/>
        <sz val="12"/>
        <rFont val="Calibri"/>
        <family val="2"/>
        <scheme val="minor"/>
      </rPr>
      <t xml:space="preserve"> acute respiratory infections (ARI), fever, pneumonia, asthma, coughs and skin diseases</t>
    </r>
    <r>
      <rPr>
        <sz val="12"/>
        <rFont val="Calibri"/>
        <family val="2"/>
        <scheme val="minor"/>
      </rPr>
      <t xml:space="preserve">, especially among the elderly and children
- Heat waves will affect human health adversely. As human bodies are not habituated to adjust to a sudden temperature rise, </t>
    </r>
    <r>
      <rPr>
        <b/>
        <sz val="12"/>
        <rFont val="Calibri"/>
        <family val="2"/>
        <scheme val="minor"/>
      </rPr>
      <t xml:space="preserve">more heatstroke </t>
    </r>
    <r>
      <rPr>
        <sz val="12"/>
        <rFont val="Calibri"/>
        <family val="2"/>
        <scheme val="minor"/>
      </rPr>
      <t>will occur.  Vector-borne diseases will spread as well
-</t>
    </r>
    <r>
      <rPr>
        <b/>
        <sz val="12"/>
        <rFont val="Calibri"/>
        <family val="2"/>
        <scheme val="minor"/>
      </rPr>
      <t xml:space="preserve"> Increased salinity</t>
    </r>
    <r>
      <rPr>
        <sz val="12"/>
        <rFont val="Calibri"/>
        <family val="2"/>
        <scheme val="minor"/>
      </rPr>
      <t xml:space="preserve"> leads to human health issues like </t>
    </r>
    <r>
      <rPr>
        <b/>
        <sz val="12"/>
        <rFont val="Calibri"/>
        <family val="2"/>
        <scheme val="minor"/>
      </rPr>
      <t>premature childbirth or death, stroke, high blood pressure</t>
    </r>
    <r>
      <rPr>
        <sz val="12"/>
        <rFont val="Calibri"/>
        <family val="2"/>
        <scheme val="minor"/>
      </rPr>
      <t>, etc</t>
    </r>
  </si>
  <si>
    <r>
      <t xml:space="preserve">- </t>
    </r>
    <r>
      <rPr>
        <b/>
        <sz val="12"/>
        <rFont val="Calibri"/>
        <family val="2"/>
        <scheme val="minor"/>
      </rPr>
      <t>Develop climate-resilient health care and WASH facilities</t>
    </r>
    <r>
      <rPr>
        <sz val="12"/>
        <rFont val="Calibri"/>
        <family val="2"/>
        <scheme val="minor"/>
      </rPr>
      <t xml:space="preserve"> for improved human well-being and livability in cities
- Improvement of </t>
    </r>
    <r>
      <rPr>
        <b/>
        <sz val="12"/>
        <rFont val="Calibri"/>
        <family val="2"/>
        <scheme val="minor"/>
      </rPr>
      <t>surveillance, early warning systems</t>
    </r>
    <r>
      <rPr>
        <sz val="12"/>
        <rFont val="Calibri"/>
        <family val="2"/>
        <scheme val="minor"/>
      </rPr>
      <t xml:space="preserve"> and </t>
    </r>
    <r>
      <rPr>
        <b/>
        <sz val="12"/>
        <rFont val="Calibri"/>
        <family val="2"/>
        <scheme val="minor"/>
      </rPr>
      <t>monitoring of psychosocial impacts and mental health risks</t>
    </r>
    <r>
      <rPr>
        <sz val="12"/>
        <rFont val="Calibri"/>
        <family val="2"/>
        <scheme val="minor"/>
      </rPr>
      <t xml:space="preserve"> from extreme weather events 
- The National Adaptation Plan for Health (</t>
    </r>
    <r>
      <rPr>
        <b/>
        <sz val="12"/>
        <rFont val="Calibri"/>
        <family val="2"/>
        <scheme val="minor"/>
      </rPr>
      <t>H-NAP) is being developed</t>
    </r>
    <r>
      <rPr>
        <sz val="12"/>
        <rFont val="Calibri"/>
        <family val="2"/>
        <scheme val="minor"/>
      </rPr>
      <t xml:space="preserve"> (p. 105)</t>
    </r>
  </si>
  <si>
    <r>
      <t xml:space="preserve">- Develop climate-resilient </t>
    </r>
    <r>
      <rPr>
        <b/>
        <sz val="12"/>
        <rFont val="Calibri"/>
        <family val="2"/>
        <scheme val="minor"/>
      </rPr>
      <t>health care and WASH facilities</t>
    </r>
    <r>
      <rPr>
        <sz val="12"/>
        <rFont val="Calibri"/>
        <family val="2"/>
        <scheme val="minor"/>
      </rPr>
      <t xml:space="preserve"> for improved human well-being and livability in cities</t>
    </r>
  </si>
  <si>
    <r>
      <t xml:space="preserve">- Cold waves can also have significant health impacts, contributing to acute respiratory infections (ARI), fever, pneumonia, asthma, coughs and skin diseases, </t>
    </r>
    <r>
      <rPr>
        <b/>
        <sz val="12"/>
        <rFont val="Calibri"/>
        <family val="2"/>
        <scheme val="minor"/>
      </rPr>
      <t xml:space="preserve">especially among the elderly and children
</t>
    </r>
    <r>
      <rPr>
        <sz val="12"/>
        <rFont val="Calibri"/>
        <family val="2"/>
        <scheme val="minor"/>
      </rPr>
      <t xml:space="preserve">- Adverse health consequences due to climate change are quite </t>
    </r>
    <r>
      <rPr>
        <b/>
        <sz val="12"/>
        <rFont val="Calibri"/>
        <family val="2"/>
        <scheme val="minor"/>
      </rPr>
      <t xml:space="preserve">prominent among women
</t>
    </r>
    <r>
      <rPr>
        <sz val="12"/>
        <rFont val="Calibri"/>
        <family val="2"/>
        <scheme val="minor"/>
      </rPr>
      <t xml:space="preserve">- </t>
    </r>
    <r>
      <rPr>
        <b/>
        <sz val="12"/>
        <rFont val="Calibri"/>
        <family val="2"/>
        <scheme val="minor"/>
      </rPr>
      <t>Persons with disabilities</t>
    </r>
    <r>
      <rPr>
        <sz val="12"/>
        <rFont val="Calibri"/>
        <family val="2"/>
        <scheme val="minor"/>
      </rPr>
      <t xml:space="preserve"> face neglect and various health, mobility and other problems in day-to-day life, making them more vulnerable to hazards or disasters.</t>
    </r>
  </si>
  <si>
    <r>
      <t xml:space="preserve">- Climate Change Gender Action Plan </t>
    </r>
    <r>
      <rPr>
        <b/>
        <sz val="12"/>
        <rFont val="Calibri"/>
        <family val="2"/>
        <scheme val="minor"/>
      </rPr>
      <t>(ccGAP) is being updated</t>
    </r>
  </si>
  <si>
    <r>
      <t xml:space="preserve">- </t>
    </r>
    <r>
      <rPr>
        <b/>
        <sz val="12"/>
        <rFont val="Calibri"/>
        <family val="2"/>
        <scheme val="minor"/>
      </rPr>
      <t>Action research</t>
    </r>
    <r>
      <rPr>
        <sz val="12"/>
        <rFont val="Calibri"/>
        <family val="2"/>
        <scheme val="minor"/>
      </rPr>
      <t xml:space="preserve"> for innovation in climate-resilient infrastructure, improved </t>
    </r>
    <r>
      <rPr>
        <b/>
        <sz val="12"/>
        <rFont val="Calibri"/>
        <family val="2"/>
        <scheme val="minor"/>
      </rPr>
      <t>health</t>
    </r>
    <r>
      <rPr>
        <sz val="12"/>
        <rFont val="Calibri"/>
        <family val="2"/>
        <scheme val="minor"/>
      </rPr>
      <t xml:space="preserve"> and WASH technologies	</t>
    </r>
  </si>
  <si>
    <r>
      <t xml:space="preserve">Health related issues and adaptation plan are </t>
    </r>
    <r>
      <rPr>
        <b/>
        <sz val="12"/>
        <rFont val="Calibri"/>
        <family val="2"/>
        <scheme val="minor"/>
      </rPr>
      <t>embedded in "urban area" theme</t>
    </r>
  </si>
  <si>
    <t>Benin</t>
  </si>
  <si>
    <t>- Malaria, acute respiratory infections and gastrointestinal disorders accounted for 60% of the reasons for consultations in 2017 (p.25)
- Health infrastructure coverage is unevenly di
- stributed throughout the national territory (p.25)
- Low accessibility to basic social services, including health (p.25)
- Precariousness of the mechanism for financing health expenditure (p.25)
- Vulnerable to food spoilage/food poisoning, discontinuity in the provision of health services (p.27), cardiovascular illnesses, heat wave, vector-borne diseases particularly malaria in wet periods and meningitis in dry periods, malnutrition/foodborne diseases, diseases related to faecal peril (p.28)
- Considering the dominant pathologies in Benin (malaria, acute respiratory infections and diarrheal diseases), it is clear that the vulnerability of the
population's health will probably be above average to horizons 2030 and 2050 (p.38)
- Lack of disease surveillance, information and research climate-sensitive and appropriate response (p.47)
- High prevalence of climate-sensitive diseases (p.47)
- Inadequate mechanism for financing related health interventions to climate change (p.47)
- Weak adaptation of health infrastructure, equipment of the climate change products and services (p.47)</t>
  </si>
  <si>
    <r>
      <t xml:space="preserve">- </t>
    </r>
    <r>
      <rPr>
        <b/>
        <sz val="12"/>
        <rFont val="Calibri"/>
        <family val="2"/>
        <scheme val="minor"/>
      </rPr>
      <t>The health zones of the North</t>
    </r>
    <r>
      <rPr>
        <sz val="12"/>
        <rFont val="Calibri"/>
        <family val="2"/>
        <scheme val="minor"/>
      </rPr>
      <t xml:space="preserve">, on the whole, excessive heat and violent winds recorded especially in the dry season mainly affect meningitis, while floods and heavy rains
exert more influence on malaria (p.37)
- </t>
    </r>
    <r>
      <rPr>
        <b/>
        <sz val="12"/>
        <rFont val="Calibri"/>
        <family val="2"/>
        <scheme val="minor"/>
      </rPr>
      <t>In the health zones of the Centre</t>
    </r>
    <r>
      <rPr>
        <sz val="12"/>
        <rFont val="Calibri"/>
        <family val="2"/>
        <scheme val="minor"/>
      </rPr>
      <t xml:space="preserve">, floods and floods affect malaria the most (p.37)
- Granite crushers, fishermen, small ruminant breeders, transporters and pig breeders are the most socio-economically disadvantaged groups (p.37)
- The elderly, carriers and children under 5 are the social group that uses the health center the least (p.37)
- </t>
    </r>
    <r>
      <rPr>
        <b/>
        <sz val="12"/>
        <rFont val="Calibri"/>
        <family val="2"/>
        <scheme val="minor"/>
      </rPr>
      <t>In the southern health zones</t>
    </r>
    <r>
      <rPr>
        <sz val="12"/>
        <rFont val="Calibri"/>
        <family val="2"/>
        <scheme val="minor"/>
      </rPr>
      <t>, floods and heavy rains significantly affect malaria (p.37)
- The elderly and farmers, traditional therapists, fishermen and market gardeners are the social groups with the lowest level of access to socio-sanitary services (p.37)
- According to the TCN report, on the health level, the decline in acquired immunity in pregnant women, behavioral disorders in all subjects and growth regression in children (under 5 years), mortality very high childbirth are the consequences (p.38)</t>
    </r>
  </si>
  <si>
    <t>- Lack of disease surveillance, information and research identified as a barrier (p.47)</t>
  </si>
  <si>
    <t>- Ministry of Health (p.59)</t>
  </si>
  <si>
    <t>- Cost estimated for implementation of NAP strategies (p.97)</t>
  </si>
  <si>
    <t>Supported by GIZ, GCF and UNDP</t>
  </si>
  <si>
    <t>- Legislative provisions related to climate change in Benin: Law No. 87-015 of September 21, 1987 on the Public Hygiene Code (59)
- Regulatory provisions: Decree No. 2019-417 of September 25, 2019 on creation, powers, organization and operation of the Health Sector Regulatory Authority (ARSS), and Decree No. 2017-433 of August 10, 2017 on the powers, organization and operation of the Beninese Agency for Food Safety (ABSSA) (p.63)</t>
  </si>
  <si>
    <t>Bhutan</t>
  </si>
  <si>
    <r>
      <t xml:space="preserve">- </t>
    </r>
    <r>
      <rPr>
        <b/>
        <sz val="12"/>
        <rFont val="Calibri"/>
        <family val="2"/>
        <scheme val="minor"/>
      </rPr>
      <t>Risk of zoonosis</t>
    </r>
    <r>
      <rPr>
        <sz val="12"/>
        <rFont val="Calibri"/>
        <family val="2"/>
        <scheme val="minor"/>
      </rPr>
      <t xml:space="preserve"> events because of changing wildlife habitats and increasing intersection between wildlife, livestock, and human settlements
- Heat waves, flash floods and landslides threaten human life, health, and wellbeing and affect </t>
    </r>
    <r>
      <rPr>
        <b/>
        <sz val="12"/>
        <rFont val="Calibri"/>
        <family val="2"/>
        <scheme val="minor"/>
      </rPr>
      <t xml:space="preserve">health infrastructure
</t>
    </r>
    <r>
      <rPr>
        <sz val="12"/>
        <rFont val="Calibri"/>
        <family val="2"/>
        <scheme val="minor"/>
      </rPr>
      <t xml:space="preserve">- </t>
    </r>
    <r>
      <rPr>
        <b/>
        <sz val="12"/>
        <rFont val="Calibri"/>
        <family val="2"/>
        <scheme val="minor"/>
      </rPr>
      <t>Vector-borne diseases</t>
    </r>
    <r>
      <rPr>
        <sz val="12"/>
        <rFont val="Calibri"/>
        <family val="2"/>
        <scheme val="minor"/>
      </rPr>
      <t xml:space="preserve"> (malaria, dengue and to a lesser extent chikungunya, Japanese encephalitis, kala-azar, and scrub typhus) and </t>
    </r>
    <r>
      <rPr>
        <b/>
        <sz val="12"/>
        <rFont val="Calibri"/>
        <family val="2"/>
        <scheme val="minor"/>
      </rPr>
      <t>water-borne diseases</t>
    </r>
    <r>
      <rPr>
        <sz val="12"/>
        <rFont val="Calibri"/>
        <family val="2"/>
        <scheme val="minor"/>
      </rPr>
      <t xml:space="preserve"> (diarrhoea, dysentery, typhoid, cholera) are prevalent in Bhutan and are sensitive to climate change
-</t>
    </r>
    <r>
      <rPr>
        <b/>
        <sz val="12"/>
        <rFont val="Calibri"/>
        <family val="2"/>
        <scheme val="minor"/>
      </rPr>
      <t xml:space="preserve"> Dengue</t>
    </r>
    <r>
      <rPr>
        <sz val="12"/>
        <rFont val="Calibri"/>
        <family val="2"/>
        <scheme val="minor"/>
      </rPr>
      <t xml:space="preserve"> in Bhutan was first reported in 2004 and under climate change can increase to about 3000 incidences per year by 2050</t>
    </r>
  </si>
  <si>
    <r>
      <t xml:space="preserve">- </t>
    </r>
    <r>
      <rPr>
        <b/>
        <sz val="12"/>
        <rFont val="Calibri"/>
        <family val="2"/>
        <scheme val="minor"/>
      </rPr>
      <t>Surveillance</t>
    </r>
    <r>
      <rPr>
        <sz val="12"/>
        <rFont val="Calibri"/>
        <family val="2"/>
        <scheme val="minor"/>
      </rPr>
      <t xml:space="preserve"> and control of climate-sensitive diseases
- </t>
    </r>
    <r>
      <rPr>
        <b/>
        <sz val="12"/>
        <rFont val="Calibri"/>
        <family val="2"/>
        <scheme val="minor"/>
      </rPr>
      <t>Cross-sectoral collaboration and coordination</t>
    </r>
    <r>
      <rPr>
        <sz val="12"/>
        <rFont val="Calibri"/>
        <family val="2"/>
        <scheme val="minor"/>
      </rPr>
      <t xml:space="preserve">, since the determinants of health fall on other sectors and agencies, such as through Water, Sanitation and Hygiene (WASH) facilities, design of the living environment and disaster risk reduction and management
- </t>
    </r>
    <r>
      <rPr>
        <b/>
        <sz val="12"/>
        <rFont val="Calibri"/>
        <family val="2"/>
        <scheme val="minor"/>
      </rPr>
      <t>Collaborating partners/agencies</t>
    </r>
    <r>
      <rPr>
        <sz val="12"/>
        <rFont val="Calibri"/>
        <family val="2"/>
        <scheme val="minor"/>
      </rPr>
      <t xml:space="preserve"> identified
- </t>
    </r>
    <r>
      <rPr>
        <b/>
        <sz val="12"/>
        <rFont val="Calibri"/>
        <family val="2"/>
        <scheme val="minor"/>
      </rPr>
      <t>Cross-boarder collaboration</t>
    </r>
    <r>
      <rPr>
        <sz val="12"/>
        <rFont val="Calibri"/>
        <family val="2"/>
        <scheme val="minor"/>
      </rPr>
      <t xml:space="preserve"> emphasized</t>
    </r>
  </si>
  <si>
    <r>
      <t xml:space="preserve">- Research and </t>
    </r>
    <r>
      <rPr>
        <b/>
        <sz val="12"/>
        <rFont val="Calibri"/>
        <family val="2"/>
        <scheme val="minor"/>
      </rPr>
      <t>capacity building of the health sector</t>
    </r>
    <r>
      <rPr>
        <sz val="12"/>
        <rFont val="Calibri"/>
        <family val="2"/>
        <scheme val="minor"/>
      </rPr>
      <t xml:space="preserve"> is needed since the topic of climate risk integration is a fairly new topic among</t>
    </r>
    <r>
      <rPr>
        <b/>
        <sz val="12"/>
        <rFont val="Calibri"/>
        <family val="2"/>
        <scheme val="minor"/>
      </rPr>
      <t xml:space="preserve"> health professionals and practitioners</t>
    </r>
    <r>
      <rPr>
        <sz val="12"/>
        <rFont val="Calibri"/>
        <family val="2"/>
        <scheme val="minor"/>
      </rPr>
      <t xml:space="preserve"> in Bhutan</t>
    </r>
  </si>
  <si>
    <r>
      <t xml:space="preserve">- Building resilience of critical public </t>
    </r>
    <r>
      <rPr>
        <b/>
        <sz val="12"/>
        <rFont val="Calibri"/>
        <family val="2"/>
        <scheme val="minor"/>
      </rPr>
      <t>health infrastructure</t>
    </r>
    <r>
      <rPr>
        <sz val="12"/>
        <rFont val="Calibri"/>
        <family val="2"/>
        <scheme val="minor"/>
      </rPr>
      <t xml:space="preserve"> against extreme events and long-term climate risks.</t>
    </r>
  </si>
  <si>
    <r>
      <t>-  Enhancing health</t>
    </r>
    <r>
      <rPr>
        <b/>
        <sz val="12"/>
        <rFont val="Calibri"/>
        <family val="2"/>
        <scheme val="minor"/>
      </rPr>
      <t xml:space="preserve"> emergency preparedness to respond to climate induced disaster</t>
    </r>
  </si>
  <si>
    <r>
      <t xml:space="preserve">- While vector borne diseases are endemic to the southern border with India, the
</t>
    </r>
    <r>
      <rPr>
        <b/>
        <sz val="12"/>
        <rFont val="Calibri"/>
        <family val="2"/>
        <scheme val="minor"/>
      </rPr>
      <t>spatial range is also expected to increase to other dzongkhags with higher elevations</t>
    </r>
    <r>
      <rPr>
        <sz val="12"/>
        <rFont val="Calibri"/>
        <family val="2"/>
        <scheme val="minor"/>
      </rPr>
      <t>.</t>
    </r>
  </si>
  <si>
    <r>
      <t xml:space="preserve">- Stakeholders have identified the </t>
    </r>
    <r>
      <rPr>
        <b/>
        <sz val="12"/>
        <rFont val="Calibri"/>
        <family val="2"/>
        <scheme val="minor"/>
      </rPr>
      <t>participation of senior citizens and retired professionals</t>
    </r>
    <r>
      <rPr>
        <sz val="12"/>
        <rFont val="Calibri"/>
        <family val="2"/>
        <scheme val="minor"/>
      </rPr>
      <t xml:space="preserve"> as partners to fill in gaps in specialised capacity and </t>
    </r>
    <r>
      <rPr>
        <b/>
        <sz val="12"/>
        <rFont val="Calibri"/>
        <family val="2"/>
        <scheme val="minor"/>
      </rPr>
      <t xml:space="preserve">provide support in outreach and advocacy </t>
    </r>
    <r>
      <rPr>
        <sz val="12"/>
        <rFont val="Calibri"/>
        <family val="2"/>
        <scheme val="minor"/>
      </rPr>
      <t xml:space="preserve">to vulnerable groups
- Awareness raising for </t>
    </r>
    <r>
      <rPr>
        <b/>
        <sz val="12"/>
        <rFont val="Calibri"/>
        <family val="2"/>
        <scheme val="minor"/>
      </rPr>
      <t>cross-border collaboration</t>
    </r>
  </si>
  <si>
    <r>
      <t xml:space="preserve">- </t>
    </r>
    <r>
      <rPr>
        <b/>
        <sz val="12"/>
        <rFont val="Calibri"/>
        <family val="2"/>
        <scheme val="minor"/>
      </rPr>
      <t>Research</t>
    </r>
    <r>
      <rPr>
        <sz val="12"/>
        <rFont val="Calibri"/>
        <family val="2"/>
        <scheme val="minor"/>
      </rPr>
      <t xml:space="preserve"> and capacity building of the health sector is needed since the topic of climate risk integration is a fairly new topic among health professionals and practitioners in Bhutan</t>
    </r>
  </si>
  <si>
    <r>
      <t xml:space="preserve">- Activities (short- &amp; medium-term) and their </t>
    </r>
    <r>
      <rPr>
        <b/>
        <sz val="12"/>
        <rFont val="Calibri"/>
        <family val="2"/>
        <scheme val="minor"/>
      </rPr>
      <t>key performance indictors</t>
    </r>
    <r>
      <rPr>
        <sz val="12"/>
        <rFont val="Calibri"/>
        <family val="2"/>
        <scheme val="minor"/>
      </rPr>
      <t xml:space="preserve"> identified</t>
    </r>
  </si>
  <si>
    <t>- Ministry of Health</t>
  </si>
  <si>
    <r>
      <t xml:space="preserve">- </t>
    </r>
    <r>
      <rPr>
        <b/>
        <sz val="12"/>
        <rFont val="Calibri"/>
        <family val="2"/>
        <scheme val="minor"/>
      </rPr>
      <t>Cost for actions</t>
    </r>
    <r>
      <rPr>
        <sz val="12"/>
        <rFont val="Calibri"/>
        <family val="2"/>
        <scheme val="minor"/>
      </rPr>
      <t xml:space="preserve"> under each strategic objective estimated
- Various forms of </t>
    </r>
    <r>
      <rPr>
        <b/>
        <sz val="12"/>
        <rFont val="Calibri"/>
        <family val="2"/>
        <scheme val="minor"/>
      </rPr>
      <t>funds availability mentioned</t>
    </r>
    <r>
      <rPr>
        <sz val="12"/>
        <rFont val="Calibri"/>
        <family val="2"/>
        <scheme val="minor"/>
      </rPr>
      <t xml:space="preserve"> for NAP implementation (related to UNFCCC, MDBs, bilaterals)
-</t>
    </r>
    <r>
      <rPr>
        <b/>
        <sz val="12"/>
        <rFont val="Calibri"/>
        <family val="2"/>
        <scheme val="minor"/>
      </rPr>
      <t xml:space="preserve"> Cost</t>
    </r>
    <r>
      <rPr>
        <sz val="12"/>
        <rFont val="Calibri"/>
        <family val="2"/>
        <scheme val="minor"/>
      </rPr>
      <t xml:space="preserve"> for health and other related sectors estimated</t>
    </r>
  </si>
  <si>
    <t>- Supported by UNDP</t>
  </si>
  <si>
    <t>Bosnia and Herzegovina</t>
  </si>
  <si>
    <t>short-term (2020-2023)
medium-term (2023-2027)
long-term (2025-2030)</t>
  </si>
  <si>
    <t>- Blood pressure oscillations (p.52)
- Cardiovascular and neurological problems (p.52)
- Spread of water-borne diseases (p.52)
- Food-borne, water-borne and vector-borne diseases (p.53)
- An increase in the number of strokes by type of bleeding (p.53)</t>
  </si>
  <si>
    <t>- Development of legislation on work in extreme climatic conditions (p.67)
- Priority interventions include better management of environmental determinants of health (such as water supply and sanitation) (p.54)</t>
  </si>
  <si>
    <t>- Establishing effective statistical monitoring of climate change-related pathologies (p.67)
- Training to staff (p.67)
- Building the capacity of public health institutes and emergency departments (p.67)</t>
  </si>
  <si>
    <t>- Building the capacity of public health institutes and emergency
departments (p. 67)</t>
  </si>
  <si>
    <t>- Vulnerable groups identified (chronic patients, the elderly) (p.52) (children, pregnant women, the elderly, people prone to allergies) (p.53)
- Underdeveloped and small local communities without adequate primary health care facilities (p.53)</t>
  </si>
  <si>
    <t>- Raising awareness and informing the population about the impact of climate change on human health (p.68)</t>
  </si>
  <si>
    <t>- NAP recommends that future studies should examine the link between climatic extremes and heart attack, chronic obstructive pulmonary disease, arrhythmias and respiratory diseases (p.53)
- Making a study into new diseases caused by climate change (p.68)
- Examining bioclimatic impacts on human health (p.68)
- Examining the impact of allergens on human health (p.69)
- Making a study into new diseases caused by climate change (p.68) supported by funding of 250 BAM</t>
  </si>
  <si>
    <t>- Establishing effective
statistical monitoring
of climate change-related pathologies (with prior training of staff) (p.67)
- Monitoring of the quality of drinking water in rural areas (p.68)
- Deaths related to flooding (p.91)
- Mortality due to extreme temperatures (p.91)
- Number of people requiring interventions against neglected tropical diseases (p.92)
- Mortality rate attributed to cardiovascular disease, cancer, diabetes or chronic respiratory disease (p.92)
- Vector-borne disease-prevalence: Ixodes ricinus ticks, aedes albopictus, west Nile virus infections, chikungunya transmission (p.93)
- Time series of vibriosis
infections (except cholera) (p.93)</t>
  </si>
  <si>
    <t>- Potential indicators in terms of climate impacts on health, recommended adaptation action, and expected adaptation results based on international experiences and practices have been listed (p.119)</t>
  </si>
  <si>
    <t>- Various government institutions (p.67-69) so we could say that collaboration would be there.
- Public Health Institute of Republika Srpska, Ministry of Health and Social Welfare of Republika Srpska, Public Health Institute of Federation BiH (Public Health Institutes) and Ministry of Health of Federation BiH-for data related to health (p.99)</t>
  </si>
  <si>
    <t>- Health sector adaptation cost estimate 15.1 million BAM (~ USD 8.2 million) (p.67-69)
- Other sector such as water has also cost estimated for adaptation: "monitoring of the quality of drinking
water in rural areas" (p.68)</t>
  </si>
  <si>
    <t>- Prepared with a support from GCF and UNDP (p.7)</t>
  </si>
  <si>
    <t>- The current legislative framework in Bosnia and Herzegovina does not provide a sufficient basis to adequately address climate change impacts (p.12)
'- Development of legislation on work in extreme climatic conditions (p.67)</t>
  </si>
  <si>
    <t>2017-2040</t>
  </si>
  <si>
    <t>- Detailed assessment of vulnerabilities and impacts on health has been done in NAP (p.168-169)
- People's exposure to disasters (Flooding and drought), air pollution, reduced capacity and quality of water resources, and climate-sensitive infectious diseases is considered (p.168-169)
- Determinants of vulneraibility are considered as environmental conditioning agent and socioeconomic
conditioning agent (p.168-173)
- Effects on population and unified health system are identified (p.168-173)</t>
  </si>
  <si>
    <r>
      <t>- Integrate climatic, environmental and socioeconomic risk
analysis into SUS procedures for monitoring of publichealth
emergencies (p.34)
- "Establish a study, research, monitoring and communication network on climate and health, with a view to expanding technical-scientific knowledge and inputs for healthstatus analysis and for consolidated decision-making of the Unified Health System (SUS)" (p34)
- Strengthening of the
inter-sectoral and inter-institutional
coordination (p.175,178)
- Strengthen implementation of the
national</t>
    </r>
    <r>
      <rPr>
        <b/>
        <sz val="12"/>
        <rFont val="Calibri"/>
        <family val="2"/>
        <scheme val="minor"/>
      </rPr>
      <t xml:space="preserve"> policy</t>
    </r>
    <r>
      <rPr>
        <sz val="12"/>
        <rFont val="Calibri"/>
        <family val="2"/>
        <scheme val="minor"/>
      </rPr>
      <t xml:space="preserve"> for sanitation and health (p.180)
- Strengthen health surveillance for
identification of humanhealth risks associated with climate change (p.180)
- Establish a study, research, </t>
    </r>
    <r>
      <rPr>
        <b/>
        <sz val="12"/>
        <rFont val="Calibri"/>
        <family val="2"/>
        <scheme val="minor"/>
      </rPr>
      <t>monitoring</t>
    </r>
    <r>
      <rPr>
        <sz val="12"/>
        <rFont val="Calibri"/>
        <family val="2"/>
        <scheme val="minor"/>
      </rPr>
      <t xml:space="preserve"> and </t>
    </r>
    <r>
      <rPr>
        <b/>
        <sz val="12"/>
        <rFont val="Calibri"/>
        <family val="2"/>
        <scheme val="minor"/>
      </rPr>
      <t>communication</t>
    </r>
    <r>
      <rPr>
        <sz val="12"/>
        <rFont val="Calibri"/>
        <family val="2"/>
        <scheme val="minor"/>
      </rPr>
      <t xml:space="preserve">
network on climate and health, with a view to expanding technical scientific knowledge and inputs for healthstatus analysis and for consolidated decision-making
of the Unified Health System (SUS) (p.182)</t>
    </r>
  </si>
  <si>
    <t>- Improvement of the quality of information and processes for risk reporting to assist with SUS activities in public-health emergencies associated with climate change (p.177)
- Promotion of capacity-building and actions to raise awareness of the population and of SUS professionals on the effects of climate change on
human health (p.178)
- Provision of data and information
for knowledge production,
technology transfers and actions (p.178)</t>
  </si>
  <si>
    <r>
      <t xml:space="preserve">- Fostering of sustainable, resilient and secure infrastructure for public healthcare and supplementary health facilities
- </t>
    </r>
    <r>
      <rPr>
        <b/>
        <sz val="12"/>
        <rFont val="Calibri"/>
        <family val="2"/>
        <scheme val="minor"/>
      </rPr>
      <t>technology</t>
    </r>
    <r>
      <rPr>
        <sz val="12"/>
        <rFont val="Calibri"/>
        <family val="2"/>
        <scheme val="minor"/>
      </rPr>
      <t xml:space="preserve"> transfers and actions (p.178)</t>
    </r>
  </si>
  <si>
    <t>- Improvement of the quality of information and processes for risk reporting to assist with SUS activities in public-health emergencies associated with climate change (p.177)
- Identify etiological causes in health-emergency associated cases (p.180)</t>
  </si>
  <si>
    <t>- NAP states that "setting adaptive measures for health requires a multidisciplinary approach that takes into account vulnerabilities stemming from different economic sectors and from such characteristics as climate, geography, vegetation, economy, culture, social models and epidemiological profiles of each of Brazil’s regions that may pose health risks to humans" (p.175)
- NAP illustrates the relationship
between sectoral actions and reduction of socio-environmental vulnerabilities, and demonstrates the need for crosscutting approaches for improvement of public policies (p.177)</t>
  </si>
  <si>
    <t>- Formulation of specific policies to increase resilience of social groups
with greater vulnerability to climate change in rural areas, wetlands, and among forest populations, indigenous peoples and the homeless (p.179)</t>
  </si>
  <si>
    <t>- Promotion of capacity-building and actions to
raise awareness of the population and of SUS professionals on the effects of climate change on human health (p.178)</t>
  </si>
  <si>
    <r>
      <t>- Promotion of studies
and research on the effects of climate change on human health, considering</t>
    </r>
    <r>
      <rPr>
        <b/>
        <sz val="12"/>
        <rFont val="Calibri"/>
        <family val="2"/>
        <scheme val="minor"/>
      </rPr>
      <t xml:space="preserve"> traditional knowledge</t>
    </r>
    <r>
      <rPr>
        <sz val="12"/>
        <rFont val="Calibri"/>
        <family val="2"/>
        <scheme val="minor"/>
      </rPr>
      <t>, regional characteristics and ecosystems when constructing knowledge (p.177)
- Establish centres for studies and research on
climate and health within the Unified Health System (p.182)</t>
    </r>
  </si>
  <si>
    <r>
      <t xml:space="preserve">- Expand the scope of the National Drinking Water Quality </t>
    </r>
    <r>
      <rPr>
        <b/>
        <sz val="12"/>
        <rFont val="Calibri"/>
        <family val="2"/>
        <scheme val="minor"/>
      </rPr>
      <t>Surveillance</t>
    </r>
    <r>
      <rPr>
        <sz val="12"/>
        <rFont val="Calibri"/>
        <family val="2"/>
        <scheme val="minor"/>
      </rPr>
      <t xml:space="preserve"> Program (VIGIAGUA) to reach 85% of Brazilian municipalities, by 2019 (p.181)
- Establish a study,
research, </t>
    </r>
    <r>
      <rPr>
        <b/>
        <sz val="12"/>
        <rFont val="Calibri"/>
        <family val="2"/>
        <scheme val="minor"/>
      </rPr>
      <t>monitoring</t>
    </r>
    <r>
      <rPr>
        <sz val="12"/>
        <rFont val="Calibri"/>
        <family val="2"/>
        <scheme val="minor"/>
      </rPr>
      <t xml:space="preserve">
and </t>
    </r>
    <r>
      <rPr>
        <b/>
        <sz val="12"/>
        <rFont val="Calibri"/>
        <family val="2"/>
        <scheme val="minor"/>
      </rPr>
      <t>communication</t>
    </r>
    <r>
      <rPr>
        <sz val="12"/>
        <rFont val="Calibri"/>
        <family val="2"/>
        <scheme val="minor"/>
      </rPr>
      <t xml:space="preserve"> network on climate and
health, with a view to
expanding technical scientific knowledge
and inputs for health status analysis and for consolidated decision making of the Unified Health System (SUS) (p.182)</t>
    </r>
  </si>
  <si>
    <t>- Percentage of municipalities with information on registration,
control and surveillance of drinking-water quality recorded
on SISAGUA (p.181)
- Network established and consolidated
- Cooperation agreement drafted and implemented.
- Network project drafted.
- CITISAS project drafted.
- Protocol for monitoring public-health emergencies integrated with analysis of climatic, environmental and socioeconomic risk drafted.
- Panel for strategic information on climate and health established.
- Integration Centre for Health, Environment and Sustainability Technologies established (p.182)</t>
  </si>
  <si>
    <t>- Ministry of Health’s Secretariat
for Health Surveillance</t>
  </si>
  <si>
    <t>- Prepared by the Executive Group of the Inter-ministerial
Committee on Climate Change (GEx-CIM)
- Participation of federarl and state governments, civil society, private sectors</t>
  </si>
  <si>
    <t>- Health plan (alongwith other sectoral plans) for Mitigation of and Adaptation to
Climate Change are contemplated by Law 12187, of 2009 and
Decree 7390, of 2010 (footnote on p.20)</t>
  </si>
  <si>
    <t xml:space="preserve">“Famine and its nutrition impacts: inability to maintain a proper diet throughout the year. Some farmers eat just one meal a day at critical times of the year and this impacts on the health and diet of the population.” (p40); 
“As far as vulnerability to climate change of the health sector is concerned, the main impact will be from climate-sensitive diseases following meteorological events.”; “Damage caused by excessive rainfall, especially floods, may pose a risk to public health due to the precarious condition of water works and a gradual deterioration in the quality of water, causing outbreaks of water-borne diseases such as cholera, dysentery and salmonella.” (p47); 
infection and diarrhoeal disease after flooding (p48);
malaria due to rise in temperature; “high temperatures contribute directly to death from cardiovascular or respiratory diseases, especially among the elderly.”; “the presence of ozone and other pollutants in the air that exacerbate cardiovascular and respiratory diseases increase when the temperature rises.”; “Other factors, such as humidity and dust may encourage certain diseases. Cerebro-spinal meningitis epidemics occur during the dry season, which coincides with periods of low humidity and dusty conditions and disappear with the onset of the rainy season” (p48).
“The impact of the vulnerability of water resources on the health sector takes the form of damage caused by excessive rainfall, especially floods, which may pose a risk to public health due to the precarious condition of water works and a gradual deterioration in the quality of water, causing outbreaks of water-borne diseases such as cholera, dysentery and salmonella. This risk of flooding might pose a risk to food security if harvests are destroyed, thereby also resulting in increased malnutrition, especially among children.” (p51); 
“a significant increase in maximum and minimum temperatures and alternating periods of drought and heavy rainfall over the next 30 to 50 years, leading inter alia to the increased vulnerability of populations due to a greater incidence of certain diseases such as meningitis and malaria” (p80).
</t>
  </si>
  <si>
    <t>Y - "Maintain level of consumption of healthy animal products" (p63); "Protect the health of consumers of heat-perishable foodstuffs of animal origin" (p73)</t>
  </si>
  <si>
    <r>
      <t xml:space="preserve">"Protect and improve public health; Ensure leadership and governance in terms of adapting to the impacts of climate change on the health sector" (p10);
“Incorporate climate change issues into healthcare </t>
    </r>
    <r>
      <rPr>
        <b/>
        <sz val="12"/>
        <rFont val="Calibri"/>
        <family val="2"/>
        <scheme val="minor"/>
      </rPr>
      <t>strategies</t>
    </r>
    <r>
      <rPr>
        <sz val="12"/>
        <rFont val="Calibri"/>
        <family val="2"/>
        <scheme val="minor"/>
      </rPr>
      <t xml:space="preserve">; Strengthen collaboration between the climate change and healthcare sectors; </t>
    </r>
    <r>
      <rPr>
        <b/>
        <sz val="12"/>
        <rFont val="Calibri"/>
        <family val="2"/>
        <scheme val="minor"/>
      </rPr>
      <t>Build capacities</t>
    </r>
    <r>
      <rPr>
        <sz val="12"/>
        <rFont val="Calibri"/>
        <family val="2"/>
        <scheme val="minor"/>
      </rPr>
      <t xml:space="preserve"> for forecasting and responding to climate-change-related phenomena” (p85);
- Preserve water resources and improve access to sanitation (p.65)</t>
    </r>
  </si>
  <si>
    <t xml:space="preserve">- "Increase human resources in the health sector skilled in adapting to the effects of climate change (p10)" "Strengthen human resources in the healthcare sector; Promote research in the healthcare sector" (p85); “Improve levels of knowledge among personnel in relation to climate-change-sensitive diseases” (p85)
- "Improve detection and response rates for climate change-related phenomena"(p85)
</t>
  </si>
  <si>
    <t>"Establish sanitary infrastructures which are adapted to climate change impacts" (p85).
-"Adapt health infrastructure to the effects of climate change (p10)"</t>
  </si>
  <si>
    <t>"Improve detection and response rates for climate change-related phenomena"(p85)</t>
  </si>
  <si>
    <t xml:space="preserve">Y - “Famine and its nutrition impacts: inability to maintain a proper diet throughout the year. Some farmers eat just one meal a day at critical times of the year and this impacts on the health and diet of the population.” (p40);
“high temperatures contribute directly to death from cardiovascular or respiratory diseases, especially among the elderly.” (p48);
“Women are often forced to travel long distances and still may be unable to find drinking water, as numerous other constraints make this a difficult chore, such as salinisation, dry wells or contamination. Although the State has improved the technical potential with modern boreholes and wells, access to water for women is still a problem on the whole. This impacts on their health and on children's health in terms of the quality of the water and the physical effort required.” (p53)
</t>
  </si>
  <si>
    <t>Y - Specific objectives: “Improve the nutritional status of the most vulnerable groups (women and children) through the availability of an adequate quantity of high-quality products.” (p95)</t>
  </si>
  <si>
    <t>Y - “Develop a communication strategy for climate change impact adaptations (p85)”</t>
  </si>
  <si>
    <t>“Promote research in the fields of healthcare and climate change” (p85)</t>
  </si>
  <si>
    <r>
      <t xml:space="preserve">“National healthcare strategies incorporating climate change issues are available; A framework for collaboration is in operation; A training plan has been produced; Number of people trained; A </t>
    </r>
    <r>
      <rPr>
        <b/>
        <sz val="12"/>
        <rFont val="Calibri"/>
        <family val="2"/>
        <scheme val="minor"/>
      </rPr>
      <t>communication strategy</t>
    </r>
    <r>
      <rPr>
        <sz val="12"/>
        <rFont val="Calibri"/>
        <family val="2"/>
        <scheme val="minor"/>
      </rPr>
      <t xml:space="preserve"> is available Awareness-raising resources are available; Forecasting and response tools are available; Sanitary infrastructures have been constructed to take account of climate-change-related risks; Number of research studies dealing with healthcare and climate change” (p85); “Rate of reduction in waterborne diseases” (p101)</t>
    </r>
  </si>
  <si>
    <t>Y,  an impressive chapter re the framework of ME is given (p124-130), although no specific one for Health</t>
  </si>
  <si>
    <t>No responsible agency idientified; however, two names are listed in terms of "contact person responsible for data collection" (p145)</t>
  </si>
  <si>
    <t>I didn't include the Climate Change Adaptation Potential table (p82) here because I feel that could be explained as something other than actual actions, esp compared to the Summary of Adaptation Actions plan they pointed on p85. 
- Funding for various sectors including health is included (p.105)</t>
  </si>
  <si>
    <t>2014-2023</t>
  </si>
  <si>
    <t>Water-borne and vector-borne diseases (p15)</t>
  </si>
  <si>
    <t xml:space="preserve">"Promote animal production and protection of animal health in sustainable ways" (p15).  </t>
  </si>
  <si>
    <t xml:space="preserve">"Promote renewable energy and energy efficiency to reduce GHG emissions and impacts on health"(p13).
- mainstreaming climate change into the health strategic planning of MOH, and other sector planning."(p37)                               
</t>
  </si>
  <si>
    <t>- "Improve ... capacity of health personnel to cope with vector-borne and water-borne diseases in the context of climate change" (p15); "Develop capacity on using proper technology that does not affect public health and develop capacity on using proper technology that does not [negatively] affect public health (animal production) (MAFF agriculture)"(p37).
- "Provide relevant capacity development to village development committee members such as primary health care ..." (p38)</t>
  </si>
  <si>
    <t>- "Improve healthcare infrastructure to cope with vector-borne and water-borne diseases in the context of climate change" (p15)</t>
  </si>
  <si>
    <t xml:space="preserve">Y - "Provide capacity development to village development committee members on climate change adaptation and mitigation options, and use other scientific knowledge which can be adapted for use by local people (primary health care, water sanitation, research results dissemination and community development)" (p38). </t>
  </si>
  <si>
    <t>"Improve knowledge and research capacity on health impacts and vulnerability to climate change as an information base for mainstreaming climate change into the health strategic planning of MOH, and other sector planning."(p37)</t>
  </si>
  <si>
    <t>No specific indicators are given. "Procedures and indicators for tracking climate change responses will be integrated in the National M&amp;E System and will constitute the reference for tracking the effectiveness of climate change sectoral strategies and action plans at national and sub national levels." (p29)</t>
  </si>
  <si>
    <t>Y - General Framework is planned (p27-32) with a possible health specific one to be developed</t>
  </si>
  <si>
    <t>Ministry of Health (MOH, p37); Ministry of Rural Development (MRD); Ministry of Agriculture, Fisheries, and Forestry (MAFF, p34)</t>
  </si>
  <si>
    <t>2020 - 2030</t>
  </si>
  <si>
    <t>"...the degradation of the air quality and vectorial diseases that can translate into stressful situations constituting risks to human health and well-being, with adverse effects on the physical and mental health of populations at all levels." (p65)
- The main climate factors affecting the sector are drying trend, extreme temperatures, extreme rainfall, and heavy storms (p.65)</t>
  </si>
  <si>
    <r>
      <t>Sounds not like an action - “The country recognizes the importance of a greater number of well-equipped medical facilities, better risk communication</t>
    </r>
    <r>
      <rPr>
        <b/>
        <sz val="12"/>
        <rFont val="Calibri"/>
        <family val="2"/>
      </rPr>
      <t xml:space="preserve"> strategies</t>
    </r>
    <r>
      <rPr>
        <sz val="12"/>
        <rFont val="Calibri"/>
        <family val="2"/>
      </rPr>
      <t xml:space="preserve">, more health professionals trained in crisis response, more and better disease surveillance, and need functioning early warning systems.” (p67)
</t>
    </r>
  </si>
  <si>
    <t>Y - "The sector [fisheries and coastal zones] may be affected by variations in the temperature of the seawater column and its acidification. Those constitute risks for fish populations and their breeding as well as nurturing habitats, with considerable repercussions on fishing activity, economically affecting coastal communities health and well-being. It also affects the distribution of the various species, in depth and latitude, which can affect the abundance of local fish stocks." (p63). "floods caused by heavy rainfall, sea-level rise, and storms in the coastal and urban context with the loss of livelihoods, homes, human lives and energy facilities and the effects on human health associated with vector diseases and inequality of gender and the most vulnerable groups." (p73)</t>
  </si>
  <si>
    <t>Y - some steps of the framework are given, but it does not look like something can apply to the Health area (p129)</t>
  </si>
  <si>
    <t>Beautiful design</t>
  </si>
  <si>
    <t>2022 - Date posted on UNCC's website</t>
  </si>
  <si>
    <t>- Low idex of health condition and access to health care presented in tables as baseline information (p.42-43)
“The main health impacts would be in increased morbidity and mortality from vector- and non-vector-borne tropical diseases (e.g. malaria, cholera, bacillary dysentery and measles) and water-related diseases, which often occur after floods (e.g. diarrhoea and cholera)”
“Increases in temperature and decreases in humidity resulting from climate change could lead to a significant increase in the number of meningitis cases and advance its seasonal onset.”
“The significant impacts of climate change on food and water supplies will increase the risk of malnutrition and food insecurity (two major health problems).” “Chronic malnutrition”
“Climate change is also likely to aggravate difficulties in accessing basic health services, high mortality rates (i.e. infant, child, maternal and senile mortality) and low life expectancy at birth.”
“more heat-related deaths.” (p55-56)</t>
  </si>
  <si>
    <t>Y - “Emergency livelihood support: distribution of agricultural inputs and tools, distribution of animals, animal health support”; 
“Livelihood support: distribution of agricultural inputs and tools, distribution of animals, animal health support” (p82)</t>
  </si>
  <si>
    <r>
      <t>Vision 2030: the Chad we want: implementing and monitoring national</t>
    </r>
    <r>
      <rPr>
        <b/>
        <sz val="12"/>
        <rFont val="Calibri"/>
        <family val="2"/>
        <scheme val="minor"/>
      </rPr>
      <t xml:space="preserve"> strategies</t>
    </r>
    <r>
      <rPr>
        <sz val="12"/>
        <rFont val="Calibri"/>
        <family val="2"/>
        <scheme val="minor"/>
      </rPr>
      <t xml:space="preserve"> for social protection and universal health care</t>
    </r>
  </si>
  <si>
    <t>"Improved access to primary health care, water and sanitation services; the adoption of good feeding practices; and family hygiene" (p90) (this is considered for cross-sectoral collaboration)</t>
  </si>
  <si>
    <t xml:space="preserve"> "1 health centre" (p77) this is not a plan, but previous project's output</t>
  </si>
  <si>
    <t>Y - "Improved access to basic services (health and education) [for refugees and host communities]" (p78); 
"Improve access to basic mobile services for livestock farmers: drinking water, health, education and information" (p86); 
"Test innovative human and animal health and education systems that are adapted and sustainable in pastoral environments" (p90); 
"Support for the medical and nutritional care of children under 5 years of age and for the maternal health of pregnant and breastfeeding women in N’Djamena and in the districts of N’Gouri and Isserom" (p96); 
"Reinforcement of the response to the humanitarian crisis through integrated, health and nutrition intervention in the Lake Chad Region";"Health, nutrition and protection assistance for displaced and indigenous people in the Lake Chad region" (p97); 
"Offer innovative services to the transhumant community (drinking water, animal and human health)" (p99)</t>
  </si>
  <si>
    <t>Vision 2030: the Chad we want: implementing and monitoring national strategies for social protection and universal health care (no details of monitoring)</t>
  </si>
  <si>
    <t>N - no any M&amp;E framework/steps are given</t>
  </si>
  <si>
    <t>Ministry of Public Health (for different projects) (p78, p90); Ministry of Health (p25)</t>
  </si>
  <si>
    <t xml:space="preserve">2022-2026 </t>
  </si>
  <si>
    <t>Food insecurity, water-borne diseases, Increased mortality and morbidity rate in women and children from 0 to 5  (p41)</t>
  </si>
  <si>
    <t>"Active management of the environmental dimension of health" (p25).  Recommend to "Establish standard methodologies and carry out further vulnerability/risk assessments for key areas at the national level [including health]" (p43). (considered for vulnerability, collaboration criterion)</t>
  </si>
  <si>
    <t>"Public health services targeting populations at risk" (p41);            "Improved access to health services by poor populations that are vulnerable to climate change" (p62)</t>
  </si>
  <si>
    <t>Y - "Increased mortality and morbidity rate in women and children from 0 to 5" (p41); "The women are not accepted by the Bantu women in accessing social infrastructure (maternity units, health centres) [are facing climate change-related risks]" (p54)</t>
  </si>
  <si>
    <t>Y - "Public health services targeting populations at risk" (p41); "Improved access to health services by poor populations that are vulnerable to climate change" (p62)</t>
  </si>
  <si>
    <t>Y - "Establish standard methodologies and carry out further vulnerability/risk assessments for key areas at the national level [including health]" (p43).</t>
  </si>
  <si>
    <t>This report suggested to have next step towards detailed NAP with guidelines.</t>
  </si>
  <si>
    <t>N - the report suggests to have provincial and local functional coordination and monitoring bodies (considered for collaboration criterion) by integrating the main divisions representing  ministries such as Health (p50)</t>
  </si>
  <si>
    <t>No responsible agency idientified</t>
  </si>
  <si>
    <t>- Estimated cost for improved access to health services by poor populations that are vulnerable to climate change USD 500 million (p.62)
- Estimated cost for other sectors which affect health (p.62)</t>
  </si>
  <si>
    <t xml:space="preserve">vector and water borne disease; severe malnutrition; increase in flood incidence and displacement (p20); The report futher give detailed health impacts by regions on p53-55: Increased communicable disease, decrease of productive human power, malaria, malnutrition, Increased water borne diseases, death
</t>
  </si>
  <si>
    <t>Y - "Reduced animal health, growth and reproduction" (p19)</t>
  </si>
  <si>
    <t>"Access to improved water, sanitation and health systems will be enhanced" (P26); "Improvement human health systems based on an integrated health and environmental surveillance protocol"; Prevention of climate sensitive disease prevention and management (p27)                        A special focus on water area - minimizing downstream flood risks to proect health (p27).</t>
  </si>
  <si>
    <t>Improving basic health services, esp the health extension system (p27)
 - % of health workers aware of climate change impacts (p58) (this is about being aware, but not trained)</t>
  </si>
  <si>
    <t>Improving emergency medical service (p27)</t>
  </si>
  <si>
    <t xml:space="preserve">Y </t>
  </si>
  <si>
    <r>
      <t xml:space="preserve">“Human health index reports (p57); % of target population covered by environment and health </t>
    </r>
    <r>
      <rPr>
        <b/>
        <sz val="12"/>
        <rFont val="Calibri"/>
        <family val="2"/>
        <scheme val="minor"/>
      </rPr>
      <t>surveillance</t>
    </r>
    <r>
      <rPr>
        <sz val="12"/>
        <rFont val="Calibri"/>
        <family val="2"/>
        <scheme val="minor"/>
      </rPr>
      <t xml:space="preserve"> systems integrating climate change; % of health workers aware of climate change impacts (p58)”</t>
    </r>
  </si>
  <si>
    <t>Y - General Framework is planned.  Although there is no health specific one, the report gives the column of Means of Verification that we can trace to check the progress.</t>
  </si>
  <si>
    <t>Ministry of Health; Institute of Public Health; Universities, and Research Centers (p58)</t>
  </si>
  <si>
    <t>- A list of the adaptation actions to be
prioritised over the next 5 years (p.v).
- Health adaptation strategies (some are ongoing, some are with 5 years timescale) (E13p.70-72)</t>
  </si>
  <si>
    <t>- Dengue fever, typhoid fever, leptospirosis, and diarrhoeal disease (p24); 
Diffuse effects: Disorders of mental/psycho-social health Non-communicable diseases Health system deficiencies; 
Indirect effects: Water security &amp; safety (including water-borne diseases) Food security &amp; safety (including malnutrition &amp; food-borne diseases) Vector-borne diseases Zoonoses Disorders of the eyes, ears, skin, and other body systems (p25);
The report further indicate "extensive mental health impacts such as trauma and stress" (p69)
- four main climate-sensitive diseases identified: dengue fever, typhoid fever, leptospirosis, and diarrhoeal disease
- Indirect effects: water-borne diseases, malnutrition &amp;
food-borne diseases, vector-borne diseases, zoonoses, disorders of the eyes, ears, skin, and other body
systems
- Diffuse effects: disorders of mental/psycho-social health, non-communicable diseases, health system deficiencies
- limited capacity to manage and adapt to the health risk due to climate change
- health impacts are attributed to high temperature, extreme rainfall, flood, cyclone (nothing about any health risk associated with the sea level rise?)
- rural population experience greater health care constraints, such as higher travel costs
and longer waiting times
- Constraints impact women more than men as they have additional reproductive, care giving, and subsistence responsibilities
- Women often only use local services,
rather than divisional hospitals, due to time constraints and transportation costs, increasing the risk of developing advanced dangerous health conditions</t>
  </si>
  <si>
    <t>- extensive death of fish and other marine life (p.27)</t>
  </si>
  <si>
    <r>
      <t xml:space="preserve">- Identifying and protecting
the health of low-income and otherwise disadvantaged groups should be a particular priority (p.70)
- Health is an important sector within the National Development Plan of 20 years (p.70)
- Existing health focused institutional arrangements: Climate Change and
Health Steering Committee, Climate Change and Health Advisory Working Group (p.70) (cross-sector collaboration)
- Strategy to establish and
strengthen a formal link of above entities to the National Climate
Change Coordinating Committee  to support the incorporation of health agenda in national, regional and global platform; and ensuring effective coordination of risk management and resilience
for communicable diseases, health emergencies, climate change and natural disasters and climate
sensitive environmental health determinants (p.70) (cross-sector collaboration)
- Strengthen and empower the Climate Change and Health Unit by increasing resources and personnel (p.71)
- Identify and prioritise adaptation needs and associated health risk exposures of communities and populations most vulnerable (p.71)
- ensure legislations, policies and designs are used for new health facilities to prevent vulnerability (p.71)
- </t>
    </r>
    <r>
      <rPr>
        <b/>
        <sz val="12"/>
        <rFont val="Calibri"/>
        <family val="2"/>
        <scheme val="minor"/>
      </rPr>
      <t>Develop policies</t>
    </r>
    <r>
      <rPr>
        <sz val="12"/>
        <rFont val="Calibri"/>
        <family val="2"/>
        <scheme val="minor"/>
      </rPr>
      <t xml:space="preserve"> that reflect health protection from climate risks and disaster risks (p.72)
- Develop waste management standards for the transport industry to ensure waste is either reused or disposed/incinerated in a manner which is not harmful to human health or the health of the environment (p.83) (coordinated management)</t>
    </r>
  </si>
  <si>
    <t>- piloting a web based reporting system that includes climate and climate sensitive diseases and emerging health concerns (exposure, adaptive capacity) through strengthened partnership and cooperation within the Ministry of Health and Medical Services, and between the relevant ministries and stakeholders particularly with Fiji Meteorology Services (p.70)
- Enhance the resilience of the National Health System by developing the capacity of health
workers on health and climate change adaptation and disaster risk
reduction, and in the field of disaster medicine (p.71)
- Preparation, translation, printing and distribution of information brochures combined with TV and
radio shows about the impact of climate change and appropriate response on health and protection
measures (p.72)</t>
  </si>
  <si>
    <t>- Retrofit the existing and installing innovative structures, energy and water supplies, and medicines and
equipment efficiency (p.71)
- Repair and reconstruct through the ‘build back better’ concept of health infrastructure affected by disasters (p.71)
- Improve diagnostic and treatment capacities of health care infrastructure at all levels (p.71)</t>
  </si>
  <si>
    <t>- Enhance the resilience of the National Health System by developing the capacity of health
workers on health and climate change adaptation and disaster risk
reduction, and in the field of disaster medicine (p.71)</t>
  </si>
  <si>
    <t>- People living in rural areas experience greater health care constraints, such as higher travel costs and longer waiting times (p.69)
- Impact women more than men as they have additional reproductive, care giving, and subsistence responsibilities (p.69)
- Women often only use local services,
rather than divisional hospitals, due to time constraints and transportation costs, increasing the risk of developing advanced dangerous health conditions (p.70)</t>
  </si>
  <si>
    <t>- Identifying and protecting the health of low-income and otherwise disadvantaged groups should be a particular priority as they will disproportionately experience climate change impacts on health (p.70)</t>
  </si>
  <si>
    <t>- Preparation, translation, printing and distribution of information brochures combined with TV and
radio shows about the impact of climate change and appropriate response on health and protection measures (p.72)</t>
  </si>
  <si>
    <t>- Data collection should be conducted and shared by any entities which have implemented NAP actions. It is believed that much of ‘outputs’ data will come from Government Ministries who have
either directly executed actions or have acted as implementers and overseen the execution of actions by others such as community-based or non-governmental organisations (p.90)
- The monitoring and evaluation system should capture both processes and outcomes (p.90)</t>
  </si>
  <si>
    <t xml:space="preserve">- Ministry of Health and Medical Services is mentioned in Figure 23 (p.46), but nowhere is mentioned that this will be responsible for implementing NAP plans related to health.
</t>
  </si>
  <si>
    <t>- Support from the NAP Global Network to prepare National Adaptation Plan
- Participation of national and sub-national governments, civil society, private sectors and academics</t>
  </si>
  <si>
    <t>- The inclusion of health as a sector within the NAP is paramount due to Section 38 of the 2013 Constitution of the Republic of Fiji which requires the State to take ‘reasonable measures within
its available resources to achieve the progressive realisation of the right of every person to health, and to the conditions and facilities necessary to good health, and to health care services,
including reproductive health care’ (p.69)
- '- application of relevant legislations, policies and other reviewed standard health building designs and ensure such legislations, policies and designs are used for new health facilities to prevent vulnerability to CC impacts (apply in phases for existing that were not affected by TC Winston – Phase 1 &amp; Phase 11).” (p71);</t>
  </si>
  <si>
    <t>2017-2021</t>
  </si>
  <si>
    <t>•physical injury,
•death,
•heat stress and heat-related illness cardio-vascular issues, heat strokes, cardiac arrhythmia),
•psychological trauma,
•loss of livelihoods,
•water, sanitation and hygiene related issues,
•food insecurity, and
•displacement. •infectious diseases,
•vector-borne (dengue, chikungunya and possibly zika),
•water-borne (diarrheal diseases),
•rodent-borne (leptospirosis). •chronic respiratory diseases e.g. asthma,
•acute respiratory infections. (p57)</t>
  </si>
  <si>
    <r>
      <t xml:space="preserve">"A National </t>
    </r>
    <r>
      <rPr>
        <b/>
        <sz val="12"/>
        <rFont val="Calibri"/>
        <family val="2"/>
        <scheme val="minor"/>
      </rPr>
      <t>Health Sector</t>
    </r>
    <r>
      <rPr>
        <sz val="12"/>
        <rFont val="Calibri"/>
        <family val="2"/>
        <scheme val="minor"/>
      </rPr>
      <t xml:space="preserve"> Disaster Management </t>
    </r>
    <r>
      <rPr>
        <b/>
        <sz val="12"/>
        <rFont val="Calibri"/>
        <family val="2"/>
        <scheme val="minor"/>
      </rPr>
      <t>Plan</t>
    </r>
    <r>
      <rPr>
        <sz val="12"/>
        <rFont val="Calibri"/>
        <family val="2"/>
        <scheme val="minor"/>
      </rPr>
      <t xml:space="preserve"> is available but is </t>
    </r>
    <r>
      <rPr>
        <b/>
        <sz val="12"/>
        <rFont val="Calibri"/>
        <family val="2"/>
        <scheme val="minor"/>
      </rPr>
      <t>currently under review</t>
    </r>
    <r>
      <rPr>
        <sz val="12"/>
        <rFont val="Calibri"/>
        <family val="2"/>
        <scheme val="minor"/>
      </rPr>
      <t>. It is being led by the Disaster Management Officer in the MoHSS." (p58)
“Revise fines for current legislation, specifically the Public Health Act and Regulations [in water area]” “Improve enforcement of existing legislation (public health, water legislation and other related legislation), through the provision of the necessary support from relevant government agencies”(p36)
“Include climate information and improve national disease surveillance system to strengthen the analysis and use of disease data and enable forecasting and real-time outbreak monitoring.” 
“Improve vector surveillance, especially data capture, analysis and usage, to better target control measures and save limited resources.” 
“Limit the spread of vector borne diseases as early as possible to protect residents and tourists.” (p59);
- “Implement or mobilise resources to implement recommendations from the WHO/PAHO “Safe Hospital Index” assessment related to disaster and climate risk reduction;
- set-up a “Safe &amp; Climate-Smart Hospitals/health facilities” Programme.” (p55)</t>
    </r>
  </si>
  <si>
    <t>"Inclusion of climate-sensitive diseases in Disaster Risk Management training; Training of health care personnel on disaster preparedness, response and vector control measures, especially at community-level" (p59)</t>
  </si>
  <si>
    <t>"Three health facilities will be retrofitted to help reduce downtime and potential damage to the facility in the event of a disaster, as well as reduce operational expenditures by improving water and energy management." (p58)
- In recent years, vulnerability assessments and studies of the health sector infrastructure have been conducted...Small and medium sized health care facilities were assessed in 2015-2016. At least three are earmarked for upgrades (p.58) (seems to be baseline information)</t>
  </si>
  <si>
    <t>"Three health facilities will be retrofitted to help reduce downtime and potential damage to the facility in the event of a disaster, as well as reduce operational expenditures by improving water and energy management." (p58)</t>
  </si>
  <si>
    <t xml:space="preserve">“Encourage Ministry of Health and Environment to provide education on new septic field treatment and maintenance options [for mobilising resources for implementation of Greater Grenville Local Area Plan”; “Implement or mobilise resources to implement recommendations from the WHO/PAHO “Safe Hospital Index” assessment related to disaster and climate risk reduction; set-up a “Safe &amp; Climate-Smart Hospitals/health facilities” Programme.” (p55)
</t>
  </si>
  <si>
    <t>Y - "Different awareness-raising events were conducted for health professionals on the link between climate change and health and a leaflet is available for the general public." (p58)</t>
  </si>
  <si>
    <t>"Link historic prevalence/incidence data of priority diseases with climatic data to establish possible correlations." (p59)</t>
  </si>
  <si>
    <t>“At least two (2) project proposals are submitted to potential donors and/or investors annually, starting in 2017;
Climate information has been included in national disease surveillance system to strengthen the analysis and use of climate-sensitive disease data.” (p56)</t>
  </si>
  <si>
    <t>Y - an M&amp;E framework is given with indicators and an approximate budget (p70)</t>
  </si>
  <si>
    <t>The Ministry of Health was mentioned in the task (p60)</t>
  </si>
  <si>
    <t>Y - an M&amp;E framework is given with indicators and an approximate budget (p70)
- Grenada’s draft GCF project proposals includes new or improved drinking water storage and improved plumbing and/or rainwater harvesting infrastructure at 16 community health facilities and related services in four parishes of Grenada and in Carriacou (p.58)</t>
  </si>
  <si>
    <t>-“Revise fines for current legislation, specifically the Public Health Act and Regulations [in water area]” “Improve enforcement of existing legislation (public health, water legislation and other related legislation), through the provision of the necessary support from relevant government agencies”(p36)</t>
  </si>
  <si>
    <t>2015-2030</t>
  </si>
  <si>
    <t>The recent improvements in malarial control, water-borne diseases, infant mortality and malnutrition are vulnerable to set backs from climate change. Impacts on water quality, water resources, changes in habitat, increasing exposure of vulnerable groups, sanitation and drainage, and vector-borne diseases are all areas for concern. (p30)</t>
  </si>
  <si>
    <t>Y - However, this one is more related to how livestock sector affect economy (p38).</t>
  </si>
  <si>
    <r>
      <t xml:space="preserve">In short term, “Undertake a climate vulnerability and risk assessment of the impacts of climate change and variability on human health”;  Designing "appropriate climate change related </t>
    </r>
    <r>
      <rPr>
        <b/>
        <sz val="12"/>
        <rFont val="Calibri"/>
        <family val="2"/>
        <scheme val="minor"/>
      </rPr>
      <t>interventions</t>
    </r>
    <r>
      <rPr>
        <sz val="12"/>
        <rFont val="Calibri"/>
        <family val="2"/>
        <scheme val="minor"/>
      </rPr>
      <t xml:space="preserve"> for the health sector" and “Design appropriate measures for surveillance and monitoring of climate change related diseases in order to enhance early warning systems which includes enhancing existing databases on health sector indicators amongst others” are medium term sub-actions for Kenya. In long term, the country aims to "Upscale results of pilot projects in climate change adaptation in the health sector." (p30).</t>
    </r>
  </si>
  <si>
    <t>Y - "the health of coastal populations could be affected because of increasing ground water salinity, which might also lead to permanent inundation of low lying areas making them uninhabitable, leading to migration of population and possibly the emergence of environmental refugees." (p18)</t>
  </si>
  <si>
    <t>Y - "Increase public awareness and social mobilisation on climate change and impacts on health." (p30)</t>
  </si>
  <si>
    <t>- "Upscale results of pilot projects in climate change adaptation in the health sector." (p30)</t>
  </si>
  <si>
    <t xml:space="preserve">The following are general indicators for sectors: “Number of sectors planning, budgeting and implementing climate change adaptation actions; National and county performance contracting systems integrating climate change adaptation targets; Amount of loss and damage from climate hazards per sector; Amount of private sector ﬁnancing for adaptation” (p49).
</t>
  </si>
  <si>
    <t>Y - General Framework is planned, no health specific one (p48-49)</t>
  </si>
  <si>
    <t>Ministry responsible for health, MDAs, County Governments, research institutions and academia, civil society and private sector (p30).</t>
  </si>
  <si>
    <t>- Budget for health and health related other sectors mentioned (p.30-34)</t>
  </si>
  <si>
    <t>- To build resilience the KJIP needs to be implemented in the next 10 years or so (p.61)
- But on a different page: Kiribati NAP (KJIP - the Kiribati Joint Implementation Plan) is aligned and supportive of the Kiribati Vision for2018-2038 (20 years) (p.5, 173)</t>
  </si>
  <si>
    <t>- existing problems (in terms of sensitivity) and their impacts (observed/potential) are detailed (P.57-58)</t>
  </si>
  <si>
    <r>
      <t xml:space="preserve">- Strategy 5: Strengthening health-service delivery to address climate change impacts (p.67)
- Capacity of national and local health systems, institutions to manage climate change- and disaster-related health risks are enhanced (p.71)
- Strengthening health intervention </t>
    </r>
    <r>
      <rPr>
        <b/>
        <sz val="12"/>
        <rFont val="Calibri"/>
        <family val="2"/>
        <scheme val="minor"/>
      </rPr>
      <t>programmes</t>
    </r>
    <r>
      <rPr>
        <sz val="12"/>
        <rFont val="Calibri"/>
        <family val="2"/>
        <scheme val="minor"/>
      </rPr>
      <t xml:space="preserve"> for monitoring, surveying and responding to climate-sensitive, climateinduced and disaster-related diseases (p.71)
- Outbreak preparedness
governance framework, response plan and a sectoral environmental
</t>
    </r>
    <r>
      <rPr>
        <b/>
        <sz val="12"/>
        <rFont val="Calibri"/>
        <family val="2"/>
        <scheme val="minor"/>
      </rPr>
      <t>health plan</t>
    </r>
    <r>
      <rPr>
        <sz val="12"/>
        <rFont val="Calibri"/>
        <family val="2"/>
        <scheme val="minor"/>
      </rPr>
      <t>, which incorporate surveillance and response to climatesensitive diseases and disaster risks, will in place (p.71)
- Develop a governance</t>
    </r>
    <r>
      <rPr>
        <b/>
        <sz val="12"/>
        <rFont val="Calibri"/>
        <family val="2"/>
        <scheme val="minor"/>
      </rPr>
      <t xml:space="preserve"> framework</t>
    </r>
    <r>
      <rPr>
        <sz val="12"/>
        <rFont val="Calibri"/>
        <family val="2"/>
        <scheme val="minor"/>
      </rPr>
      <t xml:space="preserve"> to guide the health sector’s work on climate change and disaster risk reduction (p.71)
- Improve management, coordination and implementation of
health security programmes (p.71)
- 11 national policies are identified to be aligned with the KJIP (p.173-176)</t>
    </r>
  </si>
  <si>
    <t>- Routine systems for surveillance of environmental health hazards
and climate-sensitive diseases will be strengthened (p.71)
- Capacity of personnel to manage
climate change- and disaster-related health risks are enhanced (p.71)</t>
  </si>
  <si>
    <t>- Equipment will be provided to the MHMS Central Laboratory and Environmental Health Laboratory (p.71)
- Retrofitting medical facilities and health infrastructure (p.71)
- Enhanced chemical waste management and alternatives to reduce contamination and pollution (p.72)</t>
  </si>
  <si>
    <t>- Outbreak preparedness
governance framework, response plan and a sectoral environmental
health plan, which incorporate surveillance and response to climatesensitive diseases and disaster risks, will in place (p.71)
- Capacity of personnel to manage
climate change- and disaster-related health risks are enhanced (p.71)</t>
  </si>
  <si>
    <t>- Densely populated areas are at high risk (p.57)
- The risk is especially high in crowded conditions (p.57)
- High population density increasing risk of rapid transmission of infectious diseases (p.57)</t>
  </si>
  <si>
    <t>- Expected result from KJIP: Public will be aware of water safety and proactively reduces the spread of vector-, water- and food-borne diseases (p.71)</t>
  </si>
  <si>
    <t>- 7 expected results and related actions/sub-actions, and their performance indicators are listed in NAP (p.132-136)</t>
  </si>
  <si>
    <t>- Total 26 performance indicators are listed in NAP (p.132-136)</t>
  </si>
  <si>
    <t>- Ministry of Health and Medical Services (p.77, Fig.10, p.132-136)</t>
  </si>
  <si>
    <t>- Revision was undertaken by the International Institute for Sustainable Development and financed by the US government</t>
  </si>
  <si>
    <t>- The KJIP has to align to rules and procedures that the Government of the Republic of
Kiribati must follow (this is a challenging part. Rather than KJIP being supported by legal instruments, KJIP itself should comply with prevailing laws) (p.60)
- some laws need to be adjusted to enable
agencies to respond effectively to the impacts of climate change and disasters (p.62)</t>
  </si>
  <si>
    <t>2019-2030</t>
  </si>
  <si>
    <t>Increasing dust events "significantly contribute to degrading the air quality increasing risks of chronic diseases and deaths" (p159); Increased risks of injuries and deaths due to heat waves; Increased risks of chronic diseases, such as asthma (p161).
- Gaps identified in health sector (p.142)</t>
  </si>
  <si>
    <t>“Conduct risk assessments and vulnerability to Climate Change on the general public.” (p161);
“Increase drought-proof vegetation to reduce dust fallout from dust storms.” (p162).
“Include information and instructions about Climate Change Effects on Health in the early education curriculum.” (p162)
- “Adjust the official working hours to avoid working during maximum temperatures in the day (study and issue a new threshold).” (p162)</t>
  </si>
  <si>
    <t>“Establishing national health alerts for dust storms and heat waves.” "Develop warning systems for extreme weather conditions combined with a communication strategy for alerts." (p162)</t>
  </si>
  <si>
    <t>Y - "The spatial distribution of asthma patients can be a useful mean to manage healthcare services and minimize climate change effects on asthma patients." (p113).</t>
  </si>
  <si>
    <t>Y - “Involve the media in carrying the message of issues of Health, as people get more influenced and receive the message more directly and subconsciously through advertisement and social media sites.” (p161);
“Adjust the official working hours to avoid working during maximum temperatures in the day (study and issue a new threshold).” (p162)</t>
  </si>
  <si>
    <t>Y - “Increase public awareness of climate changes effects and impacts on general health.” ;
“Involve the media in carrying the message of issues of Health, as people get more influenced and receive the message more directly and subconsciously through advertisement and social media sites.” (p161).
“Raising awareness of how to respond to dust and heat waves events.” (p162)</t>
  </si>
  <si>
    <t>“Establish a research and monitoring network on climate and health, with a focus on analyzing the expected climate change impact on health.” (p162)</t>
  </si>
  <si>
    <t>N - Indicators were not given alghough the report aims to build a monitoring network in long-term (p162).</t>
  </si>
  <si>
    <t>Y - General Framework is mentioned, no health specific one (p28). The report aims to build a monitoring network in Health in long-term (p162).</t>
  </si>
  <si>
    <t>Ministry of Health; Ministry of Higher Education; Ministry of Electricity and Water; KEPA; Ministry of Finance; Ministry of Services Affairs; Ministry of Information; Meteorological department – Civil Aviation (p162)</t>
  </si>
  <si>
    <t>- Budget estimated for health sector and related sectors (p.162 and other pages)</t>
  </si>
  <si>
    <t>2021 - Date posted on UNCC's website</t>
  </si>
  <si>
    <t>2020-2030</t>
  </si>
  <si>
    <t>Increased incidence of vector-borne diseases (e.g., malaria, dengue fever, and yellow fever) due to the extended breeding range to higher elevations; Emerging and re-emerging water and foodborne disease; Exacerbation of respiratory diseases (e.g., asthma) (p59).</t>
  </si>
  <si>
    <t xml:space="preserve">N </t>
  </si>
  <si>
    <t>Y - Ministry of Health (MoH) and National Public Health Institute of Liberia (NPHIL) are mentioned in one health-related project</t>
  </si>
  <si>
    <t>Marshal Islands</t>
  </si>
  <si>
    <t>2024-2070</t>
  </si>
  <si>
    <r>
      <t xml:space="preserve">- </t>
    </r>
    <r>
      <rPr>
        <b/>
        <sz val="12"/>
        <rFont val="Calibri"/>
        <family val="2"/>
        <scheme val="minor"/>
      </rPr>
      <t>Droughts</t>
    </r>
    <r>
      <rPr>
        <sz val="12"/>
        <rFont val="Calibri"/>
        <family val="2"/>
        <scheme val="minor"/>
      </rPr>
      <t xml:space="preserve"> in the region, which intensify water shortages, act as </t>
    </r>
    <r>
      <rPr>
        <b/>
        <sz val="12"/>
        <rFont val="Calibri"/>
        <family val="2"/>
        <scheme val="minor"/>
      </rPr>
      <t>breeding grounds for diseases</t>
    </r>
    <r>
      <rPr>
        <sz val="12"/>
        <rFont val="Calibri"/>
        <family val="2"/>
        <scheme val="minor"/>
      </rPr>
      <t xml:space="preserve"> like dengue fever, Zika virus, and cholera (p.117)
- there’s a </t>
    </r>
    <r>
      <rPr>
        <b/>
        <sz val="12"/>
        <rFont val="Calibri"/>
        <family val="2"/>
        <scheme val="minor"/>
      </rPr>
      <t>growing risk of heat-related ailments</t>
    </r>
    <r>
      <rPr>
        <sz val="12"/>
        <rFont val="Calibri"/>
        <family val="2"/>
        <scheme val="minor"/>
      </rPr>
      <t xml:space="preserve">. The elderly, children, and those with chronic conditions face  heightened risk (p.117)
- </t>
    </r>
    <r>
      <rPr>
        <b/>
        <sz val="12"/>
        <rFont val="Calibri"/>
        <family val="2"/>
        <scheme val="minor"/>
      </rPr>
      <t>Rising sea temperatures</t>
    </r>
    <r>
      <rPr>
        <sz val="12"/>
        <rFont val="Calibri"/>
        <family val="2"/>
        <scheme val="minor"/>
      </rPr>
      <t xml:space="preserve"> present a new set of challenges, from </t>
    </r>
    <r>
      <rPr>
        <b/>
        <sz val="12"/>
        <rFont val="Calibri"/>
        <family val="2"/>
        <scheme val="minor"/>
      </rPr>
      <t>increased cases of diarrhea</t>
    </r>
    <r>
      <rPr>
        <sz val="12"/>
        <rFont val="Calibri"/>
        <family val="2"/>
        <scheme val="minor"/>
      </rPr>
      <t xml:space="preserve"> and dengue fever to quicker food spoilage rates, escalating the risks of food poisoning (p.117)</t>
    </r>
  </si>
  <si>
    <r>
      <t xml:space="preserve">- Will require </t>
    </r>
    <r>
      <rPr>
        <b/>
        <sz val="12"/>
        <rFont val="Calibri"/>
        <family val="2"/>
        <scheme val="minor"/>
      </rPr>
      <t>coordination</t>
    </r>
    <r>
      <rPr>
        <sz val="12"/>
        <rFont val="Calibri"/>
        <family val="2"/>
        <scheme val="minor"/>
      </rPr>
      <t xml:space="preserve">
between MoCIA, Ministry of
Health and Public Services, and be an endorsed prioritization plan (p.159)
- Launch programs to improve
accessibility to healthcare in the
neighboring atolls, including </t>
    </r>
    <r>
      <rPr>
        <b/>
        <sz val="12"/>
        <rFont val="Calibri"/>
        <family val="2"/>
        <scheme val="minor"/>
      </rPr>
      <t>upgrading outer island health facilities so all have internet/satellite capabilities</t>
    </r>
    <r>
      <rPr>
        <sz val="12"/>
        <rFont val="Calibri"/>
        <family val="2"/>
        <scheme val="minor"/>
      </rPr>
      <t xml:space="preserve"> and include video conferencing (p.159)
-</t>
    </r>
    <r>
      <rPr>
        <b/>
        <sz val="12"/>
        <rFont val="Calibri"/>
        <family val="2"/>
        <scheme val="minor"/>
      </rPr>
      <t xml:space="preserve"> Collect annual data</t>
    </r>
    <r>
      <rPr>
        <sz val="12"/>
        <rFont val="Calibri"/>
        <family val="2"/>
        <scheme val="minor"/>
      </rPr>
      <t xml:space="preserve"> of climate change impacts on health and the impact of adaptation measures (p.160)
- </t>
    </r>
    <r>
      <rPr>
        <b/>
        <sz val="12"/>
        <rFont val="Calibri"/>
        <family val="2"/>
        <scheme val="minor"/>
      </rPr>
      <t>M&amp;E indicators</t>
    </r>
    <r>
      <rPr>
        <sz val="12"/>
        <rFont val="Calibri"/>
        <family val="2"/>
        <scheme val="minor"/>
      </rPr>
      <t xml:space="preserve"> listed on p.197-198</t>
    </r>
  </si>
  <si>
    <r>
      <t xml:space="preserve">- Build </t>
    </r>
    <r>
      <rPr>
        <b/>
        <sz val="12"/>
        <rFont val="Calibri"/>
        <family val="2"/>
        <scheme val="minor"/>
      </rPr>
      <t>capability of health staff</t>
    </r>
    <r>
      <rPr>
        <sz val="12"/>
        <rFont val="Calibri"/>
        <family val="2"/>
        <scheme val="minor"/>
      </rPr>
      <t xml:space="preserve"> in all climate and health priority areas (p.160)</t>
    </r>
  </si>
  <si>
    <r>
      <t xml:space="preserve">- </t>
    </r>
    <r>
      <rPr>
        <b/>
        <sz val="12"/>
        <rFont val="Calibri"/>
        <family val="2"/>
        <scheme val="minor"/>
      </rPr>
      <t>Audit</t>
    </r>
    <r>
      <rPr>
        <sz val="12"/>
        <rFont val="Calibri"/>
        <family val="2"/>
        <scheme val="minor"/>
      </rPr>
      <t xml:space="preserve"> climate resilience of existing health </t>
    </r>
    <r>
      <rPr>
        <b/>
        <sz val="12"/>
        <rFont val="Calibri"/>
        <family val="2"/>
        <scheme val="minor"/>
      </rPr>
      <t>infrastructure</t>
    </r>
    <r>
      <rPr>
        <sz val="12"/>
        <rFont val="Calibri"/>
        <family val="2"/>
        <scheme val="minor"/>
      </rPr>
      <t xml:space="preserve"> and program of upgrading (p.159)
- Implement</t>
    </r>
    <r>
      <rPr>
        <b/>
        <sz val="12"/>
        <rFont val="Calibri"/>
        <family val="2"/>
        <scheme val="minor"/>
      </rPr>
      <t xml:space="preserve"> building specifications for repairs</t>
    </r>
    <r>
      <rPr>
        <sz val="12"/>
        <rFont val="Calibri"/>
        <family val="2"/>
        <scheme val="minor"/>
      </rPr>
      <t xml:space="preserve"> (post weather events), upgrades, and new buildings to respond to climate change. (p.160)</t>
    </r>
  </si>
  <si>
    <r>
      <t xml:space="preserve">- Implement a </t>
    </r>
    <r>
      <rPr>
        <b/>
        <sz val="12"/>
        <rFont val="Calibri"/>
        <family val="2"/>
        <scheme val="minor"/>
      </rPr>
      <t>post-disaster recovery policy</t>
    </r>
    <r>
      <rPr>
        <sz val="12"/>
        <rFont val="Calibri"/>
        <family val="2"/>
        <scheme val="minor"/>
      </rPr>
      <t>, including financing for quick re
establishment of priority health services (including “build back better”) (p.159)</t>
    </r>
  </si>
  <si>
    <r>
      <t xml:space="preserve">- There’s a growing risk of heat-related ailments. The </t>
    </r>
    <r>
      <rPr>
        <b/>
        <sz val="12"/>
        <rFont val="Calibri"/>
        <family val="2"/>
        <scheme val="minor"/>
      </rPr>
      <t>elderly, children, and those with chronic conditions</t>
    </r>
    <r>
      <rPr>
        <sz val="12"/>
        <rFont val="Calibri"/>
        <family val="2"/>
        <scheme val="minor"/>
      </rPr>
      <t xml:space="preserve"> face  heightened risk (p.117)</t>
    </r>
  </si>
  <si>
    <r>
      <t xml:space="preserve">- Develop and implement education programs on health and climate change – both </t>
    </r>
    <r>
      <rPr>
        <b/>
        <sz val="12"/>
        <rFont val="Calibri"/>
        <family val="2"/>
        <scheme val="minor"/>
      </rPr>
      <t>awareness</t>
    </r>
    <r>
      <rPr>
        <sz val="12"/>
        <rFont val="Calibri"/>
        <family val="2"/>
        <scheme val="minor"/>
      </rPr>
      <t xml:space="preserve"> and
resilience building (p.160)</t>
    </r>
  </si>
  <si>
    <t>- Support from the World Bank</t>
  </si>
  <si>
    <t>Mozambique</t>
  </si>
  <si>
    <t>2023-2030 (p.340)</t>
  </si>
  <si>
    <r>
      <rPr>
        <b/>
        <sz val="12"/>
        <rFont val="Calibri"/>
        <family val="2"/>
        <scheme val="minor"/>
      </rPr>
      <t>- Impact flood on health of communities due to heavy rainfall</t>
    </r>
    <r>
      <rPr>
        <sz val="12"/>
        <rFont val="Calibri"/>
        <family val="2"/>
        <scheme val="minor"/>
      </rPr>
      <t xml:space="preserve"> (p.85);
- Health impact due to climate risk rated low &amp; moderate only, not high (p.94).
- The country's vulnerability
is also heightened by its low adaptive capacity,
poverty, limited investment in modern technology and deficiencies in its infrastructure and social services, especially those related to health and sanitation (e.g. </t>
    </r>
    <r>
      <rPr>
        <b/>
        <sz val="12"/>
        <rFont val="Calibri"/>
        <family val="2"/>
        <scheme val="minor"/>
      </rPr>
      <t>malaria and cholera in 2019</t>
    </r>
    <r>
      <rPr>
        <sz val="12"/>
        <rFont val="Calibri"/>
        <family val="2"/>
        <scheme val="minor"/>
      </rPr>
      <t xml:space="preserve"> after Cyclone Idai and Kenneth in central and northern Mozambique) (p.113).
- Mozambique is </t>
    </r>
    <r>
      <rPr>
        <b/>
        <sz val="12"/>
        <rFont val="Calibri"/>
        <family val="2"/>
        <scheme val="minor"/>
      </rPr>
      <t>among the ten nations</t>
    </r>
    <r>
      <rPr>
        <sz val="12"/>
        <rFont val="Calibri"/>
        <family val="2"/>
        <scheme val="minor"/>
      </rPr>
      <t xml:space="preserve"> in the world </t>
    </r>
    <r>
      <rPr>
        <b/>
        <sz val="12"/>
        <rFont val="Calibri"/>
        <family val="2"/>
        <scheme val="minor"/>
      </rPr>
      <t>most affected by malaria</t>
    </r>
    <r>
      <rPr>
        <sz val="12"/>
        <rFont val="Calibri"/>
        <family val="2"/>
        <scheme val="minor"/>
      </rPr>
      <t xml:space="preserve">, causing between 44,000 and 67,000 deaths annually in all age groups, however pregnant women and children are the main victims. Another health problem in the country is </t>
    </r>
    <r>
      <rPr>
        <b/>
        <sz val="12"/>
        <rFont val="Calibri"/>
        <family val="2"/>
        <scheme val="minor"/>
      </rPr>
      <t>cholera</t>
    </r>
    <r>
      <rPr>
        <sz val="12"/>
        <rFont val="Calibri"/>
        <family val="2"/>
        <scheme val="minor"/>
      </rPr>
      <t xml:space="preserve">. As </t>
    </r>
    <r>
      <rPr>
        <b/>
        <sz val="12"/>
        <rFont val="Calibri"/>
        <family val="2"/>
        <scheme val="minor"/>
      </rPr>
      <t>forecasts of changes in climate</t>
    </r>
    <r>
      <rPr>
        <sz val="12"/>
        <rFont val="Calibri"/>
        <family val="2"/>
        <scheme val="minor"/>
      </rPr>
      <t xml:space="preserve"> patterns show that </t>
    </r>
    <r>
      <rPr>
        <b/>
        <sz val="12"/>
        <rFont val="Calibri"/>
        <family val="2"/>
        <scheme val="minor"/>
      </rPr>
      <t>they will worsen</t>
    </r>
    <r>
      <rPr>
        <sz val="12"/>
        <rFont val="Calibri"/>
        <family val="2"/>
        <scheme val="minor"/>
      </rPr>
      <t xml:space="preserve"> in the coming years(p.332)</t>
    </r>
  </si>
  <si>
    <r>
      <t xml:space="preserve">- </t>
    </r>
    <r>
      <rPr>
        <b/>
        <sz val="12"/>
        <rFont val="Calibri"/>
        <family val="2"/>
        <scheme val="minor"/>
      </rPr>
      <t>Health Sector Strategic Plan</t>
    </r>
    <r>
      <rPr>
        <sz val="12"/>
        <rFont val="Calibri"/>
        <family val="2"/>
        <scheme val="minor"/>
      </rPr>
      <t xml:space="preserve"> (p.172)</t>
    </r>
  </si>
  <si>
    <r>
      <t xml:space="preserve">- Implementation of approved instruments aimed at building resilient infrastructure: Roads and
Bridges, </t>
    </r>
    <r>
      <rPr>
        <b/>
        <sz val="12"/>
        <rFont val="Calibri"/>
        <family val="2"/>
        <scheme val="minor"/>
      </rPr>
      <t>Health Centers</t>
    </r>
    <r>
      <rPr>
        <sz val="12"/>
        <rFont val="Calibri"/>
        <family val="2"/>
        <scheme val="minor"/>
      </rPr>
      <t xml:space="preserve"> (p.202)
- Reinforcing the capacity to prevent and control the
spread of vector diseases through the </t>
    </r>
    <r>
      <rPr>
        <b/>
        <sz val="12"/>
        <rFont val="Calibri"/>
        <family val="2"/>
        <scheme val="minor"/>
      </rPr>
      <t>correct mapping of
their distribution and mobility</t>
    </r>
    <r>
      <rPr>
        <sz val="12"/>
        <rFont val="Calibri"/>
        <family val="2"/>
        <scheme val="minor"/>
      </rPr>
      <t xml:space="preserve"> (p.336)
- Establishment and reinforcement of</t>
    </r>
    <r>
      <rPr>
        <b/>
        <sz val="12"/>
        <rFont val="Calibri"/>
        <family val="2"/>
        <scheme val="minor"/>
      </rPr>
      <t xml:space="preserve"> a surveillance system</t>
    </r>
    <r>
      <rPr>
        <sz val="12"/>
        <rFont val="Calibri"/>
        <family val="2"/>
        <scheme val="minor"/>
      </rPr>
      <t xml:space="preserve"> (p.336)
- </t>
    </r>
    <r>
      <rPr>
        <b/>
        <sz val="12"/>
        <rFont val="Calibri"/>
        <family val="2"/>
        <scheme val="minor"/>
      </rPr>
      <t>Mapping of their distribution across the country</t>
    </r>
    <r>
      <rPr>
        <sz val="12"/>
        <rFont val="Calibri"/>
        <family val="2"/>
        <scheme val="minor"/>
      </rPr>
      <t xml:space="preserve"> in order to define adequate prevention and
combat actions, targeting specific vulnerable population
groups, such as children, pregnant mothers and infants, the elderly, people living with HIV-AIDS.</t>
    </r>
  </si>
  <si>
    <r>
      <t xml:space="preserve">- Due to the fact that </t>
    </r>
    <r>
      <rPr>
        <b/>
        <sz val="12"/>
        <rFont val="Calibri"/>
        <family val="2"/>
        <scheme val="minor"/>
      </rPr>
      <t>water is a vital resource for life, health</t>
    </r>
    <r>
      <rPr>
        <sz val="12"/>
        <rFont val="Calibri"/>
        <family val="2"/>
        <scheme val="minor"/>
      </rPr>
      <t>, socioeconomic development, poverty eradication, the fight against hunger and the reduction
of infant mortality and the reduction of inequalities,
it is essential to strengthen the capacity to capture, store
and distribute water to human consumption, animals, irrigation,
saving and reuse of water in order to guarantee its sustainable management (p.310)
- the improvement of
vector control measures and behaviors</t>
    </r>
    <r>
      <rPr>
        <b/>
        <sz val="12"/>
        <rFont val="Calibri"/>
        <family val="2"/>
        <scheme val="minor"/>
      </rPr>
      <t xml:space="preserve"> linked to aspects
of sanitation and hygiene</t>
    </r>
  </si>
  <si>
    <r>
      <t xml:space="preserve">- Mapping of their distribution across the country in order to define adequate prevention and combat actions, targeting </t>
    </r>
    <r>
      <rPr>
        <b/>
        <sz val="12"/>
        <rFont val="Calibri"/>
        <family val="2"/>
        <scheme val="minor"/>
      </rPr>
      <t>specific vulnerable population
groups, such as children, pregnant mothers and infants, the elderly, people living with HIV-AIDS.</t>
    </r>
  </si>
  <si>
    <r>
      <t xml:space="preserve">- The Ministry of Health (MISAU)
- due to the fact that some diseases
such as cholera and malaria are related to access to clean
water and poor environmental health </t>
    </r>
    <r>
      <rPr>
        <b/>
        <sz val="12"/>
        <rFont val="Calibri"/>
        <family val="2"/>
        <scheme val="minor"/>
      </rPr>
      <t>MOPH</t>
    </r>
    <r>
      <rPr>
        <sz val="12"/>
        <rFont val="Calibri"/>
        <family val="2"/>
        <scheme val="minor"/>
      </rPr>
      <t xml:space="preserve"> and managers
of urban centers must add their contribution.</t>
    </r>
  </si>
  <si>
    <t>- Estimate budget for health sector USD 1.248 m</t>
  </si>
  <si>
    <t>Funding from UNDP</t>
  </si>
  <si>
    <t> 2021 - Date posted on UNCC's website</t>
  </si>
  <si>
    <t>2021-2050</t>
  </si>
  <si>
    <t>Access to abundantly clean drinking water; water-borne diseases; vector-borne diseasesl respiratory diseases; cardiovascular disease; food-borne diseases; nutrition-related dieseases, injuries, and mental illnesses (p31).</t>
  </si>
  <si>
    <r>
      <t xml:space="preserve">Policy reform, </t>
    </r>
    <r>
      <rPr>
        <b/>
        <sz val="12"/>
        <rFont val="Calibri"/>
        <family val="2"/>
      </rPr>
      <t>strategy development</t>
    </r>
    <r>
      <rPr>
        <sz val="12"/>
        <rFont val="Calibri"/>
        <family val="2"/>
      </rPr>
      <t xml:space="preserve"> and national level awareness raising on climate resilient health and WASH programme, planning, operationalization and sustainability</t>
    </r>
  </si>
  <si>
    <t>Capacity building of health and hygiene service providers (institution and personnel) on climate resilient health and hygiene service planning and implementation. (p31);
Climate change resilience development through capacity building, innovation, improvement and construction of WASH services and facilities (p32).</t>
  </si>
  <si>
    <t>“Develop and promote climate resilient infrastructure, to enable efficient functioning of health care facilities during extreme weather events.” (p31).
- Construction of WASH services and facilities (p32)
- Strengthen and equip public health laboratories to better assess climate sensitive diseases” (p32)</t>
  </si>
  <si>
    <t>Develop and promote climate resilient infrastructure, to enable efficient functioning of health care facilities during extreme weather events (p31);
Build capacity of the federal, provincial, and local level public health emergency operations centres (p32).
- Strengthen and equip public health laboratories to better assess climate sensitive diseases” (p32)</t>
  </si>
  <si>
    <t>Y - “Develop climate-resilient water supply system, and sanitation services and facilities focusing on Gender, Children, Youth and overall social inclusion” (p32).</t>
  </si>
  <si>
    <t>Y - “Strengthen and equip public health laboratories to better assess climate sensitive diseases” (p32);
building "research, innovation and development of climate resilient measures/technologies for water supply, sanitation and health systems" (p33).</t>
  </si>
  <si>
    <t xml:space="preserve">The report gives objectives such as "operationalize a disease surveillance system through adoption of appropriate technology and tools" (p32), timeframe and budget but it doesn't provide specific indicators. </t>
  </si>
  <si>
    <t>Y - a general reporting and monitoring map was given but no specific one on health (p42-44)</t>
  </si>
  <si>
    <t xml:space="preserve">Texts of this document are unsearchable; I read key chapters while there is still the possibility that I missed something. </t>
  </si>
  <si>
    <t>Pakistan</t>
  </si>
  <si>
    <r>
      <t xml:space="preserve">- </t>
    </r>
    <r>
      <rPr>
        <b/>
        <sz val="12"/>
        <rFont val="Calibri"/>
        <family val="2"/>
      </rPr>
      <t>Drought periods</t>
    </r>
    <r>
      <rPr>
        <sz val="12"/>
        <rFont val="Calibri"/>
        <family val="2"/>
      </rPr>
      <t xml:space="preserve"> (1969, 1974, 1987, 2002, and 2013–2015) have been associated with</t>
    </r>
    <r>
      <rPr>
        <b/>
        <sz val="12"/>
        <rFont val="Calibri"/>
        <family val="2"/>
      </rPr>
      <t xml:space="preserve"> 19 acute and chronic malnutrition</t>
    </r>
    <r>
      <rPr>
        <sz val="12"/>
        <rFont val="Calibri"/>
        <family val="2"/>
      </rPr>
      <t xml:space="preserve">. In Tharparkar (Sindh), for example, </t>
    </r>
    <r>
      <rPr>
        <b/>
        <sz val="12"/>
        <rFont val="Calibri"/>
        <family val="2"/>
      </rPr>
      <t>many children died of malnutrition in 2014 after
20 severely reduced rainfall</t>
    </r>
    <r>
      <rPr>
        <sz val="12"/>
        <rFont val="Calibri"/>
        <family val="2"/>
      </rPr>
      <t xml:space="preserve"> from March 2013 to February 2014. In 2015, an </t>
    </r>
    <r>
      <rPr>
        <b/>
        <sz val="12"/>
        <rFont val="Calibri"/>
        <family val="2"/>
      </rPr>
      <t>unprecedented heat wave</t>
    </r>
    <r>
      <rPr>
        <sz val="12"/>
        <rFont val="Calibri"/>
        <family val="2"/>
      </rPr>
      <t xml:space="preserve"> with 21 temperatures as high as 49°C </t>
    </r>
    <r>
      <rPr>
        <b/>
        <sz val="12"/>
        <rFont val="Calibri"/>
        <family val="2"/>
      </rPr>
      <t>killed more than 1,200 people</t>
    </r>
    <r>
      <rPr>
        <sz val="12"/>
        <rFont val="Calibri"/>
        <family val="2"/>
      </rPr>
      <t xml:space="preserve"> in Karachi. </t>
    </r>
    <r>
      <rPr>
        <b/>
        <sz val="12"/>
        <rFont val="Calibri"/>
        <family val="2"/>
      </rPr>
      <t>Air pollution poses a signi􀃯cant challenge</t>
    </r>
    <r>
      <rPr>
        <sz val="12"/>
        <rFont val="Calibri"/>
        <family val="2"/>
      </rPr>
      <t xml:space="preserve"> in
Pakistan. In 2019 alone, it is estimated that </t>
    </r>
    <r>
      <rPr>
        <b/>
        <sz val="12"/>
        <rFont val="Calibri"/>
        <family val="2"/>
      </rPr>
      <t>114,000 deaths were attributable to PM2.5 pollution.</t>
    </r>
    <r>
      <rPr>
        <sz val="12"/>
        <rFont val="Calibri"/>
        <family val="2"/>
      </rPr>
      <t xml:space="preserve"> Furthermore, the impact on public health is evident as Pakistan's average life expectancy has been reduced by 4.3 years. (p.17)
- Over-application of</t>
    </r>
    <r>
      <rPr>
        <b/>
        <sz val="12"/>
        <rFont val="Calibri"/>
        <family val="2"/>
      </rPr>
      <t xml:space="preserve"> agro-chemicals</t>
    </r>
    <r>
      <rPr>
        <sz val="12"/>
        <rFont val="Calibri"/>
        <family val="2"/>
      </rPr>
      <t xml:space="preserve"> (fertilizers and pesticides) is impacting soil and </t>
    </r>
    <r>
      <rPr>
        <b/>
        <sz val="12"/>
        <rFont val="Calibri"/>
        <family val="2"/>
      </rPr>
      <t>human health</t>
    </r>
    <r>
      <rPr>
        <sz val="12"/>
        <rFont val="Calibri"/>
        <family val="2"/>
      </rPr>
      <t xml:space="preserve">.
- </t>
    </r>
    <r>
      <rPr>
        <b/>
        <sz val="12"/>
        <rFont val="Calibri"/>
        <family val="2"/>
      </rPr>
      <t>Inadequate water, sanitation, and hygiene (WASH) services</t>
    </r>
    <r>
      <rPr>
        <sz val="12"/>
        <rFont val="Calibri"/>
        <family val="2"/>
      </rPr>
      <t xml:space="preserve">, particularly in rural areas, compound
</t>
    </r>
    <r>
      <rPr>
        <b/>
        <sz val="12"/>
        <rFont val="Calibri"/>
        <family val="2"/>
      </rPr>
      <t>health risks</t>
    </r>
    <r>
      <rPr>
        <sz val="12"/>
        <rFont val="Calibri"/>
        <family val="2"/>
      </rPr>
      <t xml:space="preserve">.
- more than 62 million Pakistanis are vulnerable to </t>
    </r>
    <r>
      <rPr>
        <b/>
        <sz val="12"/>
        <rFont val="Calibri"/>
        <family val="2"/>
      </rPr>
      <t>dengue</t>
    </r>
    <r>
      <rPr>
        <sz val="12"/>
        <rFont val="Calibri"/>
        <family val="2"/>
      </rPr>
      <t xml:space="preserve">, while over 60 million live in areas at high risk for </t>
    </r>
    <r>
      <rPr>
        <b/>
        <sz val="12"/>
        <rFont val="Calibri"/>
        <family val="2"/>
      </rPr>
      <t>malaria</t>
    </r>
    <r>
      <rPr>
        <sz val="12"/>
        <rFont val="Calibri"/>
        <family val="2"/>
      </rPr>
      <t xml:space="preserve">, and another nearly 50 million live in areas of low to medium risk (p.52)
- Water-borne diseases are also highly prevalent in Pakistan—in 2019, </t>
    </r>
    <r>
      <rPr>
        <b/>
        <sz val="12"/>
        <rFont val="Calibri"/>
        <family val="2"/>
      </rPr>
      <t>diarrheal diseases</t>
    </r>
    <r>
      <rPr>
        <sz val="12"/>
        <rFont val="Calibri"/>
        <family val="2"/>
      </rPr>
      <t xml:space="preserve"> were the
86 fourth-leading cause of mortality nationwide (p.52)</t>
    </r>
  </si>
  <si>
    <r>
      <t xml:space="preserve">- </t>
    </r>
    <r>
      <rPr>
        <b/>
        <sz val="12"/>
        <rFont val="Calibri"/>
        <family val="2"/>
      </rPr>
      <t>Mainstreaming Climate Adaptation in Health and Education Policies</t>
    </r>
    <r>
      <rPr>
        <sz val="12"/>
        <rFont val="Calibri"/>
        <family val="2"/>
      </rPr>
      <t xml:space="preserve"> (p.55)
- Conduct assessment to </t>
    </r>
    <r>
      <rPr>
        <b/>
        <sz val="12"/>
        <rFont val="Calibri"/>
        <family val="2"/>
      </rPr>
      <t>strengthen the understanding of
climate change impact on public health</t>
    </r>
    <r>
      <rPr>
        <sz val="12"/>
        <rFont val="Calibri"/>
        <family val="2"/>
      </rPr>
      <t xml:space="preserve">, and formulate a
roadmap to address such challenges (p.56)
- Integrate climate change </t>
    </r>
    <r>
      <rPr>
        <b/>
        <sz val="12"/>
        <rFont val="Calibri"/>
        <family val="2"/>
      </rPr>
      <t>adaptation measures</t>
    </r>
    <r>
      <rPr>
        <sz val="12"/>
        <rFont val="Calibri"/>
        <family val="2"/>
      </rPr>
      <t xml:space="preserve"> into the
national and</t>
    </r>
    <r>
      <rPr>
        <b/>
        <sz val="12"/>
        <rFont val="Calibri"/>
        <family val="2"/>
      </rPr>
      <t xml:space="preserve"> subnational policies in health sector</t>
    </r>
    <r>
      <rPr>
        <sz val="12"/>
        <rFont val="Calibri"/>
        <family val="2"/>
      </rPr>
      <t xml:space="preserve"> (p.56)
- '- Develop a</t>
    </r>
    <r>
      <rPr>
        <b/>
        <sz val="12"/>
        <rFont val="Calibri"/>
        <family val="2"/>
      </rPr>
      <t xml:space="preserve"> communication and dissemination strategy</t>
    </r>
    <r>
      <rPr>
        <sz val="12"/>
        <rFont val="Calibri"/>
        <family val="2"/>
      </rPr>
      <t xml:space="preserve"> for climate-health nexus (p.57)
- Issue </t>
    </r>
    <r>
      <rPr>
        <b/>
        <sz val="12"/>
        <rFont val="Calibri"/>
        <family val="2"/>
      </rPr>
      <t>timely alerts</t>
    </r>
    <r>
      <rPr>
        <sz val="12"/>
        <rFont val="Calibri"/>
        <family val="2"/>
      </rPr>
      <t xml:space="preserve"> and advisories on climate and disaster information to health personnel and communities (p.57)</t>
    </r>
  </si>
  <si>
    <r>
      <t>- Improve</t>
    </r>
    <r>
      <rPr>
        <b/>
        <sz val="12"/>
        <rFont val="Calibri"/>
        <family val="2"/>
      </rPr>
      <t xml:space="preserve"> data collection, reporting, analysis, and record keeping</t>
    </r>
    <r>
      <rPr>
        <sz val="12"/>
        <rFont val="Calibri"/>
        <family val="2"/>
      </rPr>
      <t xml:space="preserve"> of climate-sensitive diseases (p.56)
- Upgrade and extend disease outbreak</t>
    </r>
    <r>
      <rPr>
        <b/>
        <sz val="12"/>
        <rFont val="Calibri"/>
        <family val="2"/>
      </rPr>
      <t xml:space="preserve"> monitoring and
forecasting</t>
    </r>
    <r>
      <rPr>
        <sz val="12"/>
        <rFont val="Calibri"/>
        <family val="2"/>
      </rPr>
      <t xml:space="preserve"> (p.56)
- </t>
    </r>
    <r>
      <rPr>
        <b/>
        <sz val="12"/>
        <rFont val="Calibri"/>
        <family val="2"/>
      </rPr>
      <t>Strengthen the capacity</t>
    </r>
    <r>
      <rPr>
        <sz val="12"/>
        <rFont val="Calibri"/>
        <family val="2"/>
      </rPr>
      <t xml:space="preserve"> of federal, provincial, and district level healthcare bodies (p.57)</t>
    </r>
  </si>
  <si>
    <r>
      <t xml:space="preserve">- - Issue timely </t>
    </r>
    <r>
      <rPr>
        <b/>
        <sz val="12"/>
        <rFont val="Calibri"/>
        <family val="2"/>
      </rPr>
      <t>alerts and advisories on climate and disaster information</t>
    </r>
    <r>
      <rPr>
        <sz val="12"/>
        <rFont val="Calibri"/>
        <family val="2"/>
      </rPr>
      <t xml:space="preserve"> to health personnel and communities (p.57)</t>
    </r>
  </si>
  <si>
    <r>
      <t xml:space="preserve">-  In Tharparkar (Sindh), for example, </t>
    </r>
    <r>
      <rPr>
        <b/>
        <sz val="12"/>
        <rFont val="Calibri"/>
        <family val="2"/>
      </rPr>
      <t>many children died of malnutrition in 2014</t>
    </r>
    <r>
      <rPr>
        <sz val="12"/>
        <rFont val="Calibri"/>
        <family val="2"/>
      </rPr>
      <t xml:space="preserve"> after
20 severely reduced rainfall from March 2013 to February 2014.
- Although </t>
    </r>
    <r>
      <rPr>
        <b/>
        <sz val="12"/>
        <rFont val="Calibri"/>
        <family val="2"/>
      </rPr>
      <t>2.1 million young people</t>
    </r>
    <r>
      <rPr>
        <sz val="12"/>
        <rFont val="Calibri"/>
        <family val="2"/>
      </rPr>
      <t xml:space="preserve"> (ages 15–24) enter the labour pool every year, many are poorly skilled
110 and will increasingly face</t>
    </r>
    <r>
      <rPr>
        <b/>
        <sz val="12"/>
        <rFont val="Calibri"/>
        <family val="2"/>
      </rPr>
      <t xml:space="preserve"> greater health risks</t>
    </r>
    <r>
      <rPr>
        <sz val="12"/>
        <rFont val="Calibri"/>
        <family val="2"/>
      </rPr>
      <t>. (p.63)</t>
    </r>
  </si>
  <si>
    <r>
      <t xml:space="preserve">- Develop a </t>
    </r>
    <r>
      <rPr>
        <b/>
        <sz val="12"/>
        <rFont val="Calibri"/>
        <family val="2"/>
      </rPr>
      <t>communication and dissemination strategy</t>
    </r>
    <r>
      <rPr>
        <sz val="12"/>
        <rFont val="Calibri"/>
        <family val="2"/>
      </rPr>
      <t xml:space="preserve"> for climate-health nexus and implement associated the </t>
    </r>
    <r>
      <rPr>
        <b/>
        <sz val="12"/>
        <rFont val="Calibri"/>
        <family val="2"/>
      </rPr>
      <t>awareness and prevention campaigns</t>
    </r>
    <r>
      <rPr>
        <sz val="12"/>
        <rFont val="Calibri"/>
        <family val="2"/>
      </rPr>
      <t xml:space="preserve"> (p.57)</t>
    </r>
  </si>
  <si>
    <t>- Ministry of National Health Services Regulations and
Coordination (MoNHSR&amp;C);
- MoCC&amp;EC; Provincial, Islamabad Capital Territory (ICT), GB and AJK Health Departments</t>
  </si>
  <si>
    <t>Popua New Guinea</t>
  </si>
  <si>
    <t>2023-2028 (p.41)</t>
  </si>
  <si>
    <r>
      <t xml:space="preserve">- The rise in </t>
    </r>
    <r>
      <rPr>
        <b/>
        <sz val="12"/>
        <rFont val="Calibri"/>
        <family val="2"/>
      </rPr>
      <t>temperatures</t>
    </r>
    <r>
      <rPr>
        <sz val="12"/>
        <rFont val="Calibri"/>
        <family val="2"/>
      </rPr>
      <t xml:space="preserve"> poses a significant risk for public health, as it has led to an increase in the </t>
    </r>
    <r>
      <rPr>
        <b/>
        <sz val="12"/>
        <rFont val="Calibri"/>
        <family val="2"/>
      </rPr>
      <t>malaria infection rate from 27 per cent to 29–31</t>
    </r>
    <r>
      <rPr>
        <sz val="12"/>
        <rFont val="Calibri"/>
        <family val="2"/>
      </rPr>
      <t xml:space="preserve"> per cent in 2015 – mainly due to a shift of endemic and epidemic malaria zones to higher elevations. (p.37)
- Around</t>
    </r>
    <r>
      <rPr>
        <b/>
        <sz val="12"/>
        <rFont val="Calibri"/>
        <family val="2"/>
      </rPr>
      <t xml:space="preserve"> three in every 1,000 children die before the age of five due to diarrheal disease</t>
    </r>
    <r>
      <rPr>
        <sz val="12"/>
        <rFont val="Calibri"/>
        <family val="2"/>
      </rPr>
      <t xml:space="preserve">, and it is the cause of about 5 per cent of hospital admissions. A primary driver is the lack of essential clean water
supply and sanitation services, and global </t>
    </r>
    <r>
      <rPr>
        <b/>
        <sz val="12"/>
        <rFont val="Calibri"/>
        <family val="2"/>
      </rPr>
      <t>research relates floods and droughts to increased incidence of diarrheal disease</t>
    </r>
    <r>
      <rPr>
        <sz val="12"/>
        <rFont val="Calibri"/>
        <family val="2"/>
      </rPr>
      <t xml:space="preserve"> (p.37)</t>
    </r>
  </si>
  <si>
    <r>
      <t xml:space="preserve">- '- Strengthen malaria </t>
    </r>
    <r>
      <rPr>
        <b/>
        <sz val="12"/>
        <rFont val="Calibri"/>
        <family val="2"/>
      </rPr>
      <t>advocacy</t>
    </r>
    <r>
      <rPr>
        <sz val="12"/>
        <rFont val="Calibri"/>
        <family val="2"/>
      </rPr>
      <t xml:space="preserve">, </t>
    </r>
    <r>
      <rPr>
        <b/>
        <sz val="12"/>
        <rFont val="Calibri"/>
        <family val="2"/>
      </rPr>
      <t>communication</t>
    </r>
    <r>
      <rPr>
        <sz val="12"/>
        <rFont val="Calibri"/>
        <family val="2"/>
      </rPr>
      <t>, and social mobilization. (p.41)</t>
    </r>
  </si>
  <si>
    <r>
      <t xml:space="preserve">- Develop standardized </t>
    </r>
    <r>
      <rPr>
        <b/>
        <sz val="12"/>
        <rFont val="Calibri"/>
        <family val="2"/>
      </rPr>
      <t>assessment tools to assess
health impacts</t>
    </r>
    <r>
      <rPr>
        <sz val="12"/>
        <rFont val="Calibri"/>
        <family val="2"/>
      </rPr>
      <t xml:space="preserve"> of environment and climate change </t>
    </r>
    <r>
      <rPr>
        <b/>
        <sz val="12"/>
        <rFont val="Calibri"/>
        <family val="2"/>
      </rPr>
      <t>to obtain comparable data</t>
    </r>
    <r>
      <rPr>
        <sz val="12"/>
        <rFont val="Calibri"/>
        <family val="2"/>
      </rPr>
      <t xml:space="preserve"> for planning, evaluations, and reporting (p.41)
- Conduct </t>
    </r>
    <r>
      <rPr>
        <b/>
        <sz val="12"/>
        <rFont val="Calibri"/>
        <family val="2"/>
      </rPr>
      <t>vulnerability and adaptation assessments</t>
    </r>
    <r>
      <rPr>
        <sz val="12"/>
        <rFont val="Calibri"/>
        <family val="2"/>
      </rPr>
      <t xml:space="preserve"> (p.41)
- Develop strategies and systems to</t>
    </r>
    <r>
      <rPr>
        <b/>
        <sz val="12"/>
        <rFont val="Calibri"/>
        <family val="2"/>
      </rPr>
      <t xml:space="preserve"> improve monitoring</t>
    </r>
    <r>
      <rPr>
        <sz val="12"/>
        <rFont val="Calibri"/>
        <family val="2"/>
      </rPr>
      <t xml:space="preserve"> of health impacts of climate change (p.41)
- Rehabilitate and refurbish priority </t>
    </r>
    <r>
      <rPr>
        <b/>
        <sz val="12"/>
        <rFont val="Calibri"/>
        <family val="2"/>
      </rPr>
      <t>health infrastructure</t>
    </r>
    <r>
      <rPr>
        <sz val="12"/>
        <rFont val="Calibri"/>
        <family val="2"/>
      </rPr>
      <t xml:space="preserve"> identified to meet the National Health Service Standards (p.41)</t>
    </r>
  </si>
  <si>
    <r>
      <t xml:space="preserve">- Primary health care and </t>
    </r>
    <r>
      <rPr>
        <b/>
        <sz val="12"/>
        <rFont val="Calibri"/>
        <family val="2"/>
      </rPr>
      <t>preventive health services</t>
    </r>
    <r>
      <rPr>
        <sz val="12"/>
        <rFont val="Calibri"/>
        <family val="2"/>
      </rPr>
      <t xml:space="preserve">, environmental health in emergencies, disaster risk management (p.41)
- </t>
    </r>
    <r>
      <rPr>
        <b/>
        <sz val="12"/>
        <rFont val="Calibri"/>
        <family val="2"/>
      </rPr>
      <t>Strengthen public health systems</t>
    </r>
    <r>
      <rPr>
        <sz val="12"/>
        <rFont val="Calibri"/>
        <family val="2"/>
      </rPr>
      <t xml:space="preserve"> and climate related</t>
    </r>
    <r>
      <rPr>
        <b/>
        <sz val="12"/>
        <rFont val="Calibri"/>
        <family val="2"/>
      </rPr>
      <t xml:space="preserve"> disaster preparedness and response</t>
    </r>
    <r>
      <rPr>
        <sz val="12"/>
        <rFont val="Calibri"/>
        <family val="2"/>
      </rPr>
      <t xml:space="preserve"> capacities (p.41)</t>
    </r>
  </si>
  <si>
    <r>
      <t>- Environmental health in emergencies, disaster risk
environmental</t>
    </r>
    <r>
      <rPr>
        <b/>
        <sz val="12"/>
        <rFont val="Calibri"/>
        <family val="2"/>
      </rPr>
      <t xml:space="preserve"> health in emergencies, disaster risk
management in health</t>
    </r>
    <r>
      <rPr>
        <sz val="12"/>
        <rFont val="Calibri"/>
        <family val="2"/>
      </rPr>
      <t>, communicable and non
management in health, communicable and non communicable diseases (p.41)
- Strengthen public health systems and climate related
disaster preparedness and response capacities. (p.41)</t>
    </r>
  </si>
  <si>
    <r>
      <t>- Around</t>
    </r>
    <r>
      <rPr>
        <b/>
        <sz val="12"/>
        <rFont val="Calibri"/>
        <family val="2"/>
      </rPr>
      <t xml:space="preserve"> three in every 1,000 children die before the age of five due to diarrheal disease</t>
    </r>
    <r>
      <rPr>
        <sz val="12"/>
        <rFont val="Calibri"/>
        <family val="2"/>
      </rPr>
      <t>, and it is the cause of about 5 per cent of hospital admissions. A primary driver is the lack of essential clean water
supply and sanitation services, and global research relates floods and droughts to increased incidence of diarrheal disease (p.37)</t>
    </r>
  </si>
  <si>
    <r>
      <t xml:space="preserve">- Strengthen malaria </t>
    </r>
    <r>
      <rPr>
        <b/>
        <sz val="12"/>
        <rFont val="Calibri"/>
        <family val="2"/>
      </rPr>
      <t>advocacy</t>
    </r>
    <r>
      <rPr>
        <sz val="12"/>
        <rFont val="Calibri"/>
        <family val="2"/>
      </rPr>
      <t xml:space="preserve">, </t>
    </r>
    <r>
      <rPr>
        <b/>
        <sz val="12"/>
        <rFont val="Calibri"/>
        <family val="2"/>
      </rPr>
      <t>communication</t>
    </r>
    <r>
      <rPr>
        <sz val="12"/>
        <rFont val="Calibri"/>
        <family val="2"/>
      </rPr>
      <t>, and social mobilization. (p.41)</t>
    </r>
  </si>
  <si>
    <t>- Support from UNDP</t>
  </si>
  <si>
    <t>Saint Lucia</t>
  </si>
  <si>
    <t>2018-2028</t>
  </si>
  <si>
    <t>“Impacts of more frequent extreme weather events (intense rainfall events, hurricanes, high winds, storm surges):
Injuries and deaths resulting from direct hazard impacts on people (e.g. drowning during flooding and from infrastructure or trees striking people) during extreme events.
Outbreaks of water-borne and food-borne diseases, such as schistosomiasis and cholera, dengue, leptospirosis and yellow fever, after flooding events.
Increased pollution of water sources (sewage, solid waste, industrial/hazardous chemicals/ waste) during flooding episodes could increase the incidence of skin, gastric and multiple other problems associated with the contamination of water and food supplies.
Increased levels of malnutrition due to extreme weather events-related declining crop and livestock production, loss of primary incomes and increasing food costs.
Higher levels of human exposure to pesticides (including in food content) due to their increased use to control pest infestation after extreme events.
Severed access to health services for vulnerable communities during and in the aftermath of extreme weather events (either because transport and communication is cut or because the events directly affect exposed health system infrastructure).
Impacts of higher temperatures, prolonged and intense dry episodes and drought:
Heat stress and cardio- and cerebrovascular conditions resulting from extreme temperature are likely to increase.
Higher temperatures associated with heat waves could alter the geographical distribution of the mosquito species that transmit deadly diseases such as dengue.
Aggravated respiratory conditions due to increased air pollution from forest and bushfires during dry and hot periods.
Increased concentration of dust and agro-chemical particles transported by wind during dry periods could also exacerbate respiratory problems and cause allergic reactions among other complications.
Declining crop yields and livestock production with higher temperatures and dry periods are expected to add to the malnutrition burden in the country.” (p26).</t>
  </si>
  <si>
    <t>"Decline in human and animal health, with potential for increased loss of life" (p129).</t>
  </si>
  <si>
    <t xml:space="preserve">"Map and model high resolution climate-related hazard maps (including landslide, flood and fire hazard maps) and the risk of disease with climate change scenarios to support long-term planning" (p117). "Establish more effective and rapid electronic exchange of surveillance data across sectors." (p118).  "Establish a cross-sectoral programme on vector control, with the engagement of the health, planning, agricultural, forestry and environment sectors" (p119). "Improve active laboratory-based disease surveillance and prevention systems" (p121). </t>
  </si>
  <si>
    <t>"Plan to allow an increase in hospital and nursing home staff during heat- events" (p120). 
"Strengthening climate-sensitive vector-borne disease public health infrastructure to ensure access to treatment in vulnerable communities" (p121).</t>
  </si>
  <si>
    <t>"Strengthening climate-sensitive vector-borne disease public health infrastructure to ensure access to treatment in vulnerable communities" (p121).</t>
  </si>
  <si>
    <t>"Monitor hazard management measures to reduce health risks (e.g. fire breaks, fuel loads, flood management, trees near power lines, etc.)" (p120).</t>
  </si>
  <si>
    <t>Y - “Strengthening climate-sensitive vector-borne disease public health infrastructure to ensure access to treatment in vulnerable communities; Regional assessments of water-related health issues and identification of vulnerable communities” (p121).</t>
  </si>
  <si>
    <t>Y - "Raise awareness on climate change diseases, the risks associated with living or recreating near vector breeding habitats" (p119).   "Implementation of education campaigns on heat reduction/avoidance procedures and management of health impacts" (p120). "Conduct awareness raising campaigns on hygiene, and water-disease after extreme events to vulnerable communities" (p121).</t>
  </si>
  <si>
    <t xml:space="preserve">Y - "Study conducted for modelling and mapping the risk of disease under various climate change scenarios, based on improved data, up-to-date climate projections and epidemiological information; results of the study analysed, presented in a report and communicated." (P117).   "Improve epidemic forecasting for climate sensitive diseases" (p120). </t>
  </si>
  <si>
    <t>The report gives ‘indicative outputs’ in p117-122. It doesn’t fall into my standard so I didn’t put them here while you may want to double-check.</t>
  </si>
  <si>
    <t xml:space="preserve">Y - Instead of giving a general framework, specific evaluation indicators are given (p117-122). Building and strengthening M&amp;E are discussed several times. </t>
  </si>
  <si>
    <t xml:space="preserve">Y - "the Government agency with responsibility for health is the lead institution" (p116) </t>
  </si>
  <si>
    <t xml:space="preserve">Importantly, all these actions/measures are "indicative only" because  "They have been previously suggested as relevant and/or necessary for adaptation in this sector/area It is expected that they will be refined and expanded when a SASAP for Saint Lucia’s health sector is developed, based on a detailed review of adaptation needs and required responses and multiple stakeholder consultations." (p116). </t>
  </si>
  <si>
    <t>2018-2030</t>
  </si>
  <si>
    <t>"water- and vector-borne diseases such as malaria, dengue and leptospirosis” (p39)</t>
  </si>
  <si>
    <t>"provide universal health care that reflects the principles of equity, affordability, quality and cultural acceptance for its citizens" (p45)</t>
  </si>
  <si>
    <t xml:space="preserve">Build "Small resilient hospitals and national green hospital" (p93). </t>
  </si>
  <si>
    <t>The report recognised health sector's reponse to climate change is event-based, "there are plans to create a disaster management unit within the sector" (p108).</t>
  </si>
  <si>
    <t>No. CN health (p93)</t>
  </si>
  <si>
    <t>Y - General Framework is planned, no health specific one (p81)</t>
  </si>
  <si>
    <t>No responsible agency idientified, but Ministry of Health, Wellness and the Environment is likely to be the responsible lead agency</t>
  </si>
  <si>
    <t> </t>
  </si>
  <si>
    <t>Respiratory illnesses cause by current way of consuming energy via biomass. Diarrhoeal diseases, seafood poisoning and increases in dangerous pollutants; malaria and malaria-related illnesses; waterborne diseases; increased likelihood of the outbreak of communicable diseases; reduced water quality and disease outbreaks; cholera; food poisoning from consumption of shellfish and reef fish (p30)</t>
  </si>
  <si>
    <t>"Bring economic, social and environmental benefits through the production of charcoal from sustainably sourced feedstock and promotion of improved cookstoves to reduce fuelwood demand, improve health, and reduce GHG emissions" (p41).
"Enhance waste management systems at all levels to reduce pollution and greenhouse gas emissions to improve health of both humans and animals and reduce climate change" (p52).        
"Strengthen integration of climate change adaptation into the health sector" (p52).</t>
  </si>
  <si>
    <t>"Accelerating healthcare delivery" via building infrastructure (p58).</t>
  </si>
  <si>
    <t xml:space="preserve"> "Improving disaster management governance" (p58).</t>
  </si>
  <si>
    <t>Y - Ministry of Health and Sanitation (p47)</t>
  </si>
  <si>
    <t>"Quadruple burden of disease; Poor housing, infrastructure and service delivery; Change in distribution of diseases; Catastrophic events may affect the health of the population." (p20)</t>
  </si>
  <si>
    <r>
      <t xml:space="preserve">"Launch an enhanced climate change public flagship </t>
    </r>
    <r>
      <rPr>
        <b/>
        <sz val="12"/>
        <rFont val="Calibri"/>
        <family val="2"/>
      </rPr>
      <t>programme</t>
    </r>
    <r>
      <rPr>
        <sz val="12"/>
        <rFont val="Calibri"/>
        <family val="2"/>
      </rPr>
      <t xml:space="preserve"> to build a healthier, more resilient society" (p28).</t>
    </r>
  </si>
  <si>
    <t xml:space="preserve"> "Equip and capacitate healthcare facilities to manage climate change related health effects and climate-sensitive diseases" (p63).
- "Number of emergency response worker trained in climate change related incidences" (P62) "Number of healthcare worker training programmes on health and climate change created; Number of individuals who have received training" (P63).</t>
  </si>
  <si>
    <t xml:space="preserve">- "Equip and capacitate emergency response departments, such as health and fire, to prepare for and manage climate related disasters" (p62). </t>
  </si>
  <si>
    <t xml:space="preserve">"Early Warning System focused on malaria" (p34);
  "Improve/develop national early warning systems for key climate vulnerable sectors and risks" (p38);
"Equip and capacitate emergency response departments, such as health and fire, to prepare for and manage climate related disasters" (p62). </t>
  </si>
  <si>
    <t>Y - "Identify individuals (male and female) and communities at most risk from climate change within municipalities and deliver targeted climate change vulnerability reduction programmes for these individuals and communities" (p61);
"Identification of towns at high risk of heatwaves" (p34).</t>
  </si>
  <si>
    <t>Y - "Identify individuals (male and female) and communities at most risk from climate change within municipalities and deliver targeted climate change vulnerability reduction programmes for these individuals and communities" (p61).
-  Number of individuals who have received training" (P63).</t>
  </si>
  <si>
    <t xml:space="preserve">Y - "Identification of towns at high risk of heatwaves" including risk identification and investigation on the relationship between heatwaves and hospital admissions (p34). </t>
  </si>
  <si>
    <t>"Number of emergency response worker trained in climate change related incidences" (P62) "Number of healthcare worker training programmes on health and climate change created; Number of individuals who have received training" (P63).</t>
  </si>
  <si>
    <t>Y - specific M&amp;E is given to some health related actions, see p62-63</t>
  </si>
  <si>
    <t>Y - many institutions are identified such as DFFE, provincial governments, municipalities, the South African Medical Association (SAMA) (p62-63)</t>
  </si>
  <si>
    <t>Stunting, malnutrition, injuries and mental health issues. Issues of delievering healthcare.
No direct analyses about South Sudan and potential health impacts at the national level so they borrow from WHO's research: Extreme heat contributes to deaths from cardiovascular and respiratory disease; Floods increase water-borne diseases and create breeding grounds for disease carrying insects such as mosquitoes; Changes in climate are likely to lengthen the transmission seasons of important vector-borne diseases and to alter their geographic range; Changes in climate can cause mental health issues, especially among youth, those dependent on agriculture, and internally displaced people; increasing temperatures and heat waves; environmental pollution (p67-68).</t>
  </si>
  <si>
    <t>Y - Increased potential for pest and disease outbreaks among crops and livestock due to changing temperature and precipitation considerations.
● Delay or shortening of the rainy season causing crop failure or reducing water resources, leading to decreased livestock health. At the same time, increased flooding due to more extreme rainfall events contributes to the loss of grazing areas for pastoralists, whereas more frequent and extended droughts lead to reduced access to water for livestock.
● The combination of drought and high temperatures contributes to wildfires that destroy grazing and agriculture habitats.
● It is expected that all climate change related impacts could intensify local conflicts over land use and resources between and amongst pastoralists and farmers. (p62).</t>
  </si>
  <si>
    <r>
      <t>"Mainstream climate change, including future climate scenarios, into health sector</t>
    </r>
    <r>
      <rPr>
        <b/>
        <sz val="12"/>
        <rFont val="Calibri"/>
        <family val="2"/>
      </rPr>
      <t xml:space="preserve"> strategies</t>
    </r>
    <r>
      <rPr>
        <sz val="12"/>
        <rFont val="Calibri"/>
        <family val="2"/>
      </rPr>
      <t>,</t>
    </r>
    <r>
      <rPr>
        <b/>
        <sz val="12"/>
        <rFont val="Calibri"/>
        <family val="2"/>
      </rPr>
      <t xml:space="preserve"> plans and policies</t>
    </r>
    <r>
      <rPr>
        <sz val="12"/>
        <rFont val="Calibri"/>
        <family val="2"/>
      </rPr>
      <t xml:space="preserve">" (p102);
 "Establish partnership to address health threats from climate change" (p103).
"Improve animal health systems to reduce the vulnerability of pastoral communities to climate change." (p107).
"Develop health hazard forecasting products for early warning based on climate and meteorological data. Develop and implement preparedness and response plans for health threats (e.g., heat waves, diseases)" (p103). </t>
    </r>
  </si>
  <si>
    <t>Improve health sector capacities to address climate change related health threats, including conduct vulnerability assessment, mainstram climate change into health sector strategies, establish research and training program, develop action plans and strategies to control infectious diseases and vectors. (p102)
- "Establish early warning capabilities for climate change related health threats" (p102);
"Establish surveillance system for tracking current and emerging disease risks." (p102).
“Develop, disseminate and implement guidance and provide capacity building support to state and local health sector officials on health effects of climate change at national and subnational levels” (p.103)</t>
  </si>
  <si>
    <r>
      <t xml:space="preserve">“Develop low-cost, user friendly blueprints for </t>
    </r>
    <r>
      <rPr>
        <b/>
        <sz val="12"/>
        <rFont val="Calibri"/>
        <family val="2"/>
      </rPr>
      <t>latrines</t>
    </r>
    <r>
      <rPr>
        <sz val="12"/>
        <rFont val="Calibri"/>
        <family val="2"/>
      </rPr>
      <t>, hand washing stations and other public facilities to minimize vector promotion of diseases.” (p103).</t>
    </r>
  </si>
  <si>
    <t>Y - "Their overall lower social status and lower levels of access to public goods and services (e.g. schooling and lack of access to health care) undermines adaptive capacity, as does high levels of illiteracy among women and discriminatory/marginalizing practices such as early and forced marriage." (p47).</t>
  </si>
  <si>
    <t>Y - "Develop risk maps to identify areas and populations most susceptible to climate change related health hazards (e.g., heat, disease)." (p102).</t>
  </si>
  <si>
    <t>Y - “Develop, disseminate and implement guidance and provide capacity building support to state and local health sector officials on health effects of climate change at national and subnational levels”;
“Promote climate health education in school curricula.”;
“Establish targeted public information and messaging campaign to promote risk reducing behavior change in communities and to raise awareness on climate change induced diseases, with special emphasis on highly vulnerable groups.”;
“Build capacity to consider climate change r ed health threats in urban, rural and regional planning.”;
“Develop low-cost, user friendly blueprints for latrines, hand washing stations and other public facilities to minimize vector promotion of diseases.” (p103).</t>
  </si>
  <si>
    <t>Y - "Establish research program to understand the impacts of climate change on the health of vulnerable groups. Establish a training program on climate change related health risks for health sector workers, with special focus on community health workers (CHW). Develop action plans and strategies to control infectious diseases and vectors." (p102). "Expand capacity for modelling and forecasting climate related health effects. Develop risk maps to identify areas and populations most susceptible to climate change related health hazards (e.g., heat, disease)." (P102)</t>
  </si>
  <si>
    <t xml:space="preserve">I don't think following actions can be seen as the indicators "Develop monitoring guidelines and train CHWs to monitor climate change related health threats." (p102). </t>
  </si>
  <si>
    <t>N - M&amp;E is included in the next step (p111)</t>
  </si>
  <si>
    <t>Timelines are given for every actions (p102-104).</t>
  </si>
  <si>
    <t>2016-2025</t>
  </si>
  <si>
    <t>Diseases that are closely connected with environment and weather patterns. E.g. the seasonal outbreaks of dengue.
Spread of vector borne diseases into new areas with changing patterns of local climate such as malaria.
Besides, extreme weather conditions may lead to disaster causing injuries and fatalities.
Lastly, the change of living and health comfort.  (p67)
“Increased mortality due to vector borne and pathogenic diseases;
Increased morbidity due to vector borne and pathogenic diseases;
Reduced capacity of victims for productive work;
Increased susceptibility to health hazards among disaster victims;
Increased mortality due to diseases and ill-health conditions;
Increased morbidity due to diseases and ill-health conditions;
Reduced capacity of victims for productive work;
high rate of morbidity;
Reduced capacity of victims for productive work” (p128-129).</t>
  </si>
  <si>
    <t>The report talks about pest, parasites and disease, but didn't directly connect it with Human Health (p55). Animal health is discussed in p122, "Minimize the risk of crop and health damage due to biological agents".</t>
  </si>
  <si>
    <t>"Establishing an efficient climate information and communication system" (p69).
"Strengthening the surveillance and monitoring of climateinduced diseases" (p68).
"Improvement of monitoring of climate altering pollutants" (p69).</t>
  </si>
  <si>
    <t>"Capacity development for managing climate-induced disease incidents" (p68).
"Capacity development for managing health impacts of climate altering pollutants" (p70).</t>
  </si>
  <si>
    <t>"Improvement of disaster risk preparedness of health related agencies and workers" (p69).</t>
  </si>
  <si>
    <t>“Demographic information suggests that Sri Lanka has an ageing population which would particularly be vulnerable to climate related health hazards.” (p67).</t>
  </si>
  <si>
    <t>Y - "Develop a mechanism for dissemination of air pollution levels to the general public in high risk areas" (p70).</t>
  </si>
  <si>
    <t>Y - "Launch an awareness programme on climate and health risks for Health" (p68);
 "Increase public awareness on health impacts of pollution" (p70).</t>
  </si>
  <si>
    <t>Y - "Conducting research studies to assess the risk of climateinduced diseases" (p68).
"Conducting research studies to assess health impacts of climate altering pollutants" (p69).
"Conducting research studies to assess health impacts of heat/thermal stress" (p70).
Amount of money allocated/utilized for doing research (p.68-70)</t>
  </si>
  <si>
    <t>"Improvement of monitoring of climate altering pollutants" (p69)</t>
  </si>
  <si>
    <t>“Number of research studies conducted;
Amount of money allocated/utilized for doing research;
Assessment on the critical factors for controlling climate-induced disease incidents finalized;
Number of plausible strategies identified for management of climate-induced disease incidents;
Surveillance programme established;
Number of vulnerability maps produced;
Money allocated for establishing a mechanism for sharing meteorological , clinical and entomological information;
Amount of money allocated/spent for Strengthening the alertness of health system against climate-induced disease incidents;
Number of awareness programme conducted;
Guidelines are developed and published;
Amount of money allocated for the development;
Number of training programme conducted;
Amount of money spent on purchasing laboratory equipment;
Amount of money allocated/spent on the activities on the early warning system;
Number of activities initiated to strengthen the early warning system;
Amount of money allocated/spent on establishment of the mechanism;
Number of information sharing workshops conducted;
Guidelines are developed and published;
Number of awareness workshops conducted;
Amount of money allocated/spent on awareness workshops;
Amount of money allocated/spent on activities to strengthen the coordination;
Number of coordination meetings/workshops between the agencies;
Number of research studies conducted;
Amount of money allocated/spent on research;
Number of treatment procedures and diagnostic tools identified;
Amount of money allocated/spent on establishing air quality monitoring facilities in strategic locations;
Amount of money spent on establishment of pollution-free transport system;
Number of locations where the monitoring systems are established;
Amount of money allocated/spent on establishing mechanisms;
Amount of money allocated/spent on strengthening the programme;
Guidelines are developed;
Number of awareness programmes conducted;
Number of training programmes conducted;
Number of research studies conducted;
Amount of money allocated/spent on research studies;
Assessments on the diagnostic tools and treatment procedures are completed Number of awareness programmes conducted;
Amount of money allocated/spent on awareness activities” (p68-70).</t>
  </si>
  <si>
    <t>Y - General Framework is planned, no health specific one (p113-114)</t>
  </si>
  <si>
    <t>Y -  many institutions are identified such as MOH, MRI, NSF, NRC, MFoU/SFoU (p68-70)</t>
  </si>
  <si>
    <t>Very detailed plan with time plan and budget for the Health section (p149)</t>
  </si>
  <si>
    <t>State of Palestine</t>
  </si>
  <si>
    <t>“Major diseases related to water, sanitation, and food” (p21).
West Bank:
“Inadequate water supplies, either in quantity or quality, may increase risk of waterborne illnesses, such as diarrhoea, typhoid, hepatitis, dysentery, giardiasis, bilharzia, and cholera. Communicable diseases, such as hepatitis, are the most prevalent and most serious. Although epidemiological data in the West Bank is patchy, anecdotal evidence suggests that there is a high-incidence of water-borne diseases leading to substantial costs and losses. In a Palestinian Hydrology Group (PHG) survey, more than 20% of all communities reported that at least 1% of the population had water-related health problems. Diarrheal diseases are significant causes of morbidity in infants and children in the State of Palestine. 44% of children from herder and Bedouin communities in Area C suffer from diarrhoea. Lack of water and highly saline water can also result in kidney dysfunction or failure; a situation exacerbated by hot weather. Reduced dilution of contaminants in water ingested can have long-term consequences for health, e.g. nitrate concentrations can increase anaemia and induce spontaneous abortion.
Floods can disrupt basic sanitation systems, promoting disease outbreaks via the faecal-oral route and the likelihood of vector-borne diseases through expansion of the number and range of vector habitats.
The climate sensitivity of domestic food production can lead to food shortages and resultant malnutrition amongst low-income households. Mounting pressure on freshwater resources is leading to increased use of wastewater for irrigation in the West Bank, which if improperly treated can present health risks to farmers and consumers.
Weather conditions, including temperature, humidity, and wind, affect the impact of anthropogenic sources of pollutants on ambient air quality and increase ambient concentrations of allergens and suspended particulate matter (including pollen and dust), and ground-level ozone, all of which can exacerbate respiratory illnesses.
Extreme weather events can also lead to a range of psychological impacts due to loss, social disruption, displacement, and repeated exposure to natural disasters.” (p33).
“General issues concerning the climate sensitivity of major diseases in relation to water, sanitation and food identified in relation to the West Bank also apply to the Gaza Strip.
The Coastal Aquifer is the Gaza Strip’s sole source of freshwater and is currently facing a serious challenge in terms of quantity and quality. Only 3.8% of domestic water meets World Health Organization (WHO) standards. Between 90% and 95% of drinking water is contaminated by sewage, and there is increasing incidence of water-borne diseases, particularly hepatitis, meningitis, and typhoid. Contamination of water by microbes (including faecal coliforms and faecal streptococcus) increases at each point the process of water supply. Inadequate water for hygiene purposes is also known to be a significant cause of diarrhoea in children under five. Intestinal parasites, both helminths (worms) and protozoa, infect children throughout the Gaza Strip. The level of infestation is still high in some locations, particularly in agricultural communities and near sewage-treatment ponds, despite implementation of control measures many decades ago. Other sanitary-related diseases, such as skin diseases, are increasing, especially in areas with inadequate water supply. Water-related diseases account for approximately 26% of disease in the Gaza Strip and are the primary cause of child morbidity. In 2009, diarrhoea was the cause of 12% of infant and young child deaths in the Gaza strip, despite being preventable and easily treated.
A range of chemicals are found in drinking water at concentrations that far exceed WHO and Palestinian Water Authority Guidelines. Nitrate and chloride levels are as much as six times the levels set by WHO. Elevated nitrate levels risk poisoning infants under six months old. High concentrations of fluoride are also toxic and may result in gastroenteritis, acute kidney poisoning, and various degrees of liver and heart damage.” (p34).</t>
  </si>
  <si>
    <t>“Development of water, food and sanitation monitoring and safety systems using high technology” (p194)</t>
  </si>
  <si>
    <t>“Training health professionals and increasing the awareness of people, particularly women, in water-poor areas about measures they can take to help prevent major diseases related to water, sanitation, and food” (p195).</t>
  </si>
  <si>
    <t>"The Palestinian government has launched a regional sanitary landfill (Deir-El-Balah),which helps to reduce risks to health and the environment caused by random dumpsites, which are commonly spread throughout the Gaza Strip." (p40).</t>
  </si>
  <si>
    <t>The report constantly discusses West Bank and Gaza Strip separately.
West Bank:
“Drought or flooding, as well as long-term incremental changes in rainfall patterns and temperatures that also lead to changes in ecosystems, have important gender-differentiated impacts on all aspects of human livelihoods, activities and health. Due to a lack of safe drinking water and sanitation services, the health of women and children, in particular, is being adversely affected. Water shortages and sanitation problems cause particularly acute problems for women, increasing domestic work burdens and the incidence of water-borne diseases among family members.” (p31).
“Restrictions on movement imposed by Israel continue to impede access to health care, more particularly for women and children in Area C.” (p32).
“Mounting pressure on freshwater resources is leading to increased use of wastewater for irrigation in the West Bank, which if improperly treated can present health risks to farmers and consumers.” (p33).
“The situation would be exacerbated by increased rainfall and could lead to industrial production being interrupted due to water being cut-off or unavailable or to industrial workers suffering health problems.” (p35).
Gaza Strip:
“Women are major contributors to water management, while at the same time suffering disproportionately from the impacts of water shortages or changes in agriculture.” (p32).</t>
  </si>
  <si>
    <t>Y - “Increasing the awareness of people, particularly women, in water-poor areas of measures they can take to help prevent major diseases related to water, sanitation, and food”;
“Encouraging women to use their house gardens to produce food”;
“Training health professionals and increasing the awareness of people, particularly women, in water-poor areas about measures they can take to help prevent major diseases related to water, sanitation, and food” (p194-195).</t>
  </si>
  <si>
    <t>Y - “Increasing the awareness of people, particularly women, in water-poor areas of measures they can take to help prevent major diseases related to water, sanitation, and food” (p194-195).</t>
  </si>
  <si>
    <t>Below ‘adaptation option’ comes with specific timeline and cost. I DON'T THINK THERE ARE INDICATORS. PLEASE FEEL FREE TO DELETE THEM.
“Increasing the awareness of people, particularly women, in water-poor areas of measures they can take to help prevent major diseases related to water, sanitation, and food”;
“Encouraging women to use their house gardens to produce food”;
“Development of water, food and sanitation monitoring and safety systems using high technology”;
“Training health professionals and increasing the awareness of people, particularly women, in water-poor areas about measures they can take to help prevent major diseases related to water, sanitation, and food” (p194-195).</t>
  </si>
  <si>
    <t>Y - Although the releavent selecting points for M&amp;E are given, the discussion is vague and limited (p62)</t>
  </si>
  <si>
    <t>No responsible agency idientified but Ministry of Health is mentioned in the report in p53 and p104</t>
  </si>
  <si>
    <t xml:space="preserve">‘adaptation option’ comes with specific timeline and cost (p194-195). </t>
  </si>
  <si>
    <t>Sudan</t>
  </si>
  <si>
    <t>- Evaluation of NAP implementation and necessary updates are recommended (p.52)</t>
  </si>
  <si>
    <t>State (p.8)</t>
  </si>
  <si>
    <t>- Spread of malaria, yellow fever and cholera
- The potential appearance of new skin diseases, such as Jarab (p.17)
- Increasing temperatures threaten to accelerate and extend the spread dengue fever and malaria (p.20)
- Waterborne diseases (malaria, giardiasis, cholera, dysentery, and parasitic infection like schistosomiasis) due to shortage of water as well as poor water quality (p.23)
- Health risks of new skin diseases  (p.25)</t>
  </si>
  <si>
    <t>- Supporting family and school health programmes (p.57)
- Building institutional capacities (p.63)
- Partnerships to coordinate with
partner agencies within the UN system (p.76)
- Improving legislation (p.83)</t>
  </si>
  <si>
    <t>- Adaptation in the health sector should include capacity building among rural health personnel (p.15,28)
- Building capacities of health cadres (p.57)
- Early warning of the Spread of disease vectors (p.94)</t>
  </si>
  <si>
    <t>- Adaptation in the health sector should include installation of rural health centers (p.15,58) which are well equipped with qualified medical cadres (p.80), and dispensaries (p.58)
- Increased access to standard vaccines (p.15, 78)
- Proper solid waste disposal, and construction of communal latrines and water treatment plants (p.20) and provision of water quality testing equipments (p.58)
- Ensuring access to safe drinking water (p.29)
- '- Vaccination campaigns for key preventable diseases such
as schistosomiasis (p.24)
- Ensuring adequate treatment supplies for vector-borne diseases (p.25)
- Improving primary health care services and providing services for a healthy environment (p.55)
- Rehabilitation of rangelandsand afforestation (p.94)</t>
  </si>
  <si>
    <t>- Early warning and response to health emergencies (p.63)
- Medicines stock during disasters &amp; emergency (p.94)</t>
  </si>
  <si>
    <t>- Adaptation in the health sector should focus particularly on among children (p.13)
- Awareness raising of women on hygiene, environmental health and harmful social practices (p.81)</t>
  </si>
  <si>
    <t>- Adaptation in the health sector should include rural public health awareness programmes regarding measures to protect against community diseases and vectors (p.13,25,57)</t>
  </si>
  <si>
    <t>- entomological survey to offset dengue fever and malaria (p.20)
- Research on climate vector-borne diseases (p.97)</t>
  </si>
  <si>
    <t>- Cost estimate is prepared for 5-year adaptation measures (p.64-65)</t>
  </si>
  <si>
    <t>- Technical and financial support from UNEP Sudan office and DFID UK (p.iv)</t>
  </si>
  <si>
    <t>- Improving legislation (p.83)</t>
  </si>
  <si>
    <t>Suriname</t>
  </si>
  <si>
    <t>- 10 year (2019-2029)</t>
  </si>
  <si>
    <t>- Malaria, yellow fever and dengue fever highlighted to occur as a consequence of climate change (p.108)
- phrase "vector borne diseases" mentioned (p.108)
- phrase "dangers of prolonged heat stress" mentioned (p.109)
- Idenfitied health risks due to rising temperature are increase in numbers of existing microorganisms including pathogens and disease
vectors, development of new pathogens, and increase in mortalities (p.164)
- Identified health risk due to changes in precipitation are increases in vector-borne diseases (malaria, dengue), increases upper (nasal area and throat) and lower (respiratory tract and lungs) respiratory illnesses, an increases in incidents of diarrhoea and in the likelihood of cholera outbreaks (p.164)</t>
  </si>
  <si>
    <r>
      <t xml:space="preserve">- Strengthening technical and professional capacity of health personnel, organizational capacity of health systems, and their institutional capacity to work with others for the surveillance, prevention and control of vector borne diseases (p.108)
“Introduce Early Disease Warning Systems that consider temperature signatures for vector borne diseases and other diseases.” (p110).
- Technology employed to understand geographic and seasonal distribution of health risks and outcomes (i.e. risk mapping) tracked” (p64)
- Expansion of preventative care </t>
    </r>
    <r>
      <rPr>
        <b/>
        <sz val="12"/>
        <rFont val="Calibri"/>
        <family val="2"/>
      </rPr>
      <t>programs</t>
    </r>
    <r>
      <rPr>
        <sz val="12"/>
        <rFont val="Calibri"/>
        <family val="2"/>
      </rPr>
      <t xml:space="preserve">
- Foster collaboration and partnerships, especially ... between related departments and units (p.108)</t>
    </r>
  </si>
  <si>
    <t>- Strengthening of technical and professional capacity of health personnel (p.108)
- Introduce Early Disease Warning Systems that consider temperature signatures for vector borne diseases and other diseases (p.110)
- Provide information to the public on climate related vector-borne diseases (p.109) (communication related)</t>
  </si>
  <si>
    <t>- Establish medical centers near potential risk zones (p.109)</t>
  </si>
  <si>
    <t>- One of the indicative outputs of health adaptation stretegy: "monitoring indicators on emergency preparedness capacity" (p.110)
- National Health Disaster Plan have been developed (p168)</t>
  </si>
  <si>
    <t>- highly vulnerable population: in the low coastal area, in isolated and remote areas in the hinterlands, low-income population, and
people with poor health, infants, and the elderly (p.164)</t>
  </si>
  <si>
    <t>- Conduct a public-awareness campaign on climate related health impacts and provide information to the public on climate related vector-borne diseases (p.109)</t>
  </si>
  <si>
    <r>
      <t xml:space="preserve">- </t>
    </r>
    <r>
      <rPr>
        <b/>
        <sz val="12"/>
        <rFont val="Calibri"/>
        <family val="2"/>
      </rPr>
      <t>Keep abreast of the latest scientific and medical finding</t>
    </r>
    <r>
      <rPr>
        <sz val="12"/>
        <rFont val="Calibri"/>
        <family val="2"/>
      </rPr>
      <t xml:space="preserve">s and evidence related to the spread of disease likely caused by climatic changes (p.108)
- Stimulate national health research and conduct a continuous programme for </t>
    </r>
    <r>
      <rPr>
        <b/>
        <sz val="12"/>
        <rFont val="Calibri"/>
        <family val="2"/>
      </rPr>
      <t>monitoring diseases</t>
    </r>
    <r>
      <rPr>
        <sz val="12"/>
        <rFont val="Calibri"/>
        <family val="2"/>
      </rPr>
      <t xml:space="preserve"> that have been highlighted with a climate change signal for Suriname (p.108)</t>
    </r>
  </si>
  <si>
    <t>- 15 key performance indicators with achivement schedule included (p.62-63)
- a continuous programme for monitoring diseases that have been highlighted with a climate change signal for Suriname (p.108)</t>
  </si>
  <si>
    <t>- Expansion of preventative care programs
- Area of country monitored
- Reduced frequency and intensity of outbreaks
- Capacity assessment of healthcare system implemented
- Number of foreign-local linkages
- Health care professionals trained in climate and health related areas
- Engagement between practitioners and communities
- Increase in public awareness
- Public access to feedback mechanisms
- Health and climate risk maps developed</t>
  </si>
  <si>
    <t>- It is stated that "The Central Training for Nurses and those in related professions (COVAB) and youth dental care are governed by the Ministry of Health" (p.162), but nowhere is mentioned that this ministry will be responsible for NAP's health plan.</t>
  </si>
  <si>
    <t>- Health and education sectors are considered foundation sectors upon which all other sectors depend for long term resilience against climate change (p.160)</t>
  </si>
  <si>
    <t>- Supported by the Government of Japan, through the United Nations Development Programme’s Japan-Caribbean Climate Change Partnership (UNDP JCCCP)
- National workshop consultations conducted during NAP prepration (p.24)</t>
  </si>
  <si>
    <t>Timor-Leste</t>
  </si>
  <si>
    <t>“Increasing temperature will increase heat-related illness and mortality, and could lead to the spread of vector-borne diseases. Increased disaster frequency and intensity has a range of implications for health. Climate impacts on agricultural productivity will indirectly impact health by threatening food security.” (p7).
“The most common health risks posed by climate change in Timor-Leste include vector-borne diseases such as malaria and dengue fever, heat-related mortality, undernutrition, diarrheal diseases, and disruption to healthcare services due to extreme weather events (MoH and WHO 2018). More variable and extreme humidity and temperatures have been linked to heat stress and more severe respiratory infections, such as pneumonia and upper respiratory tract infections (MoH and WHO 2018). Public health is also indirectly impacted by climate change processes due to direct impact on other sectors. For example, changing environmental conditions can lead to an increased risk of crop failure and livestock mortality in the agricultural sector, which can undermine food security and increase rates of malnutrition. Currently in Timor-Leste, it is estimated that 70 children under the age of 5 die every day because of diarrheal illnesses caused by poor water and sanitation” (p30).</t>
  </si>
  <si>
    <t xml:space="preserve">“Support assessments and mapping of the occurrences of adverse impacts of climate change on the productivity and health of livestock such as diseases, reduced milk production, lowered birth rates, increased pest attack and reduced body mass of the livestock and poultry because of increases in temperature, drought, and/or flooding.” (p77).
“Facilitate national level, local level and transboundary dialogue to explore the solutions to adapt to and combat the negative impacts of climate change on the health and productivity of livestock.” (p78). </t>
  </si>
  <si>
    <r>
      <t xml:space="preserve">“Improving public health services to deal with climate related public health issues; Develop a health database and data management system which includes climate sensitive health risk and vulnerability information to facilitate effective, targeted and efficient delivery of health services; Establishing surveillance for health early warning systems and response mechanisms for climate-related health risks” (pxiii).
“Integrate Climate Change considerations into Health Sector </t>
    </r>
    <r>
      <rPr>
        <b/>
        <sz val="12"/>
        <rFont val="Calibri"/>
        <family val="2"/>
      </rPr>
      <t>Planning</t>
    </r>
    <r>
      <rPr>
        <sz val="12"/>
        <rFont val="Calibri"/>
        <family val="2"/>
      </rPr>
      <t xml:space="preserve"> and Regulatory Frameworks”; “Improve Health Sector Capacities for Managing Climate Risks” (p45).
“Establish and capacitate municipal-level climate change tasks forces that build on existing municipal structures (e.g. health, disaster risk management, agriculture).” (p61).
“Reviewing all existing guidelines, standard operating procedures to consider climate change and its adverse effects; Review all existing guidelines and Standard Operating Procedures (SOPs) considering climate change and its adverse effects; Support preparation of ―Health Risk and Preparedness Map‖ in relation to different climate risks, magnitude of existing and potential health risks due to each type of climate risk and existing and planned public health service delivery capacity at the national, sub-national and local levels; In close collaboration with national and subnational health service delivery units and Comprehensive Primary Health Care system which includes Family Health and SISCA, establish surveillance and response mechanisms to deal with climate related public health issues; Coordinate with the Ministry of Health to integrate climate change adaptation and mitigation in health sector policies including WASH priorities; Establishing a health cluster in order to prepare for and respond to emergency events and disasters; Integrated disease surveillance and early warning systems; Mainstreaming and implementation of climate change into the Comprehensive Primary health Care System; ” (p74-75).</t>
    </r>
  </si>
  <si>
    <t>“Mainstreaming and implementation of climate change into the Comprehensive Primary health Care System; Enhance the capacity of the health sector and communities to anticipate and respond to changes in distribution of endemic and epidemic climate-sensitive diseases, and reduce the vulnerability to infection of population in areas at risk from expansion of climate-related diseases; Create awareness among the health service providers at all levels on the different types of health risks associated with different types of climate risks and the different coping and adaptation measures so that these coping strategies could be communicated to the vulnerable populations; Prepare the health workers, institutions, and communities on the prevention and response mechanisms to be adopted related to different diseases and health challenges exacerbated by climate change; Support the development of health database and data management systems which includes climate sensitive health risk and vulnerability information to facilitate effective, targeted and efficient delivery of health services; Advocate establishing specialized public health service units well equipped and well trained to respond to health issues during climate induced disasters.” (p75-76).</t>
  </si>
  <si>
    <t>- Recommend appropriate infrastructure development priorities such as access to water, irrigation canals, roads, health facilities among others to help enhance community resilience” (p71).</t>
  </si>
  <si>
    <t xml:space="preserve">“Establishing a health cluster in order to prepare for and respond to emergency events and disasters” (p75). </t>
  </si>
  <si>
    <t xml:space="preserve">“Gender Considerations in the Health Sector. Though much progress has been made on improving women‘s health over the past decades, overall indicators suggest that in general women‘s health remains poor, particularly in rural areas and amongst poorer women. Women face many barriers in accessing health care information and services, including long travel times to health facilities, poor roads and transport, and cultural norms discouraging them from leaving home to seek healthcare (Indevia 2018).” (p30).
“Currently in Timor-Leste, it is estimated that 70 children under the age of 5 die every day because of diarrheal illnesses caused by poor water and sanitation” (p30). </t>
  </si>
  <si>
    <t>“Establish and capacitate municipal-level climate change tasks forces that build on existing municipal structures (e.g. health, disaster risk management, agriculture).” (p61).
“Identify the most climate vulnerable communities and the underlying factors contributing to their vulnerability and recommend appropriate infrastructure development priorities such as access to water, irrigation canals, roads, health facilities among others to help enhance community resilience” (p71).</t>
  </si>
  <si>
    <t>N - It seems the country aimed to develop a general M&amp;E in 2021-22. No indicators are given. (p62 and p66).</t>
  </si>
  <si>
    <t>MoH; UNTL; Responsible Ministry of/for Environment (p45).
NDCC, Municipal governments (p61).
Responsible Ministry for Infrastructure, MAP and Environment (p71).
Ministry of Health + Environment; Ministry of Health supported by UNTL + Environment; Ministry of Health and Environment/NDCC (p74-76).
Ministry of Agriculture and Fisheries and UNTL (p77).
Ministry of Agriculture and Ministry of Health (p78).</t>
  </si>
  <si>
    <t>Tonga</t>
  </si>
  <si>
    <t>Dengue fever, Zika virus and Chikungunya are transmitted by Aedes aegypti mosquitoes. With increasing rainfall and increased settlement of Tongans from outer islands to swampy areas of Nuku’alofa, the spread of dengue fever reached epidemic proportions in 2014 and 2016.
While the majority of people in Tonga have access to safe drinking water, this can be compromised during droughts, when water availability becomes limited, particularly in rural areas and outer islands. Saltwater is increasingly contaminating Tonga’s freshwater groundwater lenses, particularly on low-lying islands with shallow and thin groundwater lenses.
Rising sea level stands to exacerbate the contamination and increase the impact on communities relying on these groundwater supplies. (p7-8).</t>
  </si>
  <si>
    <t>With increasing rainfall and increased settlement of Tongans from outer islands to swampy areas of Nuku’alofa, the spread of dengue fever reached epidemic proportions in 2014 and 2016.
While the majority of people in Tonga have access to safe drinking water, this can be compromised during droughts, when water availability becomes limited, particularly in rural areas and outer islands. Saltwater is increasingly contaminating Tonga’s freshwater groundwater lenses, particularly on low-lying islands with shallow and thin groundwater lenses.
Rising sea level stands to exacerbate the contamination and increase the impact on communities relying on these groundwater supplies. (p7-8).</t>
  </si>
  <si>
    <t>N - “A comprehensive monitoring and evaluation plan for the JNAP 2 will be developed and implemented by the monitoring and evaluation officer … The monitoring and evaluation plan will cover the full 10 year duration of the JNAP 2 with provision for at least two progress reviews.” (p48).</t>
  </si>
  <si>
    <t>Texts of this document are unsearchable; I read key chapters while there is still the possibility that I missed something. Tonga doesn't talk about the NAP in every section. Instead, it emphasises what's the adaption plan across sections. For example, the 'need' to build infrastructure to counter climate change but no specific details. 
- Tonga's document is still suggesting to develop sector specific plans (p.57 1.3.1, 1.3.2)</t>
  </si>
  <si>
    <t>Uruguay</t>
  </si>
  <si>
    <t>Uruguay only submited the NAP for Agriculture. The NAPs for Energy and for Health are in initial stages of development (p3).</t>
  </si>
  <si>
    <t>Zambia</t>
  </si>
  <si>
    <r>
      <t>-</t>
    </r>
    <r>
      <rPr>
        <b/>
        <sz val="12"/>
        <rFont val="Calibri"/>
        <family val="2"/>
      </rPr>
      <t xml:space="preserve"> Increased incidence of climate-sensitive diseases</t>
    </r>
    <r>
      <rPr>
        <sz val="12"/>
        <rFont val="Calibri"/>
        <family val="2"/>
      </rPr>
      <t>, water-borne diseases (diarrhoeas: cholera, dysentery and typhoid); vector-borne (Malaria) and airborne respiratory conditions (p.25)</t>
    </r>
  </si>
  <si>
    <r>
      <t xml:space="preserve">- Strengthening of </t>
    </r>
    <r>
      <rPr>
        <b/>
        <sz val="12"/>
        <rFont val="Calibri"/>
        <family val="2"/>
      </rPr>
      <t>surveillance</t>
    </r>
    <r>
      <rPr>
        <sz val="12"/>
        <rFont val="Calibri"/>
        <family val="2"/>
      </rPr>
      <t xml:space="preserve"> activities (Tracking of diseases and trends related to climate
change) (p.25)
- Promotion of </t>
    </r>
    <r>
      <rPr>
        <b/>
        <sz val="12"/>
        <rFont val="Calibri"/>
        <family val="2"/>
      </rPr>
      <t>health
insurance</t>
    </r>
    <r>
      <rPr>
        <sz val="12"/>
        <rFont val="Calibri"/>
        <family val="2"/>
      </rPr>
      <t xml:space="preserve"> (p.27)</t>
    </r>
  </si>
  <si>
    <r>
      <t xml:space="preserve">- Design and construct
</t>
    </r>
    <r>
      <rPr>
        <b/>
        <sz val="12"/>
        <rFont val="Calibri"/>
        <family val="2"/>
      </rPr>
      <t>climate proofed infrastructure</t>
    </r>
    <r>
      <rPr>
        <sz val="12"/>
        <rFont val="Calibri"/>
        <family val="2"/>
      </rPr>
      <t xml:space="preserve"> for health services (p.45)</t>
    </r>
  </si>
  <si>
    <r>
      <t xml:space="preserve">- Strengthening public health </t>
    </r>
    <r>
      <rPr>
        <b/>
        <sz val="12"/>
        <rFont val="Calibri"/>
        <family val="2"/>
      </rPr>
      <t>emergency preparedness and
response</t>
    </r>
    <r>
      <rPr>
        <sz val="12"/>
        <rFont val="Calibri"/>
        <family val="2"/>
      </rPr>
      <t xml:space="preserve"> to climate sensitive diseases (p.25)</t>
    </r>
  </si>
  <si>
    <r>
      <t xml:space="preserve">- Implement </t>
    </r>
    <r>
      <rPr>
        <b/>
        <sz val="12"/>
        <rFont val="Calibri"/>
        <family val="2"/>
      </rPr>
      <t>health
promotion activities</t>
    </r>
    <r>
      <rPr>
        <sz val="12"/>
        <rFont val="Calibri"/>
        <family val="2"/>
      </rPr>
      <t xml:space="preserve"> (p.26)</t>
    </r>
  </si>
  <si>
    <r>
      <t xml:space="preserve">- </t>
    </r>
    <r>
      <rPr>
        <b/>
        <sz val="12"/>
        <rFont val="Calibri"/>
        <family val="2"/>
      </rPr>
      <t>Research</t>
    </r>
    <r>
      <rPr>
        <sz val="12"/>
        <rFont val="Calibri"/>
        <family val="2"/>
      </rPr>
      <t xml:space="preserve"> in climate sensitive diseases (p.26)</t>
    </r>
  </si>
  <si>
    <t>- Financial and technical support from the Green Climate Fund (GCF) and the Global Water Partnership
(GWP)</t>
  </si>
  <si>
    <t>Ajay working - Everything Ajay has done is yellow-highlighted.</t>
  </si>
  <si>
    <t>Red Text - recheck needed to identify the best-fitted column for the red text or questions that need to be solved</t>
  </si>
  <si>
    <t>This color highlight - unfinished</t>
  </si>
  <si>
    <r>
      <t xml:space="preserve">Jurisdictional Level (national/state/provincial/local)
</t>
    </r>
    <r>
      <rPr>
        <b/>
        <sz val="12"/>
        <color rgb="FF00B050"/>
        <rFont val="Calibri"/>
        <family val="2"/>
        <scheme val="minor"/>
      </rPr>
      <t xml:space="preserve">(I think we don't need this variable. I believe every NAP covers national jurisdiction - </t>
    </r>
    <r>
      <rPr>
        <b/>
        <sz val="12"/>
        <color rgb="FFFF0000"/>
        <rFont val="Calibri"/>
        <family val="2"/>
        <scheme val="minor"/>
      </rPr>
      <t>excep that Sudan NAP is at state level</t>
    </r>
    <r>
      <rPr>
        <b/>
        <sz val="12"/>
        <color rgb="FF00B050"/>
        <rFont val="Calibri"/>
        <family val="2"/>
        <scheme val="minor"/>
      </rPr>
      <t>)</t>
    </r>
  </si>
  <si>
    <r>
      <t xml:space="preserve">Key Health Impacts/Vulnerabilities Identified
</t>
    </r>
    <r>
      <rPr>
        <b/>
        <sz val="12"/>
        <color rgb="FF00B050"/>
        <rFont val="Calibri"/>
        <family val="2"/>
        <scheme val="minor"/>
      </rPr>
      <t>(I have also included vulnerabiliyt in terms of lack of health service, medicines, etc.)</t>
    </r>
  </si>
  <si>
    <r>
      <t xml:space="preserve">Adaptation Strategy for Health Sector - Health System Resilience (Prevention, what maintains a healthy population)
</t>
    </r>
    <r>
      <rPr>
        <b/>
        <sz val="12"/>
        <color rgb="FF00B050"/>
        <rFont val="Calibri"/>
        <family val="2"/>
        <scheme val="minor"/>
      </rPr>
      <t>(I assume that this variable is about institutional response [strategy/law/policy and organization] related to health risks)</t>
    </r>
  </si>
  <si>
    <r>
      <t xml:space="preserve">Adaptation Strategy for Health Sector 
- Health infrastructure (1. Data and information systems; 2. Health workforce and planning; 3. Public health organisations </t>
    </r>
    <r>
      <rPr>
        <b/>
        <sz val="12"/>
        <color rgb="FF00B050"/>
        <rFont val="Calibri"/>
        <family val="2"/>
        <scheme val="minor"/>
      </rPr>
      <t>(I think we can put organization under previous variable which I believe is about institutions: strategy/law and organization)</t>
    </r>
    <r>
      <rPr>
        <b/>
        <sz val="12"/>
        <color theme="1"/>
        <rFont val="Calibri"/>
        <family val="2"/>
        <scheme val="minor"/>
      </rPr>
      <t xml:space="preserve">
</t>
    </r>
  </si>
  <si>
    <r>
      <t>Additional adaptation options for health-related infrastructure (such as sanitary infrastructure)</t>
    </r>
    <r>
      <rPr>
        <b/>
        <sz val="12"/>
        <color rgb="FF00B050"/>
        <rFont val="Calibri"/>
        <family val="2"/>
        <scheme val="minor"/>
      </rPr>
      <t xml:space="preserve"> and service</t>
    </r>
  </si>
  <si>
    <r>
      <t>The country developed a specific ‘</t>
    </r>
    <r>
      <rPr>
        <sz val="12"/>
        <color rgb="FF7030A0"/>
        <rFont val="Calibri"/>
        <family val="2"/>
        <scheme val="minor"/>
      </rPr>
      <t>Health and climate change adaptation strategy</t>
    </r>
    <r>
      <rPr>
        <sz val="12"/>
        <color theme="1"/>
        <rFont val="Calibri"/>
        <family val="2"/>
        <scheme val="minor"/>
      </rPr>
      <t>’ and is trying to not only mainstream climate change adaptation into health policies but also implement the strategy in the Health Sector (p27).
“Apply best approaches for vector control, public health measures and preparedness for extreme events (heat waves).” (p34)   
"Goal 1:</t>
    </r>
    <r>
      <rPr>
        <sz val="12"/>
        <color rgb="FF7030A0"/>
        <rFont val="Calibri"/>
        <family val="2"/>
        <scheme val="minor"/>
      </rPr>
      <t xml:space="preserve"> Implementation for selected health measures of relevance to climate change impacts </t>
    </r>
    <r>
      <rPr>
        <sz val="12"/>
        <color theme="1"/>
        <rFont val="Calibri"/>
        <family val="2"/>
        <scheme val="minor"/>
      </rPr>
      <t>is enhance with special focus on vector control, public health measures and preparedness for extreme events (heat waves)." (p63); "Adapt health sector policies for health facility construction. (2015-2021)" (p63); "</t>
    </r>
    <r>
      <rPr>
        <sz val="12"/>
        <color rgb="FF7030A0"/>
        <rFont val="Calibri"/>
        <family val="2"/>
        <scheme val="minor"/>
      </rPr>
      <t>Adapt the existing surveillance systems on vector borne diseases. (2013-2021); 
Continuously assure the quality of the new surveillance and the feed-back reports related to it</t>
    </r>
    <r>
      <rPr>
        <sz val="12"/>
        <color theme="1"/>
        <rFont val="Calibri"/>
        <family val="2"/>
        <scheme val="minor"/>
      </rPr>
      <t>. (2014- 2021);
Support Municipalities and Local Directories of Public health on sanitation continuously. (2013-2021)” (p64)</t>
    </r>
  </si>
  <si>
    <r>
      <rPr>
        <sz val="12"/>
        <color rgb="FF000000"/>
        <rFont val="Calibri"/>
        <family val="2"/>
      </rPr>
      <t xml:space="preserve">Potentially, “Capacity development for health institutions” (p34)
"Provide training sessions to selected health professionals.(2013- 2021)." (p63)
Capacity development for multi-perpective health institutions.
</t>
    </r>
    <r>
      <rPr>
        <sz val="12"/>
        <color rgb="FFFF0000"/>
        <rFont val="Calibri"/>
        <family val="2"/>
      </rPr>
      <t>"</t>
    </r>
    <r>
      <rPr>
        <sz val="12"/>
        <color rgb="FF7030A0"/>
        <rFont val="Calibri"/>
        <family val="2"/>
      </rPr>
      <t>Support with training and information Directories of Public Health and Municipalities</t>
    </r>
    <r>
      <rPr>
        <sz val="12"/>
        <color rgb="FFFF0000"/>
        <rFont val="Calibri"/>
        <family val="2"/>
      </rPr>
      <t>. (2013-2021)" (p63)</t>
    </r>
  </si>
  <si>
    <r>
      <t xml:space="preserve">- Adapt health sector policies for </t>
    </r>
    <r>
      <rPr>
        <sz val="12"/>
        <color rgb="FF7030A0"/>
        <rFont val="Calibri"/>
        <family val="2"/>
      </rPr>
      <t>health facility construction</t>
    </r>
    <r>
      <rPr>
        <sz val="12"/>
        <color theme="1"/>
        <rFont val="Calibri"/>
        <family val="2"/>
      </rPr>
      <t xml:space="preserve"> (2015-2021) (p.64)</t>
    </r>
  </si>
  <si>
    <r>
      <rPr>
        <sz val="12"/>
        <color rgb="FF000000"/>
        <rFont val="Calibri"/>
        <family val="2"/>
      </rPr>
      <t>"The National Civil Emergency Plan draws together and clarifies the roles and responsibilities of all public and private stakeholders. This aims to</t>
    </r>
    <r>
      <rPr>
        <sz val="12"/>
        <color rgb="FF7030A0"/>
        <rFont val="Calibri"/>
        <family val="2"/>
      </rPr>
      <t xml:space="preserve"> channel the flow of relevant information, to strengthen decision making</t>
    </r>
    <r>
      <rPr>
        <sz val="12"/>
        <color rgb="FF000000"/>
        <rFont val="Calibri"/>
        <family val="2"/>
      </rPr>
      <t xml:space="preserve">, and through coordination, to reinforce the capacity to respond through all phases of the disaster cycle." (p27); </t>
    </r>
    <r>
      <rPr>
        <sz val="12"/>
        <color rgb="FFFF0000"/>
        <rFont val="Calibri"/>
        <family val="2"/>
      </rPr>
      <t>"Support Food Authority with training for food safety laboratories and risk assessment. (2013 – 2018)" (p64)</t>
    </r>
  </si>
  <si>
    <r>
      <t>Y - Potentially, “</t>
    </r>
    <r>
      <rPr>
        <sz val="12"/>
        <color rgb="FF7030A0"/>
        <rFont val="Calibri"/>
        <family val="2"/>
        <scheme val="minor"/>
      </rPr>
      <t>Public awareness</t>
    </r>
    <r>
      <rPr>
        <sz val="12"/>
        <color theme="1"/>
        <rFont val="Calibri"/>
        <family val="2"/>
        <scheme val="minor"/>
      </rPr>
      <t xml:space="preserve"> + </t>
    </r>
    <r>
      <rPr>
        <sz val="12"/>
        <color rgb="FF7030A0"/>
        <rFont val="Calibri"/>
        <family val="2"/>
        <scheme val="minor"/>
      </rPr>
      <t>training</t>
    </r>
    <r>
      <rPr>
        <sz val="12"/>
        <color theme="1"/>
        <rFont val="Calibri"/>
        <family val="2"/>
        <scheme val="minor"/>
      </rPr>
      <t>” (p34); "Public Awareness of climate change impacts on health - Include health related impacts from climate change into awareness campaigns under Priority Action No. 6." (p63); "</t>
    </r>
    <r>
      <rPr>
        <sz val="12"/>
        <color rgb="FF7030A0"/>
        <rFont val="Calibri"/>
        <family val="2"/>
        <scheme val="minor"/>
      </rPr>
      <t>Inform communities</t>
    </r>
    <r>
      <rPr>
        <sz val="12"/>
        <color theme="1"/>
        <rFont val="Calibri"/>
        <family val="2"/>
        <scheme val="minor"/>
      </rPr>
      <t xml:space="preserve"> timely and systematically about possible heat waves. (2012-2021)" (p63)</t>
    </r>
  </si>
  <si>
    <r>
      <t>Y - Potentially, “</t>
    </r>
    <r>
      <rPr>
        <sz val="12"/>
        <color rgb="FF7030A0"/>
        <rFont val="Calibri"/>
        <family val="2"/>
        <scheme val="minor"/>
      </rPr>
      <t>Capacity development for health institutions</t>
    </r>
    <r>
      <rPr>
        <sz val="12"/>
        <color theme="1"/>
        <rFont val="Calibri"/>
        <family val="2"/>
        <scheme val="minor"/>
      </rPr>
      <t>” (p34); "</t>
    </r>
    <r>
      <rPr>
        <sz val="12"/>
        <color rgb="FF7030A0"/>
        <rFont val="Calibri"/>
        <family val="2"/>
        <scheme val="minor"/>
      </rPr>
      <t>Improve the research</t>
    </r>
    <r>
      <rPr>
        <sz val="12"/>
        <color theme="1"/>
        <rFont val="Calibri"/>
        <family val="2"/>
        <scheme val="minor"/>
      </rPr>
      <t xml:space="preserve"> and also livestock management, nutrition, and health under a changing climate" (p62); "</t>
    </r>
    <r>
      <rPr>
        <sz val="12"/>
        <color rgb="FF7030A0"/>
        <rFont val="Calibri"/>
        <family val="2"/>
        <scheme val="minor"/>
      </rPr>
      <t>Strengthen capacities</t>
    </r>
    <r>
      <rPr>
        <sz val="12"/>
        <color theme="1"/>
        <rFont val="Calibri"/>
        <family val="2"/>
        <scheme val="minor"/>
      </rPr>
      <t xml:space="preserve"> at Institute of Public Health for entomological laboratory and entomological</t>
    </r>
    <r>
      <rPr>
        <sz val="12"/>
        <color rgb="FF7030A0"/>
        <rFont val="Calibri"/>
        <family val="2"/>
        <scheme val="minor"/>
      </rPr>
      <t xml:space="preserve"> research</t>
    </r>
    <r>
      <rPr>
        <sz val="12"/>
        <color theme="1"/>
        <rFont val="Calibri"/>
        <family val="2"/>
        <scheme val="minor"/>
      </rPr>
      <t>. (2013-2021)" (p64)</t>
    </r>
  </si>
  <si>
    <t>2021-2025</t>
  </si>
  <si>
    <t>"High frequency and magnitude of hazardous hydrometeorological phenomena (HHP) are characteristic for Armenia, which trigger droughts, landslides, mudslides, forest fires etc." (p7)</t>
  </si>
  <si>
    <t>"Development of the draft RA Government Decree “On approval of the climate change adaptation plan for the healthcare sector” and submission to the office of the RA Prime Minister" (p29)</t>
  </si>
  <si>
    <t>"Poverty is exacerbated by an unemployment rate of 28.6%, and an unequal distribution of gendered poverty. Because of their financial and social situations, the population groups living below the poverty line are vulnerable to different aspects of CC, such as extreme temperatures (high and low), bad weather and more frequent natural disasters. Combined analysis of Armenia’s historical data on droughts, soil erosion and other natural disasters shows that rural low-income communities are particularly vulnerable to the impacts of CC due to heightened water insecurity, increased health risks, reduced agricultural productivity and increased incidences of HHP" (p7)</t>
  </si>
  <si>
    <t>"CCA [climate change adaptation] considerations are integrated into the strategic development process of the healthcare sector" (p29)</t>
  </si>
  <si>
    <t>Y - Although "Monitoring and evaluation for adaptation (hereinafter - AME) does not currently exist in the country" (p7), the report gives a brief ME advices (p23)</t>
  </si>
  <si>
    <t>Ministry of Healthcare of the RA (p29)</t>
  </si>
  <si>
    <t>- Total cost estimated for health sector 30 million AMD (~USD 77,500)</t>
  </si>
  <si>
    <t>- "Development of the draft RA Government Decree “On approval of the climate change adaptation plan for the healthcare sector” and submission to the office of the RA Prime Minister" (p29)</t>
  </si>
  <si>
    <t>- One of the seven sectors identified with particular adaptation needs is 'human health' (p.12)</t>
  </si>
  <si>
    <r>
      <t xml:space="preserve">- (rather than having detailed provision in NAP itself) the NAP states that the National Action Program of Adaptation to Climate Change serves as a roadmap for ensuring the mainstreaming of adaptation and implementation of the NAP in the sector policy (p.5)
- </t>
    </r>
    <r>
      <rPr>
        <sz val="12"/>
        <color rgb="FF7030A0"/>
        <rFont val="Calibri"/>
        <family val="2"/>
        <scheme val="minor"/>
      </rPr>
      <t>The vision underlying the NAP process is that all government-policy sectors considered vulnerable to the impacts of CC, including health will incorporate climate change adaptation considerations</t>
    </r>
    <r>
      <rPr>
        <sz val="12"/>
        <color theme="1"/>
        <rFont val="Calibri"/>
        <family val="2"/>
        <scheme val="minor"/>
      </rPr>
      <t xml:space="preserve"> (p.14)
- C</t>
    </r>
    <r>
      <rPr>
        <sz val="12"/>
        <color rgb="FF7030A0"/>
        <rFont val="Calibri"/>
        <family val="2"/>
        <scheme val="minor"/>
      </rPr>
      <t>limate change adaptation considerations are to be integrated into the strategic development process of the healthcare sector</t>
    </r>
    <r>
      <rPr>
        <sz val="12"/>
        <color theme="1"/>
        <rFont val="Calibri"/>
        <family val="2"/>
        <scheme val="minor"/>
      </rPr>
      <t xml:space="preserve"> by 2022, 2nd trimester (p.29)
- </t>
    </r>
    <r>
      <rPr>
        <sz val="12"/>
        <color rgb="FF7030A0"/>
        <rFont val="Calibri"/>
        <family val="2"/>
        <scheme val="minor"/>
      </rPr>
      <t>Source of fund</t>
    </r>
    <r>
      <rPr>
        <sz val="12"/>
        <color theme="1"/>
        <rFont val="Calibri"/>
        <family val="2"/>
        <scheme val="minor"/>
      </rPr>
      <t xml:space="preserve"> - AMD 30,000: Sources not prohibited by legislation (inter-national donor organizations) (p.29)</t>
    </r>
  </si>
  <si>
    <t>- Rural low-income communities are particularly vulnerable to the impacts of climate change due to increased health risks (p.7)</t>
  </si>
  <si>
    <r>
      <t>- Formulation of the NAP process has been directed by three Government Decrees (p.12)
- Development of the draft RA Government Decree “</t>
    </r>
    <r>
      <rPr>
        <sz val="12"/>
        <color rgb="FF7030A0"/>
        <rFont val="Calibri"/>
        <family val="2"/>
        <scheme val="minor"/>
      </rPr>
      <t>On approval of the climate change adaptation plan for the healthcare sector</t>
    </r>
    <r>
      <rPr>
        <sz val="12"/>
        <color theme="1"/>
        <rFont val="Calibri"/>
        <family val="2"/>
        <scheme val="minor"/>
      </rPr>
      <t>” and submission to the office of the RA Prime Minister" (p29)</t>
    </r>
  </si>
  <si>
    <r>
      <t>- Development of</t>
    </r>
    <r>
      <rPr>
        <sz val="12"/>
        <color rgb="FF7030A0"/>
        <rFont val="Calibri"/>
        <family val="2"/>
        <scheme val="minor"/>
      </rPr>
      <t xml:space="preserve"> legislation</t>
    </r>
    <r>
      <rPr>
        <sz val="12"/>
        <color theme="1"/>
        <rFont val="Calibri"/>
        <family val="2"/>
        <scheme val="minor"/>
      </rPr>
      <t xml:space="preserve"> on work in extreme climatic conditions (p.67)
- Priority interventions include better management of </t>
    </r>
    <r>
      <rPr>
        <sz val="12"/>
        <color rgb="FF7030A0"/>
        <rFont val="Calibri"/>
        <family val="2"/>
        <scheme val="minor"/>
      </rPr>
      <t>environmental determinants</t>
    </r>
    <r>
      <rPr>
        <sz val="12"/>
        <color theme="1"/>
        <rFont val="Calibri"/>
        <family val="2"/>
        <scheme val="minor"/>
      </rPr>
      <t xml:space="preserve"> of health (such as water supply and sanitation) (p.54)</t>
    </r>
  </si>
  <si>
    <r>
      <t xml:space="preserve">- Establishing effective statistical </t>
    </r>
    <r>
      <rPr>
        <sz val="12"/>
        <color rgb="FF7030A0"/>
        <rFont val="Calibri"/>
        <family val="2"/>
        <scheme val="minor"/>
      </rPr>
      <t>monitoring of climate change-related pathologies</t>
    </r>
    <r>
      <rPr>
        <sz val="12"/>
        <color theme="1"/>
        <rFont val="Calibri"/>
        <family val="2"/>
        <scheme val="minor"/>
      </rPr>
      <t xml:space="preserve"> (p.67)
- Training to staff (p.67)
- Building the capacity of public health institutes and </t>
    </r>
    <r>
      <rPr>
        <sz val="12"/>
        <color rgb="FF7030A0"/>
        <rFont val="Calibri"/>
        <family val="2"/>
        <scheme val="minor"/>
      </rPr>
      <t>emergency departments</t>
    </r>
    <r>
      <rPr>
        <sz val="12"/>
        <color theme="1"/>
        <rFont val="Calibri"/>
        <family val="2"/>
        <scheme val="minor"/>
      </rPr>
      <t xml:space="preserve"> (p.67)</t>
    </r>
  </si>
  <si>
    <r>
      <t xml:space="preserve">- NAP recommends that </t>
    </r>
    <r>
      <rPr>
        <sz val="12"/>
        <color rgb="FF7030A0"/>
        <rFont val="Calibri"/>
        <family val="2"/>
        <scheme val="minor"/>
      </rPr>
      <t>future studies should examine the link between climatic extremes and heart attack</t>
    </r>
    <r>
      <rPr>
        <sz val="12"/>
        <color theme="1"/>
        <rFont val="Calibri"/>
        <family val="2"/>
        <scheme val="minor"/>
      </rPr>
      <t xml:space="preserve">, chronic obstructive pulmonary disease, arrhythmias and respiratory diseases (p.53)
- Making a study into new diseases caused by climate change (p.68)
- Examining bioclimatic impacts on human health (p.68)
- Examining the impact of allergens on human health (p.69)
- Making a study into new diseases caused by climate change (p.68) </t>
    </r>
    <r>
      <rPr>
        <sz val="12"/>
        <color rgb="FF7030A0"/>
        <rFont val="Calibri"/>
        <family val="2"/>
        <scheme val="minor"/>
      </rPr>
      <t>supported by funding</t>
    </r>
    <r>
      <rPr>
        <sz val="12"/>
        <color theme="1"/>
        <rFont val="Calibri"/>
        <family val="2"/>
        <scheme val="minor"/>
      </rPr>
      <t xml:space="preserve"> of 250 BAM</t>
    </r>
  </si>
  <si>
    <r>
      <t xml:space="preserve">- </t>
    </r>
    <r>
      <rPr>
        <sz val="12"/>
        <color rgb="FF7030A0"/>
        <rFont val="Calibri"/>
        <family val="2"/>
        <scheme val="minor"/>
      </rPr>
      <t>Various government institutions</t>
    </r>
    <r>
      <rPr>
        <sz val="12"/>
        <color theme="1"/>
        <rFont val="Calibri"/>
        <family val="2"/>
        <scheme val="minor"/>
      </rPr>
      <t xml:space="preserve"> (p.67-69) so we could say that </t>
    </r>
    <r>
      <rPr>
        <sz val="12"/>
        <color rgb="FF7030A0"/>
        <rFont val="Calibri"/>
        <family val="2"/>
        <scheme val="minor"/>
      </rPr>
      <t>collaboration</t>
    </r>
    <r>
      <rPr>
        <sz val="12"/>
        <color theme="1"/>
        <rFont val="Calibri"/>
        <family val="2"/>
        <scheme val="minor"/>
      </rPr>
      <t xml:space="preserve"> would be there.
- Public Health Institute of Republika Srpska, </t>
    </r>
    <r>
      <rPr>
        <sz val="12"/>
        <color rgb="FF7030A0"/>
        <rFont val="Calibri"/>
        <family val="2"/>
        <scheme val="minor"/>
      </rPr>
      <t>Ministry of Health</t>
    </r>
    <r>
      <rPr>
        <sz val="12"/>
        <color theme="1"/>
        <rFont val="Calibri"/>
        <family val="2"/>
        <scheme val="minor"/>
      </rPr>
      <t xml:space="preserve"> and Social Welfare of Republika Srpska, Public Health Institute of Federation BiH (Public Health Institutes) and Ministry of Health of Federation BiH-for data related to health (p.99)</t>
    </r>
  </si>
  <si>
    <r>
      <t xml:space="preserve">- The current legislative framework in Bosnia and Herzegovina does not provide a sufficient basis to adequately address climate change impacts (p.12)
'- Development of </t>
    </r>
    <r>
      <rPr>
        <sz val="12"/>
        <color rgb="FF7030A0"/>
        <rFont val="Calibri"/>
        <family val="2"/>
        <scheme val="minor"/>
      </rPr>
      <t>legislation</t>
    </r>
    <r>
      <rPr>
        <sz val="12"/>
        <color theme="1"/>
        <rFont val="Calibri"/>
        <family val="2"/>
        <scheme val="minor"/>
      </rPr>
      <t xml:space="preserve"> on work in extreme climatic conditions (p.67)</t>
    </r>
  </si>
  <si>
    <t>"Establish a study, research, monitoring and communication network on climate and health, with a view to expanding technical-scientific knowledge and inputs for healthstatus analysis and for consolidated decision-making of the Unified Health System (SUS)" (p34)</t>
  </si>
  <si>
    <t xml:space="preserve">Rather than just describe the NAP in health sectore, the report illustarte how the government understand this issue. </t>
  </si>
  <si>
    <r>
      <t xml:space="preserve">- </t>
    </r>
    <r>
      <rPr>
        <sz val="12"/>
        <color rgb="FF7030A0"/>
        <rFont val="Calibri"/>
        <family val="2"/>
        <scheme val="minor"/>
      </rPr>
      <t>Detailed assessment of vulnerabilities and impacts</t>
    </r>
    <r>
      <rPr>
        <sz val="12"/>
        <rFont val="Calibri"/>
        <family val="2"/>
        <scheme val="minor"/>
      </rPr>
      <t xml:space="preserve"> on health has been done in NAP (p.168-169)
- People's exposure to disasters (Flooding and drought), air pollution, reduced capacity and quality of water resources, and climate-sensitive infectious diseases is considered (p.168-169)
- Determinants of vulneraibility are considered as environmental conditioning agent and socioeconomic
conditioning agent (p.168-173)
- Effects on population and unified health system are identified (p.168-173)</t>
    </r>
  </si>
  <si>
    <r>
      <t>-</t>
    </r>
    <r>
      <rPr>
        <sz val="12"/>
        <color rgb="FF7030A0"/>
        <rFont val="Calibri"/>
        <family val="2"/>
        <scheme val="minor"/>
      </rPr>
      <t xml:space="preserve"> Strengthening of the</t>
    </r>
    <r>
      <rPr>
        <sz val="12"/>
        <rFont val="Calibri"/>
        <family val="2"/>
        <scheme val="minor"/>
      </rPr>
      <t xml:space="preserve">
</t>
    </r>
    <r>
      <rPr>
        <sz val="12"/>
        <color rgb="FF7030A0"/>
        <rFont val="Calibri"/>
        <family val="2"/>
        <scheme val="minor"/>
      </rPr>
      <t>inter-sectoral and inter-institutional
coordination</t>
    </r>
    <r>
      <rPr>
        <sz val="12"/>
        <rFont val="Calibri"/>
        <family val="2"/>
        <scheme val="minor"/>
      </rPr>
      <t xml:space="preserve"> (p.175,178)
- Strengthen implementation of the
</t>
    </r>
    <r>
      <rPr>
        <sz val="12"/>
        <color rgb="FF7030A0"/>
        <rFont val="Calibri"/>
        <family val="2"/>
        <scheme val="minor"/>
      </rPr>
      <t>national</t>
    </r>
    <r>
      <rPr>
        <b/>
        <sz val="12"/>
        <color rgb="FF7030A0"/>
        <rFont val="Calibri"/>
        <family val="2"/>
        <scheme val="minor"/>
      </rPr>
      <t xml:space="preserve"> policy</t>
    </r>
    <r>
      <rPr>
        <sz val="12"/>
        <color rgb="FF7030A0"/>
        <rFont val="Calibri"/>
        <family val="2"/>
        <scheme val="minor"/>
      </rPr>
      <t xml:space="preserve"> for sanitation</t>
    </r>
    <r>
      <rPr>
        <sz val="12"/>
        <rFont val="Calibri"/>
        <family val="2"/>
        <scheme val="minor"/>
      </rPr>
      <t xml:space="preserve"> and health (p.180)
- Strengthen </t>
    </r>
    <r>
      <rPr>
        <sz val="12"/>
        <color rgb="FF7030A0"/>
        <rFont val="Calibri"/>
        <family val="2"/>
        <scheme val="minor"/>
      </rPr>
      <t>health surveillance</t>
    </r>
    <r>
      <rPr>
        <sz val="12"/>
        <rFont val="Calibri"/>
        <family val="2"/>
        <scheme val="minor"/>
      </rPr>
      <t xml:space="preserve"> for
identification of humanhealth risks associated with climate change (p.180)
- Establish a study, research, monitoring and </t>
    </r>
    <r>
      <rPr>
        <sz val="12"/>
        <color rgb="FF7030A0"/>
        <rFont val="Calibri"/>
        <family val="2"/>
        <scheme val="minor"/>
      </rPr>
      <t>communication
network</t>
    </r>
    <r>
      <rPr>
        <sz val="12"/>
        <rFont val="Calibri"/>
        <family val="2"/>
        <scheme val="minor"/>
      </rPr>
      <t xml:space="preserve"> on climate and health, with a view to expanding technical scientific knowledge and inputs for healthstatus analysis and for consolidated decisionmaking
of the Unified Health System (SUS) (p.182)</t>
    </r>
  </si>
  <si>
    <r>
      <t>- Improvement of the</t>
    </r>
    <r>
      <rPr>
        <sz val="12"/>
        <color rgb="FF7030A0"/>
        <rFont val="Calibri"/>
        <family val="2"/>
        <scheme val="minor"/>
      </rPr>
      <t xml:space="preserve"> quality of information and processes for risk reporting</t>
    </r>
    <r>
      <rPr>
        <sz val="12"/>
        <rFont val="Calibri"/>
        <family val="2"/>
        <scheme val="minor"/>
      </rPr>
      <t xml:space="preserve"> to assist with SUS activities in public-health emergencies associated with climate change (p.177)
- Promotion of </t>
    </r>
    <r>
      <rPr>
        <sz val="12"/>
        <color rgb="FF7030A0"/>
        <rFont val="Calibri"/>
        <family val="2"/>
        <scheme val="minor"/>
      </rPr>
      <t>capacity-building</t>
    </r>
    <r>
      <rPr>
        <sz val="12"/>
        <rFont val="Calibri"/>
        <family val="2"/>
        <scheme val="minor"/>
      </rPr>
      <t xml:space="preserve"> and actions to raise awareness of the </t>
    </r>
    <r>
      <rPr>
        <sz val="12"/>
        <color rgb="FF7030A0"/>
        <rFont val="Calibri"/>
        <family val="2"/>
        <scheme val="minor"/>
      </rPr>
      <t>population</t>
    </r>
    <r>
      <rPr>
        <sz val="12"/>
        <rFont val="Calibri"/>
        <family val="2"/>
        <scheme val="minor"/>
      </rPr>
      <t xml:space="preserve"> and of </t>
    </r>
    <r>
      <rPr>
        <sz val="12"/>
        <color rgb="FF7030A0"/>
        <rFont val="Calibri"/>
        <family val="2"/>
        <scheme val="minor"/>
      </rPr>
      <t>SUS professional</t>
    </r>
    <r>
      <rPr>
        <sz val="12"/>
        <rFont val="Calibri"/>
        <family val="2"/>
        <scheme val="minor"/>
      </rPr>
      <t xml:space="preserve">s on the effects of climate change on
human health (p.178)
- </t>
    </r>
    <r>
      <rPr>
        <sz val="12"/>
        <color rgb="FF7030A0"/>
        <rFont val="Calibri"/>
        <family val="2"/>
        <scheme val="minor"/>
      </rPr>
      <t>Provision of data and information</t>
    </r>
    <r>
      <rPr>
        <sz val="12"/>
        <rFont val="Calibri"/>
        <family val="2"/>
        <scheme val="minor"/>
      </rPr>
      <t xml:space="preserve">
for knowledge production,
</t>
    </r>
    <r>
      <rPr>
        <sz val="12"/>
        <color rgb="FF7030A0"/>
        <rFont val="Calibri"/>
        <family val="2"/>
        <scheme val="minor"/>
      </rPr>
      <t>technology transfers</t>
    </r>
    <r>
      <rPr>
        <sz val="12"/>
        <rFont val="Calibri"/>
        <family val="2"/>
        <scheme val="minor"/>
      </rPr>
      <t xml:space="preserve"> and actions (p.178)</t>
    </r>
  </si>
  <si>
    <r>
      <t>- Fostering of sustainable, resilient and secure</t>
    </r>
    <r>
      <rPr>
        <sz val="12"/>
        <color rgb="FF7030A0"/>
        <rFont val="Calibri"/>
        <family val="2"/>
        <scheme val="minor"/>
      </rPr>
      <t xml:space="preserve"> infrastructure</t>
    </r>
    <r>
      <rPr>
        <sz val="12"/>
        <rFont val="Calibri"/>
        <family val="2"/>
        <scheme val="minor"/>
      </rPr>
      <t xml:space="preserve"> for public healthcare and supplementary health facilities</t>
    </r>
  </si>
  <si>
    <r>
      <t xml:space="preserve">- Improvement of the quality of information and processes for </t>
    </r>
    <r>
      <rPr>
        <sz val="12"/>
        <color rgb="FF7030A0"/>
        <rFont val="Calibri"/>
        <family val="2"/>
        <scheme val="minor"/>
      </rPr>
      <t>risk reporting</t>
    </r>
    <r>
      <rPr>
        <sz val="12"/>
        <rFont val="Calibri"/>
        <family val="2"/>
        <scheme val="minor"/>
      </rPr>
      <t xml:space="preserve"> to assist with </t>
    </r>
    <r>
      <rPr>
        <sz val="12"/>
        <color rgb="FF7030A0"/>
        <rFont val="Calibri"/>
        <family val="2"/>
        <scheme val="minor"/>
      </rPr>
      <t>SUS activities in public-health emergencies</t>
    </r>
    <r>
      <rPr>
        <sz val="12"/>
        <rFont val="Calibri"/>
        <family val="2"/>
        <scheme val="minor"/>
      </rPr>
      <t xml:space="preserve"> associated with climate change (p.177)
- Identify etiological causes in health-emergency associated cases (p.180)</t>
    </r>
  </si>
  <si>
    <r>
      <t xml:space="preserve">- Promotion of </t>
    </r>
    <r>
      <rPr>
        <sz val="12"/>
        <color rgb="FF7030A0"/>
        <rFont val="Calibri"/>
        <family val="2"/>
        <scheme val="minor"/>
      </rPr>
      <t>capacity-building</t>
    </r>
    <r>
      <rPr>
        <sz val="12"/>
        <rFont val="Calibri"/>
        <family val="2"/>
        <scheme val="minor"/>
      </rPr>
      <t xml:space="preserve"> and actions to
raise awareness of the population and of SUS professionals on the effects of climate change on human health (p.178)</t>
    </r>
  </si>
  <si>
    <r>
      <t xml:space="preserve">- </t>
    </r>
    <r>
      <rPr>
        <sz val="12"/>
        <color rgb="FF7030A0"/>
        <rFont val="Calibri"/>
        <family val="2"/>
        <scheme val="minor"/>
      </rPr>
      <t>Promotion of studies
and research</t>
    </r>
    <r>
      <rPr>
        <sz val="12"/>
        <rFont val="Calibri"/>
        <family val="2"/>
        <scheme val="minor"/>
      </rPr>
      <t xml:space="preserve"> on the effects of climate change on human health, considering traditional knowledge, regional characteristics and ecosystems when constructing knowledge (p.177)
- </t>
    </r>
    <r>
      <rPr>
        <sz val="12"/>
        <color rgb="FF7030A0"/>
        <rFont val="Calibri"/>
        <family val="2"/>
        <scheme val="minor"/>
      </rPr>
      <t>Establish centres for studies and research</t>
    </r>
    <r>
      <rPr>
        <sz val="12"/>
        <rFont val="Calibri"/>
        <family val="2"/>
        <scheme val="minor"/>
      </rPr>
      <t xml:space="preserve"> on
climate and health within the Unified Health System (p.182)</t>
    </r>
  </si>
  <si>
    <r>
      <t xml:space="preserve">- Expand the scope of the National Drinking Water Quality Surveillance Program (VIGIAGUA) to reach 85% of Brazilian </t>
    </r>
    <r>
      <rPr>
        <sz val="12"/>
        <color rgb="FF7030A0"/>
        <rFont val="Calibri"/>
        <family val="2"/>
        <scheme val="minor"/>
      </rPr>
      <t>municipalities</t>
    </r>
    <r>
      <rPr>
        <sz val="12"/>
        <rFont val="Calibri"/>
        <family val="2"/>
        <scheme val="minor"/>
      </rPr>
      <t>, by 2019 (p.181)
- Establish a study,
research, monitoring
and communication network on climate and
health, with a view to
expanding technical scientific knowledge
and inputs for health status analysis and for consolidated decision making of the Unified Health System (SUS) (p.182)</t>
    </r>
  </si>
  <si>
    <r>
      <t xml:space="preserve">- Percentage of municipalities with information on registration,
control and surveillance of drinking-water quality recorded
on SISAGUA (p.181)
- </t>
    </r>
    <r>
      <rPr>
        <sz val="12"/>
        <color rgb="FF7030A0"/>
        <rFont val="Calibri"/>
        <family val="2"/>
        <scheme val="minor"/>
      </rPr>
      <t>Network established</t>
    </r>
    <r>
      <rPr>
        <sz val="12"/>
        <rFont val="Calibri"/>
        <family val="2"/>
        <scheme val="minor"/>
      </rPr>
      <t xml:space="preserve"> and consolidated
- </t>
    </r>
    <r>
      <rPr>
        <sz val="12"/>
        <color rgb="FF7030A0"/>
        <rFont val="Calibri"/>
        <family val="2"/>
        <scheme val="minor"/>
      </rPr>
      <t>Cooperation agreement</t>
    </r>
    <r>
      <rPr>
        <sz val="12"/>
        <rFont val="Calibri"/>
        <family val="2"/>
        <scheme val="minor"/>
      </rPr>
      <t xml:space="preserve"> drafted and implemented.
- Network project drafted.
- CITISAS project drafted.
- Protocol for monitoring public-health emergencies integrated with analysis of climatic, environmental and socioeconomic risk drafted.
- Panel for strategic information on climate and health established.
- Integration Centre for Health, Environment and Sustainability Technologies established (p.182)</t>
    </r>
  </si>
  <si>
    <r>
      <t xml:space="preserve">"Protect and improve public health; </t>
    </r>
    <r>
      <rPr>
        <sz val="12"/>
        <color rgb="FF7030A0"/>
        <rFont val="Calibri"/>
        <family val="2"/>
        <scheme val="minor"/>
      </rPr>
      <t>Ensure leadership and governance</t>
    </r>
    <r>
      <rPr>
        <sz val="12"/>
        <color theme="1"/>
        <rFont val="Calibri"/>
        <family val="2"/>
        <scheme val="minor"/>
      </rPr>
      <t xml:space="preserve"> in terms of adapting to the impacts of climate change on the health sector" (p10);
“</t>
    </r>
    <r>
      <rPr>
        <sz val="12"/>
        <color rgb="FF7030A0"/>
        <rFont val="Calibri"/>
        <family val="2"/>
        <scheme val="minor"/>
      </rPr>
      <t xml:space="preserve">Incorporate climate change issues into healthcare </t>
    </r>
    <r>
      <rPr>
        <b/>
        <sz val="12"/>
        <color rgb="FF7030A0"/>
        <rFont val="Calibri"/>
        <family val="2"/>
        <scheme val="minor"/>
      </rPr>
      <t>strategies</t>
    </r>
    <r>
      <rPr>
        <sz val="12"/>
        <color theme="1"/>
        <rFont val="Calibri"/>
        <family val="2"/>
        <scheme val="minor"/>
      </rPr>
      <t>; Strengthen</t>
    </r>
    <r>
      <rPr>
        <sz val="12"/>
        <color rgb="FF7030A0"/>
        <rFont val="Calibri"/>
        <family val="2"/>
        <scheme val="minor"/>
      </rPr>
      <t xml:space="preserve"> collaboration between the climate change and healthcare sectors</t>
    </r>
    <r>
      <rPr>
        <sz val="12"/>
        <color theme="1"/>
        <rFont val="Calibri"/>
        <family val="2"/>
        <scheme val="minor"/>
      </rPr>
      <t xml:space="preserve">; </t>
    </r>
    <r>
      <rPr>
        <sz val="12"/>
        <color rgb="FF7030A0"/>
        <rFont val="Calibri"/>
        <family val="2"/>
        <scheme val="minor"/>
      </rPr>
      <t>Build capacities</t>
    </r>
    <r>
      <rPr>
        <sz val="12"/>
        <color theme="1"/>
        <rFont val="Calibri"/>
        <family val="2"/>
        <scheme val="minor"/>
      </rPr>
      <t xml:space="preserve"> for forecasting and responding to climate-change-related phenomena” (p85);
- Preserve</t>
    </r>
    <r>
      <rPr>
        <sz val="12"/>
        <color rgb="FF7030A0"/>
        <rFont val="Calibri"/>
        <family val="2"/>
        <scheme val="minor"/>
      </rPr>
      <t xml:space="preserve"> water resources and improve access to sanitation</t>
    </r>
    <r>
      <rPr>
        <sz val="12"/>
        <color theme="1"/>
        <rFont val="Calibri"/>
        <family val="2"/>
        <scheme val="minor"/>
      </rPr>
      <t xml:space="preserve"> (p.65)</t>
    </r>
  </si>
  <si>
    <r>
      <t xml:space="preserve">"Adapt </t>
    </r>
    <r>
      <rPr>
        <sz val="12"/>
        <color rgb="FF7030A0"/>
        <rFont val="Calibri"/>
        <family val="2"/>
        <scheme val="minor"/>
      </rPr>
      <t>health infrastructure</t>
    </r>
    <r>
      <rPr>
        <sz val="12"/>
        <color theme="1"/>
        <rFont val="Calibri"/>
        <family val="2"/>
        <scheme val="minor"/>
      </rPr>
      <t xml:space="preserve"> to the effects of climate change (p10)"
"</t>
    </r>
    <r>
      <rPr>
        <sz val="12"/>
        <color rgb="FF7030A0"/>
        <rFont val="Calibri"/>
        <family val="2"/>
        <scheme val="minor"/>
      </rPr>
      <t>Increase human resources in the health sector</t>
    </r>
    <r>
      <rPr>
        <sz val="12"/>
        <color theme="1"/>
        <rFont val="Calibri"/>
        <family val="2"/>
        <scheme val="minor"/>
      </rPr>
      <t xml:space="preserve"> skilled in adapting to the effects of climate change (p10)" "</t>
    </r>
    <r>
      <rPr>
        <sz val="12"/>
        <color rgb="FF7030A0"/>
        <rFont val="Calibri"/>
        <family val="2"/>
        <scheme val="minor"/>
      </rPr>
      <t>Strengthen human resources in the healthcare sector</t>
    </r>
    <r>
      <rPr>
        <sz val="12"/>
        <color theme="1"/>
        <rFont val="Calibri"/>
        <family val="2"/>
        <scheme val="minor"/>
      </rPr>
      <t>; Promote research in the healthcare sector" (p85); “</t>
    </r>
    <r>
      <rPr>
        <sz val="12"/>
        <color rgb="FF7030A0"/>
        <rFont val="Calibri"/>
        <family val="2"/>
        <scheme val="minor"/>
      </rPr>
      <t>Improve levels of knowledge among personnel</t>
    </r>
    <r>
      <rPr>
        <sz val="12"/>
        <color theme="1"/>
        <rFont val="Calibri"/>
        <family val="2"/>
        <scheme val="minor"/>
      </rPr>
      <t xml:space="preserve"> in relation to climate-change-sensitive diseases” (p85)
- "Improve </t>
    </r>
    <r>
      <rPr>
        <sz val="12"/>
        <color rgb="FF7030A0"/>
        <rFont val="Calibri"/>
        <family val="2"/>
        <scheme val="minor"/>
      </rPr>
      <t>detection and response rates for climate change-related phenomena</t>
    </r>
    <r>
      <rPr>
        <sz val="12"/>
        <color theme="1"/>
        <rFont val="Calibri"/>
        <family val="2"/>
        <scheme val="minor"/>
      </rPr>
      <t xml:space="preserve">"(p85)
</t>
    </r>
  </si>
  <si>
    <r>
      <t xml:space="preserve">"Establish sanitary </t>
    </r>
    <r>
      <rPr>
        <sz val="12"/>
        <color rgb="FF7030A0"/>
        <rFont val="Calibri"/>
        <family val="2"/>
        <scheme val="minor"/>
      </rPr>
      <t>infrastructures</t>
    </r>
    <r>
      <rPr>
        <sz val="12"/>
        <color theme="1"/>
        <rFont val="Calibri"/>
        <family val="2"/>
        <scheme val="minor"/>
      </rPr>
      <t xml:space="preserve"> which are adapted to climate change impacts" (p85).</t>
    </r>
  </si>
  <si>
    <r>
      <t>"Improve d</t>
    </r>
    <r>
      <rPr>
        <sz val="12"/>
        <color rgb="FF7030A0"/>
        <rFont val="Calibri"/>
        <family val="2"/>
        <scheme val="minor"/>
      </rPr>
      <t>etection and response rates</t>
    </r>
    <r>
      <rPr>
        <sz val="12"/>
        <color theme="1"/>
        <rFont val="Calibri"/>
        <family val="2"/>
        <scheme val="minor"/>
      </rPr>
      <t xml:space="preserve"> for climate change-related phenomena"(p85)</t>
    </r>
  </si>
  <si>
    <r>
      <t xml:space="preserve">Y - “Develop a </t>
    </r>
    <r>
      <rPr>
        <sz val="12"/>
        <color rgb="FF7030A0"/>
        <rFont val="Calibri"/>
        <family val="2"/>
        <scheme val="minor"/>
      </rPr>
      <t>communication strategy for climate change impact adaptations</t>
    </r>
    <r>
      <rPr>
        <sz val="12"/>
        <color theme="1"/>
        <rFont val="Calibri"/>
        <family val="2"/>
        <scheme val="minor"/>
      </rPr>
      <t xml:space="preserve"> (p85)”</t>
    </r>
  </si>
  <si>
    <r>
      <t>“National healthcare strategies incorporating climate change issues are available;</t>
    </r>
    <r>
      <rPr>
        <sz val="12"/>
        <color rgb="FF7030A0"/>
        <rFont val="Calibri"/>
        <family val="2"/>
        <scheme val="minor"/>
      </rPr>
      <t xml:space="preserve"> A framework for collaboration</t>
    </r>
    <r>
      <rPr>
        <sz val="12"/>
        <color theme="1"/>
        <rFont val="Calibri"/>
        <family val="2"/>
        <scheme val="minor"/>
      </rPr>
      <t xml:space="preserve"> is in operation; A training plan has been produced; </t>
    </r>
    <r>
      <rPr>
        <sz val="12"/>
        <color rgb="FF7030A0"/>
        <rFont val="Calibri"/>
        <family val="2"/>
        <scheme val="minor"/>
      </rPr>
      <t>Number of people trained</t>
    </r>
    <r>
      <rPr>
        <sz val="12"/>
        <color theme="1"/>
        <rFont val="Calibri"/>
        <family val="2"/>
        <scheme val="minor"/>
      </rPr>
      <t>; A communication strategy is available Awareness-raising resources are available;</t>
    </r>
    <r>
      <rPr>
        <sz val="12"/>
        <color rgb="FF7030A0"/>
        <rFont val="Calibri"/>
        <family val="2"/>
        <scheme val="minor"/>
      </rPr>
      <t xml:space="preserve"> Forecasting and response tools </t>
    </r>
    <r>
      <rPr>
        <sz val="12"/>
        <rFont val="Calibri"/>
        <family val="2"/>
        <scheme val="minor"/>
      </rPr>
      <t>are available</t>
    </r>
    <r>
      <rPr>
        <sz val="12"/>
        <color theme="1"/>
        <rFont val="Calibri"/>
        <family val="2"/>
        <scheme val="minor"/>
      </rPr>
      <t xml:space="preserve">; </t>
    </r>
    <r>
      <rPr>
        <sz val="12"/>
        <color rgb="FF7030A0"/>
        <rFont val="Calibri"/>
        <family val="2"/>
        <scheme val="minor"/>
      </rPr>
      <t>Sanitary infrastructures have been constructed</t>
    </r>
    <r>
      <rPr>
        <sz val="12"/>
        <color theme="1"/>
        <rFont val="Calibri"/>
        <family val="2"/>
        <scheme val="minor"/>
      </rPr>
      <t xml:space="preserve"> to take account of climate-change-related risks; Number of </t>
    </r>
    <r>
      <rPr>
        <sz val="12"/>
        <color rgb="FF7030A0"/>
        <rFont val="Calibri"/>
        <family val="2"/>
        <scheme val="minor"/>
      </rPr>
      <t>research studies dealing with healthcare and climate change</t>
    </r>
    <r>
      <rPr>
        <sz val="12"/>
        <color theme="1"/>
        <rFont val="Calibri"/>
        <family val="2"/>
        <scheme val="minor"/>
      </rPr>
      <t>” (p85); “Rate of reduction in waterborne diseases” (p101)</t>
    </r>
  </si>
  <si>
    <r>
      <t xml:space="preserve">I didn't include the Climate Change Adaptation Potential table (p82) here because I feel that could be explained as something other than actual actions, esp compared to the Summary of Adaptation Actions plan they pointed on p85. 
- </t>
    </r>
    <r>
      <rPr>
        <sz val="12"/>
        <color rgb="FF7030A0"/>
        <rFont val="Calibri"/>
        <family val="2"/>
        <scheme val="minor"/>
      </rPr>
      <t>Funding</t>
    </r>
    <r>
      <rPr>
        <sz val="12"/>
        <color theme="1"/>
        <rFont val="Calibri"/>
        <family val="2"/>
        <scheme val="minor"/>
      </rPr>
      <t xml:space="preserve"> for various sectors including health is included (p.105)</t>
    </r>
  </si>
  <si>
    <t xml:space="preserve">"Promote renewable energy and energy efficiency to reduce GHG emissions and impacts on health"(p13).                                                              
</t>
  </si>
  <si>
    <r>
      <rPr>
        <sz val="12"/>
        <color rgb="FFFF0000"/>
        <rFont val="Calibri"/>
        <family val="2"/>
      </rPr>
      <t xml:space="preserve">- "Improve ... capacity of health personnel to cope with vector-borne and water-borne diseases in the context of climate change" (p15); "Develop capacity on using proper </t>
    </r>
    <r>
      <rPr>
        <sz val="12"/>
        <color rgb="FF7030A0"/>
        <rFont val="Calibri"/>
        <family val="2"/>
      </rPr>
      <t>technology</t>
    </r>
    <r>
      <rPr>
        <sz val="12"/>
        <color rgb="FFFF0000"/>
        <rFont val="Calibri"/>
        <family val="2"/>
      </rPr>
      <t xml:space="preserve"> that does not affect public health and</t>
    </r>
    <r>
      <rPr>
        <sz val="12"/>
        <color rgb="FF7030A0"/>
        <rFont val="Calibri"/>
        <family val="2"/>
      </rPr>
      <t xml:space="preserve"> develop capacity</t>
    </r>
    <r>
      <rPr>
        <sz val="12"/>
        <color rgb="FFFF0000"/>
        <rFont val="Calibri"/>
        <family val="2"/>
      </rPr>
      <t xml:space="preserve"> on using proper </t>
    </r>
    <r>
      <rPr>
        <sz val="12"/>
        <color rgb="FF7030A0"/>
        <rFont val="Calibri"/>
        <family val="2"/>
      </rPr>
      <t>technology that does not [negatively] affect public health</t>
    </r>
    <r>
      <rPr>
        <sz val="12"/>
        <color rgb="FFFF0000"/>
        <rFont val="Calibri"/>
        <family val="2"/>
      </rPr>
      <t xml:space="preserve"> (animal production) (MAFF agriculture)"(p37)</t>
    </r>
    <r>
      <rPr>
        <sz val="12"/>
        <color rgb="FF000000"/>
        <rFont val="Calibri"/>
        <family val="2"/>
      </rPr>
      <t xml:space="preserve">.
- "Provide relevant </t>
    </r>
    <r>
      <rPr>
        <sz val="12"/>
        <color rgb="FF7030A0"/>
        <rFont val="Calibri"/>
        <family val="2"/>
      </rPr>
      <t>capacity development to village development committee members such as primary health care</t>
    </r>
    <r>
      <rPr>
        <sz val="12"/>
        <color rgb="FF000000"/>
        <rFont val="Calibri"/>
        <family val="2"/>
      </rPr>
      <t xml:space="preserve"> ..." (p38)</t>
    </r>
  </si>
  <si>
    <r>
      <t xml:space="preserve">Y - "Provide capacity development to village development committee members on </t>
    </r>
    <r>
      <rPr>
        <sz val="12"/>
        <color rgb="FF7030A0"/>
        <rFont val="Calibri"/>
        <family val="2"/>
        <scheme val="minor"/>
      </rPr>
      <t>climate change adaptation and mitigation options</t>
    </r>
    <r>
      <rPr>
        <sz val="12"/>
        <color theme="1"/>
        <rFont val="Calibri"/>
        <family val="2"/>
        <scheme val="minor"/>
      </rPr>
      <t xml:space="preserve">, and use other scientific knowledge which can be adapted for use by local people (primary health care, water sanitation, research results dissemination and community development)" (p38). </t>
    </r>
  </si>
  <si>
    <r>
      <t>Y - "</t>
    </r>
    <r>
      <rPr>
        <sz val="12"/>
        <color rgb="FF7030A0"/>
        <rFont val="Calibri"/>
        <family val="2"/>
        <scheme val="minor"/>
      </rPr>
      <t>Provide capacity development to village development committee members</t>
    </r>
    <r>
      <rPr>
        <sz val="12"/>
        <color theme="1"/>
        <rFont val="Calibri"/>
        <family val="2"/>
        <scheme val="minor"/>
      </rPr>
      <t xml:space="preserve"> on climate change adaptation and mitigation options, and use other scientific knowledge which can be adapted for use by local people (primary health care, water sanitation, research results dissemination and community development)" (p38). </t>
    </r>
  </si>
  <si>
    <r>
      <t>"</t>
    </r>
    <r>
      <rPr>
        <sz val="12"/>
        <color rgb="FF7030A0"/>
        <rFont val="Calibri"/>
        <family val="2"/>
        <scheme val="minor"/>
      </rPr>
      <t>Improve knowledge</t>
    </r>
    <r>
      <rPr>
        <sz val="12"/>
        <color theme="1"/>
        <rFont val="Calibri"/>
        <family val="2"/>
        <scheme val="minor"/>
      </rPr>
      <t xml:space="preserve"> and </t>
    </r>
    <r>
      <rPr>
        <sz val="12"/>
        <color rgb="FF7030A0"/>
        <rFont val="Calibri"/>
        <family val="2"/>
        <scheme val="minor"/>
      </rPr>
      <t>research capacity</t>
    </r>
    <r>
      <rPr>
        <sz val="12"/>
        <color theme="1"/>
        <rFont val="Calibri"/>
        <family val="2"/>
        <scheme val="minor"/>
      </rPr>
      <t xml:space="preserve"> on health impacts and vulnerability to climate change as an information base for mainstreaming climate change into the health strategic planning of</t>
    </r>
    <r>
      <rPr>
        <sz val="12"/>
        <color rgb="FF7030A0"/>
        <rFont val="Calibri"/>
        <family val="2"/>
        <scheme val="minor"/>
      </rPr>
      <t xml:space="preserve"> MOH</t>
    </r>
    <r>
      <rPr>
        <sz val="12"/>
        <color theme="1"/>
        <rFont val="Calibri"/>
        <family val="2"/>
        <scheme val="minor"/>
      </rPr>
      <t xml:space="preserve">, and </t>
    </r>
    <r>
      <rPr>
        <sz val="12"/>
        <color rgb="FF7030A0"/>
        <rFont val="Calibri"/>
        <family val="2"/>
        <scheme val="minor"/>
      </rPr>
      <t>other sector planning</t>
    </r>
    <r>
      <rPr>
        <sz val="12"/>
        <color theme="1"/>
        <rFont val="Calibri"/>
        <family val="2"/>
        <scheme val="minor"/>
      </rPr>
      <t>."(p37)</t>
    </r>
  </si>
  <si>
    <r>
      <t>Sounds not like an action - “The country recognizes the importance of</t>
    </r>
    <r>
      <rPr>
        <sz val="12"/>
        <color rgb="FF7030A0"/>
        <rFont val="Calibri"/>
        <family val="2"/>
      </rPr>
      <t xml:space="preserve"> a greater number of well-equipped medical facilities</t>
    </r>
    <r>
      <rPr>
        <sz val="12"/>
        <rFont val="Calibri"/>
        <family val="2"/>
      </rPr>
      <t xml:space="preserve">, better </t>
    </r>
    <r>
      <rPr>
        <sz val="12"/>
        <color rgb="FF7030A0"/>
        <rFont val="Calibri"/>
        <family val="2"/>
      </rPr>
      <t>risk communication</t>
    </r>
    <r>
      <rPr>
        <b/>
        <sz val="12"/>
        <color rgb="FF7030A0"/>
        <rFont val="Calibri"/>
        <family val="2"/>
      </rPr>
      <t xml:space="preserve"> strategies</t>
    </r>
    <r>
      <rPr>
        <sz val="12"/>
        <rFont val="Calibri"/>
        <family val="2"/>
      </rPr>
      <t>,</t>
    </r>
    <r>
      <rPr>
        <sz val="12"/>
        <color rgb="FF7030A0"/>
        <rFont val="Calibri"/>
        <family val="2"/>
      </rPr>
      <t xml:space="preserve"> more health professionals trained</t>
    </r>
    <r>
      <rPr>
        <sz val="12"/>
        <rFont val="Calibri"/>
        <family val="2"/>
      </rPr>
      <t xml:space="preserve"> in </t>
    </r>
    <r>
      <rPr>
        <sz val="12"/>
        <color rgb="FF7030A0"/>
        <rFont val="Calibri"/>
        <family val="2"/>
      </rPr>
      <t>crisis</t>
    </r>
    <r>
      <rPr>
        <sz val="12"/>
        <rFont val="Calibri"/>
        <family val="2"/>
      </rPr>
      <t xml:space="preserve"> response, more and better disease </t>
    </r>
    <r>
      <rPr>
        <sz val="12"/>
        <color rgb="FF7030A0"/>
        <rFont val="Calibri"/>
        <family val="2"/>
      </rPr>
      <t>surveillance</t>
    </r>
    <r>
      <rPr>
        <sz val="12"/>
        <rFont val="Calibri"/>
        <family val="2"/>
      </rPr>
      <t xml:space="preserve">, and need functioning </t>
    </r>
    <r>
      <rPr>
        <sz val="12"/>
        <color rgb="FF7030A0"/>
        <rFont val="Calibri"/>
        <family val="2"/>
      </rPr>
      <t>early warning systems</t>
    </r>
    <r>
      <rPr>
        <sz val="12"/>
        <rFont val="Calibri"/>
        <family val="2"/>
      </rPr>
      <t xml:space="preserve">.” (p67)
- </t>
    </r>
    <r>
      <rPr>
        <sz val="12"/>
        <color rgb="FFFF0000"/>
        <rFont val="Calibri"/>
        <family val="2"/>
      </rPr>
      <t>these are not plans, so not considered.</t>
    </r>
  </si>
  <si>
    <r>
      <t>Y - "The sector [fisheries and coastal zones] may be affected by</t>
    </r>
    <r>
      <rPr>
        <sz val="12"/>
        <color rgb="FF7030A0"/>
        <rFont val="Calibri"/>
        <family val="2"/>
        <scheme val="minor"/>
      </rPr>
      <t xml:space="preserve"> variations in the temperature of the seawater</t>
    </r>
    <r>
      <rPr>
        <sz val="12"/>
        <color theme="1"/>
        <rFont val="Calibri"/>
        <family val="2"/>
        <scheme val="minor"/>
      </rPr>
      <t xml:space="preserve"> column and its acidification. Those constitute risks for fish populations and their breeding as well as nurturing habitats, with considerable repercussions on fishing activity, economically affecting</t>
    </r>
    <r>
      <rPr>
        <sz val="12"/>
        <color rgb="FF7030A0"/>
        <rFont val="Calibri"/>
        <family val="2"/>
        <scheme val="minor"/>
      </rPr>
      <t xml:space="preserve"> coastal communities health and well-being</t>
    </r>
    <r>
      <rPr>
        <sz val="12"/>
        <color theme="1"/>
        <rFont val="Calibri"/>
        <family val="2"/>
        <scheme val="minor"/>
      </rPr>
      <t xml:space="preserve">. It also affects the distribution of the various species, in depth and latitude, which can affect the abundance of local fish stocks." (p63). "floods caused by heavy rainfall, sea-level rise, and storms in the coastal and urban context with </t>
    </r>
    <r>
      <rPr>
        <sz val="12"/>
        <color rgb="FF7030A0"/>
        <rFont val="Calibri"/>
        <family val="2"/>
        <scheme val="minor"/>
      </rPr>
      <t>the loss of livelihoods, homes, human lives</t>
    </r>
    <r>
      <rPr>
        <sz val="12"/>
        <color theme="1"/>
        <rFont val="Calibri"/>
        <family val="2"/>
        <scheme val="minor"/>
      </rPr>
      <t xml:space="preserve"> and energy facilities and the effects on </t>
    </r>
    <r>
      <rPr>
        <sz val="12"/>
        <color rgb="FF7030A0"/>
        <rFont val="Calibri"/>
        <family val="2"/>
        <scheme val="minor"/>
      </rPr>
      <t>human health</t>
    </r>
    <r>
      <rPr>
        <sz val="12"/>
        <color theme="1"/>
        <rFont val="Calibri"/>
        <family val="2"/>
        <scheme val="minor"/>
      </rPr>
      <t xml:space="preserve"> associated with </t>
    </r>
    <r>
      <rPr>
        <sz val="12"/>
        <color rgb="FF7030A0"/>
        <rFont val="Calibri"/>
        <family val="2"/>
        <scheme val="minor"/>
      </rPr>
      <t>vector diseases</t>
    </r>
    <r>
      <rPr>
        <sz val="12"/>
        <color theme="1"/>
        <rFont val="Calibri"/>
        <family val="2"/>
        <scheme val="minor"/>
      </rPr>
      <t xml:space="preserve"> and</t>
    </r>
    <r>
      <rPr>
        <sz val="12"/>
        <color rgb="FF7030A0"/>
        <rFont val="Calibri"/>
        <family val="2"/>
        <scheme val="minor"/>
      </rPr>
      <t xml:space="preserve"> inequality of gender and the most vulnerable groups</t>
    </r>
    <r>
      <rPr>
        <sz val="12"/>
        <color theme="1"/>
        <rFont val="Calibri"/>
        <family val="2"/>
        <scheme val="minor"/>
      </rPr>
      <t>." (p73)</t>
    </r>
  </si>
  <si>
    <r>
      <t xml:space="preserve">- </t>
    </r>
    <r>
      <rPr>
        <sz val="12"/>
        <rFont val="Calibri"/>
        <family val="2"/>
        <scheme val="minor"/>
      </rPr>
      <t>Low idex of health condition and access to health care presented in tables as</t>
    </r>
    <r>
      <rPr>
        <sz val="12"/>
        <color rgb="FF7030A0"/>
        <rFont val="Calibri"/>
        <family val="2"/>
        <scheme val="minor"/>
      </rPr>
      <t xml:space="preserve"> baseline information (p.42-43)</t>
    </r>
    <r>
      <rPr>
        <sz val="12"/>
        <color theme="1"/>
        <rFont val="Calibri"/>
        <family val="2"/>
        <scheme val="minor"/>
      </rPr>
      <t xml:space="preserve">
“The main health impacts would be in increased morbidity and mortality from vector- and non-vector-borne tropical diseases (e.g. malaria, cholera, bacillary dysentery and measles) and water-related diseases, which often occur after floods (e.g. diarrhoea and cholera)”
“Increases in temperature and decreases in humidity resulting from climate change could lead to a significant increase in the number of meningitis cases and advance its seasonal onset.”
“The significant impacts of climate change on food and water supplies will increase the risk of malnutrition and food insecurity (two major health problems).” “Chronic malnutrition”
“Climate change is also likely to aggravate difficulties in accessing basic health services, high mortality rates (i.e. infant, child, maternal and senile mortality) and low life expectancy at birth.”
“more heat-related deaths.” (p55-56)</t>
    </r>
  </si>
  <si>
    <r>
      <t xml:space="preserve">Vision 2030: the Chad we want: implementing and </t>
    </r>
    <r>
      <rPr>
        <sz val="12"/>
        <color rgb="FF7030A0"/>
        <rFont val="Calibri"/>
        <family val="2"/>
        <scheme val="minor"/>
      </rPr>
      <t>monitoring</t>
    </r>
    <r>
      <rPr>
        <sz val="12"/>
        <color theme="1"/>
        <rFont val="Calibri"/>
        <family val="2"/>
        <scheme val="minor"/>
      </rPr>
      <t xml:space="preserve"> national</t>
    </r>
    <r>
      <rPr>
        <b/>
        <sz val="12"/>
        <color rgb="FF7030A0"/>
        <rFont val="Calibri"/>
        <family val="2"/>
        <scheme val="minor"/>
      </rPr>
      <t xml:space="preserve"> strategies</t>
    </r>
    <r>
      <rPr>
        <sz val="12"/>
        <color theme="1"/>
        <rFont val="Calibri"/>
        <family val="2"/>
        <scheme val="minor"/>
      </rPr>
      <t xml:space="preserve"> for social protection and universal health care</t>
    </r>
  </si>
  <si>
    <r>
      <t xml:space="preserve">"Improved access to primary health care, </t>
    </r>
    <r>
      <rPr>
        <sz val="12"/>
        <color rgb="FF7030A0"/>
        <rFont val="Calibri"/>
        <family val="2"/>
        <scheme val="minor"/>
      </rPr>
      <t>water and sanitation services</t>
    </r>
    <r>
      <rPr>
        <sz val="12"/>
        <color theme="1"/>
        <rFont val="Calibri"/>
        <family val="2"/>
        <scheme val="minor"/>
      </rPr>
      <t xml:space="preserve">; the </t>
    </r>
    <r>
      <rPr>
        <sz val="12"/>
        <color rgb="FF7030A0"/>
        <rFont val="Calibri"/>
        <family val="2"/>
        <scheme val="minor"/>
      </rPr>
      <t>adoption of good feeding practices</t>
    </r>
    <r>
      <rPr>
        <sz val="12"/>
        <color theme="1"/>
        <rFont val="Calibri"/>
        <family val="2"/>
        <scheme val="minor"/>
      </rPr>
      <t>; and</t>
    </r>
    <r>
      <rPr>
        <sz val="12"/>
        <color rgb="FF7030A0"/>
        <rFont val="Calibri"/>
        <family val="2"/>
        <scheme val="minor"/>
      </rPr>
      <t xml:space="preserve"> family hygiene</t>
    </r>
    <r>
      <rPr>
        <sz val="12"/>
        <color theme="1"/>
        <rFont val="Calibri"/>
        <family val="2"/>
        <scheme val="minor"/>
      </rPr>
      <t xml:space="preserve">" (p90) </t>
    </r>
    <r>
      <rPr>
        <sz val="12"/>
        <color rgb="FFFF0000"/>
        <rFont val="Calibri"/>
        <family val="2"/>
        <scheme val="minor"/>
      </rPr>
      <t>(this is considered for cross-sectoral collaboration)</t>
    </r>
  </si>
  <si>
    <r>
      <t xml:space="preserve"> "1 health centre" (p77) </t>
    </r>
    <r>
      <rPr>
        <sz val="12"/>
        <color rgb="FFFF0000"/>
        <rFont val="Calibri"/>
        <family val="2"/>
        <scheme val="minor"/>
      </rPr>
      <t>this is not a plan, but previous project's output</t>
    </r>
  </si>
  <si>
    <r>
      <t>Y - "Improved access to basic services (health and education) [for refugees and host communities]" (p78); 
"Improve access to basic mobile services for livestock farmers: drinking water, health, education and information" (p86); 
"Test innovative human and animal health and education systems that are adapted and sustainable in pastoral environments" (p90); 
"</t>
    </r>
    <r>
      <rPr>
        <sz val="12"/>
        <rFont val="Calibri"/>
        <family val="2"/>
        <scheme val="minor"/>
      </rPr>
      <t>Support for the medical and nutritional care of children under 5 years of age and for the maternal health of pregnant and breastfeeding women in N’Djamena and in the districts of N’Gouri and Isserom</t>
    </r>
    <r>
      <rPr>
        <sz val="12"/>
        <color theme="1"/>
        <rFont val="Calibri"/>
        <family val="2"/>
        <scheme val="minor"/>
      </rPr>
      <t>" (p96); 
"Reinforcement of the response to the humanitarian crisis through integrated, health and nutrition intervention in the Lake Chad Region";"Health, nutrition and protection assistance for displaced and indigenous people in the Lake Chad region" (p97); 
"Offer innovative services to the transhumant community (drinking water, animal and human health)" (p99)</t>
    </r>
  </si>
  <si>
    <r>
      <t xml:space="preserve">Vision 2030: the Chad we want: implementing and </t>
    </r>
    <r>
      <rPr>
        <sz val="12"/>
        <color rgb="FF7030A0"/>
        <rFont val="Calibri"/>
        <family val="2"/>
        <scheme val="minor"/>
      </rPr>
      <t>monitoring</t>
    </r>
    <r>
      <rPr>
        <sz val="12"/>
        <color theme="1"/>
        <rFont val="Calibri"/>
        <family val="2"/>
        <scheme val="minor"/>
      </rPr>
      <t xml:space="preserve"> national strategies for social protection and universal </t>
    </r>
    <r>
      <rPr>
        <sz val="12"/>
        <color rgb="FF7030A0"/>
        <rFont val="Calibri"/>
        <family val="2"/>
        <scheme val="minor"/>
      </rPr>
      <t>health care</t>
    </r>
    <r>
      <rPr>
        <sz val="12"/>
        <color rgb="FFFF0000"/>
        <rFont val="Calibri"/>
        <family val="2"/>
        <scheme val="minor"/>
      </rPr>
      <t xml:space="preserve"> (no details of monitoring)</t>
    </r>
  </si>
  <si>
    <r>
      <t>"Active management of the environmental dimension of health" (p25).  Recommend to "</t>
    </r>
    <r>
      <rPr>
        <sz val="12"/>
        <color rgb="FF7030A0"/>
        <rFont val="Calibri"/>
        <family val="2"/>
        <scheme val="minor"/>
      </rPr>
      <t>Establish standard methodologies and carry out further vulnerability/risk assessments</t>
    </r>
    <r>
      <rPr>
        <sz val="12"/>
        <color theme="1"/>
        <rFont val="Calibri"/>
        <family val="2"/>
        <scheme val="minor"/>
      </rPr>
      <t xml:space="preserve"> for key areas at the national level [including health]" (p43). </t>
    </r>
    <r>
      <rPr>
        <sz val="12"/>
        <color rgb="FFFF0000"/>
        <rFont val="Calibri"/>
        <family val="2"/>
        <scheme val="minor"/>
      </rPr>
      <t>(considered for collaboration criterion)</t>
    </r>
  </si>
  <si>
    <r>
      <t>"Public health services targeting populations at risk" (p41);            "I</t>
    </r>
    <r>
      <rPr>
        <sz val="12"/>
        <color rgb="FF7030A0"/>
        <rFont val="Calibri"/>
        <family val="2"/>
        <scheme val="minor"/>
      </rPr>
      <t>mproved access to health services by poor populations that are vulnerable to climate change</t>
    </r>
    <r>
      <rPr>
        <sz val="12"/>
        <color theme="1"/>
        <rFont val="Calibri"/>
        <family val="2"/>
        <scheme val="minor"/>
      </rPr>
      <t>" (p62)</t>
    </r>
  </si>
  <si>
    <r>
      <t>Y - "</t>
    </r>
    <r>
      <rPr>
        <sz val="12"/>
        <color rgb="FF7030A0"/>
        <rFont val="Calibri"/>
        <family val="2"/>
        <scheme val="minor"/>
      </rPr>
      <t>Increased mortality and morbidity rate in women and children</t>
    </r>
    <r>
      <rPr>
        <sz val="12"/>
        <color theme="1"/>
        <rFont val="Calibri"/>
        <family val="2"/>
        <scheme val="minor"/>
      </rPr>
      <t xml:space="preserve"> from 0 to 5" (p41); "The women are not accepted by the Bantu women in accessing social infrastructure (maternity units, health centres) [are facing climate change-related risks]" (p54)</t>
    </r>
  </si>
  <si>
    <r>
      <t xml:space="preserve">Y - "Public health services </t>
    </r>
    <r>
      <rPr>
        <sz val="12"/>
        <color rgb="FF7030A0"/>
        <rFont val="Calibri"/>
        <family val="2"/>
        <scheme val="minor"/>
      </rPr>
      <t>targeting populations</t>
    </r>
    <r>
      <rPr>
        <sz val="12"/>
        <color theme="1"/>
        <rFont val="Calibri"/>
        <family val="2"/>
        <scheme val="minor"/>
      </rPr>
      <t xml:space="preserve"> at risk" (p41); "Improved access to health services by </t>
    </r>
    <r>
      <rPr>
        <sz val="12"/>
        <color rgb="FF7030A0"/>
        <rFont val="Calibri"/>
        <family val="2"/>
        <scheme val="minor"/>
      </rPr>
      <t>poor populations</t>
    </r>
    <r>
      <rPr>
        <sz val="12"/>
        <color theme="1"/>
        <rFont val="Calibri"/>
        <family val="2"/>
        <scheme val="minor"/>
      </rPr>
      <t xml:space="preserve"> that are vulnerable to climate change" (p62)</t>
    </r>
  </si>
  <si>
    <r>
      <t xml:space="preserve">Y - "Establish standard methodologies and </t>
    </r>
    <r>
      <rPr>
        <sz val="12"/>
        <color rgb="FF7030A0"/>
        <rFont val="Calibri"/>
        <family val="2"/>
        <scheme val="minor"/>
      </rPr>
      <t>carry out further vulnerability/risk assessments</t>
    </r>
    <r>
      <rPr>
        <sz val="12"/>
        <color theme="1"/>
        <rFont val="Calibri"/>
        <family val="2"/>
        <scheme val="minor"/>
      </rPr>
      <t xml:space="preserve"> for key areas at the national level [including health]" (p43).</t>
    </r>
  </si>
  <si>
    <r>
      <t xml:space="preserve">N - the report suggests to have </t>
    </r>
    <r>
      <rPr>
        <sz val="12"/>
        <color rgb="FF7030A0"/>
        <rFont val="Calibri"/>
        <family val="2"/>
        <scheme val="minor"/>
      </rPr>
      <t>provincial and local functional coordination and monitoring bodies</t>
    </r>
    <r>
      <rPr>
        <sz val="12"/>
        <color theme="1"/>
        <rFont val="Calibri"/>
        <family val="2"/>
        <scheme val="minor"/>
      </rPr>
      <t xml:space="preserve"> </t>
    </r>
    <r>
      <rPr>
        <sz val="12"/>
        <color rgb="FFFF0000"/>
        <rFont val="Calibri"/>
        <family val="2"/>
        <scheme val="minor"/>
      </rPr>
      <t>(considered for collaboration criterion)</t>
    </r>
    <r>
      <rPr>
        <sz val="12"/>
        <color theme="1"/>
        <rFont val="Calibri"/>
        <family val="2"/>
        <scheme val="minor"/>
      </rPr>
      <t xml:space="preserve"> by integrating the main divisions representing  ministries such as Health (p50)</t>
    </r>
  </si>
  <si>
    <r>
      <t xml:space="preserve">- </t>
    </r>
    <r>
      <rPr>
        <sz val="12"/>
        <color rgb="FF7030A0"/>
        <rFont val="Calibri"/>
        <family val="2"/>
        <scheme val="minor"/>
      </rPr>
      <t>Estimated cost</t>
    </r>
    <r>
      <rPr>
        <sz val="12"/>
        <color theme="1"/>
        <rFont val="Calibri"/>
        <family val="2"/>
        <scheme val="minor"/>
      </rPr>
      <t xml:space="preserve"> for improved access to health services by poor populations that are vulnerable to climate change USD 500 million (p.62)
- </t>
    </r>
    <r>
      <rPr>
        <sz val="12"/>
        <color rgb="FF7030A0"/>
        <rFont val="Calibri"/>
        <family val="2"/>
        <scheme val="minor"/>
      </rPr>
      <t>Estimated cost</t>
    </r>
    <r>
      <rPr>
        <sz val="12"/>
        <color theme="1"/>
        <rFont val="Calibri"/>
        <family val="2"/>
        <scheme val="minor"/>
      </rPr>
      <t xml:space="preserve"> for </t>
    </r>
    <r>
      <rPr>
        <sz val="12"/>
        <color rgb="FF7030A0"/>
        <rFont val="Calibri"/>
        <family val="2"/>
        <scheme val="minor"/>
      </rPr>
      <t>other sectors</t>
    </r>
    <r>
      <rPr>
        <sz val="12"/>
        <color theme="1"/>
        <rFont val="Calibri"/>
        <family val="2"/>
        <scheme val="minor"/>
      </rPr>
      <t xml:space="preserve"> which affect health (p.62)</t>
    </r>
  </si>
  <si>
    <r>
      <t xml:space="preserve">"Access to improved water, sanitation and health systems will be enhanced" (P26); "Improvement human health systems based on an integrated health and environmental </t>
    </r>
    <r>
      <rPr>
        <sz val="12"/>
        <color rgb="FF7030A0"/>
        <rFont val="Calibri"/>
        <family val="2"/>
        <scheme val="minor"/>
      </rPr>
      <t>surveillance protocol</t>
    </r>
    <r>
      <rPr>
        <sz val="12"/>
        <color theme="1"/>
        <rFont val="Calibri"/>
        <family val="2"/>
        <scheme val="minor"/>
      </rPr>
      <t xml:space="preserve">"; Prevention of climate sensitive disease prevention and management (p27)                        </t>
    </r>
    <r>
      <rPr>
        <sz val="12"/>
        <color rgb="FF7030A0"/>
        <rFont val="Calibri"/>
        <family val="2"/>
        <scheme val="minor"/>
      </rPr>
      <t>A special focus on water area - minimizing downstream flood risks to proect health</t>
    </r>
    <r>
      <rPr>
        <sz val="12"/>
        <color theme="1"/>
        <rFont val="Calibri"/>
        <family val="2"/>
        <scheme val="minor"/>
      </rPr>
      <t xml:space="preserve"> (p27).</t>
    </r>
  </si>
  <si>
    <r>
      <t xml:space="preserve">Improving basic health services, esp the health extension system (p27)
 - % of </t>
    </r>
    <r>
      <rPr>
        <sz val="12"/>
        <color rgb="FF7030A0"/>
        <rFont val="Calibri"/>
        <family val="2"/>
        <scheme val="minor"/>
      </rPr>
      <t>health workers</t>
    </r>
    <r>
      <rPr>
        <sz val="12"/>
        <color theme="1"/>
        <rFont val="Calibri"/>
        <family val="2"/>
        <scheme val="minor"/>
      </rPr>
      <t xml:space="preserve"> </t>
    </r>
    <r>
      <rPr>
        <sz val="12"/>
        <color rgb="FF7030A0"/>
        <rFont val="Calibri"/>
        <family val="2"/>
        <scheme val="minor"/>
      </rPr>
      <t>aware</t>
    </r>
    <r>
      <rPr>
        <sz val="12"/>
        <color theme="1"/>
        <rFont val="Calibri"/>
        <family val="2"/>
        <scheme val="minor"/>
      </rPr>
      <t xml:space="preserve"> of climate change impacts (p58) </t>
    </r>
    <r>
      <rPr>
        <sz val="12"/>
        <color rgb="FFFF0000"/>
        <rFont val="Calibri"/>
        <family val="2"/>
        <scheme val="minor"/>
      </rPr>
      <t>(this is about being aware, but not trained)</t>
    </r>
  </si>
  <si>
    <r>
      <t>Improving</t>
    </r>
    <r>
      <rPr>
        <sz val="12"/>
        <color rgb="FF7030A0"/>
        <rFont val="Calibri"/>
        <family val="2"/>
        <scheme val="minor"/>
      </rPr>
      <t xml:space="preserve"> emergency medical service</t>
    </r>
    <r>
      <rPr>
        <sz val="12"/>
        <color theme="1"/>
        <rFont val="Calibri"/>
        <family val="2"/>
        <scheme val="minor"/>
      </rPr>
      <t xml:space="preserve"> (p27)</t>
    </r>
  </si>
  <si>
    <r>
      <t xml:space="preserve">“Human health index reports (p57); </t>
    </r>
    <r>
      <rPr>
        <sz val="12"/>
        <color rgb="FF7030A0"/>
        <rFont val="Calibri"/>
        <family val="2"/>
        <scheme val="minor"/>
      </rPr>
      <t>% of target population covered by environment and health surveillance systems</t>
    </r>
    <r>
      <rPr>
        <sz val="12"/>
        <color theme="1"/>
        <rFont val="Calibri"/>
        <family val="2"/>
        <scheme val="minor"/>
      </rPr>
      <t xml:space="preserve"> integrating climate change; </t>
    </r>
    <r>
      <rPr>
        <sz val="12"/>
        <color rgb="FF7030A0"/>
        <rFont val="Calibri"/>
        <family val="2"/>
        <scheme val="minor"/>
      </rPr>
      <t>% of health workers aware</t>
    </r>
    <r>
      <rPr>
        <sz val="12"/>
        <color theme="1"/>
        <rFont val="Calibri"/>
        <family val="2"/>
        <scheme val="minor"/>
      </rPr>
      <t xml:space="preserve"> of climate change impacts (p58)”</t>
    </r>
  </si>
  <si>
    <t>Fiji - Abigail</t>
  </si>
  <si>
    <t xml:space="preserve">Dengue fever, typhoid fever, leptospirosis, and diarrhoeal disease (p24); 
Diffuse effects: Disorders of mental/psycho-social health Non-communicable diseases Health system deficiencies; 
Indirect effects: Water security &amp; safety (including water-borne diseases) Food security &amp; safety (including malnutrition &amp; food-borne diseases) Vector-borne diseases Zoonoses Disorders of the eyes, ears, skin, and other body systems (p25);
The report further indicate "extensive mental health impacts such as trauma and stress" (p69)
</t>
  </si>
  <si>
    <t>“Under the guidance of the Climate Change and Health Steering Committee and Climate Change and Health Advisory Working Group establish and strengthen a formal link to the National Climate Change Coordinating Committee to support the incorporation of health agenda in national, regional and global platform; and ensuring effective coordination of risk management and resilience for communicable diseases, health emergencies, climate change and natural disasters and climate sensitive environmental health determinants.” ;
“Improve case detection and coordinated response to reduce communicable disease morbidity and mortality through strengthened partnership and cooperation within the MOHMS and between the relevant ministries and stakeholders particularly with Fiji Meteorology Services for the effective and efficient use of the available resources and information towards climate change interventions relating to health system and consider piloting a web based reporting system that includes climate and climate sensitive diseases and emerging health concerns (exposure, adaptive capacity).” (p70);
“Retrofit the existing and installing innovative structures, energy and water supplies; medicines and equipment efficiency that guarantees safety and enable lifesaving support through the application of relevant legislations, policies and other reviewed standard health building designs and ensure such legislations, policies and designs are used for new health facilities to prevent vulnerability to CC impacts (apply in phases for existing that were not affected by TC Winston – Phase 1 &amp; Phase 11).” (p71);
“Develop policies that reflect health protection from climate risks and disaster risks particularly in relevant Health legislations, policies and other relevant climate regulations and protocols to ensure that short- and long-term action plans are developed for improved health infrastructure, staffing and capacity to cope with the climate and disaster risks such as vector-borne and water/food/ air-borne diseases.” (p72);
“Develop waste management standards for the transport industry to ensure waste is either reused or disposed/incinerated in a manner which is not harmful to human health or the health of the environment and ensure adequate resources for enforcement.” (p83)</t>
  </si>
  <si>
    <t>“Strengthen and empower the Climate Change and Health Unit by increasing resources and personnel with clear mandates to implement the CCHSAP 2016 – 2020 and other relevant national, regional and international plans, policies, agreements and conventions.” (p71);
“Enhance the resilience of the National Health System by developing the capacity of health workers including environmental health officers, laboratory technicians, doctors, nurses, pharmacists and other practitioners on health and climate change adaptation and disaster risk reduction; and promoting training capacities in the field of disaster medicine.” (p71);
“Improve diagnostic and treatment capacities to manage climate change and health risks, to ensure that health care infrastructure at all levels (especially in the disaster-prone areas) are capable to respond effectively to CSDs (dengue, diarrhoea, typhoid, leptospirosis) and other climate related conditions such as injuries, food borne illness and fish poisoning (ciguatera)” (p71);</t>
  </si>
  <si>
    <t xml:space="preserve">“Retrofit the existing and installing innovative structures, energy and water supplies; medicines and equipment efficiency that guarantees safety and enable lifesaving support through the application of relevant legislations, policies and other reviewed standard health building designs and ensure such legislations, policies and designs are used for new health facilities to prevent vulnerability to CC impacts (apply in phases for existing that were not affected by TC Winston – Phase 1 &amp; Phase 11).” (p71);
“Repair and reconstruct through the ‘build back better’ concept of health infrastructure affected by disasters particularly TC Winston and the 2017 landslides in Qamea and St Giles Hospital.” (p71)
</t>
  </si>
  <si>
    <t>“Identify and prioritise adaptation needs and associated health risk exposures of communities and populations most vulnerable to climate variability and change, including workers employed in the informal sectors, through the profiling or use of existing data; and by developing proposals, recommendations and plans for adaptation strategies to address identified gaps.” (p71)</t>
  </si>
  <si>
    <t>Y - "Identify and prioritise adaptation needs and associated health risk exposures of communities and populations most vulnerable to climate variability and change, including workers employed in the informal sectors, through the profiling or use of existing data; and by developing proposals, recommendations and plans for adaptation strategies to address identified gaps." (p71)</t>
  </si>
  <si>
    <t>Y - "Preparation, translation, printing and distribution of information brochures combined with TV and radio shows about the impact of climate change and appropriate response on health and protection measures during extreme weather events and other measures to prevent occurrence of climate sensitive diseases with specific attention on vulnerable population groups (e.g. people with special needs, LGBTQ community, the elderly and children in high-risk areas to communal disease outbreaks)." (p72)</t>
  </si>
  <si>
    <t>Y - "Enhance the resilience of the National Health System by developing the capacity of health workers including environmental health officers, laboratory technicians, doctors, nurses, pharmacists and other practitioners on health and climate change adaptation and disaster risk reduction; and promoting training capacities in the field of disaster medicine." (p71)</t>
  </si>
  <si>
    <t>Monitoring and Evaluation are demaned in Future Work (p6)</t>
  </si>
  <si>
    <t>Fiji - Ajay</t>
  </si>
  <si>
    <t>- four main climate-sensitive diseases identified: dengue fever, typhoid fever, leptospirosis, and diarrhoeal disease
- Indirect effects: water-borne diseases, malnutrition &amp;
food-borne diseases, vector-borne diseases, zoonoses, disorders of the eyes, ears, skin, and other body
systems
- Diffuse effects: disorders of mental/psycho-social health, non-communicable diseases, health system deficiencies
- limited capacity to manage and adapt to the health risk due to climate change
- health impacts are attributed to high temperature, extreme rainfall, flood, cyclone (nothing about any health risk associated with the sea level rise?)
- rural population experience greater health care constraints, such as higher travel costs
and longer waiting times
- Constraints impact women more than men as they have additional reproductive, care giving, and subsistence responsibilities
- Women often only use local services,
rather than divisional hospitals, due to time constraints and transportation costs, increasing the risk of developing advanced dangerous health conditions</t>
  </si>
  <si>
    <r>
      <t>- Identifying and protecting
the health of low-income and otherwise</t>
    </r>
    <r>
      <rPr>
        <sz val="12"/>
        <color rgb="FF7030A0"/>
        <rFont val="Calibri"/>
        <family val="2"/>
        <scheme val="minor"/>
      </rPr>
      <t xml:space="preserve"> disadvantaged groups</t>
    </r>
    <r>
      <rPr>
        <sz val="12"/>
        <color theme="1"/>
        <rFont val="Calibri"/>
        <family val="2"/>
        <scheme val="minor"/>
      </rPr>
      <t xml:space="preserve"> should be a particular priority (p.70)
- Health is an important sector within the National Development Plan of 20 years (p.70)
- Existing </t>
    </r>
    <r>
      <rPr>
        <sz val="12"/>
        <color rgb="FF7030A0"/>
        <rFont val="Calibri"/>
        <family val="2"/>
        <scheme val="minor"/>
      </rPr>
      <t>health focused institutional arrangements</t>
    </r>
    <r>
      <rPr>
        <sz val="12"/>
        <color theme="1"/>
        <rFont val="Calibri"/>
        <family val="2"/>
        <scheme val="minor"/>
      </rPr>
      <t>: Climate Change and
Health Steering Committee, Climate Change and Health Advisory Working Group (p.70)</t>
    </r>
    <r>
      <rPr>
        <sz val="12"/>
        <color rgb="FFFF0000"/>
        <rFont val="Calibri"/>
        <family val="2"/>
        <scheme val="minor"/>
      </rPr>
      <t xml:space="preserve"> (cross-sector collaboration)</t>
    </r>
    <r>
      <rPr>
        <sz val="12"/>
        <color theme="1"/>
        <rFont val="Calibri"/>
        <family val="2"/>
        <scheme val="minor"/>
      </rPr>
      <t xml:space="preserve">
- Strategy to </t>
    </r>
    <r>
      <rPr>
        <sz val="12"/>
        <color rgb="FF7030A0"/>
        <rFont val="Calibri"/>
        <family val="2"/>
        <scheme val="minor"/>
      </rPr>
      <t>establish and
strengthen a formal link of above entities to the National Climate
Change Coordinating Committee</t>
    </r>
    <r>
      <rPr>
        <sz val="12"/>
        <color theme="1"/>
        <rFont val="Calibri"/>
        <family val="2"/>
        <scheme val="minor"/>
      </rPr>
      <t xml:space="preserve">  to support the incorporation of health agenda in national, regional and global platform; and </t>
    </r>
    <r>
      <rPr>
        <sz val="12"/>
        <color rgb="FF7030A0"/>
        <rFont val="Calibri"/>
        <family val="2"/>
        <scheme val="minor"/>
      </rPr>
      <t>ensuring effective coordination</t>
    </r>
    <r>
      <rPr>
        <sz val="12"/>
        <color theme="1"/>
        <rFont val="Calibri"/>
        <family val="2"/>
        <scheme val="minor"/>
      </rPr>
      <t xml:space="preserve"> of risk management and resilience
for communicable diseases, health emergencies, climate change and natural disasters and climate
sensitive environmental</t>
    </r>
    <r>
      <rPr>
        <sz val="12"/>
        <color rgb="FF7030A0"/>
        <rFont val="Calibri"/>
        <family val="2"/>
        <scheme val="minor"/>
      </rPr>
      <t xml:space="preserve"> health determinants</t>
    </r>
    <r>
      <rPr>
        <sz val="12"/>
        <color theme="1"/>
        <rFont val="Calibri"/>
        <family val="2"/>
        <scheme val="minor"/>
      </rPr>
      <t xml:space="preserve"> (p.70) </t>
    </r>
    <r>
      <rPr>
        <sz val="12"/>
        <color rgb="FFFF0000"/>
        <rFont val="Calibri"/>
        <family val="2"/>
        <scheme val="minor"/>
      </rPr>
      <t>(cross-sector collaboration)</t>
    </r>
    <r>
      <rPr>
        <sz val="12"/>
        <color theme="1"/>
        <rFont val="Calibri"/>
        <family val="2"/>
        <scheme val="minor"/>
      </rPr>
      <t xml:space="preserve">
- Strengthen and empower the Climate Change and Health Unit </t>
    </r>
    <r>
      <rPr>
        <sz val="12"/>
        <color rgb="FF7030A0"/>
        <rFont val="Calibri"/>
        <family val="2"/>
        <scheme val="minor"/>
      </rPr>
      <t>by increasing resources and personnel</t>
    </r>
    <r>
      <rPr>
        <sz val="12"/>
        <color theme="1"/>
        <rFont val="Calibri"/>
        <family val="2"/>
        <scheme val="minor"/>
      </rPr>
      <t xml:space="preserve"> (p.71)
- Identify and prioritise adaptation needs and associated health risk exposures of </t>
    </r>
    <r>
      <rPr>
        <sz val="12"/>
        <color rgb="FF7030A0"/>
        <rFont val="Calibri"/>
        <family val="2"/>
        <scheme val="minor"/>
      </rPr>
      <t>communities</t>
    </r>
    <r>
      <rPr>
        <sz val="12"/>
        <color theme="1"/>
        <rFont val="Calibri"/>
        <family val="2"/>
        <scheme val="minor"/>
      </rPr>
      <t xml:space="preserve"> and populations most vulnerable (p.71)
- </t>
    </r>
    <r>
      <rPr>
        <sz val="12"/>
        <color rgb="FF7030A0"/>
        <rFont val="Calibri"/>
        <family val="2"/>
        <scheme val="minor"/>
      </rPr>
      <t xml:space="preserve">ensure legislations, policies and designs are used for new health facilities to prevent vulnerability </t>
    </r>
    <r>
      <rPr>
        <sz val="12"/>
        <color theme="1"/>
        <rFont val="Calibri"/>
        <family val="2"/>
        <scheme val="minor"/>
      </rPr>
      <t xml:space="preserve">(p.71)
- </t>
    </r>
    <r>
      <rPr>
        <b/>
        <sz val="12"/>
        <color rgb="FF7030A0"/>
        <rFont val="Calibri"/>
        <family val="2"/>
        <scheme val="minor"/>
      </rPr>
      <t>Develop policies</t>
    </r>
    <r>
      <rPr>
        <sz val="12"/>
        <color theme="1"/>
        <rFont val="Calibri"/>
        <family val="2"/>
        <scheme val="minor"/>
      </rPr>
      <t xml:space="preserve"> that reflect health protection from climate risks and </t>
    </r>
    <r>
      <rPr>
        <sz val="12"/>
        <color rgb="FF7030A0"/>
        <rFont val="Calibri"/>
        <family val="2"/>
        <scheme val="minor"/>
      </rPr>
      <t>disaster risks</t>
    </r>
    <r>
      <rPr>
        <sz val="12"/>
        <color theme="1"/>
        <rFont val="Calibri"/>
        <family val="2"/>
        <scheme val="minor"/>
      </rPr>
      <t xml:space="preserve"> (p.72)
- </t>
    </r>
    <r>
      <rPr>
        <sz val="12"/>
        <color rgb="FF7030A0"/>
        <rFont val="Calibri"/>
        <family val="2"/>
        <scheme val="minor"/>
      </rPr>
      <t>Develop waste management standards</t>
    </r>
    <r>
      <rPr>
        <sz val="12"/>
        <color theme="1"/>
        <rFont val="Calibri"/>
        <family val="2"/>
        <scheme val="minor"/>
      </rPr>
      <t xml:space="preserve"> for the transport industry to ensure waste is either reused or disposed/incinerated in a manner which is </t>
    </r>
    <r>
      <rPr>
        <sz val="12"/>
        <color rgb="FF7030A0"/>
        <rFont val="Calibri"/>
        <family val="2"/>
        <scheme val="minor"/>
      </rPr>
      <t>not harmful to human health</t>
    </r>
    <r>
      <rPr>
        <sz val="12"/>
        <color theme="1"/>
        <rFont val="Calibri"/>
        <family val="2"/>
        <scheme val="minor"/>
      </rPr>
      <t xml:space="preserve"> or the health of the environment (p.83) </t>
    </r>
    <r>
      <rPr>
        <sz val="12"/>
        <color rgb="FFFF0000"/>
        <rFont val="Calibri"/>
        <family val="2"/>
        <scheme val="minor"/>
      </rPr>
      <t>(coordinated management)</t>
    </r>
  </si>
  <si>
    <r>
      <t xml:space="preserve">- piloting a </t>
    </r>
    <r>
      <rPr>
        <sz val="12"/>
        <color rgb="FF7030A0"/>
        <rFont val="Calibri"/>
        <family val="2"/>
        <scheme val="minor"/>
      </rPr>
      <t>web based reporting</t>
    </r>
    <r>
      <rPr>
        <sz val="12"/>
        <color theme="1"/>
        <rFont val="Calibri"/>
        <family val="2"/>
        <scheme val="minor"/>
      </rPr>
      <t xml:space="preserve"> system that includes climate and </t>
    </r>
    <r>
      <rPr>
        <sz val="12"/>
        <color rgb="FF7030A0"/>
        <rFont val="Calibri"/>
        <family val="2"/>
        <scheme val="minor"/>
      </rPr>
      <t xml:space="preserve">climate sensitive diseases and emerging health concerns </t>
    </r>
    <r>
      <rPr>
        <sz val="12"/>
        <color theme="1"/>
        <rFont val="Calibri"/>
        <family val="2"/>
        <scheme val="minor"/>
      </rPr>
      <t xml:space="preserve">(exposure, adaptive capacity) through </t>
    </r>
    <r>
      <rPr>
        <sz val="12"/>
        <color rgb="FF7030A0"/>
        <rFont val="Calibri"/>
        <family val="2"/>
        <scheme val="minor"/>
      </rPr>
      <t>strengthened partnership and cooperation within the Ministry of Health and Medical Services, and between the relevant ministries</t>
    </r>
    <r>
      <rPr>
        <sz val="12"/>
        <color theme="1"/>
        <rFont val="Calibri"/>
        <family val="2"/>
        <scheme val="minor"/>
      </rPr>
      <t xml:space="preserve"> and stakeholders particularly with Fiji Meteorology Services (p.70)
- Enhance the resilience of the National Health System by </t>
    </r>
    <r>
      <rPr>
        <sz val="12"/>
        <color rgb="FF7030A0"/>
        <rFont val="Calibri"/>
        <family val="2"/>
        <scheme val="minor"/>
      </rPr>
      <t>developing the capacity of health
workers</t>
    </r>
    <r>
      <rPr>
        <sz val="12"/>
        <color theme="1"/>
        <rFont val="Calibri"/>
        <family val="2"/>
        <scheme val="minor"/>
      </rPr>
      <t xml:space="preserve"> on health and climate change adaptation and disaster risk
reduction, and in the field of disaster medicine (p.71)
- Preparation, translation, printing and distribution of information brochures combined with TV and
radio shows about the impact of climate change and appropriate response on health and protection
measures (p.72)</t>
    </r>
  </si>
  <si>
    <r>
      <t xml:space="preserve">- </t>
    </r>
    <r>
      <rPr>
        <sz val="12"/>
        <color rgb="FF7030A0"/>
        <rFont val="Calibri"/>
        <family val="2"/>
        <scheme val="minor"/>
      </rPr>
      <t>Retrofit the existing and installing innovative structures</t>
    </r>
    <r>
      <rPr>
        <sz val="12"/>
        <color theme="1"/>
        <rFont val="Calibri"/>
        <family val="2"/>
        <scheme val="minor"/>
      </rPr>
      <t>, energy and water supplies, and medicines and
equipment efficiency (p.71)
- Repair and reconstruct through the ‘build back better’ concept of health infrastructure affected by disasters (p.71)
- Improve diagnostic and treatment capacities of health care infrastructure at all levels (p.71)</t>
    </r>
  </si>
  <si>
    <r>
      <t xml:space="preserve">- </t>
    </r>
    <r>
      <rPr>
        <sz val="12"/>
        <color rgb="FF7030A0"/>
        <rFont val="Calibri"/>
        <family val="2"/>
        <scheme val="minor"/>
      </rPr>
      <t>Enhance the resilience of the National Health System</t>
    </r>
    <r>
      <rPr>
        <sz val="12"/>
        <rFont val="Calibri"/>
        <family val="2"/>
        <scheme val="minor"/>
      </rPr>
      <t xml:space="preserve"> by developing the capacity of health
workers on health and </t>
    </r>
    <r>
      <rPr>
        <sz val="12"/>
        <color rgb="FF7030A0"/>
        <rFont val="Calibri"/>
        <family val="2"/>
        <scheme val="minor"/>
      </rPr>
      <t>climate change adaptation and disaster risk
reduction</t>
    </r>
    <r>
      <rPr>
        <sz val="12"/>
        <rFont val="Calibri"/>
        <family val="2"/>
        <scheme val="minor"/>
      </rPr>
      <t>, and in the field of disaster medicine (p.71)</t>
    </r>
  </si>
  <si>
    <r>
      <t xml:space="preserve">- Identifying and </t>
    </r>
    <r>
      <rPr>
        <sz val="12"/>
        <color rgb="FF7030A0"/>
        <rFont val="Calibri"/>
        <family val="2"/>
        <scheme val="minor"/>
      </rPr>
      <t>protecting</t>
    </r>
    <r>
      <rPr>
        <sz val="12"/>
        <color theme="1"/>
        <rFont val="Calibri"/>
        <family val="2"/>
        <scheme val="minor"/>
      </rPr>
      <t xml:space="preserve"> the health of low-income and otherwise </t>
    </r>
    <r>
      <rPr>
        <sz val="12"/>
        <color rgb="FF7030A0"/>
        <rFont val="Calibri"/>
        <family val="2"/>
        <scheme val="minor"/>
      </rPr>
      <t>disadvantaged groups should be a particular priority</t>
    </r>
    <r>
      <rPr>
        <sz val="12"/>
        <color theme="1"/>
        <rFont val="Calibri"/>
        <family val="2"/>
        <scheme val="minor"/>
      </rPr>
      <t xml:space="preserve"> as they will disproportionately experience climate change impacts on health (p.70)</t>
    </r>
  </si>
  <si>
    <r>
      <t xml:space="preserve">- </t>
    </r>
    <r>
      <rPr>
        <sz val="12"/>
        <color rgb="FF7030A0"/>
        <rFont val="Calibri"/>
        <family val="2"/>
        <scheme val="minor"/>
      </rPr>
      <t>Preparation, translation, printing and distribution of information brochures combined with TV and
radio shows</t>
    </r>
    <r>
      <rPr>
        <sz val="12"/>
        <color theme="1"/>
        <rFont val="Calibri"/>
        <family val="2"/>
        <scheme val="minor"/>
      </rPr>
      <t xml:space="preserve"> about the impact of climate change and appropriate response on health and protection measures (p.72)</t>
    </r>
  </si>
  <si>
    <r>
      <t xml:space="preserve">- </t>
    </r>
    <r>
      <rPr>
        <sz val="12"/>
        <color rgb="FF7030A0"/>
        <rFont val="Calibri"/>
        <family val="2"/>
        <scheme val="minor"/>
      </rPr>
      <t>Data collection should be conducted and shared by any entities which have implemented NAP action</t>
    </r>
    <r>
      <rPr>
        <sz val="12"/>
        <color theme="1"/>
        <rFont val="Calibri"/>
        <family val="2"/>
        <scheme val="minor"/>
      </rPr>
      <t>s. It is believed that much of ‘outputs’ data will come from Government Ministries who have
either directly executed actions or have acted as implementers and overseen the execution of actions by others such as community-based or non-governmental organisations (p.90)
- The</t>
    </r>
    <r>
      <rPr>
        <sz val="12"/>
        <color rgb="FF7030A0"/>
        <rFont val="Calibri"/>
        <family val="2"/>
        <scheme val="minor"/>
      </rPr>
      <t xml:space="preserve"> monitoring and evaluation</t>
    </r>
    <r>
      <rPr>
        <sz val="12"/>
        <color theme="1"/>
        <rFont val="Calibri"/>
        <family val="2"/>
        <scheme val="minor"/>
      </rPr>
      <t xml:space="preserve"> system should capture both processes and outcomes (p.90)</t>
    </r>
  </si>
  <si>
    <t>- The inclusion of health as a sector within the NAP is paramount due to Section 38 of the 2013 Constitution of the Republic of Fiji which requires the State to take ‘reasonable measures within
its available resources to achieve the progressive realisation of the right of every person to health, and to the conditions and facilities necessary to good health, and to health care services,
including reproductive health care’ (p.69)</t>
  </si>
  <si>
    <r>
      <t xml:space="preserve">"A National Health Sector Disaster Management </t>
    </r>
    <r>
      <rPr>
        <b/>
        <sz val="12"/>
        <color rgb="FF7030A0"/>
        <rFont val="Calibri"/>
        <family val="2"/>
        <scheme val="minor"/>
      </rPr>
      <t>Plan</t>
    </r>
    <r>
      <rPr>
        <sz val="12"/>
        <color theme="1"/>
        <rFont val="Calibri"/>
        <family val="2"/>
        <scheme val="minor"/>
      </rPr>
      <t xml:space="preserve"> is available but is </t>
    </r>
    <r>
      <rPr>
        <b/>
        <sz val="12"/>
        <color rgb="FF7030A0"/>
        <rFont val="Calibri"/>
        <family val="2"/>
        <scheme val="minor"/>
      </rPr>
      <t>currently under review</t>
    </r>
    <r>
      <rPr>
        <sz val="12"/>
        <color theme="1"/>
        <rFont val="Calibri"/>
        <family val="2"/>
        <scheme val="minor"/>
      </rPr>
      <t>. It is being led by the Disaster Management Officer in the MoHSS." (p58)
“</t>
    </r>
    <r>
      <rPr>
        <sz val="12"/>
        <color rgb="FF7030A0"/>
        <rFont val="Calibri"/>
        <family val="2"/>
        <scheme val="minor"/>
      </rPr>
      <t>Revise fines for current legislation, specifically the Public Health Act</t>
    </r>
    <r>
      <rPr>
        <sz val="12"/>
        <color theme="1"/>
        <rFont val="Calibri"/>
        <family val="2"/>
        <scheme val="minor"/>
      </rPr>
      <t xml:space="preserve"> and Regulations [in water area]” “Improve enforcement of existing legislation (public health, water legislation and other related legislation), through the provision of the necessary support from relevant government agencies”(p36)
“Include climate information and </t>
    </r>
    <r>
      <rPr>
        <sz val="12"/>
        <color rgb="FF7030A0"/>
        <rFont val="Calibri"/>
        <family val="2"/>
        <scheme val="minor"/>
      </rPr>
      <t>improve national disease surveillance system</t>
    </r>
    <r>
      <rPr>
        <sz val="12"/>
        <color theme="1"/>
        <rFont val="Calibri"/>
        <family val="2"/>
        <scheme val="minor"/>
      </rPr>
      <t xml:space="preserve"> to strengthen the analysis and use of disease data and </t>
    </r>
    <r>
      <rPr>
        <sz val="12"/>
        <color rgb="FF7030A0"/>
        <rFont val="Calibri"/>
        <family val="2"/>
        <scheme val="minor"/>
      </rPr>
      <t>enable forecasting and real-time outbreak monitoring</t>
    </r>
    <r>
      <rPr>
        <sz val="12"/>
        <color theme="1"/>
        <rFont val="Calibri"/>
        <family val="2"/>
        <scheme val="minor"/>
      </rPr>
      <t xml:space="preserve">.” 
“Improve vector </t>
    </r>
    <r>
      <rPr>
        <sz val="12"/>
        <color rgb="FF7030A0"/>
        <rFont val="Calibri"/>
        <family val="2"/>
        <scheme val="minor"/>
      </rPr>
      <t>surveillance</t>
    </r>
    <r>
      <rPr>
        <sz val="12"/>
        <color theme="1"/>
        <rFont val="Calibri"/>
        <family val="2"/>
        <scheme val="minor"/>
      </rPr>
      <t>, especially data capture, analysis and usage, to better target control measures and save limited resources.” 
“Limit the spread of vector borne diseases as early as possible to protect residents and tourists.” (p59);
- “Implement or</t>
    </r>
    <r>
      <rPr>
        <sz val="12"/>
        <color rgb="FF7030A0"/>
        <rFont val="Calibri"/>
        <family val="2"/>
        <scheme val="minor"/>
      </rPr>
      <t xml:space="preserve"> mobilise resources </t>
    </r>
    <r>
      <rPr>
        <sz val="12"/>
        <color theme="1"/>
        <rFont val="Calibri"/>
        <family val="2"/>
        <scheme val="minor"/>
      </rPr>
      <t>to implement recommendations from the WHO/PAHO “Safe Hospital Index” assessment related to disaster and climate risk reduction;
-</t>
    </r>
    <r>
      <rPr>
        <sz val="12"/>
        <color rgb="FF7030A0"/>
        <rFont val="Calibri"/>
        <family val="2"/>
        <scheme val="minor"/>
      </rPr>
      <t xml:space="preserve"> set-up a “Safe &amp; Climate-Smart Hospitals/health facilities” Programme</t>
    </r>
    <r>
      <rPr>
        <sz val="12"/>
        <color theme="1"/>
        <rFont val="Calibri"/>
        <family val="2"/>
        <scheme val="minor"/>
      </rPr>
      <t>.” (p55)</t>
    </r>
  </si>
  <si>
    <r>
      <t>"Inclusion of climate-sensitive diseases in Disaster Risk Management training;</t>
    </r>
    <r>
      <rPr>
        <sz val="12"/>
        <color rgb="FF7030A0"/>
        <rFont val="Calibri"/>
        <family val="2"/>
        <scheme val="minor"/>
      </rPr>
      <t xml:space="preserve"> Training of health care personnel</t>
    </r>
    <r>
      <rPr>
        <sz val="12"/>
        <color theme="1"/>
        <rFont val="Calibri"/>
        <family val="2"/>
        <scheme val="minor"/>
      </rPr>
      <t xml:space="preserve"> on </t>
    </r>
    <r>
      <rPr>
        <sz val="12"/>
        <color rgb="FF7030A0"/>
        <rFont val="Calibri"/>
        <family val="2"/>
        <scheme val="minor"/>
      </rPr>
      <t>disaster preparedness</t>
    </r>
    <r>
      <rPr>
        <sz val="12"/>
        <color theme="1"/>
        <rFont val="Calibri"/>
        <family val="2"/>
        <scheme val="minor"/>
      </rPr>
      <t>, response and vector control measures, especially at community-level" (p59)</t>
    </r>
  </si>
  <si>
    <r>
      <t>"</t>
    </r>
    <r>
      <rPr>
        <sz val="12"/>
        <color rgb="FF7030A0"/>
        <rFont val="Calibri"/>
        <family val="2"/>
        <scheme val="minor"/>
      </rPr>
      <t>Three health facilities will be retrofitted</t>
    </r>
    <r>
      <rPr>
        <sz val="12"/>
        <color theme="1"/>
        <rFont val="Calibri"/>
        <family val="2"/>
        <scheme val="minor"/>
      </rPr>
      <t xml:space="preserve"> to help reduce downtime and potential damage to the facility in the event of a disaster, as well as reduce operational expenditures by improving water and energy management." (p58)
- In recent years, vulnerability assessments and </t>
    </r>
    <r>
      <rPr>
        <sz val="12"/>
        <color rgb="FF7030A0"/>
        <rFont val="Calibri"/>
        <family val="2"/>
        <scheme val="minor"/>
      </rPr>
      <t>studies of the health sector infrastructure have been conducted</t>
    </r>
    <r>
      <rPr>
        <sz val="12"/>
        <color theme="1"/>
        <rFont val="Calibri"/>
        <family val="2"/>
        <scheme val="minor"/>
      </rPr>
      <t xml:space="preserve">...Small and medium sized </t>
    </r>
    <r>
      <rPr>
        <sz val="12"/>
        <color rgb="FF7030A0"/>
        <rFont val="Calibri"/>
        <family val="2"/>
        <scheme val="minor"/>
      </rPr>
      <t>health care facilities were assessed</t>
    </r>
    <r>
      <rPr>
        <sz val="12"/>
        <color theme="1"/>
        <rFont val="Calibri"/>
        <family val="2"/>
        <scheme val="minor"/>
      </rPr>
      <t xml:space="preserve"> in 2015-2016. At least </t>
    </r>
    <r>
      <rPr>
        <sz val="12"/>
        <color rgb="FF7030A0"/>
        <rFont val="Calibri"/>
        <family val="2"/>
        <scheme val="minor"/>
      </rPr>
      <t>three are earmarked for upgrades</t>
    </r>
    <r>
      <rPr>
        <sz val="12"/>
        <color theme="1"/>
        <rFont val="Calibri"/>
        <family val="2"/>
        <scheme val="minor"/>
      </rPr>
      <t xml:space="preserve"> (p.58)</t>
    </r>
  </si>
  <si>
    <r>
      <t>"</t>
    </r>
    <r>
      <rPr>
        <sz val="12"/>
        <rFont val="Calibri"/>
        <family val="2"/>
        <scheme val="minor"/>
      </rPr>
      <t xml:space="preserve">Three health facilities will be retrofitted to help </t>
    </r>
    <r>
      <rPr>
        <sz val="12"/>
        <color theme="1"/>
        <rFont val="Calibri"/>
        <family val="2"/>
        <scheme val="minor"/>
      </rPr>
      <t xml:space="preserve">reduce downtime and potential damage to the facility </t>
    </r>
    <r>
      <rPr>
        <sz val="12"/>
        <color rgb="FF7030A0"/>
        <rFont val="Calibri"/>
        <family val="2"/>
        <scheme val="minor"/>
      </rPr>
      <t>in the event of a disaster</t>
    </r>
    <r>
      <rPr>
        <sz val="12"/>
        <color theme="1"/>
        <rFont val="Calibri"/>
        <family val="2"/>
        <scheme val="minor"/>
      </rPr>
      <t xml:space="preserve">, as well as </t>
    </r>
    <r>
      <rPr>
        <sz val="12"/>
        <color rgb="FF7030A0"/>
        <rFont val="Calibri"/>
        <family val="2"/>
        <scheme val="minor"/>
      </rPr>
      <t>reduce operational expenditures</t>
    </r>
    <r>
      <rPr>
        <sz val="12"/>
        <color theme="1"/>
        <rFont val="Calibri"/>
        <family val="2"/>
        <scheme val="minor"/>
      </rPr>
      <t xml:space="preserve"> by improving water and energy management." (p58)</t>
    </r>
  </si>
  <si>
    <r>
      <t>“Encourage Ministry of Health and Environment to provide education on new septic field treatment and maintenance options [for mobilising resources for</t>
    </r>
    <r>
      <rPr>
        <sz val="12"/>
        <color rgb="FF7030A0"/>
        <rFont val="Calibri"/>
        <family val="2"/>
        <scheme val="minor"/>
      </rPr>
      <t xml:space="preserve"> implementation of Greater Grenville Local Area Plan</t>
    </r>
    <r>
      <rPr>
        <sz val="12"/>
        <color theme="1"/>
        <rFont val="Calibri"/>
        <family val="2"/>
        <scheme val="minor"/>
      </rPr>
      <t xml:space="preserve">”; “Implement or </t>
    </r>
    <r>
      <rPr>
        <sz val="12"/>
        <color rgb="FF7030A0"/>
        <rFont val="Calibri"/>
        <family val="2"/>
        <scheme val="minor"/>
      </rPr>
      <t>mobilise resources to implement recommendations from the WHO/PAHO</t>
    </r>
    <r>
      <rPr>
        <sz val="12"/>
        <color theme="1"/>
        <rFont val="Calibri"/>
        <family val="2"/>
        <scheme val="minor"/>
      </rPr>
      <t xml:space="preserve"> “Safe Hospital Index” assessment related to disaster and climate risk reduction; </t>
    </r>
    <r>
      <rPr>
        <sz val="12"/>
        <color rgb="FF7030A0"/>
        <rFont val="Calibri"/>
        <family val="2"/>
        <scheme val="minor"/>
      </rPr>
      <t>set-up a “Safe &amp; Climate-Smart Hospitals/health facilities” Programme.</t>
    </r>
    <r>
      <rPr>
        <sz val="12"/>
        <color theme="1"/>
        <rFont val="Calibri"/>
        <family val="2"/>
        <scheme val="minor"/>
      </rPr>
      <t xml:space="preserve">” (p55)
</t>
    </r>
  </si>
  <si>
    <r>
      <t>Y - "</t>
    </r>
    <r>
      <rPr>
        <sz val="12"/>
        <color rgb="FF7030A0"/>
        <rFont val="Calibri"/>
        <family val="2"/>
        <scheme val="minor"/>
      </rPr>
      <t>Different awareness-raising events</t>
    </r>
    <r>
      <rPr>
        <sz val="12"/>
        <color theme="1"/>
        <rFont val="Calibri"/>
        <family val="2"/>
        <scheme val="minor"/>
      </rPr>
      <t xml:space="preserve"> were conducted for health professionals on the link between climate change and health and a leaflet is available for the general public." (p58)</t>
    </r>
  </si>
  <si>
    <r>
      <t>"</t>
    </r>
    <r>
      <rPr>
        <sz val="12"/>
        <color rgb="FF7030A0"/>
        <rFont val="Calibri"/>
        <family val="2"/>
        <scheme val="minor"/>
      </rPr>
      <t>Link historic prevalence/incidence data of priority diseases with climatic data</t>
    </r>
    <r>
      <rPr>
        <sz val="12"/>
        <color theme="1"/>
        <rFont val="Calibri"/>
        <family val="2"/>
        <scheme val="minor"/>
      </rPr>
      <t xml:space="preserve"> to establish possible correlations." (p59)</t>
    </r>
  </si>
  <si>
    <r>
      <t xml:space="preserve">“At least two (2) project proposals are submitted to potential donors and/or investors annually, starting in 2017;
Climate information has been included in </t>
    </r>
    <r>
      <rPr>
        <sz val="12"/>
        <color rgb="FF7030A0"/>
        <rFont val="Calibri"/>
        <family val="2"/>
        <scheme val="minor"/>
      </rPr>
      <t>national disease surveillance system</t>
    </r>
    <r>
      <rPr>
        <sz val="12"/>
        <color theme="1"/>
        <rFont val="Calibri"/>
        <family val="2"/>
        <scheme val="minor"/>
      </rPr>
      <t xml:space="preserve"> to strengthen the analysis and use of climate-sensitive disease data.” (p56)</t>
    </r>
  </si>
  <si>
    <r>
      <t xml:space="preserve">Y - an </t>
    </r>
    <r>
      <rPr>
        <sz val="12"/>
        <color rgb="FF7030A0"/>
        <rFont val="Calibri"/>
        <family val="2"/>
        <scheme val="minor"/>
      </rPr>
      <t xml:space="preserve">M&amp;E framework is given with indicators and an approximate budget </t>
    </r>
    <r>
      <rPr>
        <sz val="12"/>
        <color theme="1"/>
        <rFont val="Calibri"/>
        <family val="2"/>
        <scheme val="minor"/>
      </rPr>
      <t>(p70)</t>
    </r>
  </si>
  <si>
    <r>
      <t xml:space="preserve">Y - an </t>
    </r>
    <r>
      <rPr>
        <sz val="12"/>
        <color rgb="FF7030A0"/>
        <rFont val="Calibri"/>
        <family val="2"/>
        <scheme val="minor"/>
      </rPr>
      <t xml:space="preserve">M&amp;E framework is given with indicators and an approximate budget </t>
    </r>
    <r>
      <rPr>
        <sz val="12"/>
        <color theme="1"/>
        <rFont val="Calibri"/>
        <family val="2"/>
        <scheme val="minor"/>
      </rPr>
      <t xml:space="preserve">(p70)
- </t>
    </r>
    <r>
      <rPr>
        <sz val="12"/>
        <color rgb="FF7030A0"/>
        <rFont val="Calibri"/>
        <family val="2"/>
        <scheme val="minor"/>
      </rPr>
      <t>Grenada’s draft GCF project proposals</t>
    </r>
    <r>
      <rPr>
        <sz val="12"/>
        <color theme="1"/>
        <rFont val="Calibri"/>
        <family val="2"/>
        <scheme val="minor"/>
      </rPr>
      <t xml:space="preserve"> includes </t>
    </r>
    <r>
      <rPr>
        <sz val="12"/>
        <color rgb="FF7030A0"/>
        <rFont val="Calibri"/>
        <family val="2"/>
        <scheme val="minor"/>
      </rPr>
      <t>new or improved drinking water storage and improved plumbing</t>
    </r>
    <r>
      <rPr>
        <sz val="12"/>
        <color theme="1"/>
        <rFont val="Calibri"/>
        <family val="2"/>
        <scheme val="minor"/>
      </rPr>
      <t xml:space="preserve"> and/or rainwater harvesting infrastructure at 16 community health facilities and related services in four parishes of Grenada and in Carriacou (p.58)</t>
    </r>
  </si>
  <si>
    <r>
      <t xml:space="preserve">Y - an M&amp;E framework is given with indicators and an approximate </t>
    </r>
    <r>
      <rPr>
        <sz val="12"/>
        <color rgb="FF7030A0"/>
        <rFont val="Calibri"/>
        <family val="2"/>
        <scheme val="minor"/>
      </rPr>
      <t>budget</t>
    </r>
    <r>
      <rPr>
        <sz val="12"/>
        <color theme="1"/>
        <rFont val="Calibri"/>
        <family val="2"/>
        <scheme val="minor"/>
      </rPr>
      <t xml:space="preserve"> (p70)</t>
    </r>
  </si>
  <si>
    <r>
      <t xml:space="preserve">-“Revise fines for current </t>
    </r>
    <r>
      <rPr>
        <sz val="12"/>
        <color rgb="FF7030A0"/>
        <rFont val="Calibri"/>
        <family val="2"/>
        <scheme val="minor"/>
      </rPr>
      <t>legislation</t>
    </r>
    <r>
      <rPr>
        <sz val="12"/>
        <color theme="1"/>
        <rFont val="Calibri"/>
        <family val="2"/>
        <scheme val="minor"/>
      </rPr>
      <t>, specifically the Public Health Act and Regulations [in water area]” “Improve enforcement of existing legislation (public health, water legislation and other related legislation), through the provision of the necessary support from relevant government agencies”(p36)</t>
    </r>
  </si>
  <si>
    <r>
      <t xml:space="preserve">The recent improvements in malarial control, water-borne diseases, infant mortality and malnutrition are vulnerable to set backs from </t>
    </r>
    <r>
      <rPr>
        <sz val="12"/>
        <color rgb="FF7030A0"/>
        <rFont val="Calibri"/>
        <family val="2"/>
        <scheme val="minor"/>
      </rPr>
      <t>climate change</t>
    </r>
    <r>
      <rPr>
        <sz val="12"/>
        <color theme="1"/>
        <rFont val="Calibri"/>
        <family val="2"/>
        <scheme val="minor"/>
      </rPr>
      <t>. Impacts on water quality, water resources, changes in habitat, increasing exposure of vulnerable groups, sanitation and drainage, and vector-borne diseases are all areas for concern. (p30)</t>
    </r>
  </si>
  <si>
    <r>
      <t xml:space="preserve">In short term, “Undertake a climate </t>
    </r>
    <r>
      <rPr>
        <sz val="12"/>
        <color rgb="FF7030A0"/>
        <rFont val="Calibri"/>
        <family val="2"/>
        <scheme val="minor"/>
      </rPr>
      <t xml:space="preserve">vulnerability and risk assessment of </t>
    </r>
    <r>
      <rPr>
        <sz val="12"/>
        <rFont val="Calibri"/>
        <family val="2"/>
        <scheme val="minor"/>
      </rPr>
      <t>the impacts of climate change and variability on human health</t>
    </r>
    <r>
      <rPr>
        <sz val="12"/>
        <color theme="1"/>
        <rFont val="Calibri"/>
        <family val="2"/>
        <scheme val="minor"/>
      </rPr>
      <t xml:space="preserve">”;  Designing "appropriate </t>
    </r>
    <r>
      <rPr>
        <sz val="12"/>
        <color rgb="FF7030A0"/>
        <rFont val="Calibri"/>
        <family val="2"/>
        <scheme val="minor"/>
      </rPr>
      <t>climate change related</t>
    </r>
    <r>
      <rPr>
        <sz val="12"/>
        <color theme="1"/>
        <rFont val="Calibri"/>
        <family val="2"/>
        <scheme val="minor"/>
      </rPr>
      <t xml:space="preserve"> </t>
    </r>
    <r>
      <rPr>
        <b/>
        <sz val="12"/>
        <color rgb="FF7030A0"/>
        <rFont val="Calibri"/>
        <family val="2"/>
        <scheme val="minor"/>
      </rPr>
      <t>interventions</t>
    </r>
    <r>
      <rPr>
        <sz val="12"/>
        <color theme="1"/>
        <rFont val="Calibri"/>
        <family val="2"/>
        <scheme val="minor"/>
      </rPr>
      <t xml:space="preserve"> for the health sector" and “Design </t>
    </r>
    <r>
      <rPr>
        <sz val="12"/>
        <color rgb="FF7030A0"/>
        <rFont val="Calibri"/>
        <family val="2"/>
        <scheme val="minor"/>
      </rPr>
      <t>appropriate measures</t>
    </r>
    <r>
      <rPr>
        <sz val="12"/>
        <color theme="1"/>
        <rFont val="Calibri"/>
        <family val="2"/>
        <scheme val="minor"/>
      </rPr>
      <t xml:space="preserve"> for </t>
    </r>
    <r>
      <rPr>
        <sz val="12"/>
        <color rgb="FF7030A0"/>
        <rFont val="Calibri"/>
        <family val="2"/>
        <scheme val="minor"/>
      </rPr>
      <t xml:space="preserve">surveillance and monitoring </t>
    </r>
    <r>
      <rPr>
        <sz val="12"/>
        <rFont val="Calibri"/>
        <family val="2"/>
        <scheme val="minor"/>
      </rPr>
      <t xml:space="preserve">of climate change related diseases </t>
    </r>
    <r>
      <rPr>
        <sz val="12"/>
        <color theme="1"/>
        <rFont val="Calibri"/>
        <family val="2"/>
        <scheme val="minor"/>
      </rPr>
      <t xml:space="preserve">in order to </t>
    </r>
    <r>
      <rPr>
        <sz val="12"/>
        <color rgb="FF7030A0"/>
        <rFont val="Calibri"/>
        <family val="2"/>
        <scheme val="minor"/>
      </rPr>
      <t xml:space="preserve">enhance early warning systems </t>
    </r>
    <r>
      <rPr>
        <sz val="12"/>
        <rFont val="Calibri"/>
        <family val="2"/>
        <scheme val="minor"/>
      </rPr>
      <t>which includes enhancing existing databases on health sector</t>
    </r>
    <r>
      <rPr>
        <sz val="12"/>
        <color theme="1"/>
        <rFont val="Calibri"/>
        <family val="2"/>
        <scheme val="minor"/>
      </rPr>
      <t xml:space="preserve"> indicators amongst others” are medium term sub-actions for Kenya. In long term, the country aims to "Upscale results of pilot projects in climate change adaptation in the health sector." (p30).</t>
    </r>
  </si>
  <si>
    <r>
      <t>Y - "</t>
    </r>
    <r>
      <rPr>
        <sz val="12"/>
        <color rgb="FF7030A0"/>
        <rFont val="Calibri"/>
        <family val="2"/>
        <scheme val="minor"/>
      </rPr>
      <t>the health of coastal populations</t>
    </r>
    <r>
      <rPr>
        <sz val="12"/>
        <color theme="1"/>
        <rFont val="Calibri"/>
        <family val="2"/>
        <scheme val="minor"/>
      </rPr>
      <t xml:space="preserve"> could be affected because of increasing ground water salinity, which might also lead to permanent inundation of low lying areas making them uninhabitable, leading to migration of population and possibly the emergence of environmental refugees." (p18)</t>
    </r>
  </si>
  <si>
    <r>
      <t>Y - "Increase</t>
    </r>
    <r>
      <rPr>
        <sz val="12"/>
        <color rgb="FF7030A0"/>
        <rFont val="Calibri"/>
        <family val="2"/>
        <scheme val="minor"/>
      </rPr>
      <t xml:space="preserve"> public awareness and social mobilisation</t>
    </r>
    <r>
      <rPr>
        <sz val="12"/>
        <color theme="1"/>
        <rFont val="Calibri"/>
        <family val="2"/>
        <scheme val="minor"/>
      </rPr>
      <t xml:space="preserve"> on climate change and impacts on health." (p30)</t>
    </r>
  </si>
  <si>
    <r>
      <t xml:space="preserve">- "Upscale results of </t>
    </r>
    <r>
      <rPr>
        <sz val="12"/>
        <color rgb="FF7030A0"/>
        <rFont val="Calibri"/>
        <family val="2"/>
        <scheme val="minor"/>
      </rPr>
      <t>pilot projects</t>
    </r>
    <r>
      <rPr>
        <sz val="12"/>
        <color theme="1"/>
        <rFont val="Calibri"/>
        <family val="2"/>
        <scheme val="minor"/>
      </rPr>
      <t xml:space="preserve"> in climate change adaptation in the health sector." (p30)</t>
    </r>
  </si>
  <si>
    <r>
      <t xml:space="preserve">The following are general </t>
    </r>
    <r>
      <rPr>
        <sz val="12"/>
        <color rgb="FF7030A0"/>
        <rFont val="Calibri"/>
        <family val="2"/>
        <scheme val="minor"/>
      </rPr>
      <t>indicators for sectors</t>
    </r>
    <r>
      <rPr>
        <sz val="12"/>
        <color theme="1"/>
        <rFont val="Calibri"/>
        <family val="2"/>
        <scheme val="minor"/>
      </rPr>
      <t xml:space="preserve">: “Number of sectors planning, </t>
    </r>
    <r>
      <rPr>
        <sz val="12"/>
        <color rgb="FF7030A0"/>
        <rFont val="Calibri"/>
        <family val="2"/>
        <scheme val="minor"/>
      </rPr>
      <t>budgeting</t>
    </r>
    <r>
      <rPr>
        <sz val="12"/>
        <color theme="1"/>
        <rFont val="Calibri"/>
        <family val="2"/>
        <scheme val="minor"/>
      </rPr>
      <t xml:space="preserve"> and implementing climate change adaptation actions; National and county performance contracting systems integrating climate change adaptation targets; Amount of loss and damage from climate hazards per sector; Amount of private sector ﬁnancing for adaptation” (p49).
</t>
    </r>
  </si>
  <si>
    <r>
      <t xml:space="preserve">- </t>
    </r>
    <r>
      <rPr>
        <sz val="12"/>
        <color rgb="FF7030A0"/>
        <rFont val="Calibri"/>
        <family val="2"/>
        <scheme val="minor"/>
      </rPr>
      <t>Budget</t>
    </r>
    <r>
      <rPr>
        <sz val="12"/>
        <color theme="1"/>
        <rFont val="Calibri"/>
        <family val="2"/>
        <scheme val="minor"/>
      </rPr>
      <t xml:space="preserve"> for health and health related other sectors mentioned (p.30-34)</t>
    </r>
  </si>
  <si>
    <t>2014 &amp; 2019</t>
  </si>
  <si>
    <t>Y - p71 &amp; 132</t>
  </si>
  <si>
    <t>Ministry of Health and Medical Services (MHMS), many supporting agents were identified as well</t>
  </si>
  <si>
    <r>
      <t xml:space="preserve">- Strategy 5: </t>
    </r>
    <r>
      <rPr>
        <sz val="12"/>
        <color rgb="FF7030A0"/>
        <rFont val="Calibri"/>
        <family val="2"/>
        <scheme val="minor"/>
      </rPr>
      <t>Strengthening health-service delivery</t>
    </r>
    <r>
      <rPr>
        <sz val="12"/>
        <rFont val="Calibri"/>
        <family val="2"/>
        <scheme val="minor"/>
      </rPr>
      <t xml:space="preserve"> to address climate change impacts (p.67)
-</t>
    </r>
    <r>
      <rPr>
        <sz val="12"/>
        <color rgb="FF7030A0"/>
        <rFont val="Calibri"/>
        <family val="2"/>
        <scheme val="minor"/>
      </rPr>
      <t xml:space="preserve"> Capacity of national and local health systems, institutions</t>
    </r>
    <r>
      <rPr>
        <sz val="12"/>
        <rFont val="Calibri"/>
        <family val="2"/>
        <scheme val="minor"/>
      </rPr>
      <t xml:space="preserve"> to manage climate change- and disaster-related health risks are enhanced (p.71)
- </t>
    </r>
    <r>
      <rPr>
        <sz val="12"/>
        <color rgb="FF7030A0"/>
        <rFont val="Calibri"/>
        <family val="2"/>
        <scheme val="minor"/>
      </rPr>
      <t xml:space="preserve">Strengthening health intervention </t>
    </r>
    <r>
      <rPr>
        <b/>
        <sz val="12"/>
        <color rgb="FF7030A0"/>
        <rFont val="Calibri"/>
        <family val="2"/>
        <scheme val="minor"/>
      </rPr>
      <t>programmes</t>
    </r>
    <r>
      <rPr>
        <sz val="12"/>
        <rFont val="Calibri"/>
        <family val="2"/>
        <scheme val="minor"/>
      </rPr>
      <t xml:space="preserve"> for monitoring, surveying and responding to climate-sensitive, climateinduced and </t>
    </r>
    <r>
      <rPr>
        <sz val="12"/>
        <color rgb="FF7030A0"/>
        <rFont val="Calibri"/>
        <family val="2"/>
        <scheme val="minor"/>
      </rPr>
      <t>disaster-related diseases</t>
    </r>
    <r>
      <rPr>
        <sz val="12"/>
        <rFont val="Calibri"/>
        <family val="2"/>
        <scheme val="minor"/>
      </rPr>
      <t xml:space="preserve"> (p.71)
- Outbreak preparedness
governance framework, response plan and a sectoral environmental
</t>
    </r>
    <r>
      <rPr>
        <b/>
        <sz val="12"/>
        <color rgb="FF7030A0"/>
        <rFont val="Calibri"/>
        <family val="2"/>
        <scheme val="minor"/>
      </rPr>
      <t>health plan</t>
    </r>
    <r>
      <rPr>
        <sz val="12"/>
        <rFont val="Calibri"/>
        <family val="2"/>
        <scheme val="minor"/>
      </rPr>
      <t xml:space="preserve">, which incorporate </t>
    </r>
    <r>
      <rPr>
        <sz val="12"/>
        <color rgb="FF7030A0"/>
        <rFont val="Calibri"/>
        <family val="2"/>
        <scheme val="minor"/>
      </rPr>
      <t>surveillance</t>
    </r>
    <r>
      <rPr>
        <sz val="12"/>
        <rFont val="Calibri"/>
        <family val="2"/>
        <scheme val="minor"/>
      </rPr>
      <t xml:space="preserve"> and response to climatesensitive diseases and disaster risks, will in place (p.71)
- Develop a governance</t>
    </r>
    <r>
      <rPr>
        <b/>
        <sz val="12"/>
        <color rgb="FF7030A0"/>
        <rFont val="Calibri"/>
        <family val="2"/>
        <scheme val="minor"/>
      </rPr>
      <t xml:space="preserve"> framework</t>
    </r>
    <r>
      <rPr>
        <sz val="12"/>
        <rFont val="Calibri"/>
        <family val="2"/>
        <scheme val="minor"/>
      </rPr>
      <t xml:space="preserve"> to guide the health sector’s work on climate change and disaster risk reduction (p.71)
- Improve management, coordination and implementation of
health security programmes (p.71)
- </t>
    </r>
    <r>
      <rPr>
        <sz val="12"/>
        <color rgb="FF7030A0"/>
        <rFont val="Calibri"/>
        <family val="2"/>
        <scheme val="minor"/>
      </rPr>
      <t>11 national policies are identified to be aligned with the KJIP</t>
    </r>
    <r>
      <rPr>
        <sz val="12"/>
        <rFont val="Calibri"/>
        <family val="2"/>
        <scheme val="minor"/>
      </rPr>
      <t xml:space="preserve"> (p.173-176)</t>
    </r>
  </si>
  <si>
    <r>
      <t xml:space="preserve">- Routine </t>
    </r>
    <r>
      <rPr>
        <sz val="12"/>
        <color rgb="FF7030A0"/>
        <rFont val="Calibri"/>
        <family val="2"/>
        <scheme val="minor"/>
      </rPr>
      <t>systems for surveillance</t>
    </r>
    <r>
      <rPr>
        <sz val="12"/>
        <rFont val="Calibri"/>
        <family val="2"/>
        <scheme val="minor"/>
      </rPr>
      <t xml:space="preserve"> of environmental health hazards
and climate-sensitive diseases will be strengthened (p.71)
-</t>
    </r>
    <r>
      <rPr>
        <sz val="12"/>
        <color rgb="FF7030A0"/>
        <rFont val="Calibri"/>
        <family val="2"/>
        <scheme val="minor"/>
      </rPr>
      <t xml:space="preserve"> Capacity of personnel</t>
    </r>
    <r>
      <rPr>
        <sz val="12"/>
        <rFont val="Calibri"/>
        <family val="2"/>
        <scheme val="minor"/>
      </rPr>
      <t xml:space="preserve"> to manage
climate change- an</t>
    </r>
    <r>
      <rPr>
        <sz val="12"/>
        <color rgb="FF7030A0"/>
        <rFont val="Calibri"/>
        <family val="2"/>
        <scheme val="minor"/>
      </rPr>
      <t>d disaster-related health risks</t>
    </r>
    <r>
      <rPr>
        <sz val="12"/>
        <rFont val="Calibri"/>
        <family val="2"/>
        <scheme val="minor"/>
      </rPr>
      <t xml:space="preserve"> are enhanced (p.71)</t>
    </r>
  </si>
  <si>
    <r>
      <t xml:space="preserve">- </t>
    </r>
    <r>
      <rPr>
        <sz val="12"/>
        <color rgb="FF7030A0"/>
        <rFont val="Calibri"/>
        <family val="2"/>
        <scheme val="minor"/>
      </rPr>
      <t>Equipment</t>
    </r>
    <r>
      <rPr>
        <sz val="12"/>
        <rFont val="Calibri"/>
        <family val="2"/>
        <scheme val="minor"/>
      </rPr>
      <t xml:space="preserve"> will be provided to the MHMS Central Laboratory and Environmental Health Laboratory (p.71)
- </t>
    </r>
    <r>
      <rPr>
        <sz val="12"/>
        <color rgb="FF7030A0"/>
        <rFont val="Calibri"/>
        <family val="2"/>
        <scheme val="minor"/>
      </rPr>
      <t>Retrofitting medical facilities</t>
    </r>
    <r>
      <rPr>
        <sz val="12"/>
        <rFont val="Calibri"/>
        <family val="2"/>
        <scheme val="minor"/>
      </rPr>
      <t xml:space="preserve"> and health infrastructure (p.71)
- </t>
    </r>
    <r>
      <rPr>
        <sz val="12"/>
        <color rgb="FF7030A0"/>
        <rFont val="Calibri"/>
        <family val="2"/>
        <scheme val="minor"/>
      </rPr>
      <t>Enhanced chemical waste management and alternatives</t>
    </r>
    <r>
      <rPr>
        <sz val="12"/>
        <rFont val="Calibri"/>
        <family val="2"/>
        <scheme val="minor"/>
      </rPr>
      <t xml:space="preserve"> to reduce contamination and pollution (p.72)</t>
    </r>
  </si>
  <si>
    <r>
      <t xml:space="preserve">- </t>
    </r>
    <r>
      <rPr>
        <sz val="12"/>
        <color rgb="FF7030A0"/>
        <rFont val="Calibri"/>
        <family val="2"/>
        <scheme val="minor"/>
      </rPr>
      <t>Outbreak preparedness
governance framework</t>
    </r>
    <r>
      <rPr>
        <sz val="12"/>
        <rFont val="Calibri"/>
        <family val="2"/>
        <scheme val="minor"/>
      </rPr>
      <t xml:space="preserve">, response plan and a sectoral environmental
health plan, which incorporate surveillance and response to climatesensitive diseases and disaster risks, will in place (p.71)
- Capacity of personnel to manage
climate change- and </t>
    </r>
    <r>
      <rPr>
        <sz val="12"/>
        <color rgb="FF7030A0"/>
        <rFont val="Calibri"/>
        <family val="2"/>
        <scheme val="minor"/>
      </rPr>
      <t>disaster-related</t>
    </r>
    <r>
      <rPr>
        <sz val="12"/>
        <rFont val="Calibri"/>
        <family val="2"/>
        <scheme val="minor"/>
      </rPr>
      <t xml:space="preserve"> health risks are enhanced (p.71)</t>
    </r>
  </si>
  <si>
    <r>
      <t xml:space="preserve">- Expected result from KJIP: </t>
    </r>
    <r>
      <rPr>
        <sz val="12"/>
        <color rgb="FF7030A0"/>
        <rFont val="Calibri"/>
        <family val="2"/>
        <scheme val="minor"/>
      </rPr>
      <t>Public will be aware</t>
    </r>
    <r>
      <rPr>
        <sz val="12"/>
        <rFont val="Calibri"/>
        <family val="2"/>
        <scheme val="minor"/>
      </rPr>
      <t xml:space="preserve"> of water safety and </t>
    </r>
    <r>
      <rPr>
        <sz val="12"/>
        <color rgb="FF7030A0"/>
        <rFont val="Calibri"/>
        <family val="2"/>
        <scheme val="minor"/>
      </rPr>
      <t xml:space="preserve">proactively reduces </t>
    </r>
    <r>
      <rPr>
        <sz val="12"/>
        <rFont val="Calibri"/>
        <family val="2"/>
        <scheme val="minor"/>
      </rPr>
      <t>the spread of vector-, water- and food-borne diseases (p.71)</t>
    </r>
  </si>
  <si>
    <r>
      <t xml:space="preserve">- 7 expected results and related actions/sub-actions, and their </t>
    </r>
    <r>
      <rPr>
        <sz val="12"/>
        <color rgb="FF7030A0"/>
        <rFont val="Calibri"/>
        <family val="2"/>
        <scheme val="minor"/>
      </rPr>
      <t xml:space="preserve">performance indicators </t>
    </r>
    <r>
      <rPr>
        <sz val="12"/>
        <rFont val="Calibri"/>
        <family val="2"/>
        <scheme val="minor"/>
      </rPr>
      <t>are listed in NAP (p.132-136)</t>
    </r>
  </si>
  <si>
    <r>
      <t xml:space="preserve">Increasing dust events "significantly contribute to degrading the air quality increasing risks of chronic diseases and deaths" (p159); Increased risks of injuries and deaths due to heat waves; Increased risks of chronic diseases, such as asthma (p161).
- </t>
    </r>
    <r>
      <rPr>
        <sz val="12"/>
        <color rgb="FF7030A0"/>
        <rFont val="Calibri"/>
        <family val="2"/>
        <scheme val="minor"/>
      </rPr>
      <t>Gaps</t>
    </r>
    <r>
      <rPr>
        <sz val="12"/>
        <color theme="1"/>
        <rFont val="Calibri"/>
        <family val="2"/>
        <scheme val="minor"/>
      </rPr>
      <t xml:space="preserve"> identified in health sector (p.142)</t>
    </r>
  </si>
  <si>
    <r>
      <t>“Conduct</t>
    </r>
    <r>
      <rPr>
        <sz val="12"/>
        <color rgb="FF7030A0"/>
        <rFont val="Calibri"/>
        <family val="2"/>
        <scheme val="minor"/>
      </rPr>
      <t xml:space="preserve"> risk assessments</t>
    </r>
    <r>
      <rPr>
        <sz val="12"/>
        <color theme="1"/>
        <rFont val="Calibri"/>
        <family val="2"/>
        <scheme val="minor"/>
      </rPr>
      <t xml:space="preserve"> and vulnerability to Climate Change on the general public.” (p161);
“Increase </t>
    </r>
    <r>
      <rPr>
        <sz val="12"/>
        <color rgb="FF7030A0"/>
        <rFont val="Calibri"/>
        <family val="2"/>
        <scheme val="minor"/>
      </rPr>
      <t>drought-proof vegetation</t>
    </r>
    <r>
      <rPr>
        <sz val="12"/>
        <color theme="1"/>
        <rFont val="Calibri"/>
        <family val="2"/>
        <scheme val="minor"/>
      </rPr>
      <t xml:space="preserve"> to reduce dust fallout from dust storms.” (p162).
“Include information and instructions about Climate Change Effects on </t>
    </r>
    <r>
      <rPr>
        <sz val="12"/>
        <color rgb="FF7030A0"/>
        <rFont val="Calibri"/>
        <family val="2"/>
        <scheme val="minor"/>
      </rPr>
      <t>Health in the early education curriculum</t>
    </r>
    <r>
      <rPr>
        <sz val="12"/>
        <color theme="1"/>
        <rFont val="Calibri"/>
        <family val="2"/>
        <scheme val="minor"/>
      </rPr>
      <t>.” (p162)
- “</t>
    </r>
    <r>
      <rPr>
        <sz val="12"/>
        <color rgb="FF7030A0"/>
        <rFont val="Calibri"/>
        <family val="2"/>
        <scheme val="minor"/>
      </rPr>
      <t>Adjust the official working hours</t>
    </r>
    <r>
      <rPr>
        <sz val="12"/>
        <color theme="1"/>
        <rFont val="Calibri"/>
        <family val="2"/>
        <scheme val="minor"/>
      </rPr>
      <t xml:space="preserve"> to avoid working during maximum temperatures in the day (study and issue a new threshold).” (p162)</t>
    </r>
  </si>
  <si>
    <r>
      <t xml:space="preserve">“Establishing </t>
    </r>
    <r>
      <rPr>
        <sz val="12"/>
        <color rgb="FF7030A0"/>
        <rFont val="Calibri"/>
        <family val="2"/>
        <scheme val="minor"/>
      </rPr>
      <t>national health alerts</t>
    </r>
    <r>
      <rPr>
        <sz val="12"/>
        <color theme="1"/>
        <rFont val="Calibri"/>
        <family val="2"/>
        <scheme val="minor"/>
      </rPr>
      <t xml:space="preserve"> for dust storms and heat waves.” "Develop</t>
    </r>
    <r>
      <rPr>
        <sz val="12"/>
        <color rgb="FF7030A0"/>
        <rFont val="Calibri"/>
        <family val="2"/>
        <scheme val="minor"/>
      </rPr>
      <t xml:space="preserve"> warning systems</t>
    </r>
    <r>
      <rPr>
        <sz val="12"/>
        <color theme="1"/>
        <rFont val="Calibri"/>
        <family val="2"/>
        <scheme val="minor"/>
      </rPr>
      <t xml:space="preserve"> for extreme weather conditions combined with </t>
    </r>
    <r>
      <rPr>
        <sz val="12"/>
        <color rgb="FF7030A0"/>
        <rFont val="Calibri"/>
        <family val="2"/>
        <scheme val="minor"/>
      </rPr>
      <t>a communication strategy for alerts</t>
    </r>
    <r>
      <rPr>
        <sz val="12"/>
        <color theme="1"/>
        <rFont val="Calibri"/>
        <family val="2"/>
        <scheme val="minor"/>
      </rPr>
      <t>." (p162)</t>
    </r>
  </si>
  <si>
    <r>
      <t>Y - “</t>
    </r>
    <r>
      <rPr>
        <sz val="12"/>
        <color rgb="FF7030A0"/>
        <rFont val="Calibri"/>
        <family val="2"/>
        <scheme val="minor"/>
      </rPr>
      <t>Involve the media in carrying the message of issues of Health</t>
    </r>
    <r>
      <rPr>
        <sz val="12"/>
        <color theme="1"/>
        <rFont val="Calibri"/>
        <family val="2"/>
        <scheme val="minor"/>
      </rPr>
      <t xml:space="preserve">, as </t>
    </r>
    <r>
      <rPr>
        <sz val="12"/>
        <color rgb="FF7030A0"/>
        <rFont val="Calibri"/>
        <family val="2"/>
        <scheme val="minor"/>
      </rPr>
      <t xml:space="preserve">people get more influenced and receive the message more directly </t>
    </r>
    <r>
      <rPr>
        <sz val="12"/>
        <color theme="1"/>
        <rFont val="Calibri"/>
        <family val="2"/>
        <scheme val="minor"/>
      </rPr>
      <t>and subconsciously through advertisement and social media sites.” (p161);
“</t>
    </r>
    <r>
      <rPr>
        <sz val="12"/>
        <color rgb="FF7030A0"/>
        <rFont val="Calibri"/>
        <family val="2"/>
        <scheme val="minor"/>
      </rPr>
      <t>Adjust the official working hours</t>
    </r>
    <r>
      <rPr>
        <sz val="12"/>
        <color theme="1"/>
        <rFont val="Calibri"/>
        <family val="2"/>
        <scheme val="minor"/>
      </rPr>
      <t xml:space="preserve"> to avoid working during maximum temperatures in the day (study and issue a new threshold).” (p162)</t>
    </r>
  </si>
  <si>
    <r>
      <t>Y - “</t>
    </r>
    <r>
      <rPr>
        <sz val="12"/>
        <color rgb="FF7030A0"/>
        <rFont val="Calibri"/>
        <family val="2"/>
        <scheme val="minor"/>
      </rPr>
      <t>Increase public awareness</t>
    </r>
    <r>
      <rPr>
        <sz val="12"/>
        <color theme="1"/>
        <rFont val="Calibri"/>
        <family val="2"/>
        <scheme val="minor"/>
      </rPr>
      <t xml:space="preserve"> of climate changes effects and impacts on general health.” ;
“Involve the media in carrying the message of issues of Health, as people get more influenced and receive the message more directly and subconsciously through advertisement and social media sites.” (p161).
“</t>
    </r>
    <r>
      <rPr>
        <sz val="12"/>
        <color rgb="FF7030A0"/>
        <rFont val="Calibri"/>
        <family val="2"/>
        <scheme val="minor"/>
      </rPr>
      <t>Raising awareness of how to respond to dust and heat waves events</t>
    </r>
    <r>
      <rPr>
        <sz val="12"/>
        <color theme="1"/>
        <rFont val="Calibri"/>
        <family val="2"/>
        <scheme val="minor"/>
      </rPr>
      <t>.” (p162)</t>
    </r>
  </si>
  <si>
    <r>
      <t xml:space="preserve">“Establish </t>
    </r>
    <r>
      <rPr>
        <sz val="12"/>
        <color rgb="FF7030A0"/>
        <rFont val="Calibri"/>
        <family val="2"/>
        <scheme val="minor"/>
      </rPr>
      <t>a research and monitoring network</t>
    </r>
    <r>
      <rPr>
        <sz val="12"/>
        <color theme="1"/>
        <rFont val="Calibri"/>
        <family val="2"/>
        <scheme val="minor"/>
      </rPr>
      <t xml:space="preserve"> on climate and health, with a focus on analyzing the expected climate change impact on health.” (p162)</t>
    </r>
  </si>
  <si>
    <r>
      <t xml:space="preserve">N - Indicators were not given alghough the report aims to </t>
    </r>
    <r>
      <rPr>
        <sz val="12"/>
        <color rgb="FF7030A0"/>
        <rFont val="Calibri"/>
        <family val="2"/>
        <scheme val="minor"/>
      </rPr>
      <t>build a monitoring network</t>
    </r>
    <r>
      <rPr>
        <sz val="12"/>
        <color theme="1"/>
        <rFont val="Calibri"/>
        <family val="2"/>
        <scheme val="minor"/>
      </rPr>
      <t xml:space="preserve"> in long-term (p162).</t>
    </r>
  </si>
  <si>
    <r>
      <t xml:space="preserve">- </t>
    </r>
    <r>
      <rPr>
        <sz val="12"/>
        <color rgb="FF7030A0"/>
        <rFont val="Calibri"/>
        <family val="2"/>
        <scheme val="minor"/>
      </rPr>
      <t>Budget estimated</t>
    </r>
    <r>
      <rPr>
        <sz val="12"/>
        <color theme="1"/>
        <rFont val="Calibri"/>
        <family val="2"/>
        <scheme val="minor"/>
      </rPr>
      <t xml:space="preserve"> for health sector and related sectors (p.162 and other pages)</t>
    </r>
  </si>
  <si>
    <r>
      <t xml:space="preserve">Policy reform, </t>
    </r>
    <r>
      <rPr>
        <b/>
        <sz val="12"/>
        <color rgb="FF7030A0"/>
        <rFont val="Calibri"/>
        <family val="2"/>
      </rPr>
      <t>strategy development</t>
    </r>
    <r>
      <rPr>
        <sz val="12"/>
        <color rgb="FF000000"/>
        <rFont val="Calibri"/>
        <family val="2"/>
      </rPr>
      <t xml:space="preserve"> and </t>
    </r>
    <r>
      <rPr>
        <sz val="12"/>
        <color rgb="FF7030A0"/>
        <rFont val="Calibri"/>
        <family val="2"/>
      </rPr>
      <t>national level awareness raising</t>
    </r>
    <r>
      <rPr>
        <sz val="12"/>
        <color rgb="FF000000"/>
        <rFont val="Calibri"/>
        <family val="2"/>
      </rPr>
      <t xml:space="preserve"> on climate resilient health and WASH </t>
    </r>
    <r>
      <rPr>
        <sz val="12"/>
        <color rgb="FF7030A0"/>
        <rFont val="Calibri"/>
        <family val="2"/>
      </rPr>
      <t>programme, planning</t>
    </r>
    <r>
      <rPr>
        <sz val="12"/>
        <color rgb="FF000000"/>
        <rFont val="Calibri"/>
        <family val="2"/>
      </rPr>
      <t>, operationalization and sustainability</t>
    </r>
  </si>
  <si>
    <r>
      <rPr>
        <sz val="12"/>
        <color rgb="FF7030A0"/>
        <rFont val="Calibri"/>
        <family val="2"/>
      </rPr>
      <t>Capacity building</t>
    </r>
    <r>
      <rPr>
        <sz val="12"/>
        <color rgb="FF000000"/>
        <rFont val="Calibri"/>
        <family val="2"/>
      </rPr>
      <t xml:space="preserve"> of health and hygiene service providers </t>
    </r>
    <r>
      <rPr>
        <sz val="12"/>
        <color rgb="FF7030A0"/>
        <rFont val="Calibri"/>
        <family val="2"/>
      </rPr>
      <t>(institution and personnel)</t>
    </r>
    <r>
      <rPr>
        <sz val="12"/>
        <color rgb="FF000000"/>
        <rFont val="Calibri"/>
        <family val="2"/>
      </rPr>
      <t xml:space="preserve"> on climate resilient health and hygiene service planning and implementation. (p31);
Climate change resilience development through capacity building, innovation, improvement and construction of WASH services and facilities (p32).</t>
    </r>
  </si>
  <si>
    <r>
      <t xml:space="preserve">“Develop and promote climate </t>
    </r>
    <r>
      <rPr>
        <sz val="12"/>
        <color rgb="FF7030A0"/>
        <rFont val="Calibri"/>
        <family val="2"/>
      </rPr>
      <t>resilient infrastructure</t>
    </r>
    <r>
      <rPr>
        <sz val="12"/>
        <color rgb="FF000000"/>
        <rFont val="Calibri"/>
        <family val="2"/>
      </rPr>
      <t xml:space="preserve">, to enable efficient functioning of health care facilities during extreme weather events.” (p31).
- </t>
    </r>
    <r>
      <rPr>
        <sz val="12"/>
        <color rgb="FF7030A0"/>
        <rFont val="Calibri"/>
        <family val="2"/>
      </rPr>
      <t>Construction of WASH services and facilities</t>
    </r>
    <r>
      <rPr>
        <sz val="12"/>
        <color rgb="FF000000"/>
        <rFont val="Calibri"/>
        <family val="2"/>
      </rPr>
      <t xml:space="preserve"> (p32).</t>
    </r>
  </si>
  <si>
    <r>
      <t>Develop and promote</t>
    </r>
    <r>
      <rPr>
        <sz val="12"/>
        <color rgb="FF7030A0"/>
        <rFont val="Calibri"/>
        <family val="2"/>
      </rPr>
      <t xml:space="preserve"> climate resilient infrastructure</t>
    </r>
    <r>
      <rPr>
        <sz val="12"/>
        <color rgb="FF000000"/>
        <rFont val="Calibri"/>
        <family val="2"/>
      </rPr>
      <t xml:space="preserve">, to enable efficient functioning of health care facilities during extreme weather events (p31);
</t>
    </r>
    <r>
      <rPr>
        <sz val="12"/>
        <color rgb="FF7030A0"/>
        <rFont val="Calibri"/>
        <family val="2"/>
      </rPr>
      <t>Build capacity</t>
    </r>
    <r>
      <rPr>
        <sz val="12"/>
        <color rgb="FF000000"/>
        <rFont val="Calibri"/>
        <family val="2"/>
      </rPr>
      <t xml:space="preserve"> of the </t>
    </r>
    <r>
      <rPr>
        <sz val="12"/>
        <color rgb="FF7030A0"/>
        <rFont val="Calibri"/>
        <family val="2"/>
      </rPr>
      <t>federal, provincial, and local level</t>
    </r>
    <r>
      <rPr>
        <sz val="12"/>
        <color rgb="FF000000"/>
        <rFont val="Calibri"/>
        <family val="2"/>
      </rPr>
      <t xml:space="preserve"> public health emergency operations </t>
    </r>
    <r>
      <rPr>
        <sz val="12"/>
        <color rgb="FF7030A0"/>
        <rFont val="Calibri"/>
        <family val="2"/>
      </rPr>
      <t>centres</t>
    </r>
    <r>
      <rPr>
        <sz val="12"/>
        <color rgb="FF000000"/>
        <rFont val="Calibri"/>
        <family val="2"/>
      </rPr>
      <t xml:space="preserve"> (p32).
- </t>
    </r>
    <r>
      <rPr>
        <sz val="12"/>
        <color rgb="FF7030A0"/>
        <rFont val="Calibri"/>
        <family val="2"/>
      </rPr>
      <t>Strengthen and equip public health laboratories</t>
    </r>
    <r>
      <rPr>
        <sz val="12"/>
        <color rgb="FF000000"/>
        <rFont val="Calibri"/>
        <family val="2"/>
      </rPr>
      <t xml:space="preserve"> to better assess climate sensitive diseases” (p32)</t>
    </r>
  </si>
  <si>
    <r>
      <t>Y - “Develop c</t>
    </r>
    <r>
      <rPr>
        <sz val="12"/>
        <color rgb="FF7030A0"/>
        <rFont val="Calibri"/>
        <family val="2"/>
      </rPr>
      <t xml:space="preserve">limate-resilient water supply system, and sanitation </t>
    </r>
    <r>
      <rPr>
        <sz val="12"/>
        <color rgb="FF000000"/>
        <rFont val="Calibri"/>
        <family val="2"/>
      </rPr>
      <t>services and facilities focusing on Gender, Children, Youth and overall social inclusion” (p32).</t>
    </r>
  </si>
  <si>
    <r>
      <t xml:space="preserve">Y - “Strengthen and </t>
    </r>
    <r>
      <rPr>
        <sz val="12"/>
        <color rgb="FF7030A0"/>
        <rFont val="Calibri"/>
        <family val="2"/>
      </rPr>
      <t>equip public health laboratories</t>
    </r>
    <r>
      <rPr>
        <sz val="12"/>
        <color rgb="FF000000"/>
        <rFont val="Calibri"/>
        <family val="2"/>
      </rPr>
      <t xml:space="preserve"> to better assess climate sensitive diseases” (p32);
building "</t>
    </r>
    <r>
      <rPr>
        <sz val="12"/>
        <color rgb="FF7030A0"/>
        <rFont val="Calibri"/>
        <family val="2"/>
      </rPr>
      <t>research, innovation</t>
    </r>
    <r>
      <rPr>
        <sz val="12"/>
        <color rgb="FF000000"/>
        <rFont val="Calibri"/>
        <family val="2"/>
      </rPr>
      <t xml:space="preserve"> and development of climate resilient measures/</t>
    </r>
    <r>
      <rPr>
        <sz val="12"/>
        <color rgb="FF7030A0"/>
        <rFont val="Calibri"/>
        <family val="2"/>
      </rPr>
      <t>technologies</t>
    </r>
    <r>
      <rPr>
        <sz val="12"/>
        <color rgb="FF000000"/>
        <rFont val="Calibri"/>
        <family val="2"/>
      </rPr>
      <t xml:space="preserve"> for water supply, sanitation and health systems" (p33).</t>
    </r>
  </si>
  <si>
    <r>
      <t xml:space="preserve">The report gives objectives such as "operationalize a </t>
    </r>
    <r>
      <rPr>
        <sz val="12"/>
        <color rgb="FF7030A0"/>
        <rFont val="Calibri"/>
        <family val="2"/>
      </rPr>
      <t xml:space="preserve">disease surveillance </t>
    </r>
    <r>
      <rPr>
        <sz val="12"/>
        <color rgb="FF000000"/>
        <rFont val="Calibri"/>
        <family val="2"/>
      </rPr>
      <t xml:space="preserve">system through adoption of appropriate technology and tools" (p32), </t>
    </r>
    <r>
      <rPr>
        <sz val="12"/>
        <color rgb="FF7030A0"/>
        <rFont val="Calibri"/>
        <family val="2"/>
      </rPr>
      <t>timeframe and budget</t>
    </r>
    <r>
      <rPr>
        <sz val="12"/>
        <color rgb="FF000000"/>
        <rFont val="Calibri"/>
        <family val="2"/>
      </rPr>
      <t xml:space="preserve"> but it doesn't provide specific indicators. </t>
    </r>
  </si>
  <si>
    <r>
      <t>"</t>
    </r>
    <r>
      <rPr>
        <sz val="12"/>
        <color rgb="FF7030A0"/>
        <rFont val="Calibri"/>
        <family val="2"/>
      </rPr>
      <t xml:space="preserve">Map and model high resolution climate-related hazard maps </t>
    </r>
    <r>
      <rPr>
        <sz val="12"/>
        <color rgb="FF000000"/>
        <rFont val="Calibri"/>
        <family val="2"/>
      </rPr>
      <t xml:space="preserve">(including landslide, flood and fire hazard maps) </t>
    </r>
    <r>
      <rPr>
        <sz val="12"/>
        <color rgb="FF7030A0"/>
        <rFont val="Calibri"/>
        <family val="2"/>
      </rPr>
      <t>and the risk of disease</t>
    </r>
    <r>
      <rPr>
        <sz val="12"/>
        <color rgb="FF000000"/>
        <rFont val="Calibri"/>
        <family val="2"/>
      </rPr>
      <t xml:space="preserve"> with climate change scenarios to support long-term planning" (p117). "Establish more effective and rapid </t>
    </r>
    <r>
      <rPr>
        <sz val="12"/>
        <color rgb="FF7030A0"/>
        <rFont val="Calibri"/>
        <family val="2"/>
      </rPr>
      <t>electronic exchange</t>
    </r>
    <r>
      <rPr>
        <sz val="12"/>
        <color rgb="FF000000"/>
        <rFont val="Calibri"/>
        <family val="2"/>
      </rPr>
      <t xml:space="preserve"> of </t>
    </r>
    <r>
      <rPr>
        <sz val="12"/>
        <color rgb="FF7030A0"/>
        <rFont val="Calibri"/>
        <family val="2"/>
      </rPr>
      <t>surveillance</t>
    </r>
    <r>
      <rPr>
        <sz val="12"/>
        <color rgb="FF000000"/>
        <rFont val="Calibri"/>
        <family val="2"/>
      </rPr>
      <t xml:space="preserve"> data across sectors." (p118).  "</t>
    </r>
    <r>
      <rPr>
        <sz val="12"/>
        <color rgb="FF7030A0"/>
        <rFont val="Calibri"/>
        <family val="2"/>
      </rPr>
      <t>Establish a cross-sectoral programme</t>
    </r>
    <r>
      <rPr>
        <sz val="12"/>
        <color rgb="FF000000"/>
        <rFont val="Calibri"/>
        <family val="2"/>
      </rPr>
      <t xml:space="preserve"> on vector control, </t>
    </r>
    <r>
      <rPr>
        <sz val="12"/>
        <color rgb="FF7030A0"/>
        <rFont val="Calibri"/>
        <family val="2"/>
      </rPr>
      <t>with the engagement of the health, planning, agricultural, forestry and environment sectors</t>
    </r>
    <r>
      <rPr>
        <sz val="12"/>
        <color rgb="FF000000"/>
        <rFont val="Calibri"/>
        <family val="2"/>
      </rPr>
      <t xml:space="preserve">" (p119). "Improve active laboratory-based disease </t>
    </r>
    <r>
      <rPr>
        <sz val="12"/>
        <color rgb="FF7030A0"/>
        <rFont val="Calibri"/>
        <family val="2"/>
      </rPr>
      <t>surveillance and prevention</t>
    </r>
    <r>
      <rPr>
        <sz val="12"/>
        <color rgb="FF000000"/>
        <rFont val="Calibri"/>
        <family val="2"/>
      </rPr>
      <t xml:space="preserve"> systems" (p121). </t>
    </r>
  </si>
  <si>
    <r>
      <t xml:space="preserve">"Plan to allow </t>
    </r>
    <r>
      <rPr>
        <sz val="12"/>
        <color rgb="FF7030A0"/>
        <rFont val="Calibri"/>
        <family val="2"/>
      </rPr>
      <t>an increase in hospital and nursing home staff</t>
    </r>
    <r>
      <rPr>
        <sz val="12"/>
        <color rgb="FF000000"/>
        <rFont val="Calibri"/>
        <family val="2"/>
      </rPr>
      <t xml:space="preserve"> during heat- events" (p120). 
"Strengthening climate-sensitive vector-borne disease </t>
    </r>
    <r>
      <rPr>
        <sz val="12"/>
        <color rgb="FF7030A0"/>
        <rFont val="Calibri"/>
        <family val="2"/>
      </rPr>
      <t>public health infrastructure</t>
    </r>
    <r>
      <rPr>
        <sz val="12"/>
        <color rgb="FF000000"/>
        <rFont val="Calibri"/>
        <family val="2"/>
      </rPr>
      <t xml:space="preserve"> to ensure access to treatment in vulnerable communities" (p121).</t>
    </r>
  </si>
  <si>
    <r>
      <t xml:space="preserve">"Strengthening climate-sensitive vector-borne disease </t>
    </r>
    <r>
      <rPr>
        <sz val="12"/>
        <color rgb="FF7030A0"/>
        <rFont val="Calibri"/>
        <family val="2"/>
      </rPr>
      <t>public health infrastructure</t>
    </r>
    <r>
      <rPr>
        <sz val="12"/>
        <color rgb="FF000000"/>
        <rFont val="Calibri"/>
        <family val="2"/>
      </rPr>
      <t xml:space="preserve"> to ensure access to treatment in vulnerable communities" (p121).</t>
    </r>
  </si>
  <si>
    <r>
      <t>"</t>
    </r>
    <r>
      <rPr>
        <sz val="12"/>
        <color rgb="FF7030A0"/>
        <rFont val="Calibri"/>
        <family val="2"/>
      </rPr>
      <t>Monitor hazard management measures</t>
    </r>
    <r>
      <rPr>
        <sz val="12"/>
        <color rgb="FF000000"/>
        <rFont val="Calibri"/>
        <family val="2"/>
      </rPr>
      <t xml:space="preserve"> to reduce health risks (e.g. fire breaks, fuel loads, flood management, trees near power lines, etc.)" (p120).</t>
    </r>
  </si>
  <si>
    <r>
      <t>Y - "</t>
    </r>
    <r>
      <rPr>
        <sz val="12"/>
        <color rgb="FF7030A0"/>
        <rFont val="Calibri"/>
        <family val="2"/>
      </rPr>
      <t>Raise awareness</t>
    </r>
    <r>
      <rPr>
        <sz val="12"/>
        <color rgb="FF000000"/>
        <rFont val="Calibri"/>
        <family val="2"/>
      </rPr>
      <t xml:space="preserve"> on climate change diseases, the risks associated with living or recreating near vector breeding habitats" (p119).   "Implementation of </t>
    </r>
    <r>
      <rPr>
        <sz val="12"/>
        <color rgb="FF7030A0"/>
        <rFont val="Calibri"/>
        <family val="2"/>
      </rPr>
      <t>education campaigns</t>
    </r>
    <r>
      <rPr>
        <sz val="12"/>
        <color rgb="FF000000"/>
        <rFont val="Calibri"/>
        <family val="2"/>
      </rPr>
      <t xml:space="preserve"> on heat reduction/avoidance procedures and management of health impacts" (p120). "Conduct</t>
    </r>
    <r>
      <rPr>
        <sz val="12"/>
        <color rgb="FF7030A0"/>
        <rFont val="Calibri"/>
        <family val="2"/>
      </rPr>
      <t xml:space="preserve"> awareness raising campaigns</t>
    </r>
    <r>
      <rPr>
        <sz val="12"/>
        <color rgb="FF000000"/>
        <rFont val="Calibri"/>
        <family val="2"/>
      </rPr>
      <t xml:space="preserve"> on hygiene, and water-disease after extreme events to vulnerable communities" (p121).</t>
    </r>
  </si>
  <si>
    <r>
      <t>Y - "</t>
    </r>
    <r>
      <rPr>
        <sz val="12"/>
        <color rgb="FF7030A0"/>
        <rFont val="Calibri"/>
        <family val="2"/>
      </rPr>
      <t>Study</t>
    </r>
    <r>
      <rPr>
        <sz val="12"/>
        <color rgb="FF000000"/>
        <rFont val="Calibri"/>
        <family val="2"/>
      </rPr>
      <t xml:space="preserve"> conducted for </t>
    </r>
    <r>
      <rPr>
        <sz val="12"/>
        <color rgb="FF7030A0"/>
        <rFont val="Calibri"/>
        <family val="2"/>
      </rPr>
      <t>modelling and mapping</t>
    </r>
    <r>
      <rPr>
        <sz val="12"/>
        <color rgb="FF000000"/>
        <rFont val="Calibri"/>
        <family val="2"/>
      </rPr>
      <t xml:space="preserve"> the risk of disease under various climate change scenarios, based on improved data, up-to-date climate projections and epidemiological information; results of the study analysed, presented in a report and communicated." (P117).   "Improve epidemic </t>
    </r>
    <r>
      <rPr>
        <sz val="12"/>
        <color rgb="FF7030A0"/>
        <rFont val="Calibri"/>
        <family val="2"/>
      </rPr>
      <t>forecasting</t>
    </r>
    <r>
      <rPr>
        <sz val="12"/>
        <color rgb="FF000000"/>
        <rFont val="Calibri"/>
        <family val="2"/>
      </rPr>
      <t xml:space="preserve"> for climate sensitive diseases" (p120). </t>
    </r>
  </si>
  <si>
    <r>
      <t>Y - Instead of giving a general framework, specific evaluation indicators are given (p117-122).</t>
    </r>
    <r>
      <rPr>
        <sz val="12"/>
        <color rgb="FF7030A0"/>
        <rFont val="Calibri"/>
        <family val="2"/>
      </rPr>
      <t xml:space="preserve"> Building and strengthening M&amp;E</t>
    </r>
    <r>
      <rPr>
        <sz val="12"/>
        <color rgb="FF000000"/>
        <rFont val="Calibri"/>
        <family val="2"/>
      </rPr>
      <t xml:space="preserve"> are discussed several times. </t>
    </r>
  </si>
  <si>
    <r>
      <t>"</t>
    </r>
    <r>
      <rPr>
        <sz val="12"/>
        <color rgb="FF7030A0"/>
        <rFont val="Calibri"/>
        <family val="2"/>
      </rPr>
      <t>provide universal health care</t>
    </r>
    <r>
      <rPr>
        <sz val="12"/>
        <color rgb="FF000000"/>
        <rFont val="Calibri"/>
        <family val="2"/>
      </rPr>
      <t xml:space="preserve"> that reflects the principles of equity, affordability, quality and cultural acceptance for its citizens" (p45)</t>
    </r>
  </si>
  <si>
    <r>
      <t>Build "</t>
    </r>
    <r>
      <rPr>
        <sz val="12"/>
        <color rgb="FF7030A0"/>
        <rFont val="Calibri"/>
        <family val="2"/>
      </rPr>
      <t>Small resilient hospitals</t>
    </r>
    <r>
      <rPr>
        <sz val="12"/>
        <color rgb="FF000000"/>
        <rFont val="Calibri"/>
        <family val="2"/>
      </rPr>
      <t xml:space="preserve"> and national green hospital" (p93). </t>
    </r>
  </si>
  <si>
    <r>
      <t xml:space="preserve">The report recognised health sector's reponse to climate change is event-based, "there are </t>
    </r>
    <r>
      <rPr>
        <sz val="12"/>
        <color rgb="FF7030A0"/>
        <rFont val="Calibri"/>
        <family val="2"/>
      </rPr>
      <t>plans to create a disaster management unit</t>
    </r>
    <r>
      <rPr>
        <sz val="12"/>
        <color rgb="FF000000"/>
        <rFont val="Calibri"/>
        <family val="2"/>
      </rPr>
      <t xml:space="preserve"> within the sector" (p108).</t>
    </r>
  </si>
  <si>
    <r>
      <t>"Bring economic, social and environmental benefits through the production of charcoal from sustainably sourced feedstock and promotion of improved cookstoves to reduce fuelwood demand, improve health, and reduce GHG emissions" (p41).
"Enhance waste management systems at all levels to reduce pollution and greenhouse gas emissions to improve health of both humans and animals and reduce climate change" (p52).        
"</t>
    </r>
    <r>
      <rPr>
        <sz val="12"/>
        <color rgb="FF7030A0"/>
        <rFont val="Calibri"/>
        <family val="2"/>
      </rPr>
      <t>Strengthen integration of climate change adaptation into the health sector</t>
    </r>
    <r>
      <rPr>
        <sz val="12"/>
        <color rgb="FF000000"/>
        <rFont val="Calibri"/>
        <family val="2"/>
      </rPr>
      <t>" (p52).</t>
    </r>
  </si>
  <si>
    <r>
      <t xml:space="preserve">"Accelerating healthcare delivery" via </t>
    </r>
    <r>
      <rPr>
        <sz val="12"/>
        <color rgb="FF7030A0"/>
        <rFont val="Calibri"/>
        <family val="2"/>
      </rPr>
      <t>building infrastructure</t>
    </r>
    <r>
      <rPr>
        <sz val="12"/>
        <color rgb="FF000000"/>
        <rFont val="Calibri"/>
        <family val="2"/>
      </rPr>
      <t xml:space="preserve"> (p58).</t>
    </r>
  </si>
  <si>
    <r>
      <t xml:space="preserve"> "Improving </t>
    </r>
    <r>
      <rPr>
        <sz val="12"/>
        <color rgb="FF7030A0"/>
        <rFont val="Calibri"/>
        <family val="2"/>
      </rPr>
      <t>disaster management governance</t>
    </r>
    <r>
      <rPr>
        <sz val="12"/>
        <color rgb="FF000000"/>
        <rFont val="Calibri"/>
        <family val="2"/>
      </rPr>
      <t>" (p58).</t>
    </r>
  </si>
  <si>
    <r>
      <t xml:space="preserve">"Launch an enhanced </t>
    </r>
    <r>
      <rPr>
        <sz val="12"/>
        <color rgb="FF7030A0"/>
        <rFont val="Calibri"/>
        <family val="2"/>
      </rPr>
      <t xml:space="preserve">climate change public flagship </t>
    </r>
    <r>
      <rPr>
        <b/>
        <sz val="12"/>
        <color rgb="FF7030A0"/>
        <rFont val="Calibri"/>
        <family val="2"/>
      </rPr>
      <t>programme</t>
    </r>
    <r>
      <rPr>
        <sz val="12"/>
        <color rgb="FF000000"/>
        <rFont val="Calibri"/>
        <family val="2"/>
      </rPr>
      <t xml:space="preserve"> to build a healthier, more resilient society" (p28).</t>
    </r>
  </si>
  <si>
    <r>
      <t xml:space="preserve"> "</t>
    </r>
    <r>
      <rPr>
        <sz val="12"/>
        <color rgb="FF7030A0"/>
        <rFont val="Calibri"/>
        <family val="2"/>
      </rPr>
      <t>Equip</t>
    </r>
    <r>
      <rPr>
        <sz val="12"/>
        <color rgb="FF000000"/>
        <rFont val="Calibri"/>
        <family val="2"/>
      </rPr>
      <t xml:space="preserve"> and </t>
    </r>
    <r>
      <rPr>
        <sz val="12"/>
        <color rgb="FF7030A0"/>
        <rFont val="Calibri"/>
        <family val="2"/>
      </rPr>
      <t>capacitate healthcare facilities</t>
    </r>
    <r>
      <rPr>
        <sz val="12"/>
        <color rgb="FF000000"/>
        <rFont val="Calibri"/>
        <family val="2"/>
      </rPr>
      <t xml:space="preserve"> to manage climate change related health effects and climate-sensitive diseases" (p63).
- "Number of emergency response worker trained in climate change related incidences" (P62) "</t>
    </r>
    <r>
      <rPr>
        <sz val="12"/>
        <color rgb="FF7030A0"/>
        <rFont val="Calibri"/>
        <family val="2"/>
      </rPr>
      <t>Number of healthcare worker training programmes</t>
    </r>
    <r>
      <rPr>
        <sz val="12"/>
        <color rgb="FF000000"/>
        <rFont val="Calibri"/>
        <family val="2"/>
      </rPr>
      <t xml:space="preserve"> on health and climate change created; Number of individuals who have received training" (P63).</t>
    </r>
  </si>
  <si>
    <r>
      <t>"</t>
    </r>
    <r>
      <rPr>
        <sz val="12"/>
        <color rgb="FF7030A0"/>
        <rFont val="Calibri"/>
        <family val="2"/>
      </rPr>
      <t>Early Warning System</t>
    </r>
    <r>
      <rPr>
        <sz val="12"/>
        <color rgb="FF000000"/>
        <rFont val="Calibri"/>
        <family val="2"/>
      </rPr>
      <t xml:space="preserve"> focused on malaria" (p34);
  "Improve/develop </t>
    </r>
    <r>
      <rPr>
        <sz val="12"/>
        <color rgb="FF7030A0"/>
        <rFont val="Calibri"/>
        <family val="2"/>
      </rPr>
      <t>national early warning systems</t>
    </r>
    <r>
      <rPr>
        <sz val="12"/>
        <color rgb="FF000000"/>
        <rFont val="Calibri"/>
        <family val="2"/>
      </rPr>
      <t xml:space="preserve"> for key climate vulnerable sectors and risks" (p38);
"</t>
    </r>
    <r>
      <rPr>
        <sz val="12"/>
        <color rgb="FF7030A0"/>
        <rFont val="Calibri"/>
        <family val="2"/>
      </rPr>
      <t>Equip and capacitate emergency response departments</t>
    </r>
    <r>
      <rPr>
        <sz val="12"/>
        <color rgb="FF000000"/>
        <rFont val="Calibri"/>
        <family val="2"/>
      </rPr>
      <t xml:space="preserve">, such as health and fire, to prepare for and manage climate related disasters" (p62). </t>
    </r>
  </si>
  <si>
    <r>
      <t>Y - "Identify individuals (male and female) and communities at most risk from climate change within municipalities and deliver targeted</t>
    </r>
    <r>
      <rPr>
        <sz val="12"/>
        <color rgb="FF7030A0"/>
        <rFont val="Calibri"/>
        <family val="2"/>
      </rPr>
      <t xml:space="preserve"> climate change vulnerability reduction programmes</t>
    </r>
    <r>
      <rPr>
        <sz val="12"/>
        <color rgb="FF000000"/>
        <rFont val="Calibri"/>
        <family val="2"/>
      </rPr>
      <t xml:space="preserve"> for these individuals and communities" (p61).
-  Number of</t>
    </r>
    <r>
      <rPr>
        <sz val="12"/>
        <color rgb="FF7030A0"/>
        <rFont val="Calibri"/>
        <family val="2"/>
      </rPr>
      <t xml:space="preserve"> individuals who have received training</t>
    </r>
    <r>
      <rPr>
        <sz val="12"/>
        <color rgb="FF000000"/>
        <rFont val="Calibri"/>
        <family val="2"/>
      </rPr>
      <t>" (P63).</t>
    </r>
  </si>
  <si>
    <r>
      <t xml:space="preserve">Y - </t>
    </r>
    <r>
      <rPr>
        <sz val="12"/>
        <color rgb="FF7030A0"/>
        <rFont val="Calibri"/>
        <family val="2"/>
      </rPr>
      <t>"Identification of towns at high risk of heatwaves</t>
    </r>
    <r>
      <rPr>
        <sz val="12"/>
        <color rgb="FF000000"/>
        <rFont val="Calibri"/>
        <family val="2"/>
      </rPr>
      <t xml:space="preserve">" including risk identification and investigation on the relationship between heatwaves and hospital admissions (p34). </t>
    </r>
  </si>
  <si>
    <r>
      <t>"</t>
    </r>
    <r>
      <rPr>
        <sz val="12"/>
        <color rgb="FF7030A0"/>
        <rFont val="Calibri"/>
        <family val="2"/>
      </rPr>
      <t>Number of emergency response worker trained in climate change related incidences</t>
    </r>
    <r>
      <rPr>
        <sz val="12"/>
        <color rgb="FF000000"/>
        <rFont val="Calibri"/>
        <family val="2"/>
      </rPr>
      <t xml:space="preserve">" (P62) "Number of healthcare worker training programmes on health and climate change created; </t>
    </r>
    <r>
      <rPr>
        <sz val="12"/>
        <color rgb="FF7030A0"/>
        <rFont val="Calibri"/>
        <family val="2"/>
      </rPr>
      <t>Number of individuals</t>
    </r>
    <r>
      <rPr>
        <sz val="12"/>
        <color rgb="FF000000"/>
        <rFont val="Calibri"/>
        <family val="2"/>
      </rPr>
      <t xml:space="preserve"> who have received training" (P63).</t>
    </r>
  </si>
  <si>
    <r>
      <t>Y - s</t>
    </r>
    <r>
      <rPr>
        <sz val="12"/>
        <color rgb="FF7030A0"/>
        <rFont val="Calibri"/>
        <family val="2"/>
      </rPr>
      <t>pecific M&amp;E is given to some health related actions</t>
    </r>
    <r>
      <rPr>
        <sz val="12"/>
        <color rgb="FF000000"/>
        <rFont val="Calibri"/>
        <family val="2"/>
      </rPr>
      <t>, see p62-63</t>
    </r>
  </si>
  <si>
    <r>
      <t>"</t>
    </r>
    <r>
      <rPr>
        <sz val="12"/>
        <color rgb="FF7030A0"/>
        <rFont val="Calibri"/>
        <family val="2"/>
      </rPr>
      <t>Mainstream climate change, including future climate scenarios, into health sector</t>
    </r>
    <r>
      <rPr>
        <b/>
        <sz val="12"/>
        <color rgb="FF7030A0"/>
        <rFont val="Calibri"/>
        <family val="2"/>
      </rPr>
      <t xml:space="preserve"> strategies</t>
    </r>
    <r>
      <rPr>
        <sz val="12"/>
        <color rgb="FF7030A0"/>
        <rFont val="Calibri"/>
        <family val="2"/>
      </rPr>
      <t>,</t>
    </r>
    <r>
      <rPr>
        <b/>
        <sz val="12"/>
        <color rgb="FF7030A0"/>
        <rFont val="Calibri"/>
        <family val="2"/>
      </rPr>
      <t xml:space="preserve"> plans and policies</t>
    </r>
    <r>
      <rPr>
        <sz val="12"/>
        <color rgb="FF000000"/>
        <rFont val="Calibri"/>
        <family val="2"/>
      </rPr>
      <t>" (p102);
 "</t>
    </r>
    <r>
      <rPr>
        <sz val="12"/>
        <color rgb="FF7030A0"/>
        <rFont val="Calibri"/>
        <family val="2"/>
      </rPr>
      <t>Establish partnership</t>
    </r>
    <r>
      <rPr>
        <sz val="12"/>
        <color rgb="FF000000"/>
        <rFont val="Calibri"/>
        <family val="2"/>
      </rPr>
      <t xml:space="preserve"> to address health threats from climate change" (p103).
"Improve animal health systems to reduce the vulnerability of pastoral communities to climate change." (p107).</t>
    </r>
  </si>
  <si>
    <r>
      <rPr>
        <sz val="12"/>
        <color rgb="FF7030A0"/>
        <rFont val="Calibri"/>
        <family val="2"/>
      </rPr>
      <t>Improve health sector capacities</t>
    </r>
    <r>
      <rPr>
        <sz val="12"/>
        <color rgb="FF000000"/>
        <rFont val="Calibri"/>
        <family val="2"/>
      </rPr>
      <t xml:space="preserve"> to address climate change related health threats, including </t>
    </r>
    <r>
      <rPr>
        <sz val="12"/>
        <color rgb="FF7030A0"/>
        <rFont val="Calibri"/>
        <family val="2"/>
      </rPr>
      <t>conduct vulnerability assessment</t>
    </r>
    <r>
      <rPr>
        <sz val="12"/>
        <color rgb="FF000000"/>
        <rFont val="Calibri"/>
        <family val="2"/>
      </rPr>
      <t xml:space="preserve">, mainstram climate change into health sector strategies, </t>
    </r>
    <r>
      <rPr>
        <sz val="12"/>
        <color rgb="FF7030A0"/>
        <rFont val="Calibri"/>
        <family val="2"/>
      </rPr>
      <t>establish research and training program</t>
    </r>
    <r>
      <rPr>
        <sz val="12"/>
        <color rgb="FF000000"/>
        <rFont val="Calibri"/>
        <family val="2"/>
      </rPr>
      <t xml:space="preserve">, </t>
    </r>
    <r>
      <rPr>
        <sz val="12"/>
        <color rgb="FF7030A0"/>
        <rFont val="Calibri"/>
        <family val="2"/>
      </rPr>
      <t>develop action plans and strategies</t>
    </r>
    <r>
      <rPr>
        <sz val="12"/>
        <color rgb="FF000000"/>
        <rFont val="Calibri"/>
        <family val="2"/>
      </rPr>
      <t xml:space="preserve"> to control infectious diseases and vectors. (p102).
"Establish </t>
    </r>
    <r>
      <rPr>
        <sz val="12"/>
        <color rgb="FF7030A0"/>
        <rFont val="Calibri"/>
        <family val="2"/>
      </rPr>
      <t>surveillance system</t>
    </r>
    <r>
      <rPr>
        <sz val="12"/>
        <color rgb="FF000000"/>
        <rFont val="Calibri"/>
        <family val="2"/>
      </rPr>
      <t xml:space="preserve"> for tracking current and emerging disease risks." (p102).
“Develop, disseminate and implement guidance and provide </t>
    </r>
    <r>
      <rPr>
        <sz val="12"/>
        <color rgb="FF7030A0"/>
        <rFont val="Calibri"/>
        <family val="2"/>
      </rPr>
      <t>capacity building support to state and local health sector officials</t>
    </r>
    <r>
      <rPr>
        <sz val="12"/>
        <color rgb="FF000000"/>
        <rFont val="Calibri"/>
        <family val="2"/>
      </rPr>
      <t xml:space="preserve"> on health effects of climate change at national and subnational levels” (p.103)</t>
    </r>
  </si>
  <si>
    <r>
      <t>“</t>
    </r>
    <r>
      <rPr>
        <sz val="12"/>
        <color rgb="FF7030A0"/>
        <rFont val="Calibri"/>
        <family val="2"/>
      </rPr>
      <t>Develop low-cost, user friendly blueprints for latrines, hand washing stations and other public facilities</t>
    </r>
    <r>
      <rPr>
        <sz val="12"/>
        <color rgb="FF000000"/>
        <rFont val="Calibri"/>
        <family val="2"/>
      </rPr>
      <t xml:space="preserve"> to minimize vector promotion of diseases.” (p103).</t>
    </r>
  </si>
  <si>
    <r>
      <t>"Establish early warning capabilities for climate change related health threats" (p102);
"Develop</t>
    </r>
    <r>
      <rPr>
        <sz val="12"/>
        <color rgb="FF7030A0"/>
        <rFont val="Calibri"/>
        <family val="2"/>
      </rPr>
      <t xml:space="preserve"> health hazard forecasting products</t>
    </r>
    <r>
      <rPr>
        <sz val="12"/>
        <color rgb="FF000000"/>
        <rFont val="Calibri"/>
        <family val="2"/>
      </rPr>
      <t xml:space="preserve"> for early warning based on climate and meteorological data. Develop and implement </t>
    </r>
    <r>
      <rPr>
        <sz val="12"/>
        <color rgb="FF7030A0"/>
        <rFont val="Calibri"/>
        <family val="2"/>
      </rPr>
      <t>preparedness and response plans</t>
    </r>
    <r>
      <rPr>
        <sz val="12"/>
        <color rgb="FF000000"/>
        <rFont val="Calibri"/>
        <family val="2"/>
      </rPr>
      <t xml:space="preserve"> for health threats (e.g., heat waves, diseases)" (p103). </t>
    </r>
  </si>
  <si>
    <r>
      <t>Y - "</t>
    </r>
    <r>
      <rPr>
        <sz val="12"/>
        <color rgb="FF7030A0"/>
        <rFont val="Calibri"/>
        <family val="2"/>
      </rPr>
      <t>Develop risk maps</t>
    </r>
    <r>
      <rPr>
        <sz val="12"/>
        <color rgb="FF000000"/>
        <rFont val="Calibri"/>
        <family val="2"/>
      </rPr>
      <t xml:space="preserve"> to identify areas and populations most susceptible to climate change related health hazards (e.g., heat, disease)." (p102).</t>
    </r>
  </si>
  <si>
    <r>
      <t xml:space="preserve">Y - “Develop, disseminate and implement guidance and provide capacity </t>
    </r>
    <r>
      <rPr>
        <sz val="12"/>
        <color rgb="FF7030A0"/>
        <rFont val="Calibri"/>
        <family val="2"/>
      </rPr>
      <t>building support to state and local health sector officials</t>
    </r>
    <r>
      <rPr>
        <sz val="12"/>
        <color rgb="FF000000"/>
        <rFont val="Calibri"/>
        <family val="2"/>
      </rPr>
      <t xml:space="preserve"> on health effects of climate change at national and subnational levels”;
“Promote climate health education in school curricula.”;
“</t>
    </r>
    <r>
      <rPr>
        <sz val="12"/>
        <color rgb="FF7030A0"/>
        <rFont val="Calibri"/>
        <family val="2"/>
      </rPr>
      <t>Establish targeted public information and messaging campaign</t>
    </r>
    <r>
      <rPr>
        <sz val="12"/>
        <color rgb="FF000000"/>
        <rFont val="Calibri"/>
        <family val="2"/>
      </rPr>
      <t xml:space="preserve"> to promote risk reducing behavior change in communities and to raise </t>
    </r>
    <r>
      <rPr>
        <sz val="12"/>
        <color rgb="FF7030A0"/>
        <rFont val="Calibri"/>
        <family val="2"/>
      </rPr>
      <t>awareness</t>
    </r>
    <r>
      <rPr>
        <sz val="12"/>
        <color rgb="FF000000"/>
        <rFont val="Calibri"/>
        <family val="2"/>
      </rPr>
      <t xml:space="preserve"> on climate change induced diseases, with special emphasis on highly vulnerable groups.”;
“Build capacity to consider climate change r ed health threats in urban, rural and regional planning.”;
“Develop low-cost, user friendly blueprints for latrines, hand washing stations and other public facilities to minimize vector promotion of diseases.” (p103).</t>
    </r>
  </si>
  <si>
    <r>
      <t xml:space="preserve">"Establishing an efficient climate </t>
    </r>
    <r>
      <rPr>
        <sz val="12"/>
        <color rgb="FF7030A0"/>
        <rFont val="Calibri"/>
        <family val="2"/>
      </rPr>
      <t>information and communication system</t>
    </r>
    <r>
      <rPr>
        <sz val="12"/>
        <color rgb="FF000000"/>
        <rFont val="Calibri"/>
        <family val="2"/>
      </rPr>
      <t>" (p69).
"Strengthening the</t>
    </r>
    <r>
      <rPr>
        <sz val="12"/>
        <color rgb="FF7030A0"/>
        <rFont val="Calibri"/>
        <family val="2"/>
      </rPr>
      <t xml:space="preserve"> surveillance</t>
    </r>
    <r>
      <rPr>
        <sz val="12"/>
        <color rgb="FF000000"/>
        <rFont val="Calibri"/>
        <family val="2"/>
      </rPr>
      <t xml:space="preserve"> and monitoring of climateinduced diseases" (p68).
"Improvement of</t>
    </r>
    <r>
      <rPr>
        <sz val="12"/>
        <color rgb="FF7030A0"/>
        <rFont val="Calibri"/>
        <family val="2"/>
      </rPr>
      <t xml:space="preserve"> monitoring of climate altering pollutants</t>
    </r>
    <r>
      <rPr>
        <sz val="12"/>
        <color rgb="FF000000"/>
        <rFont val="Calibri"/>
        <family val="2"/>
      </rPr>
      <t>" (p69).</t>
    </r>
  </si>
  <si>
    <r>
      <t>"</t>
    </r>
    <r>
      <rPr>
        <sz val="12"/>
        <color rgb="FF7030A0"/>
        <rFont val="Calibri"/>
        <family val="2"/>
      </rPr>
      <t>Capacity development</t>
    </r>
    <r>
      <rPr>
        <sz val="12"/>
        <color rgb="FF000000"/>
        <rFont val="Calibri"/>
        <family val="2"/>
      </rPr>
      <t xml:space="preserve"> for managing climate-induced disease incidents" (p68).
"Capacity development for managing health impacts of climate altering pollutants" (p70).</t>
    </r>
  </si>
  <si>
    <r>
      <t>"Improvement of</t>
    </r>
    <r>
      <rPr>
        <sz val="12"/>
        <color rgb="FF7030A0"/>
        <rFont val="Calibri"/>
        <family val="2"/>
      </rPr>
      <t xml:space="preserve"> disaster risk preparedness</t>
    </r>
    <r>
      <rPr>
        <sz val="12"/>
        <color rgb="FF000000"/>
        <rFont val="Calibri"/>
        <family val="2"/>
      </rPr>
      <t xml:space="preserve"> of health related agencies and workers" (p69).</t>
    </r>
  </si>
  <si>
    <r>
      <t xml:space="preserve">Y - "Develop a mechanism for </t>
    </r>
    <r>
      <rPr>
        <sz val="12"/>
        <color rgb="FF7030A0"/>
        <rFont val="Calibri"/>
        <family val="2"/>
      </rPr>
      <t>dissemination of air pollution levels to the general public</t>
    </r>
    <r>
      <rPr>
        <sz val="12"/>
        <color rgb="FF000000"/>
        <rFont val="Calibri"/>
        <family val="2"/>
      </rPr>
      <t xml:space="preserve"> in high risk areas" (p70).</t>
    </r>
  </si>
  <si>
    <r>
      <t xml:space="preserve">Y - "Launch an </t>
    </r>
    <r>
      <rPr>
        <sz val="12"/>
        <color rgb="FF7030A0"/>
        <rFont val="Calibri"/>
        <family val="2"/>
      </rPr>
      <t xml:space="preserve">awareness programme </t>
    </r>
    <r>
      <rPr>
        <sz val="12"/>
        <color rgb="FF000000"/>
        <rFont val="Calibri"/>
        <family val="2"/>
      </rPr>
      <t xml:space="preserve">on climate and health risks for Health" (p68);
 "Increase </t>
    </r>
    <r>
      <rPr>
        <sz val="12"/>
        <color rgb="FF7030A0"/>
        <rFont val="Calibri"/>
        <family val="2"/>
      </rPr>
      <t>public awareness</t>
    </r>
    <r>
      <rPr>
        <sz val="12"/>
        <color rgb="FF000000"/>
        <rFont val="Calibri"/>
        <family val="2"/>
      </rPr>
      <t xml:space="preserve"> on health impacts of pollution" (p70).</t>
    </r>
  </si>
  <si>
    <r>
      <t>Y - "</t>
    </r>
    <r>
      <rPr>
        <sz val="12"/>
        <color rgb="FF7030A0"/>
        <rFont val="Calibri"/>
        <family val="2"/>
      </rPr>
      <t>Conducting research studies</t>
    </r>
    <r>
      <rPr>
        <sz val="12"/>
        <color rgb="FF000000"/>
        <rFont val="Calibri"/>
        <family val="2"/>
      </rPr>
      <t xml:space="preserve"> to assess the risk of climateinduced diseases" (p68).
"Conducting research studies to assess health impacts of climate altering pollutants" (p69).
"Conducting research studies to assess health impacts of heat/thermal stress" (p70).
Amount of </t>
    </r>
    <r>
      <rPr>
        <sz val="12"/>
        <color rgb="FF7030A0"/>
        <rFont val="Calibri"/>
        <family val="2"/>
      </rPr>
      <t>money allocated/utilized for doing research</t>
    </r>
    <r>
      <rPr>
        <sz val="12"/>
        <color rgb="FF000000"/>
        <rFont val="Calibri"/>
        <family val="2"/>
      </rPr>
      <t xml:space="preserve"> (p.68-70)</t>
    </r>
  </si>
  <si>
    <r>
      <t xml:space="preserve">"Improvement of </t>
    </r>
    <r>
      <rPr>
        <sz val="12"/>
        <color rgb="FF7030A0"/>
        <rFont val="Calibri"/>
        <family val="2"/>
      </rPr>
      <t>monitoring</t>
    </r>
    <r>
      <rPr>
        <sz val="12"/>
        <color rgb="FF000000"/>
        <rFont val="Calibri"/>
        <family val="2"/>
      </rPr>
      <t xml:space="preserve"> of climate altering pollutants" (p69)</t>
    </r>
  </si>
  <si>
    <r>
      <t xml:space="preserve">“Number of research studies conducted;
Amount of money allocated/utilized for doing research;
Assessment on the critical factors for controlling climate-induced disease incidents finalized;
Number of </t>
    </r>
    <r>
      <rPr>
        <sz val="12"/>
        <color rgb="FF7030A0"/>
        <rFont val="Calibri"/>
        <family val="2"/>
      </rPr>
      <t>plausible strategies</t>
    </r>
    <r>
      <rPr>
        <sz val="12"/>
        <color rgb="FF000000"/>
        <rFont val="Calibri"/>
        <family val="2"/>
      </rPr>
      <t xml:space="preserve"> identified for management of climate-induced disease incidents;
</t>
    </r>
    <r>
      <rPr>
        <sz val="12"/>
        <color rgb="FF7030A0"/>
        <rFont val="Calibri"/>
        <family val="2"/>
      </rPr>
      <t>Surveillance</t>
    </r>
    <r>
      <rPr>
        <sz val="12"/>
        <color rgb="FF000000"/>
        <rFont val="Calibri"/>
        <family val="2"/>
      </rPr>
      <t xml:space="preserve"> programme established;
Number of vulnerability maps produced;
</t>
    </r>
    <r>
      <rPr>
        <sz val="12"/>
        <color rgb="FF7030A0"/>
        <rFont val="Calibri"/>
        <family val="2"/>
      </rPr>
      <t>Money allocated for establishing a mechanism for sharing meteorological , clinical and entomological information</t>
    </r>
    <r>
      <rPr>
        <sz val="12"/>
        <color rgb="FF000000"/>
        <rFont val="Calibri"/>
        <family val="2"/>
      </rPr>
      <t xml:space="preserve">;
Amount of money allocated/spent for Strengthening the alertness of health system against climate-induced disease incidents;
Number of awareness programme conducted;
Guidelines are developed and published;
Amount of money allocated for the development;
Number of training programme conducted;
Amount of money spent on purchasing </t>
    </r>
    <r>
      <rPr>
        <sz val="12"/>
        <color rgb="FF7030A0"/>
        <rFont val="Calibri"/>
        <family val="2"/>
      </rPr>
      <t>laboratory equipment</t>
    </r>
    <r>
      <rPr>
        <sz val="12"/>
        <color rgb="FF000000"/>
        <rFont val="Calibri"/>
        <family val="2"/>
      </rPr>
      <t xml:space="preserve">;
Amount of money allocated/spent on the activities on the early warning system;
Number of activities initiated to strengthen the early warning system;
Amount of money allocated/spent on establishment of the mechanism;
Number of </t>
    </r>
    <r>
      <rPr>
        <sz val="12"/>
        <color rgb="FF7030A0"/>
        <rFont val="Calibri"/>
        <family val="2"/>
      </rPr>
      <t>information sharing workshops</t>
    </r>
    <r>
      <rPr>
        <sz val="12"/>
        <color rgb="FF000000"/>
        <rFont val="Calibri"/>
        <family val="2"/>
      </rPr>
      <t xml:space="preserve"> conducted;
Guidelines are developed and published;
Number of awareness workshops conducted;
Amount of money allocated/spent on awareness workshops;
Amount of money allocated/spent on activities to strengthen the coordination;
Number of </t>
    </r>
    <r>
      <rPr>
        <sz val="12"/>
        <color rgb="FF7030A0"/>
        <rFont val="Calibri"/>
        <family val="2"/>
      </rPr>
      <t>coordination meetings/workshops between the agencies</t>
    </r>
    <r>
      <rPr>
        <sz val="12"/>
        <color rgb="FF000000"/>
        <rFont val="Calibri"/>
        <family val="2"/>
      </rPr>
      <t xml:space="preserve">;
Number of research studies conducted;
Amount of money allocated/spent on research;
Number of treatment procedures and diagnostic tools identified;
Amount of money allocated/spent on establishing air quality monitoring facilities in strategic locations;
Amount of money spent on establishment of pollution-free transport system;
Number of locations where the monitoring systems are established;
Amount of money allocated/spent on establishing mechanisms;
</t>
    </r>
    <r>
      <rPr>
        <sz val="12"/>
        <color rgb="FF7030A0"/>
        <rFont val="Calibri"/>
        <family val="2"/>
      </rPr>
      <t>Amount of money allocated/spent on strengthening the programme</t>
    </r>
    <r>
      <rPr>
        <sz val="12"/>
        <color rgb="FF000000"/>
        <rFont val="Calibri"/>
        <family val="2"/>
      </rPr>
      <t>;
Guidelines are developed;
Number of awareness programmes conducted;
Number of training programmes conducted;
Number of research studies conducted;
Amount of money allocated/spent on research studies;
Assessments on the diagnostic tools and treatment procedures are completed Number of awareness programmes conducted;
Amount of money allocated/spent on awareness activities” (p68-70).</t>
    </r>
  </si>
  <si>
    <r>
      <t xml:space="preserve">Very detailed plan with time plan and </t>
    </r>
    <r>
      <rPr>
        <sz val="12"/>
        <color rgb="FF7030A0"/>
        <rFont val="Calibri"/>
        <family val="2"/>
      </rPr>
      <t>budget</t>
    </r>
    <r>
      <rPr>
        <sz val="12"/>
        <color rgb="FF000000"/>
        <rFont val="Calibri"/>
        <family val="2"/>
      </rPr>
      <t xml:space="preserve"> for the Health section (p149)</t>
    </r>
  </si>
  <si>
    <r>
      <t xml:space="preserve">“Development of water, food and sanitation </t>
    </r>
    <r>
      <rPr>
        <sz val="12"/>
        <color rgb="FF7030A0"/>
        <rFont val="Calibri"/>
        <family val="2"/>
      </rPr>
      <t>monitoring and safety systems</t>
    </r>
    <r>
      <rPr>
        <sz val="12"/>
        <color rgb="FF000000"/>
        <rFont val="Calibri"/>
        <family val="2"/>
      </rPr>
      <t xml:space="preserve"> using </t>
    </r>
    <r>
      <rPr>
        <sz val="12"/>
        <color rgb="FF7030A0"/>
        <rFont val="Calibri"/>
        <family val="2"/>
      </rPr>
      <t>high technology</t>
    </r>
    <r>
      <rPr>
        <sz val="12"/>
        <color rgb="FF000000"/>
        <rFont val="Calibri"/>
        <family val="2"/>
      </rPr>
      <t>” (p194)</t>
    </r>
  </si>
  <si>
    <r>
      <t>“</t>
    </r>
    <r>
      <rPr>
        <sz val="12"/>
        <color rgb="FF7030A0"/>
        <rFont val="Calibri"/>
        <family val="2"/>
      </rPr>
      <t>Training health professionals</t>
    </r>
    <r>
      <rPr>
        <sz val="12"/>
        <color rgb="FF000000"/>
        <rFont val="Calibri"/>
        <family val="2"/>
      </rPr>
      <t xml:space="preserve"> and increasing the awareness of people, particularly women, in water-poor areas about measures they can take to help prevent major diseases related to water, sanitation, and food” (p195).</t>
    </r>
  </si>
  <si>
    <r>
      <t xml:space="preserve">"The Palestinian government has launched </t>
    </r>
    <r>
      <rPr>
        <sz val="12"/>
        <color rgb="FF7030A0"/>
        <rFont val="Calibri"/>
        <family val="2"/>
      </rPr>
      <t>a regional sanitary landfill</t>
    </r>
    <r>
      <rPr>
        <sz val="12"/>
        <color rgb="FFFF0000"/>
        <rFont val="Calibri"/>
        <family val="2"/>
      </rPr>
      <t xml:space="preserve"> (Deir-El-Balah),which helps to reduce risks to health and the environment caused by random dumpsites, which are commonly spread throughout the Gaza Strip." (p40).</t>
    </r>
  </si>
  <si>
    <r>
      <t>Y - “</t>
    </r>
    <r>
      <rPr>
        <sz val="12"/>
        <color rgb="FF7030A0"/>
        <rFont val="Calibri"/>
        <family val="2"/>
      </rPr>
      <t>Increasing the awareness of people</t>
    </r>
    <r>
      <rPr>
        <sz val="12"/>
        <color rgb="FF000000"/>
        <rFont val="Calibri"/>
        <family val="2"/>
      </rPr>
      <t>, particularly women, in water-poor areas of measures they can take to help prevent major diseases related to water, sanitation, and food” (p194-195).</t>
    </r>
  </si>
  <si>
    <r>
      <t xml:space="preserve">- Supporting family and school health programmes (p.57)
- </t>
    </r>
    <r>
      <rPr>
        <sz val="12"/>
        <color rgb="FF7030A0"/>
        <rFont val="Calibri"/>
        <family val="2"/>
      </rPr>
      <t xml:space="preserve">Building institutional capacities </t>
    </r>
    <r>
      <rPr>
        <sz val="12"/>
        <rFont val="Calibri"/>
        <family val="2"/>
      </rPr>
      <t xml:space="preserve">(p.63)
- </t>
    </r>
    <r>
      <rPr>
        <sz val="12"/>
        <color rgb="FF7030A0"/>
        <rFont val="Calibri"/>
        <family val="2"/>
      </rPr>
      <t>Partnerships</t>
    </r>
    <r>
      <rPr>
        <sz val="12"/>
        <rFont val="Calibri"/>
        <family val="2"/>
      </rPr>
      <t xml:space="preserve"> to coordinate with
partner agencies within the UN system (p.76)
- Improving</t>
    </r>
    <r>
      <rPr>
        <sz val="12"/>
        <color rgb="FF7030A0"/>
        <rFont val="Calibri"/>
        <family val="2"/>
      </rPr>
      <t xml:space="preserve"> legislation</t>
    </r>
    <r>
      <rPr>
        <sz val="12"/>
        <rFont val="Calibri"/>
        <family val="2"/>
      </rPr>
      <t xml:space="preserve"> (p.83)</t>
    </r>
  </si>
  <si>
    <r>
      <t>- Adaptation in the health sector should include</t>
    </r>
    <r>
      <rPr>
        <sz val="12"/>
        <color rgb="FF7030A0"/>
        <rFont val="Calibri"/>
        <family val="2"/>
      </rPr>
      <t xml:space="preserve"> capacity building</t>
    </r>
    <r>
      <rPr>
        <sz val="12"/>
        <rFont val="Calibri"/>
        <family val="2"/>
      </rPr>
      <t xml:space="preserve"> among rural health personnel (p.15,28)
- Building capacities of health cadres (p.57)
- </t>
    </r>
    <r>
      <rPr>
        <sz val="12"/>
        <color rgb="FF7030A0"/>
        <rFont val="Calibri"/>
        <family val="2"/>
      </rPr>
      <t xml:space="preserve">Early warning </t>
    </r>
    <r>
      <rPr>
        <sz val="12"/>
        <rFont val="Calibri"/>
        <family val="2"/>
      </rPr>
      <t>of the Spread of disease vectors (p.94)</t>
    </r>
  </si>
  <si>
    <r>
      <t xml:space="preserve">- Adaptation in the health sector should include </t>
    </r>
    <r>
      <rPr>
        <sz val="12"/>
        <color rgb="FF7030A0"/>
        <rFont val="Calibri"/>
        <family val="2"/>
      </rPr>
      <t>installation of rural health centers</t>
    </r>
    <r>
      <rPr>
        <sz val="12"/>
        <rFont val="Calibri"/>
        <family val="2"/>
      </rPr>
      <t xml:space="preserve"> (p.15,58) which are </t>
    </r>
    <r>
      <rPr>
        <sz val="12"/>
        <color rgb="FF7030A0"/>
        <rFont val="Calibri"/>
        <family val="2"/>
      </rPr>
      <t>well equipped</t>
    </r>
    <r>
      <rPr>
        <sz val="12"/>
        <rFont val="Calibri"/>
        <family val="2"/>
      </rPr>
      <t xml:space="preserve"> with qualified medical cadres (p.80), and dispensaries (p.58)
- Increased access to standard vaccines (p.15, 78)
- Proper solid waste disposal, and </t>
    </r>
    <r>
      <rPr>
        <sz val="12"/>
        <color rgb="FF7030A0"/>
        <rFont val="Calibri"/>
        <family val="2"/>
      </rPr>
      <t>construction of communal latrines</t>
    </r>
    <r>
      <rPr>
        <sz val="12"/>
        <rFont val="Calibri"/>
        <family val="2"/>
      </rPr>
      <t xml:space="preserve"> and</t>
    </r>
    <r>
      <rPr>
        <sz val="12"/>
        <color rgb="FF7030A0"/>
        <rFont val="Calibri"/>
        <family val="2"/>
      </rPr>
      <t xml:space="preserve"> water treatment plants</t>
    </r>
    <r>
      <rPr>
        <sz val="12"/>
        <rFont val="Calibri"/>
        <family val="2"/>
      </rPr>
      <t xml:space="preserve"> (p.20) and provision of water quality testing</t>
    </r>
    <r>
      <rPr>
        <sz val="12"/>
        <color rgb="FF7030A0"/>
        <rFont val="Calibri"/>
        <family val="2"/>
      </rPr>
      <t xml:space="preserve"> equipments</t>
    </r>
    <r>
      <rPr>
        <sz val="12"/>
        <rFont val="Calibri"/>
        <family val="2"/>
      </rPr>
      <t xml:space="preserve"> (p.58)
- Ensuring access to safe drinking water (p.29)
- '- Vaccination campaigns for key preventable diseases such
as schistosomiasis (p.24)
- Ensuring adequate treatment supplies for vector-borne diseases (p.25)
- </t>
    </r>
    <r>
      <rPr>
        <sz val="12"/>
        <color rgb="FF7030A0"/>
        <rFont val="Calibri"/>
        <family val="2"/>
      </rPr>
      <t xml:space="preserve">Improving primary health care services </t>
    </r>
    <r>
      <rPr>
        <sz val="12"/>
        <rFont val="Calibri"/>
        <family val="2"/>
      </rPr>
      <t>and providing services for a healthy environment (p.55)
- Rehabilitation of rangelandsand afforestation (p.94)</t>
    </r>
  </si>
  <si>
    <r>
      <t xml:space="preserve">- Early warning and </t>
    </r>
    <r>
      <rPr>
        <sz val="12"/>
        <color rgb="FF7030A0"/>
        <rFont val="Calibri"/>
        <family val="2"/>
      </rPr>
      <t>response to health emergencies</t>
    </r>
    <r>
      <rPr>
        <sz val="12"/>
        <rFont val="Calibri"/>
        <family val="2"/>
      </rPr>
      <t xml:space="preserve"> (p.63)
- Medicines stock during </t>
    </r>
    <r>
      <rPr>
        <sz val="12"/>
        <color rgb="FF7030A0"/>
        <rFont val="Calibri"/>
        <family val="2"/>
      </rPr>
      <t>disasters &amp; emergency</t>
    </r>
    <r>
      <rPr>
        <sz val="12"/>
        <rFont val="Calibri"/>
        <family val="2"/>
      </rPr>
      <t xml:space="preserve"> (p.94)</t>
    </r>
  </si>
  <si>
    <r>
      <t xml:space="preserve">- Adaptation in the health sector should include </t>
    </r>
    <r>
      <rPr>
        <sz val="12"/>
        <color rgb="FF7030A0"/>
        <rFont val="Calibri"/>
        <family val="2"/>
      </rPr>
      <t>rural public health awareness programmes</t>
    </r>
    <r>
      <rPr>
        <sz val="12"/>
        <rFont val="Calibri"/>
        <family val="2"/>
      </rPr>
      <t xml:space="preserve"> regarding measures to protect against community diseases and vectors (p.13,25,57)</t>
    </r>
  </si>
  <si>
    <r>
      <t xml:space="preserve">- entomological survey to offset dengue fever and malaria (p.20)
- </t>
    </r>
    <r>
      <rPr>
        <sz val="12"/>
        <color rgb="FF7030A0"/>
        <rFont val="Calibri"/>
        <family val="2"/>
      </rPr>
      <t xml:space="preserve">Research on climate vector-borne diseases </t>
    </r>
    <r>
      <rPr>
        <sz val="12"/>
        <rFont val="Calibri"/>
        <family val="2"/>
      </rPr>
      <t>(p.97)</t>
    </r>
  </si>
  <si>
    <r>
      <t>-</t>
    </r>
    <r>
      <rPr>
        <sz val="12"/>
        <color rgb="FF7030A0"/>
        <rFont val="Calibri"/>
        <family val="2"/>
      </rPr>
      <t xml:space="preserve"> Cost estimate</t>
    </r>
    <r>
      <rPr>
        <sz val="12"/>
        <rFont val="Calibri"/>
        <family val="2"/>
      </rPr>
      <t xml:space="preserve"> is prepared for 5-year adaptation measures (p.64-65)</t>
    </r>
  </si>
  <si>
    <r>
      <t>- Improving</t>
    </r>
    <r>
      <rPr>
        <sz val="12"/>
        <color rgb="FF7030A0"/>
        <rFont val="Calibri"/>
        <family val="2"/>
        <scheme val="minor"/>
      </rPr>
      <t xml:space="preserve"> legislation</t>
    </r>
    <r>
      <rPr>
        <sz val="12"/>
        <rFont val="Calibri"/>
        <family val="2"/>
        <scheme val="minor"/>
      </rPr>
      <t xml:space="preserve"> (p.83)</t>
    </r>
  </si>
  <si>
    <t>2019-2029</t>
  </si>
  <si>
    <t>“increased temperature, alternating rainfalls leading to excessive stagnant water, floods, droughts, and rising seawater levels that cause flooding and intrusion of saltwater further inland…Rising temperatures will affect health in various ways, including:- an increase in numbers of existing microorganisms including pathogens, disease vectors and diseases that will potentially thrive and cause a significant threat;
- development of new pathogens as a result of conditions more hospitable to mutant species, which could significantly challenge the country’s disease-control ability; and
- an increase in mortalities due to high temperatures, particularly during heat waves, especially among the elderly and those with specific cardiovascular, cerebrovascular and respiratory diseases….Changes in precipitation may have the following impacts on Human Health:
- increases in cases of vector-borne diseases, such as malaria in the interior and dengue in the coastal area;
- increases in cases of upper (nasal area and throat) and lower (respiratory tract and lungs) respiratory illnesses; and
- increases in incidents of diarrhoea and in the likelihood of cholera outbreaks.” (p164)</t>
  </si>
  <si>
    <t>“Strengthening of technical and professional capacity of health personnel, the organizational capacity of health systems, and their institutional capacity to work with others. In order to public health resources for the surveillance, prevention and control of vector borne diseases.” (p108);
“Introduce Early Disease Warning Systems that consider temperature signatures for vector borne diseases and other diseases.” (p110).</t>
  </si>
  <si>
    <t>“Strengthening of technical and professional capacity of health personnel, the organizational capacity of health systems, and their institutional capacity to work with others. In order to public health resources for the surveillance, prevention and control of vector borne diseases.” (p108).</t>
  </si>
  <si>
    <t>“Establish medical centers near potential risk zones and hospitals in areas that are not vulnerable to climate-change impacts.” (p109).</t>
  </si>
  <si>
    <t xml:space="preserve">
“a National Health Disaster Plan have been developed but it is not clear how operational they are currently” (p168)</t>
  </si>
  <si>
    <t>The report indicated the climate change can have impacts on
-population concentrations located in the low coastal area;
- population concentrations located in isolated and remote areas in the hinterlands;
- low-income members of the population, many of whom lack insurance; and
- members of the population who are in poor health, infants, and the elderly.
Rising temperatures will affect health in various ways, including:
- an increase in numbers of existing microorganisms including pathogens, disease vectors and diseases that will potentially thrive and cause a significant threat;
(p164)</t>
  </si>
  <si>
    <t>“Identify potential risk zones and locations vulnerable to climate change health impacts. Crucial infrastructure will be moved to higher grounds that are less vulnerable to floods, sea-level rise, landslides etc.
Technology employed to understand geographic and seasonal distribution of health risks and outcomes (i.e. risk mapping) tracked” (p64)</t>
  </si>
  <si>
    <t>Y - “Conduct a public-awareness campaign on climate related health impacts, such as dangers of prolonged heat stress.” “Provide information to the public on climate related vector-borne diseases.”(p109)</t>
  </si>
  <si>
    <t>“Improvement in confidence of modelling to the extent where specific models can be generated for major national planning themes - water resources, … and human health.”
“Reduced gaps in land use data, tree forest cover, socio-demographic, health, … and natural disaster statistics” (p73)</t>
  </si>
  <si>
    <t>“Expansion of preventative care programs; Area of country monitored; Reduced frequency and intensity of outbreaks; Capacity assessment of healthcare system implemented; Number of foreign-local linkages; Health care professionals trained in climate and health related areas; Engagement between practitioners and communities; Increase in public awareness; Public access to feedback mechanisms; Health and climate risk maps developed; Number of healthcare indicators monitored; Regularization of healthcare capacity reviews; Increase in surveillance programmes; Increased risk mapping; Increased early warning systems” (p62-64) “Surinamese authorities are aware of newly emerging pathogens relevant to Suriname’s future and keep abreast of preventative measures such as new vaccination protocols, new antibiotics, and new health related precautions.
Increased capacity for monitoring activities across more regions of the country; Higher levels of disease surveillance and means to provide early warning of outbreaks and increased risk to communities.
Focus on actors’ needs in order to ensure the implementation of accurate interventions, any initiative on capacity development at any level should start by a capacity assessment of the corresponding health system.
Foster collaboration and partnerships, especially with and between countries and regions, and within and between related departments and units.
Enhance the sustainability of capacity building efforts by integrating climate change at early stages of professional health training.
Engage with wider audiences outside of the core health community, including other sectors, the media and community groups.
Communication strategy on climate risks to health developed and implemented, outlining the scope of information for diverse audiences (e.g. media, public, health personnel and other sectors) and events, including who should communicate, and the means of communication.
Community engagement and feedback mechanisms established to empower affected populations to respond to warnings, and to guide future development of monitoring and warning systems.
Identify potential risk zones and locations vulnerable to climate change health impacts. Crucial infrastructure will be moved to higher grounds that are less vulnerable to floods, sea-level rise, landslides etc.
Monitoring indicators on climate change impacts, vulnerability, response capacity and emergency preparedness capacity, as well as climate and environmental variables included in relevant monitoring systems at national level and reported over time.
Periodic reviews for improvements or deterioration of capacities identified in assessments including impacts of main environmental determinants of health monitored by the health sector.
Early detection tools (e.g. rapid diagnostics, syndromic surveillance) used to identify changing incidence and early action triggered.
Technology employed to understand geographic and seasonal distribution of health risks and outcomes (i.e. risk mapping) tracked.
Early warning systems for relevant extreme weather events and climate-sensitive diseases (e.g. heat-stress, zoonotic diseases, undernutrition) established.” (p108-110)</t>
  </si>
  <si>
    <t xml:space="preserve">Y - they give the future planning and implementation processes in relation to the NAP (p57 and p62-64). However, it’s not clear what methodology they use to actually monitor and evaluate the program. </t>
  </si>
  <si>
    <t>No responsible agency in Health idientified</t>
  </si>
  <si>
    <t xml:space="preserve">Except for the Health plan and indicators, the report also give comprehensive Indicative Outputs (p108-110), depicting the work they want to achieve. I put all these Outputs to the O Indicators as I see them are more like KPI. </t>
  </si>
  <si>
    <r>
      <t>- Strengthening organizational capacity of health systems, and their institutional capacity to work with others for the surveillance, prevention and control of vector borne diseases (p.108)
- Technology employed to understand geographic and seasonal distribution of health risks and outcomes (i.e. risk mapping) tracked” (p64)
- Expansion of</t>
    </r>
    <r>
      <rPr>
        <sz val="12"/>
        <color rgb="FF7030A0"/>
        <rFont val="Calibri"/>
        <family val="2"/>
      </rPr>
      <t xml:space="preserve"> preventative care </t>
    </r>
    <r>
      <rPr>
        <b/>
        <sz val="12"/>
        <color rgb="FF7030A0"/>
        <rFont val="Calibri"/>
        <family val="2"/>
      </rPr>
      <t>programs</t>
    </r>
    <r>
      <rPr>
        <sz val="12"/>
        <color rgb="FF7030A0"/>
        <rFont val="Calibri"/>
        <family val="2"/>
      </rPr>
      <t xml:space="preserve">
</t>
    </r>
    <r>
      <rPr>
        <sz val="12"/>
        <rFont val="Calibri"/>
        <family val="2"/>
      </rPr>
      <t xml:space="preserve">- Foster </t>
    </r>
    <r>
      <rPr>
        <sz val="12"/>
        <color rgb="FF7030A0"/>
        <rFont val="Calibri"/>
        <family val="2"/>
      </rPr>
      <t>collaboration</t>
    </r>
    <r>
      <rPr>
        <sz val="12"/>
        <rFont val="Calibri"/>
        <family val="2"/>
      </rPr>
      <t xml:space="preserve"> and partnerships, especially ... between related departments and units (p.108)</t>
    </r>
  </si>
  <si>
    <r>
      <t xml:space="preserve">- Strengthening of technical and professional </t>
    </r>
    <r>
      <rPr>
        <sz val="12"/>
        <color rgb="FF7030A0"/>
        <rFont val="Calibri"/>
        <family val="2"/>
      </rPr>
      <t>capacity of health personnel</t>
    </r>
    <r>
      <rPr>
        <sz val="12"/>
        <color rgb="FF000000"/>
        <rFont val="Calibri"/>
        <family val="2"/>
      </rPr>
      <t xml:space="preserve"> (p.108)
- Introduce </t>
    </r>
    <r>
      <rPr>
        <sz val="12"/>
        <color rgb="FF7030A0"/>
        <rFont val="Calibri"/>
        <family val="2"/>
      </rPr>
      <t>Early Disease Warning</t>
    </r>
    <r>
      <rPr>
        <sz val="12"/>
        <color rgb="FF000000"/>
        <rFont val="Calibri"/>
        <family val="2"/>
      </rPr>
      <t xml:space="preserve"> Systems that consider temperature signatures for vector borne diseases and other diseases (p.110)
- </t>
    </r>
    <r>
      <rPr>
        <sz val="12"/>
        <color rgb="FF7030A0"/>
        <rFont val="Calibri"/>
        <family val="2"/>
      </rPr>
      <t>Provide information to the public</t>
    </r>
    <r>
      <rPr>
        <sz val="12"/>
        <color rgb="FF000000"/>
        <rFont val="Calibri"/>
        <family val="2"/>
      </rPr>
      <t xml:space="preserve"> on climate related vector-borne diseases (p.109) (communication related)</t>
    </r>
  </si>
  <si>
    <r>
      <t>-</t>
    </r>
    <r>
      <rPr>
        <sz val="12"/>
        <color rgb="FF7030A0"/>
        <rFont val="Calibri"/>
        <family val="2"/>
      </rPr>
      <t xml:space="preserve"> Establish medical centers</t>
    </r>
    <r>
      <rPr>
        <sz val="12"/>
        <color rgb="FF000000"/>
        <rFont val="Calibri"/>
        <family val="2"/>
      </rPr>
      <t xml:space="preserve"> near potential risk zones (p.109)</t>
    </r>
  </si>
  <si>
    <r>
      <t xml:space="preserve">- One of the indicative outputs of health adaptation stretegy: "monitoring indicators on </t>
    </r>
    <r>
      <rPr>
        <sz val="12"/>
        <color rgb="FF7030A0"/>
        <rFont val="Calibri"/>
        <family val="2"/>
      </rPr>
      <t>emergency preparedness capacity</t>
    </r>
    <r>
      <rPr>
        <sz val="12"/>
        <color rgb="FF000000"/>
        <rFont val="Calibri"/>
        <family val="2"/>
      </rPr>
      <t xml:space="preserve">" (p.110)
- </t>
    </r>
    <r>
      <rPr>
        <sz val="12"/>
        <color rgb="FF7030A0"/>
        <rFont val="Calibri"/>
        <family val="2"/>
      </rPr>
      <t>National Health Disaster Plan</t>
    </r>
    <r>
      <rPr>
        <sz val="12"/>
        <color rgb="FF000000"/>
        <rFont val="Calibri"/>
        <family val="2"/>
      </rPr>
      <t xml:space="preserve"> have been developed (p168)</t>
    </r>
  </si>
  <si>
    <r>
      <t xml:space="preserve">- Conduct a </t>
    </r>
    <r>
      <rPr>
        <sz val="12"/>
        <color rgb="FF7030A0"/>
        <rFont val="Calibri"/>
        <family val="2"/>
      </rPr>
      <t xml:space="preserve">public-awareness campaign </t>
    </r>
    <r>
      <rPr>
        <sz val="12"/>
        <color rgb="FF000000"/>
        <rFont val="Calibri"/>
        <family val="2"/>
      </rPr>
      <t>on climate related health impacts and provide information to the public on climate related vector-borne diseases (p.109)</t>
    </r>
  </si>
  <si>
    <r>
      <t>- Keep abreast of the latest scientific and medical findings and evidence related to the spread of disease likely caused by climatic changes (p.108)
-</t>
    </r>
    <r>
      <rPr>
        <sz val="12"/>
        <color rgb="FF7030A0"/>
        <rFont val="Calibri"/>
        <family val="2"/>
      </rPr>
      <t xml:space="preserve"> Stimulate national health research</t>
    </r>
    <r>
      <rPr>
        <sz val="12"/>
        <color rgb="FF000000"/>
        <rFont val="Calibri"/>
        <family val="2"/>
      </rPr>
      <t xml:space="preserve"> and conduct a continuous programme for monitoring diseases that have been highlighted with a climate change signal for Suriname (p.108)</t>
    </r>
  </si>
  <si>
    <r>
      <t xml:space="preserve">- 15 key performance indicators with achivement schedule included (p.62-63)
- a continuous </t>
    </r>
    <r>
      <rPr>
        <sz val="12"/>
        <color rgb="FF7030A0"/>
        <rFont val="Calibri"/>
        <family val="2"/>
      </rPr>
      <t>programme for monitoring</t>
    </r>
    <r>
      <rPr>
        <sz val="12"/>
        <color rgb="FF000000"/>
        <rFont val="Calibri"/>
        <family val="2"/>
      </rPr>
      <t xml:space="preserve"> diseases that have been highlighted with a climate change signal for Suriname (p.108)</t>
    </r>
  </si>
  <si>
    <r>
      <t xml:space="preserve">- </t>
    </r>
    <r>
      <rPr>
        <sz val="12"/>
        <color rgb="FF7030A0"/>
        <rFont val="Calibri"/>
        <family val="2"/>
      </rPr>
      <t>Expansion of preventative care programs</t>
    </r>
    <r>
      <rPr>
        <sz val="12"/>
        <color rgb="FF000000"/>
        <rFont val="Calibri"/>
        <family val="2"/>
      </rPr>
      <t xml:space="preserve">
- Area of country monitored
- Reduced frequency and intensity of outbreaks
- Capacity assessment of healthcare system implemented
- Number of foreign-local linkages
- Health care professionals trained in climate and health related areas
- Engagement between practitioners and communities
- Increase in public awareness
- Public access to feedback mechanisms
- Health and climate risk maps developed</t>
    </r>
  </si>
  <si>
    <r>
      <t>- It is stated that "</t>
    </r>
    <r>
      <rPr>
        <sz val="12"/>
        <color rgb="FF7030A0"/>
        <rFont val="Calibri"/>
        <family val="2"/>
      </rPr>
      <t>The Central Training for Nurses and those in related professions (COVAB)</t>
    </r>
    <r>
      <rPr>
        <sz val="12"/>
        <color rgb="FF000000"/>
        <rFont val="Calibri"/>
        <family val="2"/>
      </rPr>
      <t xml:space="preserve"> and youth dental care are governed by the Ministry of Health" (p.162), but nowhere is mentioned that this ministry will be responsible for NAP's health plan.</t>
    </r>
  </si>
  <si>
    <r>
      <t xml:space="preserve">- </t>
    </r>
    <r>
      <rPr>
        <sz val="12"/>
        <color rgb="FF7030A0"/>
        <rFont val="Calibri"/>
        <family val="2"/>
      </rPr>
      <t xml:space="preserve">Health and education sectors are considered foundation sectors </t>
    </r>
    <r>
      <rPr>
        <sz val="12"/>
        <color rgb="FF000000"/>
        <rFont val="Calibri"/>
        <family val="2"/>
      </rPr>
      <t>upon which all other sectors depend for long term resilience against climate change (p.160)</t>
    </r>
  </si>
  <si>
    <r>
      <t>“</t>
    </r>
    <r>
      <rPr>
        <sz val="12"/>
        <color rgb="FF7030A0"/>
        <rFont val="Calibri"/>
        <family val="2"/>
      </rPr>
      <t>Improving public health services to deal with climate related public health</t>
    </r>
    <r>
      <rPr>
        <sz val="12"/>
        <color rgb="FF000000"/>
        <rFont val="Calibri"/>
        <family val="2"/>
      </rPr>
      <t xml:space="preserve"> issues; Develop a health database and data management system which includes climate sensitive health risk and vulnerability information to facilitate effective, targeted and efficient delivery of health services; Establishing </t>
    </r>
    <r>
      <rPr>
        <sz val="12"/>
        <color rgb="FF7030A0"/>
        <rFont val="Calibri"/>
        <family val="2"/>
      </rPr>
      <t>surveillance</t>
    </r>
    <r>
      <rPr>
        <sz val="12"/>
        <color rgb="FF000000"/>
        <rFont val="Calibri"/>
        <family val="2"/>
      </rPr>
      <t xml:space="preserve"> for health </t>
    </r>
    <r>
      <rPr>
        <sz val="12"/>
        <color rgb="FF7030A0"/>
        <rFont val="Calibri"/>
        <family val="2"/>
      </rPr>
      <t>early warning</t>
    </r>
    <r>
      <rPr>
        <sz val="12"/>
        <color rgb="FF000000"/>
        <rFont val="Calibri"/>
        <family val="2"/>
      </rPr>
      <t xml:space="preserve"> systems and response mechanisms for climate-related health risks” (pxiii).
“</t>
    </r>
    <r>
      <rPr>
        <sz val="12"/>
        <color rgb="FF7030A0"/>
        <rFont val="Calibri"/>
        <family val="2"/>
      </rPr>
      <t xml:space="preserve">Integrate Climate Change considerations into Health Sector </t>
    </r>
    <r>
      <rPr>
        <b/>
        <sz val="12"/>
        <color rgb="FF7030A0"/>
        <rFont val="Calibri"/>
        <family val="2"/>
      </rPr>
      <t>Planning</t>
    </r>
    <r>
      <rPr>
        <sz val="12"/>
        <rFont val="Calibri"/>
        <family val="2"/>
      </rPr>
      <t xml:space="preserve"> and Regulatory Frameworks</t>
    </r>
    <r>
      <rPr>
        <sz val="12"/>
        <color rgb="FF000000"/>
        <rFont val="Calibri"/>
        <family val="2"/>
      </rPr>
      <t xml:space="preserve">”; “Improve </t>
    </r>
    <r>
      <rPr>
        <sz val="12"/>
        <color rgb="FF7030A0"/>
        <rFont val="Calibri"/>
        <family val="2"/>
      </rPr>
      <t>Health Sector Capacities</t>
    </r>
    <r>
      <rPr>
        <sz val="12"/>
        <color rgb="FF000000"/>
        <rFont val="Calibri"/>
        <family val="2"/>
      </rPr>
      <t xml:space="preserve"> for Managing Climate Risks” (p45).
“Establish and </t>
    </r>
    <r>
      <rPr>
        <sz val="12"/>
        <color rgb="FF7030A0"/>
        <rFont val="Calibri"/>
        <family val="2"/>
      </rPr>
      <t>capacitate municipal-level climate change tasks forces</t>
    </r>
    <r>
      <rPr>
        <sz val="12"/>
        <color rgb="FF000000"/>
        <rFont val="Calibri"/>
        <family val="2"/>
      </rPr>
      <t xml:space="preserve"> that build on existing municipal structures (e.g. health, disaster risk management, agriculture).” (p61).
“Reviewing all existing</t>
    </r>
    <r>
      <rPr>
        <sz val="12"/>
        <rFont val="Calibri"/>
        <family val="2"/>
      </rPr>
      <t xml:space="preserve"> guidelines</t>
    </r>
    <r>
      <rPr>
        <sz val="12"/>
        <color rgb="FF000000"/>
        <rFont val="Calibri"/>
        <family val="2"/>
      </rPr>
      <t xml:space="preserve">, standard operating procedures to consider climate change and its adverse effects; Review all existing guidelines and </t>
    </r>
    <r>
      <rPr>
        <sz val="12"/>
        <color rgb="FF7030A0"/>
        <rFont val="Calibri"/>
        <family val="2"/>
      </rPr>
      <t>Standard Operating Procedures</t>
    </r>
    <r>
      <rPr>
        <sz val="12"/>
        <color rgb="FF000000"/>
        <rFont val="Calibri"/>
        <family val="2"/>
      </rPr>
      <t xml:space="preserve"> (SOPs) considering climate change and its adverse effects; Support preparation of ―Health Risk and Preparedness Map‖ in relation to different climate risks, magnitude of existing and potential health risks due to each type of climate risk and existing and planned public health service delivery capacity at the national, sub-national and local levels; In close </t>
    </r>
    <r>
      <rPr>
        <sz val="12"/>
        <color rgb="FF7030A0"/>
        <rFont val="Calibri"/>
        <family val="2"/>
      </rPr>
      <t>collaboration with national and subnational health service delivery units</t>
    </r>
    <r>
      <rPr>
        <sz val="12"/>
        <color rgb="FF000000"/>
        <rFont val="Calibri"/>
        <family val="2"/>
      </rPr>
      <t xml:space="preserve"> and Comprehensive Primary Health Care system which includes Family Health and SISCA, establish </t>
    </r>
    <r>
      <rPr>
        <sz val="12"/>
        <color rgb="FF7030A0"/>
        <rFont val="Calibri"/>
        <family val="2"/>
      </rPr>
      <t>surveillance</t>
    </r>
    <r>
      <rPr>
        <sz val="12"/>
        <color rgb="FF000000"/>
        <rFont val="Calibri"/>
        <family val="2"/>
      </rPr>
      <t xml:space="preserve"> and response mechanisms to deal with climate related public health issues; Coordinate with the Ministry of Health to integrate climate change adaptation and mitigation in health sector policies including </t>
    </r>
    <r>
      <rPr>
        <sz val="12"/>
        <color rgb="FF7030A0"/>
        <rFont val="Calibri"/>
        <family val="2"/>
      </rPr>
      <t>WASH priorities</t>
    </r>
    <r>
      <rPr>
        <sz val="12"/>
        <color rgb="FF000000"/>
        <rFont val="Calibri"/>
        <family val="2"/>
      </rPr>
      <t xml:space="preserve">; Establishing a health cluster in order to prepare for and respond to emergency events and disasters; Integrated disease </t>
    </r>
    <r>
      <rPr>
        <sz val="12"/>
        <color rgb="FF7030A0"/>
        <rFont val="Calibri"/>
        <family val="2"/>
      </rPr>
      <t>surveillance</t>
    </r>
    <r>
      <rPr>
        <sz val="12"/>
        <color rgb="FF000000"/>
        <rFont val="Calibri"/>
        <family val="2"/>
      </rPr>
      <t xml:space="preserve"> and </t>
    </r>
    <r>
      <rPr>
        <sz val="12"/>
        <color rgb="FF7030A0"/>
        <rFont val="Calibri"/>
        <family val="2"/>
      </rPr>
      <t>early warning</t>
    </r>
    <r>
      <rPr>
        <sz val="12"/>
        <color rgb="FF000000"/>
        <rFont val="Calibri"/>
        <family val="2"/>
      </rPr>
      <t xml:space="preserve"> systems; Mainstreaming and implementation of climate change into the Comprehensive Primary health Care System; ” (p74-75).</t>
    </r>
  </si>
  <si>
    <r>
      <t xml:space="preserve">“Mainstreaming and implementation of climate change into the Comprehensive Primary health Care System; </t>
    </r>
    <r>
      <rPr>
        <sz val="12"/>
        <color rgb="FF7030A0"/>
        <rFont val="Calibri"/>
        <family val="2"/>
      </rPr>
      <t>Enhance the capacity of</t>
    </r>
    <r>
      <rPr>
        <sz val="12"/>
        <color rgb="FF000000"/>
        <rFont val="Calibri"/>
        <family val="2"/>
      </rPr>
      <t xml:space="preserve"> the </t>
    </r>
    <r>
      <rPr>
        <sz val="12"/>
        <color rgb="FF7030A0"/>
        <rFont val="Calibri"/>
        <family val="2"/>
      </rPr>
      <t>health sector</t>
    </r>
    <r>
      <rPr>
        <sz val="12"/>
        <color rgb="FF000000"/>
        <rFont val="Calibri"/>
        <family val="2"/>
      </rPr>
      <t xml:space="preserve"> and </t>
    </r>
    <r>
      <rPr>
        <sz val="12"/>
        <color rgb="FF7030A0"/>
        <rFont val="Calibri"/>
        <family val="2"/>
      </rPr>
      <t>communities</t>
    </r>
    <r>
      <rPr>
        <sz val="12"/>
        <color rgb="FF000000"/>
        <rFont val="Calibri"/>
        <family val="2"/>
      </rPr>
      <t xml:space="preserve"> to anticipate and respond to changes in distribution of endemic and epidemic climate-sensitive diseases, and reduce the vulnerability to infection of population in areas at risk from expansion of climate-related diseases; Create </t>
    </r>
    <r>
      <rPr>
        <sz val="12"/>
        <color rgb="FF7030A0"/>
        <rFont val="Calibri"/>
        <family val="2"/>
      </rPr>
      <t>awareness among the health service providers</t>
    </r>
    <r>
      <rPr>
        <sz val="12"/>
        <color rgb="FF000000"/>
        <rFont val="Calibri"/>
        <family val="2"/>
      </rPr>
      <t xml:space="preserve"> at all levels on the different types of health risks associated with different types of climate risks and the different coping and adaptation measures so that these coping strategies could be communicated to the vulnerable populations; </t>
    </r>
    <r>
      <rPr>
        <sz val="12"/>
        <color rgb="FF7030A0"/>
        <rFont val="Calibri"/>
        <family val="2"/>
      </rPr>
      <t>Prepare the health workers, institutions, and communities</t>
    </r>
    <r>
      <rPr>
        <sz val="12"/>
        <color rgb="FF000000"/>
        <rFont val="Calibri"/>
        <family val="2"/>
      </rPr>
      <t xml:space="preserve"> on the prevention and response mechanisms to be adopted related to different diseases and health challenges exacerbated by climate change; Support the development of health database and data management systems which includes climate sensitive health risk and vulnerability information to facilitate effective, targeted and efficient delivery of health services; Advocate establishing specialized public health service units well equipped and well trained to respond to health issues during climate induced disasters.” (p75-76).</t>
    </r>
  </si>
  <si>
    <r>
      <t xml:space="preserve">- Recommend appropriate </t>
    </r>
    <r>
      <rPr>
        <sz val="12"/>
        <color rgb="FF7030A0"/>
        <rFont val="Calibri"/>
        <family val="2"/>
      </rPr>
      <t xml:space="preserve">infrastructure development </t>
    </r>
    <r>
      <rPr>
        <sz val="12"/>
        <color rgb="FF000000"/>
        <rFont val="Calibri"/>
        <family val="2"/>
      </rPr>
      <t>priorities such as access to water, irrigation canals, roads, health facilities among others to help enhance community resilience” (p71).</t>
    </r>
  </si>
  <si>
    <r>
      <t xml:space="preserve">“Establishing a health cluster in order to prepare for and respond to </t>
    </r>
    <r>
      <rPr>
        <sz val="12"/>
        <color rgb="FF7030A0"/>
        <rFont val="Calibri"/>
        <family val="2"/>
      </rPr>
      <t>emergency events and disasters</t>
    </r>
    <r>
      <rPr>
        <sz val="12"/>
        <color rgb="FF000000"/>
        <rFont val="Calibri"/>
        <family val="2"/>
      </rPr>
      <t xml:space="preserve">” (p75). </t>
    </r>
  </si>
  <si>
    <r>
      <t>“</t>
    </r>
    <r>
      <rPr>
        <sz val="12"/>
        <color rgb="FF7030A0"/>
        <rFont val="Calibri"/>
        <family val="2"/>
      </rPr>
      <t xml:space="preserve">Establish and capacitate municipal-level climate change tasks forces </t>
    </r>
    <r>
      <rPr>
        <sz val="12"/>
        <color rgb="FF000000"/>
        <rFont val="Calibri"/>
        <family val="2"/>
      </rPr>
      <t xml:space="preserve">that build on existing municipal structures (e.g. health, disaster risk management, agriculture).” (p61).
“Identify the </t>
    </r>
    <r>
      <rPr>
        <sz val="12"/>
        <color rgb="FF7030A0"/>
        <rFont val="Calibri"/>
        <family val="2"/>
      </rPr>
      <t>most climate vulnerable communities</t>
    </r>
    <r>
      <rPr>
        <sz val="12"/>
        <color rgb="FF000000"/>
        <rFont val="Calibri"/>
        <family val="2"/>
      </rPr>
      <t xml:space="preserve"> and the underlying factors contributing to their vulnerability and</t>
    </r>
    <r>
      <rPr>
        <sz val="12"/>
        <color rgb="FF7030A0"/>
        <rFont val="Calibri"/>
        <family val="2"/>
      </rPr>
      <t xml:space="preserve"> recommend appropriate infrastructure</t>
    </r>
    <r>
      <rPr>
        <sz val="12"/>
        <color rgb="FF000000"/>
        <rFont val="Calibri"/>
        <family val="2"/>
      </rPr>
      <t xml:space="preserve"> development priorities such as access to water, irrigation canals, roads, health facilities among others to help enhance community resilience” (p71).</t>
    </r>
  </si>
  <si>
    <r>
      <t>N - “</t>
    </r>
    <r>
      <rPr>
        <sz val="12"/>
        <color rgb="FF7030A0"/>
        <rFont val="Calibri"/>
        <family val="2"/>
      </rPr>
      <t>A comprehensive monitoring and evaluation plan for the JNAP 2 will be developed and implemented by the monitoring and evaluation officer</t>
    </r>
    <r>
      <rPr>
        <sz val="12"/>
        <color rgb="FF000000"/>
        <rFont val="Calibri"/>
        <family val="2"/>
      </rPr>
      <t xml:space="preserve"> … The monitoring and evaluation plan will cover the full 10 year duration of the JNAP 2 with provision for at least two progress reviews.” (p48).</t>
    </r>
  </si>
  <si>
    <r>
      <t>Texts of this document are unsearchable; I read key chapters while there is still the possibility that I missed something. Tonga doesn't talk about the NAP in every section. Instead, it emphasises what's the adaption plan across sections.</t>
    </r>
    <r>
      <rPr>
        <sz val="12"/>
        <color rgb="FF7030A0"/>
        <rFont val="Calibri"/>
        <family val="2"/>
      </rPr>
      <t xml:space="preserve"> For example, the 'need' to build infrastructure to counter climate change but no specific details. 
- </t>
    </r>
    <r>
      <rPr>
        <sz val="12"/>
        <color rgb="FFFF0000"/>
        <rFont val="Calibri"/>
        <family val="2"/>
      </rPr>
      <t>Tonga's document is still suggesting to develop sector specific plans (p.57 1.3.1, 1.3.2)</t>
    </r>
  </si>
  <si>
    <t>Canada</t>
  </si>
  <si>
    <t>*2022 - not endorsed</t>
  </si>
  <si>
    <t>Wildfires (p7); Pervasice and slow-onset climate change impacts such as permafrost thaw and sea-level rise (p7);  extreme heat, wildfires, floods, air pollution, declining water quality and availability, Lyme disease, and chronic diseases; new infectious diseases and food safety risks; additional stress and increasing costs for the people, facilities, and programs that work together to protect our health, including healthcare infrastructure like hospitals and medical clinics; Mental health impacts such as enxiety, depression, post-traumatic stress disorder and substance use disorders, a sense of loss, affection in cultural identities (p8); lost and damaged infrastructure (p9).</t>
  </si>
  <si>
    <t xml:space="preserve">"Health systems have the expertise, knowledge, and resources needed to identify climate change-related risks and take equitable, evidence-based action to protect health."; "Climate action across all sectors promotes good health and prioritizes measures that have multiple benefits (e.g., protecting health and improving environmental sustainability)."; "Health authorities have identified the extent to which climate change is impacting health". (p22)                           </t>
  </si>
  <si>
    <t xml:space="preserve">Y - See G8, I interepret it as promoting expertise, knowledge and resources to health system which natuarally including health services. </t>
  </si>
  <si>
    <t>"People are protected from urgent climate-related health risks such as extreme heat, infectious diseases, foodborne hazards and impacts to traditional foods, poor mental health outcomes, and others." (p22)</t>
  </si>
  <si>
    <t xml:space="preserve">Y - Indicating climate change will affect different geoups, and geographical communities to different extents. "Young people in particular are feeling a sense of loss as they see a future that is potentially less prosperous, less peaceful, and less healthy." (p8). Climate change amplifies existing vulnerabilities and ineuqalities to "...people with health conditions and disabilities, the very young or older adults, or people who experience structural inequaity, poverty, isolation, or discrimation" (p10). The negative impacts on natural environment caused  by climate chnage also pose challenge to people who lioving in rural areas because they often rely on such sources. Besides, they have less financial and institutional resources than urban residents (p10). </t>
  </si>
  <si>
    <t>Y - "Climate action across all sectors promotes good health and prioritizes measures that have multiple benefits (e.g., protecting health and improving environmental sustainability)" (p22)</t>
  </si>
  <si>
    <t>Y - See G24, expertise and knowledge are demaned in the health system level (also in p22)</t>
  </si>
  <si>
    <t>Several tragets (%, deadline) are given around 4 objectives: health system capacity, tracking health impacts and evalutating orogress, and mainstreaming (p48); the report further provide two health-related indicators (p51) - 1. percentage of households with cooling systems and 2. percentage of households with park or green space close to home</t>
  </si>
  <si>
    <t>The M&amp;E part is rather vague, no specific description re how to monitor and evaluate the program. What is the highlight - the report does indicate seveal targets for Health, see N24.</t>
  </si>
  <si>
    <t xml:space="preserve">No responsible agency idientified while the report indicate the role of provincial and territorial governments in leading on health care systems - see Q24. </t>
  </si>
  <si>
    <t>The report indicate roles and responsibilities across different levels of the goverments within the country. E.g. Provincial and territorial governments have important and unique roles to "Leading on health care systems, and natural resource and land management, including permitting and regulation.) (p38).</t>
  </si>
  <si>
    <t>Review of Health in National Adaptation Plans as per Operational Framework for Building Climate Resilient Health Systems</t>
  </si>
  <si>
    <t>Component</t>
  </si>
  <si>
    <t>Objective√</t>
  </si>
  <si>
    <t>Countries fulfilling the criterion in NAP</t>
  </si>
  <si>
    <t>Leadership and governance</t>
  </si>
  <si>
    <r>
      <rPr>
        <b/>
        <sz val="10"/>
        <color theme="1"/>
        <rFont val="Times New Roman"/>
        <family val="1"/>
      </rPr>
      <t>Governance</t>
    </r>
    <r>
      <rPr>
        <sz val="10"/>
        <color theme="1"/>
        <rFont val="Times New Roman"/>
        <family val="1"/>
      </rPr>
      <t xml:space="preserve">: </t>
    </r>
    <r>
      <rPr>
        <sz val="10"/>
        <color rgb="FF7030A0"/>
        <rFont val="Times New Roman"/>
        <family val="1"/>
      </rPr>
      <t>specific responsibility</t>
    </r>
    <r>
      <rPr>
        <sz val="10"/>
        <color theme="1"/>
        <rFont val="Times New Roman"/>
        <family val="1"/>
      </rPr>
      <t xml:space="preserve"> and accountability mechanisms on climate change and health established </t>
    </r>
    <r>
      <rPr>
        <sz val="10"/>
        <color rgb="FF7030A0"/>
        <rFont val="Times New Roman"/>
        <family val="1"/>
      </rPr>
      <t>within the health ministry</t>
    </r>
  </si>
  <si>
    <r>
      <rPr>
        <b/>
        <sz val="10"/>
        <color theme="1"/>
        <rFont val="Times New Roman"/>
        <family val="1"/>
      </rPr>
      <t>Policy</t>
    </r>
    <r>
      <rPr>
        <sz val="10"/>
        <color theme="1"/>
        <rFont val="Times New Roman"/>
        <family val="1"/>
      </rPr>
      <t xml:space="preserve">: </t>
    </r>
    <r>
      <rPr>
        <sz val="10"/>
        <color rgb="FF7030A0"/>
        <rFont val="Times New Roman"/>
        <family val="1"/>
      </rPr>
      <t>climate variability</t>
    </r>
    <r>
      <rPr>
        <sz val="10"/>
        <color theme="1"/>
        <rFont val="Times New Roman"/>
        <family val="1"/>
      </rPr>
      <t xml:space="preserve"> and change considerations </t>
    </r>
    <r>
      <rPr>
        <sz val="10"/>
        <color rgb="FF7030A0"/>
        <rFont val="Times New Roman"/>
        <family val="1"/>
      </rPr>
      <t>reflected in main health policies</t>
    </r>
    <r>
      <rPr>
        <sz val="10"/>
        <color theme="1"/>
        <rFont val="Times New Roman"/>
        <family val="1"/>
      </rPr>
      <t xml:space="preserve"> and programmes</t>
    </r>
  </si>
  <si>
    <r>
      <rPr>
        <b/>
        <sz val="10"/>
        <color theme="1"/>
        <rFont val="Times New Roman"/>
        <family val="1"/>
      </rPr>
      <t>Cross-sectoral collaboration</t>
    </r>
    <r>
      <rPr>
        <sz val="10"/>
        <color theme="1"/>
        <rFont val="Times New Roman"/>
        <family val="1"/>
      </rPr>
      <t xml:space="preserve">: </t>
    </r>
    <r>
      <rPr>
        <sz val="10"/>
        <color rgb="FF7030A0"/>
        <rFont val="Times New Roman"/>
        <family val="1"/>
      </rPr>
      <t>cross-sectoral collaboration</t>
    </r>
    <r>
      <rPr>
        <sz val="10"/>
        <color theme="1"/>
        <rFont val="Times New Roman"/>
        <family val="1"/>
      </rPr>
      <t xml:space="preserve"> strengthened and synergies maximized to ensure that decisions taken in other sectors protect and promote health</t>
    </r>
  </si>
  <si>
    <r>
      <rPr>
        <b/>
        <sz val="10"/>
        <color theme="1"/>
        <rFont val="Times New Roman"/>
        <family val="1"/>
      </rPr>
      <t>Human resources</t>
    </r>
    <r>
      <rPr>
        <sz val="10"/>
        <color theme="1"/>
        <rFont val="Times New Roman"/>
        <family val="1"/>
      </rPr>
      <t xml:space="preserve">: </t>
    </r>
    <r>
      <rPr>
        <sz val="10"/>
        <rFont val="Times New Roman"/>
        <family val="1"/>
      </rPr>
      <t xml:space="preserve">sufficient number of </t>
    </r>
    <r>
      <rPr>
        <sz val="10"/>
        <color rgb="FF7030A0"/>
        <rFont val="Times New Roman"/>
        <family val="1"/>
      </rPr>
      <t>health workers with the required technical capacity</t>
    </r>
    <r>
      <rPr>
        <sz val="10"/>
        <color theme="1"/>
        <rFont val="Times New Roman"/>
        <family val="1"/>
      </rPr>
      <t xml:space="preserve"> available to deal with the health risks posed by climate variability and change</t>
    </r>
  </si>
  <si>
    <r>
      <rPr>
        <b/>
        <sz val="10"/>
        <color theme="1"/>
        <rFont val="Times New Roman"/>
        <family val="1"/>
      </rPr>
      <t>Organizational capacity development</t>
    </r>
    <r>
      <rPr>
        <sz val="10"/>
        <color theme="1"/>
        <rFont val="Times New Roman"/>
        <family val="1"/>
      </rPr>
      <t xml:space="preserve">: </t>
    </r>
    <r>
      <rPr>
        <sz val="10"/>
        <color rgb="FF7030A0"/>
        <rFont val="Times New Roman"/>
        <family val="1"/>
      </rPr>
      <t>resources, information, knowledge and processes employed by health organizations</t>
    </r>
    <r>
      <rPr>
        <sz val="10"/>
        <color theme="1"/>
        <rFont val="Times New Roman"/>
        <family val="1"/>
      </rPr>
      <t xml:space="preserve"> used in an efficient and targeted manner in the face of additional risks posed by climate variability and change</t>
    </r>
  </si>
  <si>
    <r>
      <rPr>
        <b/>
        <sz val="10"/>
        <color theme="1"/>
        <rFont val="Times New Roman"/>
        <family val="1"/>
      </rPr>
      <t>Communications and awareness raising</t>
    </r>
    <r>
      <rPr>
        <sz val="10"/>
        <color theme="1"/>
        <rFont val="Times New Roman"/>
        <family val="1"/>
      </rPr>
      <t xml:space="preserve">: </t>
    </r>
    <r>
      <rPr>
        <sz val="10"/>
        <color rgb="FF7030A0"/>
        <rFont val="Times New Roman"/>
        <family val="1"/>
      </rPr>
      <t>raise awareness</t>
    </r>
    <r>
      <rPr>
        <sz val="10"/>
        <color theme="1"/>
        <rFont val="Times New Roman"/>
        <family val="1"/>
      </rPr>
      <t xml:space="preserve"> of the link between climate variability/climate change and health outcomes among different target audiences (e.g. policy makers, senior staff, media and communities)</t>
    </r>
  </si>
  <si>
    <r>
      <rPr>
        <b/>
        <sz val="10"/>
        <color theme="1"/>
        <rFont val="Times New Roman"/>
        <family val="1"/>
      </rPr>
      <t>Vulnerability</t>
    </r>
    <r>
      <rPr>
        <sz val="10"/>
        <color theme="1"/>
        <rFont val="Times New Roman"/>
        <family val="1"/>
      </rPr>
      <t xml:space="preserve">: a sound </t>
    </r>
    <r>
      <rPr>
        <sz val="10"/>
        <color rgb="FF7030A0"/>
        <rFont val="Times New Roman"/>
        <family val="1"/>
      </rPr>
      <t>understanding of the main health risks</t>
    </r>
    <r>
      <rPr>
        <sz val="10"/>
        <color theme="1"/>
        <rFont val="Times New Roman"/>
        <family val="1"/>
      </rPr>
      <t xml:space="preserve"> posed by climate vulnerability and change, and of the most vulnerable population groups available in the country or region</t>
    </r>
  </si>
  <si>
    <r>
      <rPr>
        <b/>
        <sz val="10"/>
        <color theme="1"/>
        <rFont val="Times New Roman"/>
        <family val="1"/>
      </rPr>
      <t>Capacity</t>
    </r>
    <r>
      <rPr>
        <sz val="10"/>
        <color theme="1"/>
        <rFont val="Times New Roman"/>
        <family val="1"/>
      </rPr>
      <t xml:space="preserve">: </t>
    </r>
    <r>
      <rPr>
        <sz val="10"/>
        <color rgb="FF7030A0"/>
        <rFont val="Times New Roman"/>
        <family val="1"/>
      </rPr>
      <t>baseline information on capacities and gaps</t>
    </r>
    <r>
      <rPr>
        <sz val="10"/>
        <color theme="1"/>
        <rFont val="Times New Roman"/>
        <family val="1"/>
      </rPr>
      <t xml:space="preserve"> within the health system to face the challenges posed by climate change</t>
    </r>
  </si>
  <si>
    <r>
      <rPr>
        <b/>
        <sz val="10"/>
        <color theme="1"/>
        <rFont val="Times New Roman"/>
        <family val="1"/>
      </rPr>
      <t>Adaptation options</t>
    </r>
    <r>
      <rPr>
        <sz val="10"/>
        <color theme="1"/>
        <rFont val="Times New Roman"/>
        <family val="1"/>
      </rPr>
      <t xml:space="preserve">: information on the main </t>
    </r>
    <r>
      <rPr>
        <sz val="10"/>
        <color rgb="FF7030A0"/>
        <rFont val="Times New Roman"/>
        <family val="1"/>
      </rPr>
      <t>adaptation options available</t>
    </r>
    <r>
      <rPr>
        <sz val="10"/>
        <color theme="1"/>
        <rFont val="Times New Roman"/>
        <family val="1"/>
      </rPr>
      <t>, including their comparative advantages, potential costs and efficiency, available for selection by health system decision makers</t>
    </r>
  </si>
  <si>
    <r>
      <rPr>
        <b/>
        <sz val="10"/>
        <color theme="1"/>
        <rFont val="Times New Roman"/>
        <family val="1"/>
      </rPr>
      <t xml:space="preserve">Integrated disease </t>
    </r>
    <r>
      <rPr>
        <b/>
        <sz val="10"/>
        <color rgb="FF7030A0"/>
        <rFont val="Times New Roman"/>
        <family val="1"/>
      </rPr>
      <t>surveillance</t>
    </r>
    <r>
      <rPr>
        <b/>
        <sz val="10"/>
        <color theme="1"/>
        <rFont val="Times New Roman"/>
        <family val="1"/>
      </rPr>
      <t xml:space="preserve"> and early warnings</t>
    </r>
    <r>
      <rPr>
        <sz val="10"/>
        <color theme="1"/>
        <rFont val="Times New Roman"/>
        <family val="1"/>
      </rPr>
      <t xml:space="preserve">: data on </t>
    </r>
    <r>
      <rPr>
        <sz val="10"/>
        <color rgb="FF7030A0"/>
        <rFont val="Times New Roman"/>
        <family val="1"/>
      </rPr>
      <t>climate-sensitive environmental risks</t>
    </r>
    <r>
      <rPr>
        <sz val="10"/>
        <color theme="1"/>
        <rFont val="Times New Roman"/>
        <family val="1"/>
      </rPr>
      <t xml:space="preserve"> and epidemiological trends collected, analysed and interpreted on a continual basis and timely response to risks promoted</t>
    </r>
  </si>
  <si>
    <r>
      <rPr>
        <b/>
        <sz val="10"/>
        <color theme="1"/>
        <rFont val="Times New Roman"/>
        <family val="1"/>
      </rPr>
      <t>Monitoring</t>
    </r>
    <r>
      <rPr>
        <sz val="10"/>
        <color theme="1"/>
        <rFont val="Times New Roman"/>
        <family val="1"/>
      </rPr>
      <t xml:space="preserve">: </t>
    </r>
    <r>
      <rPr>
        <sz val="10"/>
        <color rgb="FF7030A0"/>
        <rFont val="Times New Roman"/>
        <family val="1"/>
      </rPr>
      <t>information</t>
    </r>
    <r>
      <rPr>
        <sz val="10"/>
        <color theme="1"/>
        <rFont val="Times New Roman"/>
        <family val="1"/>
      </rPr>
      <t xml:space="preserve"> on climate change impacts, vulnerability, response capacity and emergency preparedness capacity </t>
    </r>
    <r>
      <rPr>
        <sz val="10"/>
        <color rgb="FF7030A0"/>
        <rFont val="Times New Roman"/>
        <family val="1"/>
      </rPr>
      <t>reported over time</t>
    </r>
  </si>
  <si>
    <r>
      <rPr>
        <b/>
        <sz val="10"/>
        <color theme="1"/>
        <rFont val="Times New Roman"/>
        <family val="1"/>
      </rPr>
      <t>Communication</t>
    </r>
    <r>
      <rPr>
        <sz val="10"/>
        <color theme="1"/>
        <rFont val="Times New Roman"/>
        <family val="1"/>
      </rPr>
      <t xml:space="preserve">: </t>
    </r>
    <r>
      <rPr>
        <sz val="10"/>
        <color rgb="FF7030A0"/>
        <rFont val="Times New Roman"/>
        <family val="1"/>
      </rPr>
      <t>timely warnings</t>
    </r>
    <r>
      <rPr>
        <sz val="10"/>
        <color theme="1"/>
        <rFont val="Times New Roman"/>
        <family val="1"/>
      </rPr>
      <t xml:space="preserve"> communicated to health decision-makers, the media and the public and translated into effective action to prevent negative health outcomes</t>
    </r>
  </si>
  <si>
    <r>
      <rPr>
        <b/>
        <sz val="10"/>
        <color theme="1"/>
        <rFont val="Times New Roman"/>
        <family val="1"/>
      </rPr>
      <t>Research agenda</t>
    </r>
    <r>
      <rPr>
        <sz val="10"/>
        <color theme="1"/>
        <rFont val="Times New Roman"/>
        <family val="1"/>
      </rPr>
      <t xml:space="preserve">: multidisciplinary national </t>
    </r>
    <r>
      <rPr>
        <sz val="10"/>
        <color rgb="FF7030A0"/>
        <rFont val="Times New Roman"/>
        <family val="1"/>
      </rPr>
      <t>research agenda on climate change and health defined</t>
    </r>
    <r>
      <rPr>
        <sz val="10"/>
        <color theme="1"/>
        <rFont val="Times New Roman"/>
        <family val="1"/>
      </rPr>
      <t xml:space="preserve"> and endorsed by stakeholders</t>
    </r>
  </si>
  <si>
    <r>
      <rPr>
        <b/>
        <sz val="10"/>
        <color theme="1"/>
        <rFont val="Times New Roman"/>
        <family val="1"/>
      </rPr>
      <t>Support for research</t>
    </r>
    <r>
      <rPr>
        <sz val="10"/>
        <color theme="1"/>
        <rFont val="Times New Roman"/>
        <family val="1"/>
      </rPr>
      <t xml:space="preserve">: </t>
    </r>
    <r>
      <rPr>
        <sz val="10"/>
        <color rgb="FF7030A0"/>
        <rFont val="Times New Roman"/>
        <family val="1"/>
      </rPr>
      <t>research capacity on climate change and health built</t>
    </r>
    <r>
      <rPr>
        <sz val="10"/>
        <color theme="1"/>
        <rFont val="Times New Roman"/>
        <family val="1"/>
      </rPr>
      <t xml:space="preserve"> by supporting relevant multidisciplinary networks, making available financial resources and creating training opportunities</t>
    </r>
  </si>
  <si>
    <r>
      <rPr>
        <b/>
        <sz val="10"/>
        <color theme="1"/>
        <rFont val="Times New Roman"/>
        <family val="1"/>
      </rPr>
      <t>Connect to policy</t>
    </r>
    <r>
      <rPr>
        <sz val="10"/>
        <color theme="1"/>
        <rFont val="Times New Roman"/>
        <family val="1"/>
      </rPr>
      <t xml:space="preserve">: </t>
    </r>
    <r>
      <rPr>
        <sz val="10"/>
        <color rgb="FF7030A0"/>
        <rFont val="Times New Roman"/>
        <family val="1"/>
      </rPr>
      <t>research findings</t>
    </r>
    <r>
      <rPr>
        <sz val="10"/>
        <color theme="1"/>
        <rFont val="Times New Roman"/>
        <family val="1"/>
      </rPr>
      <t xml:space="preserve"> on climate change and health </t>
    </r>
    <r>
      <rPr>
        <sz val="10"/>
        <color rgb="FF7030A0"/>
        <rFont val="Times New Roman"/>
        <family val="1"/>
      </rPr>
      <t>disseminated</t>
    </r>
    <r>
      <rPr>
        <sz val="10"/>
        <color theme="1"/>
        <rFont val="Times New Roman"/>
        <family val="1"/>
      </rPr>
      <t xml:space="preserve"> to and used by policy makers</t>
    </r>
  </si>
  <si>
    <r>
      <rPr>
        <b/>
        <sz val="10"/>
        <color theme="1"/>
        <rFont val="Times New Roman"/>
        <family val="1"/>
      </rPr>
      <t xml:space="preserve">Adaptation of current </t>
    </r>
    <r>
      <rPr>
        <b/>
        <sz val="10"/>
        <color rgb="FF7030A0"/>
        <rFont val="Times New Roman"/>
        <family val="1"/>
      </rPr>
      <t>infrastructures</t>
    </r>
    <r>
      <rPr>
        <b/>
        <sz val="10"/>
        <color theme="1"/>
        <rFont val="Times New Roman"/>
        <family val="1"/>
      </rPr>
      <t>, technologies and processes</t>
    </r>
    <r>
      <rPr>
        <sz val="10"/>
        <color theme="1"/>
        <rFont val="Times New Roman"/>
        <family val="1"/>
      </rPr>
      <t xml:space="preserve">: future climate risks systematically considered with regard to </t>
    </r>
    <r>
      <rPr>
        <sz val="10"/>
        <color rgb="FF7030A0"/>
        <rFont val="Times New Roman"/>
        <family val="1"/>
      </rPr>
      <t>revision or upgrading of technologies</t>
    </r>
    <r>
      <rPr>
        <sz val="10"/>
        <color theme="1"/>
        <rFont val="Times New Roman"/>
        <family val="1"/>
      </rPr>
      <t>, products and procedures for health system service delivery</t>
    </r>
  </si>
  <si>
    <r>
      <rPr>
        <b/>
        <sz val="10"/>
        <color theme="1"/>
        <rFont val="Times New Roman"/>
        <family val="1"/>
      </rPr>
      <t>Promotion of new technologies</t>
    </r>
    <r>
      <rPr>
        <sz val="10"/>
        <color theme="1"/>
        <rFont val="Times New Roman"/>
        <family val="1"/>
      </rPr>
      <t xml:space="preserve">: </t>
    </r>
    <r>
      <rPr>
        <sz val="10"/>
        <color rgb="FF7030A0"/>
        <rFont val="Times New Roman"/>
        <family val="1"/>
      </rPr>
      <t>new technologies, processes and products selected and deployed</t>
    </r>
    <r>
      <rPr>
        <sz val="10"/>
        <color theme="1"/>
        <rFont val="Times New Roman"/>
        <family val="1"/>
      </rPr>
      <t xml:space="preserve"> to increase climate resilience through enhanced health service delivery</t>
    </r>
  </si>
  <si>
    <r>
      <rPr>
        <b/>
        <sz val="10"/>
        <color theme="1"/>
        <rFont val="Times New Roman"/>
        <family val="1"/>
      </rPr>
      <t>Sustainability of health operations</t>
    </r>
    <r>
      <rPr>
        <sz val="10"/>
        <color theme="1"/>
        <rFont val="Times New Roman"/>
        <family val="1"/>
      </rPr>
      <t>: l</t>
    </r>
    <r>
      <rPr>
        <sz val="10"/>
        <color rgb="FF7030A0"/>
        <rFont val="Times New Roman"/>
        <family val="1"/>
      </rPr>
      <t>ow environmental impact technologies procured and promoted</t>
    </r>
    <r>
      <rPr>
        <sz val="10"/>
        <color theme="1"/>
        <rFont val="Times New Roman"/>
        <family val="1"/>
      </rPr>
      <t xml:space="preserve"> by the health sector to enhance resilience to climate and contribute to long-term sustainability</t>
    </r>
  </si>
  <si>
    <t>Management of environmental determinants of health</t>
  </si>
  <si>
    <r>
      <rPr>
        <b/>
        <sz val="10"/>
        <color theme="1"/>
        <rFont val="Times New Roman"/>
        <family val="1"/>
      </rPr>
      <t>Monitoring</t>
    </r>
    <r>
      <rPr>
        <sz val="10"/>
        <color theme="1"/>
        <rFont val="Times New Roman"/>
        <family val="1"/>
      </rPr>
      <t xml:space="preserve">: </t>
    </r>
    <r>
      <rPr>
        <sz val="10"/>
        <color rgb="FF7030A0"/>
        <rFont val="Times New Roman"/>
        <family val="1"/>
      </rPr>
      <t>joint monitoring of climate-sensitive environmental risks</t>
    </r>
    <r>
      <rPr>
        <sz val="10"/>
        <color theme="1"/>
        <rFont val="Times New Roman"/>
        <family val="1"/>
      </rPr>
      <t xml:space="preserve"> against evidence-based standards</t>
    </r>
  </si>
  <si>
    <r>
      <rPr>
        <b/>
        <sz val="10"/>
        <color theme="1"/>
        <rFont val="Times New Roman"/>
        <family val="1"/>
      </rPr>
      <t>Regulation</t>
    </r>
    <r>
      <rPr>
        <sz val="10"/>
        <color theme="1"/>
        <rFont val="Times New Roman"/>
        <family val="1"/>
      </rPr>
      <t xml:space="preserve">: </t>
    </r>
    <r>
      <rPr>
        <sz val="10"/>
        <color rgb="FF7030A0"/>
        <rFont val="Times New Roman"/>
        <family val="1"/>
      </rPr>
      <t>regulatory policies</t>
    </r>
    <r>
      <rPr>
        <sz val="10"/>
        <color theme="1"/>
        <rFont val="Times New Roman"/>
        <family val="1"/>
      </rPr>
      <t xml:space="preserve"> protecting populations against climate-sensitive environmental risks defined, revised and enforced</t>
    </r>
  </si>
  <si>
    <r>
      <rPr>
        <b/>
        <sz val="10"/>
        <color theme="1"/>
        <rFont val="Times New Roman"/>
        <family val="1"/>
      </rPr>
      <t>Coordinated management</t>
    </r>
    <r>
      <rPr>
        <sz val="10"/>
        <color theme="1"/>
        <rFont val="Times New Roman"/>
        <family val="1"/>
      </rPr>
      <t xml:space="preserve">: </t>
    </r>
    <r>
      <rPr>
        <sz val="10"/>
        <color rgb="FF7030A0"/>
        <rFont val="Times New Roman"/>
        <family val="1"/>
      </rPr>
      <t>environmental determinants of health jointly managed</t>
    </r>
    <r>
      <rPr>
        <sz val="10"/>
        <color theme="1"/>
        <rFont val="Times New Roman"/>
        <family val="1"/>
      </rPr>
      <t>, with clear roles and responsibilities defined across sectors</t>
    </r>
  </si>
  <si>
    <r>
      <rPr>
        <b/>
        <sz val="10"/>
        <color theme="1"/>
        <rFont val="Times New Roman"/>
        <family val="1"/>
      </rPr>
      <t>Health programming</t>
    </r>
    <r>
      <rPr>
        <sz val="10"/>
        <color theme="1"/>
        <rFont val="Times New Roman"/>
        <family val="1"/>
      </rPr>
      <t xml:space="preserve">: </t>
    </r>
    <r>
      <rPr>
        <sz val="10"/>
        <rFont val="Times New Roman"/>
        <family val="1"/>
      </rPr>
      <t>information on current and projected</t>
    </r>
    <r>
      <rPr>
        <sz val="10"/>
        <color rgb="FF7030A0"/>
        <rFont val="Times New Roman"/>
        <family val="1"/>
      </rPr>
      <t xml:space="preserve"> (future) climatic conditions </t>
    </r>
    <r>
      <rPr>
        <sz val="10"/>
        <rFont val="Times New Roman"/>
        <family val="1"/>
      </rPr>
      <t xml:space="preserve">integrated </t>
    </r>
    <r>
      <rPr>
        <sz val="10"/>
        <color rgb="FF7030A0"/>
        <rFont val="Times New Roman"/>
        <family val="1"/>
      </rPr>
      <t>into strategic</t>
    </r>
    <r>
      <rPr>
        <sz val="10"/>
        <color theme="1"/>
        <rFont val="Times New Roman"/>
        <family val="1"/>
      </rPr>
      <t xml:space="preserve"> planning of health programmes for climate-sensitive diseases</t>
    </r>
  </si>
  <si>
    <r>
      <rPr>
        <b/>
        <sz val="10"/>
        <color theme="1"/>
        <rFont val="Times New Roman"/>
        <family val="1"/>
      </rPr>
      <t>Delivery of interventions</t>
    </r>
    <r>
      <rPr>
        <sz val="10"/>
        <color theme="1"/>
        <rFont val="Times New Roman"/>
        <family val="1"/>
      </rPr>
      <t xml:space="preserve">: public health programmes </t>
    </r>
    <r>
      <rPr>
        <sz val="10"/>
        <color rgb="FF7030A0"/>
        <rFont val="Times New Roman"/>
        <family val="1"/>
      </rPr>
      <t>revise their standard operating procedures</t>
    </r>
    <r>
      <rPr>
        <sz val="10"/>
        <color theme="1"/>
        <rFont val="Times New Roman"/>
        <family val="1"/>
      </rPr>
      <t xml:space="preserve"> to respond to climate risks in delivery of interventions</t>
    </r>
  </si>
  <si>
    <r>
      <rPr>
        <b/>
        <sz val="10"/>
        <color theme="1"/>
        <rFont val="Times New Roman"/>
        <family val="1"/>
      </rPr>
      <t>Inform policies and protocols</t>
    </r>
    <r>
      <rPr>
        <sz val="10"/>
        <color theme="1"/>
        <rFont val="Times New Roman"/>
        <family val="1"/>
      </rPr>
      <t xml:space="preserve">: </t>
    </r>
    <r>
      <rPr>
        <sz val="10"/>
        <color rgb="FF7030A0"/>
        <rFont val="Times New Roman"/>
        <family val="1"/>
      </rPr>
      <t>emergency and disaster risk management protocols and policies</t>
    </r>
    <r>
      <rPr>
        <sz val="10"/>
        <color theme="1"/>
        <rFont val="Times New Roman"/>
        <family val="1"/>
      </rPr>
      <t xml:space="preserve"> adequately informed by current and likely future climatic conditions</t>
    </r>
  </si>
  <si>
    <r>
      <rPr>
        <b/>
        <sz val="10"/>
        <color theme="1"/>
        <rFont val="Times New Roman"/>
        <family val="1"/>
      </rPr>
      <t>Risk management</t>
    </r>
    <r>
      <rPr>
        <sz val="10"/>
        <color theme="1"/>
        <rFont val="Times New Roman"/>
        <family val="1"/>
      </rPr>
      <t xml:space="preserve">: </t>
    </r>
    <r>
      <rPr>
        <sz val="10"/>
        <color rgb="FF7030A0"/>
        <rFont val="Times New Roman"/>
        <family val="1"/>
      </rPr>
      <t>strengthen health system capacity to manage risks</t>
    </r>
    <r>
      <rPr>
        <sz val="10"/>
        <color theme="1"/>
        <rFont val="Times New Roman"/>
        <family val="1"/>
      </rPr>
      <t xml:space="preserve"> so that overall vulnerability and exposure to hazards are reduced and residual risks and uncertainties effectively managed</t>
    </r>
  </si>
  <si>
    <r>
      <rPr>
        <b/>
        <sz val="10"/>
        <color theme="1"/>
        <rFont val="Times New Roman"/>
        <family val="1"/>
      </rPr>
      <t>Empowerment of communities</t>
    </r>
    <r>
      <rPr>
        <sz val="10"/>
        <color theme="1"/>
        <rFont val="Times New Roman"/>
        <family val="1"/>
      </rPr>
      <t xml:space="preserve">: </t>
    </r>
    <r>
      <rPr>
        <sz val="10"/>
        <color rgb="FF7030A0"/>
        <rFont val="Times New Roman"/>
        <family val="1"/>
      </rPr>
      <t>empower communities</t>
    </r>
    <r>
      <rPr>
        <sz val="10"/>
        <color theme="1"/>
        <rFont val="Times New Roman"/>
        <family val="1"/>
      </rPr>
      <t xml:space="preserve"> to effectively prevent and respond to the health risks posed by extreme weather events</t>
    </r>
  </si>
  <si>
    <r>
      <rPr>
        <b/>
        <sz val="10"/>
        <color theme="1"/>
        <rFont val="Times New Roman"/>
        <family val="1"/>
      </rPr>
      <t>Health-specific funding mechanisms</t>
    </r>
    <r>
      <rPr>
        <sz val="10"/>
        <color theme="1"/>
        <rFont val="Times New Roman"/>
        <family val="1"/>
      </rPr>
      <t xml:space="preserve">: </t>
    </r>
    <r>
      <rPr>
        <sz val="10"/>
        <color rgb="FF7030A0"/>
        <rFont val="Times New Roman"/>
        <family val="1"/>
      </rPr>
      <t>climate change considerations included in proposals</t>
    </r>
    <r>
      <rPr>
        <sz val="10"/>
        <color theme="1"/>
        <rFont val="Times New Roman"/>
        <family val="1"/>
      </rPr>
      <t xml:space="preserve"> related to climate-sensitive diseases submitted to and </t>
    </r>
    <r>
      <rPr>
        <sz val="10"/>
        <color rgb="FF7030A0"/>
        <rFont val="Times New Roman"/>
        <family val="1"/>
      </rPr>
      <t>funded by health funding mechanisms</t>
    </r>
  </si>
  <si>
    <r>
      <rPr>
        <b/>
        <sz val="10"/>
        <color theme="1"/>
        <rFont val="Times New Roman"/>
        <family val="1"/>
      </rPr>
      <t>Funding for sectors influencing health</t>
    </r>
    <r>
      <rPr>
        <sz val="10"/>
        <color theme="1"/>
        <rFont val="Times New Roman"/>
        <family val="1"/>
      </rPr>
      <t xml:space="preserve">: health and climate change considerations incorporated in projects and programmes supported through </t>
    </r>
    <r>
      <rPr>
        <sz val="10"/>
        <color rgb="FF7030A0"/>
        <rFont val="Times New Roman"/>
        <family val="1"/>
      </rPr>
      <t>development funding available for main health determining sectors</t>
    </r>
  </si>
  <si>
    <r>
      <rPr>
        <b/>
        <sz val="10"/>
        <color theme="1"/>
        <rFont val="Times New Roman"/>
        <family val="1"/>
      </rPr>
      <t>Climate change funding streams</t>
    </r>
    <r>
      <rPr>
        <sz val="10"/>
        <color theme="1"/>
        <rFont val="Times New Roman"/>
        <family val="1"/>
      </rPr>
      <t xml:space="preserve">: climate change </t>
    </r>
    <r>
      <rPr>
        <sz val="10"/>
        <color rgb="FF7030A0"/>
        <rFont val="Times New Roman"/>
        <family val="1"/>
      </rPr>
      <t>funding</t>
    </r>
    <r>
      <rPr>
        <sz val="10"/>
        <color theme="1"/>
        <rFont val="Times New Roman"/>
        <family val="1"/>
      </rPr>
      <t xml:space="preserve"> mechanisms </t>
    </r>
    <r>
      <rPr>
        <sz val="10"/>
        <color rgb="FF7030A0"/>
        <rFont val="Times New Roman"/>
        <family val="1"/>
      </rPr>
      <t>available at national level accessed</t>
    </r>
  </si>
  <si>
    <r>
      <t>No. of objectives included in country's NAP</t>
    </r>
    <r>
      <rPr>
        <sz val="10"/>
        <color theme="1"/>
        <rFont val="Times New Roman"/>
        <family val="1"/>
      </rPr>
      <t xml:space="preserve"> (out of 29)</t>
    </r>
  </si>
  <si>
    <t xml:space="preserve">Y = </t>
  </si>
  <si>
    <t>Yes. Objective is considered in the National Adaptation Plan of the Country</t>
  </si>
  <si>
    <t>Objective</t>
  </si>
  <si>
    <t>Countries fulfilling the criterion in NAP (out of 37 Countries)</t>
  </si>
  <si>
    <t>Marshall Islands</t>
  </si>
  <si>
    <t>Papua New Guinea</t>
  </si>
  <si>
    <t>Countries fulfilling the criterion in NAP, %</t>
  </si>
  <si>
    <t>Governance</t>
  </si>
  <si>
    <t>Policy</t>
  </si>
  <si>
    <t>Cross-sectoral collaboration</t>
  </si>
  <si>
    <t>Human resources</t>
  </si>
  <si>
    <t>Organizational capacity development</t>
  </si>
  <si>
    <t>Communications and awareness raising</t>
  </si>
  <si>
    <t>Vulnerability</t>
  </si>
  <si>
    <t>Capacity</t>
  </si>
  <si>
    <t>Adaptation options</t>
  </si>
  <si>
    <t>Integrated disease surveillance and early warnings</t>
  </si>
  <si>
    <t>Monitoring</t>
  </si>
  <si>
    <t>Communication</t>
  </si>
  <si>
    <t>Research agenda</t>
  </si>
  <si>
    <t>Support for research</t>
  </si>
  <si>
    <t>Connect to policy</t>
  </si>
  <si>
    <t>Adaptation of current infrastructures, technologies and processes</t>
  </si>
  <si>
    <t>Promotion of new technologies</t>
  </si>
  <si>
    <t>Sustainability of health operations</t>
  </si>
  <si>
    <t>Regulation</t>
  </si>
  <si>
    <t>Coordinated management</t>
  </si>
  <si>
    <t>Health programming</t>
  </si>
  <si>
    <t>Delivery of interventions</t>
  </si>
  <si>
    <t>Inform policies and protocols</t>
  </si>
  <si>
    <t>Risk management</t>
  </si>
  <si>
    <t>Empowerment of communities</t>
  </si>
  <si>
    <t>Health-specific funding mechanisms</t>
  </si>
  <si>
    <t>Funding for sectors influencing health</t>
  </si>
  <si>
    <t>Climate change funding streams</t>
  </si>
  <si>
    <t>No.</t>
  </si>
  <si>
    <t>Country of NAP</t>
  </si>
  <si>
    <t>Date of Submission</t>
  </si>
  <si>
    <t>Year</t>
  </si>
  <si>
    <t>Region</t>
  </si>
  <si>
    <t>Language</t>
  </si>
  <si>
    <t>No. of NAPs (all languages)</t>
  </si>
  <si>
    <t>No. of NAPs
(English)</t>
  </si>
  <si>
    <t>NAP No.</t>
  </si>
  <si>
    <t>NAP No. (English)</t>
  </si>
  <si>
    <t>East Europe</t>
  </si>
  <si>
    <t>English</t>
  </si>
  <si>
    <t>Africa</t>
  </si>
  <si>
    <t>South America</t>
  </si>
  <si>
    <t>Caribbean</t>
  </si>
  <si>
    <t>French</t>
  </si>
  <si>
    <t>West Asia</t>
  </si>
  <si>
    <t>Spanish</t>
  </si>
  <si>
    <t>South Asia</t>
  </si>
  <si>
    <t>Middle East</t>
  </si>
  <si>
    <t>North America</t>
  </si>
  <si>
    <t>Oceania</t>
  </si>
  <si>
    <t>Southeast Asia</t>
  </si>
  <si>
    <t>Burundi</t>
  </si>
  <si>
    <t>Cameroon</t>
  </si>
  <si>
    <t>Central African Republic</t>
  </si>
  <si>
    <t>Chile</t>
  </si>
  <si>
    <t>Colombia</t>
  </si>
  <si>
    <t>Costa Rica</t>
  </si>
  <si>
    <t>Democratic Republic of Congo</t>
  </si>
  <si>
    <t>Ecuador</t>
  </si>
  <si>
    <t>Guatemala</t>
  </si>
  <si>
    <t>Haiti</t>
  </si>
  <si>
    <t>Madagascar</t>
  </si>
  <si>
    <t>Niger</t>
  </si>
  <si>
    <t>Paraguay</t>
  </si>
  <si>
    <t>Peru</t>
  </si>
  <si>
    <t>Togo</t>
  </si>
  <si>
    <t>No. of objectives fulfilled</t>
  </si>
  <si>
    <t>Year of Submission</t>
  </si>
  <si>
    <t>Row Labels</t>
  </si>
  <si>
    <t>Average of No. of objectives fulfilled</t>
  </si>
  <si>
    <t>Grand Total</t>
  </si>
  <si>
    <r>
      <t xml:space="preserve">Framework components
</t>
    </r>
    <r>
      <rPr>
        <i/>
        <sz val="14"/>
        <color theme="1"/>
        <rFont val="Times New Roman"/>
        <family val="1"/>
      </rPr>
      <t xml:space="preserve">                             (and objectives)</t>
    </r>
  </si>
  <si>
    <t>Criteria for extracting health-related text from NAPs</t>
  </si>
  <si>
    <t>Leadership &amp; governance</t>
  </si>
  <si>
    <t>Allocation of responsibilities to and within the health ministry.</t>
  </si>
  <si>
    <t>Health is mentioned as a separate component in the NAP.</t>
  </si>
  <si>
    <r>
      <t>Cross-sectoral</t>
    </r>
    <r>
      <rPr>
        <sz val="11"/>
        <color theme="1"/>
        <rFont val="Times New Roman"/>
        <family val="1"/>
        <charset val="1"/>
      </rPr>
      <t xml:space="preserve"> </t>
    </r>
    <r>
      <rPr>
        <i/>
        <sz val="11"/>
        <color theme="1"/>
        <rFont val="Times New Roman"/>
        <family val="1"/>
        <charset val="1"/>
      </rPr>
      <t>collaboration</t>
    </r>
  </si>
  <si>
    <t>Health component of NAP has envisaged collaboration with ministries and organization other than the health ministry.</t>
  </si>
  <si>
    <t>References to capacity building of health workers.</t>
  </si>
  <si>
    <t>Organisational capacity building</t>
  </si>
  <si>
    <t>Capacity building of health-related organizations, including resources, information, knowledge and process to be employed.</t>
  </si>
  <si>
    <r>
      <t>Communication and awareness</t>
    </r>
    <r>
      <rPr>
        <sz val="11"/>
        <color theme="1"/>
        <rFont val="Times New Roman"/>
        <family val="1"/>
        <charset val="1"/>
      </rPr>
      <t xml:space="preserve"> </t>
    </r>
    <r>
      <rPr>
        <i/>
        <sz val="11"/>
        <color theme="1"/>
        <rFont val="Times New Roman"/>
        <family val="1"/>
        <charset val="1"/>
      </rPr>
      <t>raising</t>
    </r>
    <r>
      <rPr>
        <sz val="11"/>
        <color theme="1"/>
        <rFont val="Times New Roman"/>
        <family val="1"/>
        <charset val="1"/>
      </rPr>
      <t>.</t>
    </r>
  </si>
  <si>
    <t>Awareness raising, especially of the community.</t>
  </si>
  <si>
    <t>The Framework considers the identification of the main health risks from climate change.
We take this objective as fulfilled even though disaggregated data of vulnerability in terms of social, demographic and economic features of people in the NAP might not be apparent.</t>
  </si>
  <si>
    <t>References to the prevailing situation regarding the ability of health system, or gaps therein, to cope with the challenges due to climate change</t>
  </si>
  <si>
    <t> Adaptation options</t>
  </si>
  <si>
    <t>Inclusion of adaptation activities, irrespective of types and number</t>
  </si>
  <si>
    <t>Surveillance and early warning</t>
  </si>
  <si>
    <t>Mentions of surveillance and/or early warning system establishment.</t>
  </si>
  <si>
    <t>Mention of monitoring. Even if the monitoring section does not contain all the aspects of the WHO Operational Framework.</t>
  </si>
  <si>
    <t>Describes timely communication of warning to the people.</t>
  </si>
  <si>
    <t>Refers to health-related research.</t>
  </si>
  <si>
    <r>
      <rPr>
        <sz val="11"/>
        <color rgb="FF000000"/>
        <rFont val="Times New Roman"/>
      </rPr>
      <t xml:space="preserve">References to capacity building of health professionals or institutions with respect to research. References to financial support for research are included in the </t>
    </r>
    <r>
      <rPr>
        <i/>
        <sz val="11"/>
        <color rgb="FF000000"/>
        <rFont val="Times New Roman"/>
      </rPr>
      <t>climate and health financing</t>
    </r>
    <r>
      <rPr>
        <sz val="11"/>
        <color rgb="FF000000"/>
        <rFont val="Times New Roman"/>
      </rPr>
      <t xml:space="preserve"> component.</t>
    </r>
  </si>
  <si>
    <t> Connect to policy</t>
  </si>
  <si>
    <t>Any reference to commissioned research. (We expect research envisaged in NAPs will be commissioned by respective governments, and assume that this will be directly connected to the policy process, even if not explicitly mentioned) .</t>
  </si>
  <si>
    <t>Adaptation of current infrastructure, technologies and processes</t>
  </si>
  <si>
    <t>Any type of infrastructural intervention in health such as new construction and improvement.</t>
  </si>
  <si>
    <t> Any description of new technological interventions.</t>
  </si>
  <si>
    <t> The promotion of technologies, which may not affect public health.</t>
  </si>
  <si>
    <t>Monitoring activities related to environmental risks to health. Also references to health sector monitoring alone (as these considered as a first step toward health sector adaptation).</t>
  </si>
  <si>
    <t>References to legal instruments to support adaptation.</t>
  </si>
  <si>
    <t>Mentions of linkage of health-related activities with other organizations.</t>
  </si>
  <si>
    <t>Climate-informed health program</t>
  </si>
  <si>
    <t>References to when climate change is being considered in health sector strategic planning, including in preparation or updating of NAPs and planned activities.</t>
  </si>
  <si>
    <t>Delivery of intervention</t>
  </si>
  <si>
    <t>Mentions of delivery or implementation, including developing or revising operating procedures</t>
  </si>
  <si>
    <r>
      <t>Inform</t>
    </r>
    <r>
      <rPr>
        <sz val="11"/>
        <color theme="1"/>
        <rFont val="Times New Roman"/>
        <family val="1"/>
        <charset val="1"/>
      </rPr>
      <t xml:space="preserve"> </t>
    </r>
    <r>
      <rPr>
        <i/>
        <sz val="11"/>
        <color theme="1"/>
        <rFont val="Times New Roman"/>
        <family val="1"/>
        <charset val="1"/>
      </rPr>
      <t>policies and protocols</t>
    </r>
  </si>
  <si>
    <t>Descriptions of NAP considering emergency and disaster management policies.</t>
  </si>
  <si>
    <t>Provision of capacity building of health system to manage risks</t>
  </si>
  <si>
    <t>Description of capacity building of community to increase their resilience to climate change.</t>
  </si>
  <si>
    <t>Documented mentions of estimated cost of health adaptation and/or funding mechanisms in the health sector.</t>
  </si>
  <si>
    <t>Mentions of funding being dedicated to support sectors other than the health sector.</t>
  </si>
  <si>
    <r>
      <t>C</t>
    </r>
    <r>
      <rPr>
        <i/>
        <sz val="11"/>
        <color theme="1"/>
        <rFont val="Times New Roman"/>
        <family val="1"/>
        <charset val="1"/>
      </rPr>
      <t>limate change funding streams</t>
    </r>
  </si>
  <si>
    <t>References to funding at the national level.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</si>
</sst>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C09]d\ mmmm\ yyyy;@"/>
  </numFmts>
  <fonts count="53">
    <font>
      <sz val="12"/>
      <color theme="1"/>
      <name val="Calibri"/>
      <family val="2"/>
      <scheme val="minor"/>
    </font>
    <font>
      <sz val="11"/>
      <color theme="1"/>
      <name val="Arial"/>
      <family val="2"/>
    </font>
    <font>
      <sz val="9"/>
      <color indexed="81"/>
      <name val="Tahoma"/>
      <family val="2"/>
    </font>
    <font>
      <b/>
      <sz val="9"/>
      <color indexed="81"/>
      <name val="Tahoma"/>
      <family val="2"/>
    </font>
    <font>
      <b/>
      <sz val="9"/>
      <color rgb="FF000000"/>
      <name val="Tahoma"/>
      <family val="2"/>
    </font>
    <font>
      <sz val="9"/>
      <color rgb="FF000000"/>
      <name val="Tahoma"/>
      <family val="2"/>
    </font>
    <font>
      <sz val="12"/>
      <color rgb="FF000000"/>
      <name val="Calibri"/>
      <family val="2"/>
    </font>
    <font>
      <sz val="11"/>
      <color rgb="FF444444"/>
      <name val="Calibri"/>
      <family val="2"/>
      <charset val="1"/>
    </font>
    <font>
      <sz val="12"/>
      <color rgb="FFFF0000"/>
      <name val="Calibri"/>
      <family val="2"/>
    </font>
    <font>
      <sz val="12"/>
      <color theme="1"/>
      <name val="Calibri"/>
      <family val="2"/>
    </font>
    <font>
      <strike/>
      <sz val="12"/>
      <color theme="1"/>
      <name val="Calibri"/>
      <family val="2"/>
      <scheme val="minor"/>
    </font>
    <font>
      <sz val="12"/>
      <color rgb="FF7030A0"/>
      <name val="Calibri"/>
      <family val="2"/>
      <scheme val="minor"/>
    </font>
    <font>
      <sz val="12"/>
      <color rgb="FF0070C0"/>
      <name val="Calibri"/>
      <family val="2"/>
    </font>
    <font>
      <sz val="12"/>
      <color rgb="FFFF0000"/>
      <name val="Calibri"/>
      <family val="2"/>
      <scheme val="minor"/>
    </font>
    <font>
      <b/>
      <sz val="12"/>
      <color theme="1"/>
      <name val="Calibri"/>
      <family val="2"/>
      <scheme val="minor"/>
    </font>
    <font>
      <sz val="12"/>
      <name val="Calibri"/>
      <family val="2"/>
      <scheme val="minor"/>
    </font>
    <font>
      <b/>
      <sz val="12"/>
      <color rgb="FF00B050"/>
      <name val="Calibri"/>
      <family val="2"/>
      <scheme val="minor"/>
    </font>
    <font>
      <b/>
      <sz val="12"/>
      <color rgb="FFFF0000"/>
      <name val="Calibri"/>
      <family val="2"/>
      <scheme val="minor"/>
    </font>
    <font>
      <sz val="12"/>
      <name val="Calibri"/>
      <family val="2"/>
    </font>
    <font>
      <b/>
      <sz val="10"/>
      <color theme="1"/>
      <name val="Times New Roman"/>
      <family val="1"/>
    </font>
    <font>
      <sz val="10"/>
      <color theme="1"/>
      <name val="Times New Roman"/>
      <family val="1"/>
    </font>
    <font>
      <i/>
      <sz val="10"/>
      <color theme="1"/>
      <name val="Times New Roman"/>
      <family val="1"/>
    </font>
    <font>
      <b/>
      <sz val="14"/>
      <color theme="1"/>
      <name val="Times New Roman"/>
      <family val="1"/>
    </font>
    <font>
      <sz val="12"/>
      <color rgb="FF7030A0"/>
      <name val="Calibri"/>
      <family val="2"/>
    </font>
    <font>
      <sz val="12"/>
      <color theme="1"/>
      <name val="Calibri"/>
      <family val="2"/>
      <scheme val="minor"/>
    </font>
    <font>
      <sz val="10"/>
      <color rgb="FF7030A0"/>
      <name val="Times New Roman"/>
      <family val="1"/>
    </font>
    <font>
      <b/>
      <sz val="10"/>
      <color rgb="FF7030A0"/>
      <name val="Times New Roman"/>
      <family val="1"/>
    </font>
    <font>
      <sz val="10"/>
      <name val="Times New Roman"/>
      <family val="1"/>
    </font>
    <font>
      <b/>
      <sz val="12"/>
      <color rgb="FF7030A0"/>
      <name val="Calibri"/>
      <family val="2"/>
      <scheme val="minor"/>
    </font>
    <font>
      <b/>
      <sz val="12"/>
      <color rgb="FF7030A0"/>
      <name val="Calibri"/>
      <family val="2"/>
    </font>
    <font>
      <b/>
      <sz val="10"/>
      <name val="Times New Roman"/>
      <family val="1"/>
    </font>
    <font>
      <b/>
      <sz val="14"/>
      <name val="Times New Roman"/>
      <family val="1"/>
    </font>
    <font>
      <b/>
      <sz val="11"/>
      <color theme="1"/>
      <name val="Times New Roman"/>
      <family val="1"/>
    </font>
    <font>
      <sz val="11"/>
      <color theme="1"/>
      <name val="Times New Roman"/>
      <family val="1"/>
    </font>
    <font>
      <sz val="12"/>
      <color theme="1"/>
      <name val="Times New Roman"/>
      <family val="1"/>
    </font>
    <font>
      <sz val="12"/>
      <color theme="1"/>
      <name val="Times New Roman"/>
    </font>
    <font>
      <b/>
      <sz val="12"/>
      <color rgb="FF000000"/>
      <name val="Times New Roman"/>
      <family val="1"/>
    </font>
    <font>
      <b/>
      <sz val="11"/>
      <color theme="1"/>
      <name val="Times New Roman"/>
    </font>
    <font>
      <sz val="11"/>
      <color theme="1"/>
      <name val="Times New Roman"/>
    </font>
    <font>
      <b/>
      <sz val="11"/>
      <name val="Times New Roman"/>
      <family val="1"/>
    </font>
    <font>
      <sz val="11"/>
      <name val="Times New Roman"/>
      <family val="1"/>
    </font>
    <font>
      <b/>
      <sz val="12"/>
      <name val="Calibri"/>
      <family val="2"/>
      <scheme val="minor"/>
    </font>
    <font>
      <strike/>
      <sz val="12"/>
      <name val="Calibri"/>
      <family val="2"/>
      <scheme val="minor"/>
    </font>
    <font>
      <b/>
      <sz val="12"/>
      <name val="Calibri"/>
      <family val="2"/>
    </font>
    <font>
      <i/>
      <sz val="11"/>
      <color theme="1"/>
      <name val="Times New Roman"/>
      <family val="1"/>
      <charset val="1"/>
    </font>
    <font>
      <sz val="11"/>
      <color theme="1"/>
      <name val="Times New Roman"/>
      <family val="1"/>
      <charset val="1"/>
    </font>
    <font>
      <sz val="11"/>
      <color rgb="FF000000"/>
      <name val="Times New Roman"/>
    </font>
    <font>
      <i/>
      <sz val="11"/>
      <color rgb="FF000000"/>
      <name val="Times New Roman"/>
    </font>
    <font>
      <i/>
      <sz val="11"/>
      <color theme="1"/>
      <name val="Times New Roman"/>
      <family val="1"/>
    </font>
    <font>
      <b/>
      <sz val="14"/>
      <color theme="1"/>
      <name val="Times New Roman"/>
      <family val="1"/>
      <charset val="1"/>
    </font>
    <font>
      <i/>
      <sz val="14"/>
      <color theme="1"/>
      <name val="Times New Roman"/>
      <family val="1"/>
    </font>
    <font>
      <b/>
      <sz val="14"/>
      <name val="Calibri"/>
      <family val="2"/>
      <scheme val="minor"/>
    </font>
    <font>
      <b/>
      <sz val="16"/>
      <color theme="1"/>
      <name val="Calibri"/>
      <family val="2"/>
      <scheme val="minor"/>
    </font>
  </fonts>
  <fills count="21">
    <fill>
      <patternFill patternType="none"/>
    </fill>
    <fill>
      <patternFill patternType="gray125"/>
    </fill>
    <fill>
      <patternFill patternType="solid">
        <fgColor rgb="FFB4C6E7"/>
        <bgColor indexed="64"/>
      </patternFill>
    </fill>
    <fill>
      <patternFill patternType="solid">
        <fgColor rgb="FFA9D08E"/>
        <bgColor indexed="64"/>
      </patternFill>
    </fill>
    <fill>
      <patternFill patternType="solid">
        <fgColor theme="5" tint="0.59999389629810485"/>
        <bgColor indexed="64"/>
      </patternFill>
    </fill>
    <fill>
      <patternFill patternType="solid">
        <fgColor rgb="FFFFFFFF"/>
        <bgColor indexed="64"/>
      </patternFill>
    </fill>
    <fill>
      <patternFill patternType="solid">
        <fgColor rgb="FFFFE699"/>
        <bgColor indexed="64"/>
      </patternFill>
    </fill>
    <fill>
      <patternFill patternType="solid">
        <fgColor rgb="FFFFFF00"/>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CC"/>
        <bgColor indexed="64"/>
      </patternFill>
    </fill>
    <fill>
      <patternFill patternType="solid">
        <fgColor theme="7" tint="0.39997558519241921"/>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rgb="FFAFDC7E"/>
        <bgColor indexed="64"/>
      </patternFill>
    </fill>
    <fill>
      <patternFill patternType="solid">
        <fgColor theme="7"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right/>
      <top style="thin">
        <color indexed="64"/>
      </top>
      <bottom style="thin">
        <color indexed="64"/>
      </bottom>
      <diagonal/>
    </border>
  </borders>
  <cellStyleXfs count="3">
    <xf numFmtId="0" fontId="0" fillId="0" borderId="0"/>
    <xf numFmtId="9" fontId="24" fillId="0" borderId="0" applyFont="0" applyFill="0" applyBorder="0" applyAlignment="0" applyProtection="0"/>
    <xf numFmtId="0" fontId="1" fillId="0" borderId="0"/>
  </cellStyleXfs>
  <cellXfs count="237">
    <xf numFmtId="0" fontId="0" fillId="0" borderId="0" xfId="0"/>
    <xf numFmtId="0" fontId="0" fillId="0" borderId="0" xfId="0" applyAlignment="1">
      <alignment wrapText="1"/>
    </xf>
    <xf numFmtId="0" fontId="0" fillId="0" borderId="1"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7" fillId="0" borderId="0" xfId="0" quotePrefix="1" applyFont="1" applyAlignment="1">
      <alignment horizontal="left"/>
    </xf>
    <xf numFmtId="0" fontId="0" fillId="0" borderId="0" xfId="0" applyAlignment="1">
      <alignment horizontal="left"/>
    </xf>
    <xf numFmtId="0" fontId="0" fillId="0" borderId="2" xfId="0" applyBorder="1" applyAlignment="1">
      <alignment horizontal="center" vertical="center" wrapText="1"/>
    </xf>
    <xf numFmtId="0" fontId="0" fillId="0" borderId="2" xfId="0" applyBorder="1" applyAlignment="1">
      <alignment horizontal="left" vertical="center" wrapText="1"/>
    </xf>
    <xf numFmtId="1" fontId="7" fillId="0" borderId="0" xfId="0" quotePrefix="1" applyNumberFormat="1" applyFont="1" applyAlignment="1">
      <alignment horizontal="left" vertical="center"/>
    </xf>
    <xf numFmtId="1" fontId="0" fillId="0" borderId="0" xfId="0" applyNumberFormat="1" applyAlignment="1">
      <alignment vertical="center"/>
    </xf>
    <xf numFmtId="1" fontId="0" fillId="0" borderId="0" xfId="0" applyNumberFormat="1" applyAlignment="1">
      <alignment horizontal="left" vertical="center" wrapText="1"/>
    </xf>
    <xf numFmtId="0" fontId="0" fillId="0" borderId="0" xfId="0" applyAlignment="1">
      <alignment horizontal="center" vertical="center"/>
    </xf>
    <xf numFmtId="0" fontId="0" fillId="4" borderId="0" xfId="0" applyFill="1"/>
    <xf numFmtId="0" fontId="0" fillId="0" borderId="3" xfId="0" applyBorder="1" applyAlignment="1">
      <alignment horizontal="center" vertical="center" wrapText="1"/>
    </xf>
    <xf numFmtId="0" fontId="0" fillId="0" borderId="3" xfId="0" applyBorder="1"/>
    <xf numFmtId="0" fontId="0" fillId="0" borderId="3" xfId="0" applyBorder="1" applyAlignment="1">
      <alignment vertical="top" wrapText="1"/>
    </xf>
    <xf numFmtId="0" fontId="0" fillId="3" borderId="3" xfId="0" applyFill="1" applyBorder="1"/>
    <xf numFmtId="0" fontId="0" fillId="0" borderId="3" xfId="0" applyBorder="1" applyAlignment="1">
      <alignment vertical="top"/>
    </xf>
    <xf numFmtId="0" fontId="0" fillId="5" borderId="0" xfId="0" applyFill="1" applyAlignment="1">
      <alignment wrapText="1"/>
    </xf>
    <xf numFmtId="0" fontId="14" fillId="7" borderId="0" xfId="0" applyFont="1" applyFill="1" applyAlignment="1">
      <alignment horizontal="center" vertical="center" wrapText="1"/>
    </xf>
    <xf numFmtId="0" fontId="14" fillId="2" borderId="1" xfId="0" applyFont="1" applyFill="1" applyBorder="1" applyAlignment="1">
      <alignment horizontal="center" vertical="center" wrapText="1"/>
    </xf>
    <xf numFmtId="0" fontId="14" fillId="2" borderId="1" xfId="0" quotePrefix="1" applyFont="1" applyFill="1" applyBorder="1" applyAlignment="1">
      <alignment horizontal="center" vertical="center" wrapText="1"/>
    </xf>
    <xf numFmtId="0" fontId="0" fillId="0" borderId="1" xfId="0" applyBorder="1" applyAlignment="1">
      <alignment horizontal="left" vertical="top" wrapText="1"/>
    </xf>
    <xf numFmtId="0" fontId="9" fillId="0" borderId="1" xfId="0" applyFont="1" applyBorder="1" applyAlignment="1">
      <alignment horizontal="left" vertical="top" wrapText="1"/>
    </xf>
    <xf numFmtId="0" fontId="0" fillId="5" borderId="1" xfId="0" applyFill="1" applyBorder="1" applyAlignment="1">
      <alignment horizontal="left" vertical="top" wrapText="1"/>
    </xf>
    <xf numFmtId="0" fontId="11" fillId="6" borderId="1" xfId="0" applyFont="1" applyFill="1" applyBorder="1" applyAlignment="1">
      <alignment horizontal="left" vertical="top" wrapText="1"/>
    </xf>
    <xf numFmtId="0" fontId="6" fillId="0" borderId="1" xfId="0" applyFont="1" applyBorder="1" applyAlignment="1">
      <alignment horizontal="left" vertical="top" wrapText="1"/>
    </xf>
    <xf numFmtId="0" fontId="13" fillId="0" borderId="1" xfId="0" applyFont="1" applyBorder="1" applyAlignment="1">
      <alignment horizontal="left" vertical="top" wrapText="1"/>
    </xf>
    <xf numFmtId="0" fontId="11" fillId="5" borderId="1" xfId="0" applyFont="1" applyFill="1" applyBorder="1" applyAlignment="1">
      <alignment horizontal="left" vertical="top" wrapText="1"/>
    </xf>
    <xf numFmtId="0" fontId="8" fillId="0" borderId="6" xfId="0" applyFont="1" applyBorder="1" applyAlignment="1">
      <alignment horizontal="left" vertical="top" wrapText="1"/>
    </xf>
    <xf numFmtId="0" fontId="8" fillId="5" borderId="4" xfId="0" applyFont="1" applyFill="1" applyBorder="1" applyAlignment="1">
      <alignment horizontal="left" vertical="top" wrapText="1"/>
    </xf>
    <xf numFmtId="0" fontId="8" fillId="0" borderId="4" xfId="0" applyFont="1" applyBorder="1" applyAlignment="1">
      <alignment horizontal="left" vertical="top" wrapText="1"/>
    </xf>
    <xf numFmtId="0" fontId="12" fillId="0" borderId="4" xfId="0" applyFont="1" applyBorder="1" applyAlignment="1">
      <alignment horizontal="left" vertical="top" wrapText="1"/>
    </xf>
    <xf numFmtId="0" fontId="10" fillId="0" borderId="0" xfId="0" applyFont="1" applyAlignment="1">
      <alignment wrapText="1"/>
    </xf>
    <xf numFmtId="0" fontId="11" fillId="0" borderId="0" xfId="0" applyFont="1" applyAlignment="1">
      <alignment wrapText="1"/>
    </xf>
    <xf numFmtId="0" fontId="11" fillId="6" borderId="1" xfId="0" applyFont="1" applyFill="1" applyBorder="1" applyAlignment="1">
      <alignment horizontal="center" vertical="center" wrapText="1"/>
    </xf>
    <xf numFmtId="0" fontId="0" fillId="0" borderId="0" xfId="0" applyAlignment="1">
      <alignment vertical="center" wrapText="1"/>
    </xf>
    <xf numFmtId="0" fontId="0" fillId="7" borderId="0" xfId="0" applyFill="1" applyAlignment="1">
      <alignment horizontal="left" vertical="top"/>
    </xf>
    <xf numFmtId="0" fontId="19" fillId="0" borderId="0" xfId="0" applyFont="1" applyAlignment="1">
      <alignment horizontal="center"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0" fillId="0" borderId="8" xfId="0" applyFont="1" applyBorder="1" applyAlignment="1">
      <alignment horizontal="left" vertical="center" wrapText="1"/>
    </xf>
    <xf numFmtId="0" fontId="20" fillId="0" borderId="8" xfId="0" applyFont="1" applyBorder="1" applyAlignment="1">
      <alignment horizontal="center" vertical="center" wrapText="1"/>
    </xf>
    <xf numFmtId="0" fontId="20" fillId="0" borderId="9" xfId="0" applyFont="1" applyBorder="1" applyAlignment="1">
      <alignment horizontal="left" vertical="center" wrapText="1"/>
    </xf>
    <xf numFmtId="0" fontId="20" fillId="0" borderId="9" xfId="0" applyFont="1" applyBorder="1" applyAlignment="1">
      <alignment horizontal="center" vertical="center" wrapText="1"/>
    </xf>
    <xf numFmtId="0" fontId="20" fillId="0" borderId="5" xfId="0" applyFont="1" applyBorder="1" applyAlignment="1">
      <alignment horizontal="left" vertical="center" wrapText="1"/>
    </xf>
    <xf numFmtId="0" fontId="20" fillId="0" borderId="5" xfId="0" applyFont="1" applyBorder="1" applyAlignment="1">
      <alignment horizontal="center" vertical="center" wrapText="1"/>
    </xf>
    <xf numFmtId="0" fontId="20" fillId="0" borderId="0" xfId="0" applyFont="1" applyAlignment="1">
      <alignment horizontal="center" vertical="center" wrapText="1"/>
    </xf>
    <xf numFmtId="0" fontId="19" fillId="13" borderId="1" xfId="0" applyFont="1" applyFill="1" applyBorder="1" applyAlignment="1">
      <alignment horizontal="center" vertical="center" wrapText="1"/>
    </xf>
    <xf numFmtId="0" fontId="19" fillId="0" borderId="0" xfId="0" applyFont="1" applyAlignment="1">
      <alignment vertical="center" wrapText="1"/>
    </xf>
    <xf numFmtId="0" fontId="20" fillId="9" borderId="0" xfId="0" applyFont="1" applyFill="1" applyAlignment="1">
      <alignment vertical="center" wrapText="1"/>
    </xf>
    <xf numFmtId="0" fontId="21" fillId="9" borderId="0" xfId="0" applyFont="1" applyFill="1" applyAlignment="1">
      <alignment horizontal="right" vertical="center" wrapText="1"/>
    </xf>
    <xf numFmtId="0" fontId="21" fillId="9" borderId="0" xfId="0" applyFont="1" applyFill="1" applyAlignment="1">
      <alignment horizontal="left" vertical="center"/>
    </xf>
    <xf numFmtId="0" fontId="8" fillId="0" borderId="1" xfId="0" applyFont="1" applyBorder="1" applyAlignment="1">
      <alignment horizontal="left" vertical="top" wrapText="1"/>
    </xf>
    <xf numFmtId="0" fontId="0" fillId="4" borderId="1" xfId="0" quotePrefix="1" applyFill="1" applyBorder="1" applyAlignment="1">
      <alignment horizontal="left" vertical="top" wrapText="1"/>
    </xf>
    <xf numFmtId="0" fontId="0" fillId="4" borderId="1" xfId="0" applyFill="1" applyBorder="1" applyAlignment="1">
      <alignment horizontal="left" vertical="top" wrapText="1"/>
    </xf>
    <xf numFmtId="0" fontId="0" fillId="4" borderId="0" xfId="0" applyFill="1" applyAlignment="1">
      <alignment horizontal="center" vertical="center" wrapText="1"/>
    </xf>
    <xf numFmtId="0" fontId="0" fillId="4" borderId="0" xfId="0" applyFill="1" applyAlignment="1">
      <alignment wrapText="1"/>
    </xf>
    <xf numFmtId="0" fontId="14" fillId="4" borderId="1" xfId="0" quotePrefix="1" applyFont="1" applyFill="1" applyBorder="1" applyAlignment="1">
      <alignment horizontal="center" vertical="center" wrapText="1"/>
    </xf>
    <xf numFmtId="0" fontId="11" fillId="4" borderId="1" xfId="0" applyFont="1" applyFill="1" applyBorder="1" applyAlignment="1">
      <alignment horizontal="left" vertical="top" wrapText="1"/>
    </xf>
    <xf numFmtId="0" fontId="15" fillId="4" borderId="1" xfId="0" quotePrefix="1" applyFont="1" applyFill="1" applyBorder="1" applyAlignment="1">
      <alignment horizontal="left" vertical="top" wrapText="1"/>
    </xf>
    <xf numFmtId="0" fontId="15" fillId="4" borderId="1" xfId="0" applyFont="1" applyFill="1" applyBorder="1" applyAlignment="1">
      <alignment horizontal="left" vertical="top" wrapText="1"/>
    </xf>
    <xf numFmtId="0" fontId="18" fillId="4" borderId="1" xfId="0" applyFont="1" applyFill="1" applyBorder="1" applyAlignment="1">
      <alignment horizontal="left" vertical="top" wrapText="1"/>
    </xf>
    <xf numFmtId="0" fontId="18" fillId="4" borderId="4" xfId="0" applyFont="1" applyFill="1" applyBorder="1" applyAlignment="1">
      <alignment horizontal="left" vertical="top" wrapText="1"/>
    </xf>
    <xf numFmtId="0" fontId="18" fillId="4" borderId="4" xfId="0" quotePrefix="1" applyFont="1" applyFill="1" applyBorder="1" applyAlignment="1">
      <alignment horizontal="left" vertical="top" wrapText="1"/>
    </xf>
    <xf numFmtId="0" fontId="18" fillId="4" borderId="4" xfId="0" applyFont="1" applyFill="1" applyBorder="1" applyAlignment="1">
      <alignment horizontal="center" vertical="center" wrapText="1"/>
    </xf>
    <xf numFmtId="0" fontId="15" fillId="4" borderId="0" xfId="0" applyFont="1" applyFill="1" applyAlignment="1">
      <alignment horizontal="center" vertical="center" wrapText="1"/>
    </xf>
    <xf numFmtId="0" fontId="15" fillId="4" borderId="1" xfId="0" applyFont="1" applyFill="1" applyBorder="1" applyAlignment="1">
      <alignment horizontal="center" vertical="center" wrapText="1"/>
    </xf>
    <xf numFmtId="0" fontId="15" fillId="4" borderId="0" xfId="0" applyFont="1" applyFill="1" applyAlignment="1">
      <alignment wrapText="1"/>
    </xf>
    <xf numFmtId="0" fontId="0" fillId="4" borderId="1" xfId="0" applyFill="1" applyBorder="1" applyAlignment="1">
      <alignment horizontal="center" vertical="center" wrapText="1"/>
    </xf>
    <xf numFmtId="0" fontId="6" fillId="4" borderId="1" xfId="0" quotePrefix="1" applyFont="1" applyFill="1" applyBorder="1" applyAlignment="1">
      <alignment horizontal="left" vertical="top" wrapText="1"/>
    </xf>
    <xf numFmtId="0" fontId="10" fillId="4" borderId="0" xfId="0" applyFont="1" applyFill="1" applyAlignment="1">
      <alignment wrapText="1"/>
    </xf>
    <xf numFmtId="0" fontId="18" fillId="0" borderId="1" xfId="0" applyFont="1" applyBorder="1" applyAlignment="1">
      <alignment horizontal="left" vertical="top" wrapText="1"/>
    </xf>
    <xf numFmtId="0" fontId="19" fillId="15" borderId="1" xfId="0" applyFont="1" applyFill="1" applyBorder="1" applyAlignment="1">
      <alignment horizontal="center" vertical="center" wrapText="1"/>
    </xf>
    <xf numFmtId="13" fontId="19" fillId="15" borderId="1" xfId="0" applyNumberFormat="1" applyFont="1" applyFill="1" applyBorder="1" applyAlignment="1">
      <alignment horizontal="center" vertical="center" wrapText="1"/>
    </xf>
    <xf numFmtId="0" fontId="0" fillId="0" borderId="1" xfId="0" quotePrefix="1" applyBorder="1" applyAlignment="1">
      <alignment horizontal="left" vertical="top" wrapText="1"/>
    </xf>
    <xf numFmtId="0" fontId="6" fillId="0" borderId="4" xfId="0" applyFont="1" applyBorder="1" applyAlignment="1">
      <alignment horizontal="left" vertical="top" wrapText="1"/>
    </xf>
    <xf numFmtId="0" fontId="6" fillId="5" borderId="4" xfId="0" applyFont="1" applyFill="1" applyBorder="1" applyAlignment="1">
      <alignment horizontal="left" vertical="top" wrapText="1"/>
    </xf>
    <xf numFmtId="0" fontId="6" fillId="0" borderId="6" xfId="0" applyFont="1" applyBorder="1" applyAlignment="1">
      <alignment horizontal="left" vertical="top" wrapText="1"/>
    </xf>
    <xf numFmtId="0" fontId="6" fillId="5" borderId="6" xfId="0" applyFont="1" applyFill="1" applyBorder="1" applyAlignment="1">
      <alignment horizontal="left" vertical="top" wrapText="1"/>
    </xf>
    <xf numFmtId="0" fontId="26" fillId="15" borderId="1" xfId="0" applyFont="1" applyFill="1" applyBorder="1" applyAlignment="1">
      <alignment horizontal="center" vertical="center" wrapText="1"/>
    </xf>
    <xf numFmtId="0" fontId="6" fillId="4" borderId="4" xfId="0" quotePrefix="1" applyFont="1" applyFill="1" applyBorder="1" applyAlignment="1">
      <alignment horizontal="left" vertical="top" wrapText="1"/>
    </xf>
    <xf numFmtId="0" fontId="6" fillId="5" borderId="4" xfId="0" quotePrefix="1" applyFont="1" applyFill="1" applyBorder="1" applyAlignment="1">
      <alignment horizontal="left" vertical="top" wrapText="1"/>
    </xf>
    <xf numFmtId="0" fontId="23" fillId="0" borderId="4" xfId="0" applyFont="1" applyBorder="1" applyAlignment="1">
      <alignment horizontal="left" vertical="top" wrapText="1"/>
    </xf>
    <xf numFmtId="0" fontId="6" fillId="0" borderId="4" xfId="0" applyFont="1" applyBorder="1" applyAlignment="1">
      <alignment horizontal="center" vertical="center" wrapText="1"/>
    </xf>
    <xf numFmtId="0" fontId="6" fillId="0" borderId="5" xfId="0" applyFont="1" applyBorder="1" applyAlignment="1">
      <alignment horizontal="left" vertical="top" wrapText="1"/>
    </xf>
    <xf numFmtId="0" fontId="6" fillId="0" borderId="6" xfId="0" applyFont="1" applyBorder="1" applyAlignment="1">
      <alignment horizontal="center" vertical="center" wrapText="1"/>
    </xf>
    <xf numFmtId="0" fontId="6" fillId="4" borderId="4" xfId="0" applyFont="1" applyFill="1" applyBorder="1" applyAlignment="1">
      <alignment horizontal="left" vertical="top" wrapText="1"/>
    </xf>
    <xf numFmtId="0" fontId="6" fillId="4" borderId="4" xfId="0" applyFont="1" applyFill="1" applyBorder="1" applyAlignment="1">
      <alignment horizontal="center" vertical="center" wrapText="1"/>
    </xf>
    <xf numFmtId="0" fontId="6" fillId="5" borderId="1" xfId="0" applyFont="1" applyFill="1" applyBorder="1" applyAlignment="1">
      <alignment horizontal="left" vertical="top" wrapText="1"/>
    </xf>
    <xf numFmtId="0" fontId="6" fillId="5" borderId="4" xfId="0" applyFont="1" applyFill="1" applyBorder="1" applyAlignment="1">
      <alignment horizontal="center" vertical="center" wrapText="1"/>
    </xf>
    <xf numFmtId="0" fontId="6" fillId="4" borderId="1" xfId="0" applyFont="1" applyFill="1" applyBorder="1" applyAlignment="1">
      <alignment horizontal="left" vertical="top"/>
    </xf>
    <xf numFmtId="0" fontId="9" fillId="5" borderId="1" xfId="0" quotePrefix="1" applyFont="1" applyFill="1" applyBorder="1" applyAlignment="1">
      <alignment horizontal="left" vertical="top" wrapText="1"/>
    </xf>
    <xf numFmtId="13" fontId="20" fillId="0" borderId="5" xfId="1" applyNumberFormat="1" applyFont="1" applyBorder="1" applyAlignment="1">
      <alignment horizontal="center" vertical="center" wrapText="1"/>
    </xf>
    <xf numFmtId="13" fontId="20" fillId="0" borderId="9" xfId="1" applyNumberFormat="1" applyFont="1" applyBorder="1" applyAlignment="1">
      <alignment horizontal="center" vertical="center" wrapText="1"/>
    </xf>
    <xf numFmtId="0" fontId="9" fillId="0" borderId="1" xfId="0" quotePrefix="1" applyFont="1" applyBorder="1" applyAlignment="1">
      <alignment horizontal="left" vertical="top" wrapText="1"/>
    </xf>
    <xf numFmtId="13" fontId="20" fillId="0" borderId="0" xfId="0" applyNumberFormat="1" applyFont="1" applyAlignment="1">
      <alignment horizontal="center" vertical="center" wrapText="1"/>
    </xf>
    <xf numFmtId="0" fontId="21" fillId="0" borderId="0" xfId="0" applyFont="1" applyAlignment="1">
      <alignment horizontal="right" vertical="center" wrapText="1"/>
    </xf>
    <xf numFmtId="0" fontId="21" fillId="0" borderId="0" xfId="0" applyFont="1" applyAlignment="1">
      <alignment horizontal="left" vertical="center"/>
    </xf>
    <xf numFmtId="0" fontId="27" fillId="0" borderId="0" xfId="0" applyFont="1" applyAlignment="1">
      <alignment vertical="center" wrapText="1"/>
    </xf>
    <xf numFmtId="0" fontId="27" fillId="0" borderId="0" xfId="0" applyFont="1" applyAlignment="1">
      <alignment horizontal="left" vertical="center" wrapText="1"/>
    </xf>
    <xf numFmtId="0" fontId="30" fillId="0" borderId="0" xfId="0" applyFont="1" applyAlignment="1">
      <alignment horizontal="center" vertical="center" wrapText="1"/>
    </xf>
    <xf numFmtId="0" fontId="27" fillId="0" borderId="0" xfId="0" applyFont="1" applyAlignment="1">
      <alignment horizontal="center" vertical="center" wrapText="1"/>
    </xf>
    <xf numFmtId="0" fontId="32" fillId="0" borderId="1" xfId="2" applyFont="1" applyBorder="1" applyAlignment="1">
      <alignment horizontal="center" vertical="center" wrapText="1"/>
    </xf>
    <xf numFmtId="0" fontId="33" fillId="0" borderId="0" xfId="2" applyFont="1" applyAlignment="1">
      <alignment horizontal="center" vertical="center" wrapText="1"/>
    </xf>
    <xf numFmtId="0" fontId="33" fillId="0" borderId="1" xfId="2" applyFont="1" applyBorder="1" applyAlignment="1">
      <alignment horizontal="center" vertical="center"/>
    </xf>
    <xf numFmtId="0" fontId="33" fillId="0" borderId="1" xfId="2" applyFont="1" applyBorder="1" applyAlignment="1">
      <alignment horizontal="left" vertical="center"/>
    </xf>
    <xf numFmtId="13" fontId="34" fillId="0" borderId="1" xfId="0" applyNumberFormat="1" applyFont="1" applyBorder="1"/>
    <xf numFmtId="0" fontId="33" fillId="0" borderId="0" xfId="2" applyFont="1" applyAlignment="1">
      <alignment vertical="center"/>
    </xf>
    <xf numFmtId="0" fontId="33" fillId="0" borderId="0" xfId="2" applyFont="1" applyAlignment="1">
      <alignment horizontal="center" vertical="center"/>
    </xf>
    <xf numFmtId="0" fontId="33" fillId="0" borderId="0" xfId="2" applyFont="1" applyAlignment="1">
      <alignment horizontal="left" vertical="center"/>
    </xf>
    <xf numFmtId="0" fontId="33" fillId="0" borderId="1" xfId="2" applyFont="1" applyBorder="1" applyAlignment="1">
      <alignment horizontal="right" vertical="center"/>
    </xf>
    <xf numFmtId="0" fontId="34" fillId="0" borderId="0" xfId="0" applyFont="1"/>
    <xf numFmtId="0" fontId="36" fillId="0" borderId="0" xfId="0" applyFont="1" applyAlignment="1">
      <alignment horizontal="left" vertical="center" readingOrder="1"/>
    </xf>
    <xf numFmtId="0" fontId="38" fillId="0" borderId="0" xfId="2" applyFont="1" applyAlignment="1">
      <alignment horizontal="center" vertical="center" wrapText="1"/>
    </xf>
    <xf numFmtId="0" fontId="37" fillId="16" borderId="1" xfId="2" applyFont="1" applyFill="1" applyBorder="1" applyAlignment="1">
      <alignment horizontal="center" vertical="center" wrapText="1"/>
    </xf>
    <xf numFmtId="0" fontId="37" fillId="17" borderId="1" xfId="2" applyFont="1" applyFill="1" applyBorder="1" applyAlignment="1">
      <alignment vertical="center"/>
    </xf>
    <xf numFmtId="0" fontId="37" fillId="17" borderId="1" xfId="2" applyFont="1" applyFill="1" applyBorder="1" applyAlignment="1">
      <alignment horizontal="center" vertical="center" wrapText="1"/>
    </xf>
    <xf numFmtId="0" fontId="38" fillId="0" borderId="1" xfId="2" applyFont="1" applyBorder="1" applyAlignment="1">
      <alignment horizontal="center" vertical="center"/>
    </xf>
    <xf numFmtId="0" fontId="38" fillId="0" borderId="1" xfId="2" applyFont="1" applyBorder="1" applyAlignment="1">
      <alignment horizontal="left" vertical="center"/>
    </xf>
    <xf numFmtId="164" fontId="35" fillId="0" borderId="1" xfId="0" applyNumberFormat="1" applyFont="1" applyBorder="1"/>
    <xf numFmtId="0" fontId="38" fillId="0" borderId="0" xfId="2" applyFont="1" applyAlignment="1">
      <alignment vertical="center"/>
    </xf>
    <xf numFmtId="0" fontId="38" fillId="16" borderId="1" xfId="2" applyFont="1" applyFill="1" applyBorder="1" applyAlignment="1">
      <alignment horizontal="left" vertical="center"/>
    </xf>
    <xf numFmtId="0" fontId="38" fillId="16" borderId="1" xfId="2" applyFont="1" applyFill="1" applyBorder="1" applyAlignment="1">
      <alignment vertical="center"/>
    </xf>
    <xf numFmtId="0" fontId="38" fillId="17" borderId="1" xfId="2" applyFont="1" applyFill="1" applyBorder="1" applyAlignment="1">
      <alignment horizontal="left" vertical="center"/>
    </xf>
    <xf numFmtId="0" fontId="38" fillId="17" borderId="1" xfId="2" applyFont="1" applyFill="1" applyBorder="1" applyAlignment="1">
      <alignment vertical="center" wrapText="1"/>
    </xf>
    <xf numFmtId="0" fontId="38" fillId="0" borderId="0" xfId="2" applyFont="1" applyAlignment="1">
      <alignment vertical="center" wrapText="1"/>
    </xf>
    <xf numFmtId="0" fontId="38" fillId="0" borderId="0" xfId="2" applyFont="1" applyAlignment="1">
      <alignment horizontal="center" vertical="center"/>
    </xf>
    <xf numFmtId="0" fontId="38" fillId="0" borderId="0" xfId="2" applyFont="1" applyAlignment="1">
      <alignment horizontal="left" vertical="center"/>
    </xf>
    <xf numFmtId="0" fontId="37" fillId="20" borderId="1" xfId="2" applyFont="1" applyFill="1" applyBorder="1" applyAlignment="1">
      <alignment horizontal="center" vertical="center"/>
    </xf>
    <xf numFmtId="0" fontId="37" fillId="20" borderId="1" xfId="2" applyFont="1" applyFill="1" applyBorder="1" applyAlignment="1">
      <alignment horizontal="center" vertical="center" wrapText="1"/>
    </xf>
    <xf numFmtId="0" fontId="38" fillId="20" borderId="1" xfId="2" applyFont="1" applyFill="1" applyBorder="1" applyAlignment="1">
      <alignment horizontal="left" vertical="center"/>
    </xf>
    <xf numFmtId="0" fontId="38" fillId="20" borderId="1" xfId="2" applyFont="1" applyFill="1" applyBorder="1" applyAlignment="1">
      <alignment vertical="center" wrapText="1"/>
    </xf>
    <xf numFmtId="0" fontId="37" fillId="18" borderId="1" xfId="2" applyFont="1" applyFill="1" applyBorder="1" applyAlignment="1">
      <alignment horizontal="center" vertical="center" wrapText="1"/>
    </xf>
    <xf numFmtId="0" fontId="0" fillId="0" borderId="0" xfId="0" pivotButton="1"/>
    <xf numFmtId="1" fontId="0" fillId="0" borderId="0" xfId="0" applyNumberFormat="1"/>
    <xf numFmtId="0" fontId="39" fillId="13" borderId="1" xfId="0" applyFont="1" applyFill="1" applyBorder="1" applyAlignment="1">
      <alignment horizontal="center" vertical="center" wrapText="1"/>
    </xf>
    <xf numFmtId="0" fontId="40" fillId="0" borderId="8" xfId="0" applyFont="1" applyBorder="1" applyAlignment="1">
      <alignment horizontal="left" vertical="center" wrapText="1"/>
    </xf>
    <xf numFmtId="13" fontId="40" fillId="0" borderId="8" xfId="1" applyNumberFormat="1" applyFont="1" applyBorder="1" applyAlignment="1">
      <alignment horizontal="center" vertical="center" wrapText="1"/>
    </xf>
    <xf numFmtId="9" fontId="40" fillId="0" borderId="8" xfId="1" applyFont="1" applyBorder="1" applyAlignment="1">
      <alignment horizontal="center" vertical="center" wrapText="1"/>
    </xf>
    <xf numFmtId="0" fontId="40" fillId="0" borderId="9" xfId="0" applyFont="1" applyBorder="1" applyAlignment="1">
      <alignment horizontal="left" vertical="center" wrapText="1"/>
    </xf>
    <xf numFmtId="13" fontId="40" fillId="0" borderId="9" xfId="1" applyNumberFormat="1" applyFont="1" applyBorder="1" applyAlignment="1">
      <alignment horizontal="center" vertical="center" wrapText="1"/>
    </xf>
    <xf numFmtId="9" fontId="40" fillId="0" borderId="9" xfId="1" applyFont="1" applyBorder="1" applyAlignment="1">
      <alignment horizontal="center" vertical="center" wrapText="1"/>
    </xf>
    <xf numFmtId="0" fontId="40" fillId="0" borderId="5" xfId="0" applyFont="1" applyBorder="1" applyAlignment="1">
      <alignment horizontal="left" vertical="center" wrapText="1"/>
    </xf>
    <xf numFmtId="13" fontId="40" fillId="0" borderId="5" xfId="1" applyNumberFormat="1" applyFont="1" applyBorder="1" applyAlignment="1">
      <alignment horizontal="center" vertical="center" wrapText="1"/>
    </xf>
    <xf numFmtId="9" fontId="40" fillId="0" borderId="5" xfId="1" applyFont="1" applyBorder="1" applyAlignment="1">
      <alignment horizontal="center" vertical="center" wrapText="1"/>
    </xf>
    <xf numFmtId="0" fontId="40" fillId="0" borderId="0" xfId="0" applyFont="1" applyAlignment="1">
      <alignment horizontal="left" vertical="center" wrapText="1"/>
    </xf>
    <xf numFmtId="0" fontId="40" fillId="0" borderId="0" xfId="0" applyFont="1" applyAlignment="1">
      <alignment horizontal="center" vertical="center" wrapText="1"/>
    </xf>
    <xf numFmtId="0" fontId="40" fillId="0" borderId="0" xfId="0" applyFont="1" applyAlignment="1">
      <alignment vertical="center" wrapText="1"/>
    </xf>
    <xf numFmtId="0" fontId="15" fillId="0" borderId="1" xfId="0" applyFont="1" applyBorder="1" applyAlignment="1">
      <alignment horizontal="left" vertical="top" wrapText="1"/>
    </xf>
    <xf numFmtId="0" fontId="15" fillId="0" borderId="1" xfId="0" applyFont="1" applyBorder="1" applyAlignment="1">
      <alignment horizontal="center" vertical="top" wrapText="1"/>
    </xf>
    <xf numFmtId="0" fontId="15" fillId="0" borderId="1" xfId="0" quotePrefix="1" applyFont="1" applyBorder="1" applyAlignment="1">
      <alignment horizontal="left" vertical="top" wrapText="1"/>
    </xf>
    <xf numFmtId="0" fontId="15" fillId="0" borderId="0" xfId="0" applyFont="1" applyAlignment="1">
      <alignment vertical="top" wrapText="1"/>
    </xf>
    <xf numFmtId="0" fontId="18" fillId="0" borderId="4" xfId="0" applyFont="1" applyBorder="1" applyAlignment="1">
      <alignment horizontal="left" vertical="top" wrapText="1"/>
    </xf>
    <xf numFmtId="0" fontId="18" fillId="0" borderId="4" xfId="0" quotePrefix="1" applyFont="1" applyBorder="1" applyAlignment="1">
      <alignment horizontal="left" vertical="top" wrapText="1"/>
    </xf>
    <xf numFmtId="0" fontId="18" fillId="0" borderId="4" xfId="0" applyFont="1" applyBorder="1" applyAlignment="1">
      <alignment horizontal="center" vertical="top" wrapText="1"/>
    </xf>
    <xf numFmtId="0" fontId="15" fillId="0" borderId="0" xfId="0" applyFont="1" applyAlignment="1">
      <alignment horizontal="center" vertical="top" wrapText="1"/>
    </xf>
    <xf numFmtId="0" fontId="15" fillId="0" borderId="0" xfId="0" applyFont="1" applyAlignment="1">
      <alignment vertical="center" wrapText="1"/>
    </xf>
    <xf numFmtId="0" fontId="18" fillId="0" borderId="1" xfId="0" quotePrefix="1" applyFont="1" applyBorder="1" applyAlignment="1">
      <alignment horizontal="left" vertical="top" wrapText="1"/>
    </xf>
    <xf numFmtId="0" fontId="42" fillId="0" borderId="0" xfId="0" applyFont="1" applyAlignment="1">
      <alignment vertical="top" wrapText="1"/>
    </xf>
    <xf numFmtId="0" fontId="15" fillId="0" borderId="4" xfId="0" applyFont="1" applyBorder="1" applyAlignment="1">
      <alignment horizontal="left" vertical="top" wrapText="1"/>
    </xf>
    <xf numFmtId="0" fontId="15" fillId="0" borderId="4" xfId="0" quotePrefix="1" applyFont="1" applyBorder="1" applyAlignment="1">
      <alignment horizontal="left" vertical="top" wrapText="1"/>
    </xf>
    <xf numFmtId="0" fontId="15" fillId="0" borderId="4" xfId="0" applyFont="1" applyBorder="1" applyAlignment="1">
      <alignment horizontal="center" vertical="top" wrapText="1"/>
    </xf>
    <xf numFmtId="0" fontId="18" fillId="0" borderId="5" xfId="0" applyFont="1" applyBorder="1" applyAlignment="1">
      <alignment horizontal="left" vertical="top" wrapText="1"/>
    </xf>
    <xf numFmtId="0" fontId="18" fillId="0" borderId="6" xfId="0" applyFont="1" applyBorder="1" applyAlignment="1">
      <alignment horizontal="left" vertical="top" wrapText="1"/>
    </xf>
    <xf numFmtId="0" fontId="18" fillId="0" borderId="6" xfId="0" quotePrefix="1" applyFont="1" applyBorder="1" applyAlignment="1">
      <alignment horizontal="left" vertical="top" wrapText="1"/>
    </xf>
    <xf numFmtId="0" fontId="18" fillId="0" borderId="6" xfId="0" applyFont="1" applyBorder="1" applyAlignment="1">
      <alignment horizontal="center" vertical="top" wrapText="1"/>
    </xf>
    <xf numFmtId="0" fontId="18" fillId="0" borderId="1" xfId="0" applyFont="1" applyBorder="1" applyAlignment="1">
      <alignment horizontal="left" vertical="top"/>
    </xf>
    <xf numFmtId="0" fontId="41" fillId="16" borderId="1" xfId="0" applyFont="1" applyFill="1" applyBorder="1" applyAlignment="1">
      <alignment horizontal="center" vertical="center" wrapText="1"/>
    </xf>
    <xf numFmtId="0" fontId="41" fillId="16" borderId="1" xfId="0" quotePrefix="1" applyFont="1" applyFill="1" applyBorder="1" applyAlignment="1">
      <alignment horizontal="center" vertical="center" wrapText="1"/>
    </xf>
    <xf numFmtId="0" fontId="0" fillId="0" borderId="0" xfId="0" applyAlignment="1">
      <alignment vertical="center"/>
    </xf>
    <xf numFmtId="0" fontId="49" fillId="0" borderId="11" xfId="0" applyFont="1" applyBorder="1" applyAlignment="1">
      <alignment vertical="center" wrapText="1"/>
    </xf>
    <xf numFmtId="0" fontId="44" fillId="0" borderId="0" xfId="0" applyFont="1" applyAlignment="1">
      <alignment horizontal="center" vertical="center"/>
    </xf>
    <xf numFmtId="0" fontId="45" fillId="0" borderId="0" xfId="0" applyFont="1" applyAlignment="1">
      <alignment vertical="center" wrapText="1"/>
    </xf>
    <xf numFmtId="0" fontId="44" fillId="0" borderId="7" xfId="0" applyFont="1" applyBorder="1" applyAlignment="1">
      <alignment horizontal="center" vertical="center"/>
    </xf>
    <xf numFmtId="0" fontId="45" fillId="0" borderId="7" xfId="0" applyFont="1" applyBorder="1" applyAlignment="1">
      <alignment vertical="center" wrapText="1"/>
    </xf>
    <xf numFmtId="0" fontId="48" fillId="0" borderId="7" xfId="0" applyFont="1" applyBorder="1" applyAlignment="1">
      <alignment horizontal="center" vertical="center"/>
    </xf>
    <xf numFmtId="0" fontId="48" fillId="0" borderId="0" xfId="0" applyFont="1" applyAlignment="1">
      <alignment horizontal="center" vertical="center"/>
    </xf>
    <xf numFmtId="0" fontId="46" fillId="0" borderId="0" xfId="0" applyFont="1" applyAlignment="1">
      <alignment vertical="center" wrapText="1"/>
    </xf>
    <xf numFmtId="0" fontId="44" fillId="0" borderId="0" xfId="0" applyFont="1" applyAlignment="1">
      <alignment vertical="center"/>
    </xf>
    <xf numFmtId="0" fontId="44" fillId="0" borderId="7" xfId="0" applyFont="1" applyBorder="1" applyAlignment="1">
      <alignment vertical="center"/>
    </xf>
    <xf numFmtId="0" fontId="45" fillId="0" borderId="7" xfId="0" applyFont="1" applyBorder="1" applyAlignment="1">
      <alignment horizontal="center" vertical="center"/>
    </xf>
    <xf numFmtId="0" fontId="51" fillId="0" borderId="0" xfId="0" applyFont="1" applyAlignment="1">
      <alignment vertical="top"/>
    </xf>
    <xf numFmtId="0" fontId="22" fillId="0" borderId="0" xfId="0" applyFont="1" applyAlignment="1">
      <alignment vertical="center"/>
    </xf>
    <xf numFmtId="0" fontId="31" fillId="0" borderId="0" xfId="0" applyFont="1" applyAlignment="1">
      <alignment vertical="center"/>
    </xf>
    <xf numFmtId="0" fontId="13" fillId="0" borderId="7" xfId="0" applyFont="1" applyBorder="1" applyAlignment="1">
      <alignment horizontal="center" vertical="center" wrapText="1"/>
    </xf>
    <xf numFmtId="0" fontId="0" fillId="6" borderId="7" xfId="0" applyFill="1" applyBorder="1" applyAlignment="1">
      <alignment horizontal="center" vertical="center" wrapText="1"/>
    </xf>
    <xf numFmtId="0" fontId="19" fillId="14" borderId="8" xfId="0" applyFont="1" applyFill="1" applyBorder="1" applyAlignment="1">
      <alignment horizontal="center" vertical="center" wrapText="1"/>
    </xf>
    <xf numFmtId="0" fontId="19" fillId="14" borderId="9" xfId="0" applyFont="1" applyFill="1" applyBorder="1" applyAlignment="1">
      <alignment horizontal="center" vertical="center" wrapText="1"/>
    </xf>
    <xf numFmtId="0" fontId="19" fillId="14" borderId="5" xfId="0" applyFont="1" applyFill="1" applyBorder="1" applyAlignment="1">
      <alignment horizontal="center" vertical="center" wrapText="1"/>
    </xf>
    <xf numFmtId="0" fontId="22" fillId="8" borderId="0" xfId="0" applyFont="1" applyFill="1" applyAlignment="1">
      <alignment horizontal="left" vertical="center"/>
    </xf>
    <xf numFmtId="0" fontId="19" fillId="8" borderId="8" xfId="0" applyFont="1" applyFill="1" applyBorder="1" applyAlignment="1">
      <alignment horizontal="center" vertical="center" wrapText="1"/>
    </xf>
    <xf numFmtId="0" fontId="19" fillId="8" borderId="9" xfId="0" applyFont="1" applyFill="1" applyBorder="1" applyAlignment="1">
      <alignment horizontal="center" vertical="center" wrapText="1"/>
    </xf>
    <xf numFmtId="0" fontId="19" fillId="8" borderId="5" xfId="0" applyFont="1" applyFill="1" applyBorder="1" applyAlignment="1">
      <alignment horizontal="center" vertical="center" wrapText="1"/>
    </xf>
    <xf numFmtId="0" fontId="19" fillId="9" borderId="8" xfId="0" applyFont="1" applyFill="1" applyBorder="1" applyAlignment="1">
      <alignment horizontal="center" vertical="center" wrapText="1"/>
    </xf>
    <xf numFmtId="0" fontId="19" fillId="9" borderId="9" xfId="0" applyFont="1" applyFill="1" applyBorder="1" applyAlignment="1">
      <alignment horizontal="center" vertical="center" wrapText="1"/>
    </xf>
    <xf numFmtId="0" fontId="19" fillId="9" borderId="5" xfId="0" applyFont="1" applyFill="1" applyBorder="1" applyAlignment="1">
      <alignment horizontal="center" vertical="center" wrapText="1"/>
    </xf>
    <xf numFmtId="0" fontId="19" fillId="12" borderId="8" xfId="0" applyFont="1" applyFill="1" applyBorder="1" applyAlignment="1">
      <alignment horizontal="center" vertical="center" wrapText="1"/>
    </xf>
    <xf numFmtId="0" fontId="19" fillId="12" borderId="9" xfId="0" applyFont="1" applyFill="1" applyBorder="1" applyAlignment="1">
      <alignment horizontal="center" vertical="center" wrapText="1"/>
    </xf>
    <xf numFmtId="0" fontId="19" fillId="12" borderId="5"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9" fillId="4" borderId="9" xfId="0" applyFont="1" applyFill="1" applyBorder="1" applyAlignment="1">
      <alignment horizontal="center" vertical="center" wrapText="1"/>
    </xf>
    <xf numFmtId="0" fontId="19" fillId="4" borderId="5" xfId="0" applyFont="1" applyFill="1" applyBorder="1" applyAlignment="1">
      <alignment horizontal="center" vertical="center" wrapText="1"/>
    </xf>
    <xf numFmtId="0" fontId="19" fillId="11" borderId="8" xfId="0" applyFont="1" applyFill="1" applyBorder="1" applyAlignment="1">
      <alignment horizontal="center" vertical="center" wrapText="1"/>
    </xf>
    <xf numFmtId="0" fontId="19" fillId="11" borderId="9" xfId="0" applyFont="1" applyFill="1" applyBorder="1" applyAlignment="1">
      <alignment horizontal="center" vertical="center" wrapText="1"/>
    </xf>
    <xf numFmtId="0" fontId="19" fillId="11" borderId="5" xfId="0" applyFont="1" applyFill="1" applyBorder="1" applyAlignment="1">
      <alignment horizontal="center" vertical="center" wrapText="1"/>
    </xf>
    <xf numFmtId="0" fontId="19" fillId="10" borderId="8" xfId="0" applyFont="1" applyFill="1" applyBorder="1" applyAlignment="1">
      <alignment horizontal="center" vertical="center" wrapText="1"/>
    </xf>
    <xf numFmtId="0" fontId="19" fillId="10" borderId="9" xfId="0" applyFont="1" applyFill="1" applyBorder="1" applyAlignment="1">
      <alignment horizontal="center" vertical="center" wrapText="1"/>
    </xf>
    <xf numFmtId="0" fontId="19" fillId="10" borderId="5" xfId="0" applyFont="1" applyFill="1" applyBorder="1" applyAlignment="1">
      <alignment horizontal="center" vertical="center" wrapText="1"/>
    </xf>
    <xf numFmtId="0" fontId="39" fillId="11" borderId="8" xfId="0" applyFont="1" applyFill="1" applyBorder="1" applyAlignment="1">
      <alignment horizontal="left" vertical="center" wrapText="1"/>
    </xf>
    <xf numFmtId="0" fontId="39" fillId="11" borderId="9" xfId="0" applyFont="1" applyFill="1" applyBorder="1" applyAlignment="1">
      <alignment horizontal="left" vertical="center" wrapText="1"/>
    </xf>
    <xf numFmtId="0" fontId="39" fillId="11" borderId="5" xfId="0" applyFont="1" applyFill="1" applyBorder="1" applyAlignment="1">
      <alignment horizontal="left" vertical="center" wrapText="1"/>
    </xf>
    <xf numFmtId="0" fontId="39" fillId="8" borderId="8" xfId="0" applyFont="1" applyFill="1" applyBorder="1" applyAlignment="1">
      <alignment horizontal="left" vertical="center" wrapText="1"/>
    </xf>
    <xf numFmtId="0" fontId="39" fillId="8" borderId="9" xfId="0" applyFont="1" applyFill="1" applyBorder="1" applyAlignment="1">
      <alignment horizontal="left" vertical="center" wrapText="1"/>
    </xf>
    <xf numFmtId="0" fontId="39" fillId="8" borderId="5" xfId="0" applyFont="1" applyFill="1" applyBorder="1" applyAlignment="1">
      <alignment horizontal="left" vertical="center" wrapText="1"/>
    </xf>
    <xf numFmtId="0" fontId="39" fillId="9" borderId="8" xfId="0" applyFont="1" applyFill="1" applyBorder="1" applyAlignment="1">
      <alignment horizontal="left" vertical="center" wrapText="1"/>
    </xf>
    <xf numFmtId="0" fontId="39" fillId="9" borderId="5" xfId="0" applyFont="1" applyFill="1" applyBorder="1" applyAlignment="1">
      <alignment horizontal="left" vertical="center" wrapText="1"/>
    </xf>
    <xf numFmtId="0" fontId="39" fillId="10" borderId="8" xfId="0" applyFont="1" applyFill="1" applyBorder="1" applyAlignment="1">
      <alignment horizontal="left" vertical="center" wrapText="1"/>
    </xf>
    <xf numFmtId="0" fontId="39" fillId="10" borderId="9" xfId="0" applyFont="1" applyFill="1" applyBorder="1" applyAlignment="1">
      <alignment horizontal="left" vertical="center" wrapText="1"/>
    </xf>
    <xf numFmtId="0" fontId="39" fillId="10" borderId="5" xfId="0" applyFont="1" applyFill="1" applyBorder="1" applyAlignment="1">
      <alignment horizontal="left" vertical="center" wrapText="1"/>
    </xf>
    <xf numFmtId="0" fontId="39" fillId="12" borderId="8" xfId="0" applyFont="1" applyFill="1" applyBorder="1" applyAlignment="1">
      <alignment horizontal="left" vertical="center" wrapText="1"/>
    </xf>
    <xf numFmtId="0" fontId="39" fillId="12" borderId="9" xfId="0" applyFont="1" applyFill="1" applyBorder="1" applyAlignment="1">
      <alignment horizontal="left" vertical="center" wrapText="1"/>
    </xf>
    <xf numFmtId="0" fontId="39" fillId="12" borderId="5" xfId="0" applyFont="1" applyFill="1" applyBorder="1" applyAlignment="1">
      <alignment horizontal="left" vertical="center" wrapText="1"/>
    </xf>
    <xf numFmtId="0" fontId="39" fillId="14" borderId="8" xfId="0" applyFont="1" applyFill="1" applyBorder="1" applyAlignment="1">
      <alignment horizontal="left" vertical="center" wrapText="1"/>
    </xf>
    <xf numFmtId="0" fontId="39" fillId="14" borderId="9" xfId="0" applyFont="1" applyFill="1" applyBorder="1" applyAlignment="1">
      <alignment horizontal="left" vertical="center" wrapText="1"/>
    </xf>
    <xf numFmtId="0" fontId="39" fillId="14" borderId="5" xfId="0" applyFont="1" applyFill="1" applyBorder="1" applyAlignment="1">
      <alignment horizontal="left" vertical="center" wrapText="1"/>
    </xf>
    <xf numFmtId="0" fontId="39" fillId="19" borderId="8" xfId="0" applyFont="1" applyFill="1" applyBorder="1" applyAlignment="1">
      <alignment horizontal="left" vertical="center" wrapText="1"/>
    </xf>
    <xf numFmtId="0" fontId="39" fillId="19" borderId="9" xfId="0" applyFont="1" applyFill="1" applyBorder="1" applyAlignment="1">
      <alignment horizontal="left" vertical="center" wrapText="1"/>
    </xf>
    <xf numFmtId="0" fontId="39" fillId="19" borderId="5" xfId="0" applyFont="1" applyFill="1" applyBorder="1" applyAlignment="1">
      <alignment horizontal="left" vertical="center" wrapText="1"/>
    </xf>
    <xf numFmtId="0" fontId="39" fillId="9" borderId="9" xfId="0" applyFont="1" applyFill="1" applyBorder="1" applyAlignment="1">
      <alignment horizontal="left" vertical="center" wrapText="1"/>
    </xf>
    <xf numFmtId="0" fontId="39" fillId="4" borderId="8" xfId="0" applyFont="1" applyFill="1" applyBorder="1" applyAlignment="1">
      <alignment horizontal="left" vertical="center" wrapText="1"/>
    </xf>
    <xf numFmtId="0" fontId="39" fillId="4" borderId="9" xfId="0" applyFont="1" applyFill="1" applyBorder="1" applyAlignment="1">
      <alignment horizontal="left" vertical="center" wrapText="1"/>
    </xf>
    <xf numFmtId="0" fontId="39" fillId="4" borderId="5" xfId="0" applyFont="1" applyFill="1" applyBorder="1" applyAlignment="1">
      <alignment horizontal="left" vertical="center" wrapText="1"/>
    </xf>
    <xf numFmtId="0" fontId="32" fillId="0" borderId="10" xfId="0" applyFont="1" applyBorder="1" applyAlignment="1">
      <alignment vertical="center"/>
    </xf>
    <xf numFmtId="0" fontId="32" fillId="0" borderId="0" xfId="0" applyFont="1" applyAlignment="1">
      <alignment vertical="center"/>
    </xf>
    <xf numFmtId="0" fontId="52" fillId="0" borderId="0" xfId="0" applyFont="1"/>
  </cellXfs>
  <cellStyles count="3">
    <cellStyle name="Normal" xfId="0" builtinId="0"/>
    <cellStyle name="Normal 2" xfId="2" xr:uid="{00000000-0005-0000-0000-000001000000}"/>
    <cellStyle name="Percent" xfId="1" builtinId="5"/>
  </cellStyles>
  <dxfs count="3">
    <dxf>
      <fill>
        <patternFill>
          <bgColor rgb="FFFFF6D9"/>
        </patternFill>
      </fill>
    </dxf>
    <dxf>
      <fill>
        <patternFill>
          <bgColor rgb="FFFFF6D9"/>
        </patternFill>
      </fill>
    </dxf>
    <dxf>
      <font>
        <color rgb="FF006100"/>
      </font>
      <fill>
        <patternFill>
          <bgColor rgb="FFC6EFCE"/>
        </patternFill>
      </fill>
    </dxf>
  </dxfs>
  <tableStyles count="0" defaultTableStyle="TableStyleMedium2" defaultPivotStyle="PivotStyleLight16"/>
  <colors>
    <mruColors>
      <color rgb="FFFFCC00"/>
      <color rgb="FFCC0000"/>
      <color rgb="FFAFDC7E"/>
      <color rgb="FFFFFFCC"/>
      <color rgb="FFFFF6D9"/>
      <color rgb="FFFFEBAB"/>
      <color rgb="FFFEF2EC"/>
      <color rgb="FFFFDDEE"/>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pivotCacheDefinition" Target="pivotCache/pivotCacheDefinition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5.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DataForPlot!$A$7</c:f>
              <c:strCache>
                <c:ptCount val="1"/>
                <c:pt idx="0">
                  <c:v>Health workforce</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DataForPlot!$B$7:$B$9</c:f>
              <c:strCache>
                <c:ptCount val="3"/>
                <c:pt idx="0">
                  <c:v>Human resources</c:v>
                </c:pt>
                <c:pt idx="1">
                  <c:v>Organizational capacity development</c:v>
                </c:pt>
                <c:pt idx="2">
                  <c:v>Communications and awareness raising</c:v>
                </c:pt>
              </c:strCache>
            </c:strRef>
          </c:cat>
          <c:val>
            <c:numRef>
              <c:f>DataForPlot!$C$7:$C$9</c:f>
              <c:numCache>
                <c:formatCode>#\ ??/??</c:formatCode>
                <c:ptCount val="3"/>
                <c:pt idx="0">
                  <c:v>20</c:v>
                </c:pt>
                <c:pt idx="1">
                  <c:v>15</c:v>
                </c:pt>
                <c:pt idx="2">
                  <c:v>23</c:v>
                </c:pt>
              </c:numCache>
            </c:numRef>
          </c:val>
          <c:extLst>
            <c:ext xmlns:c16="http://schemas.microsoft.com/office/drawing/2014/chart" uri="{C3380CC4-5D6E-409C-BE32-E72D297353CC}">
              <c16:uniqueId val="{00000000-4B89-49CA-A892-2291D9A8598B}"/>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DataForPlot!$A$4</c:f>
              <c:strCache>
                <c:ptCount val="1"/>
                <c:pt idx="0">
                  <c:v>Leadership and governance</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DataForPlot!$B$4:$B$6</c:f>
              <c:strCache>
                <c:ptCount val="3"/>
                <c:pt idx="0">
                  <c:v>Governance</c:v>
                </c:pt>
                <c:pt idx="1">
                  <c:v>Policy</c:v>
                </c:pt>
                <c:pt idx="2">
                  <c:v>Cross-sectoral collaboration</c:v>
                </c:pt>
              </c:strCache>
            </c:strRef>
          </c:cat>
          <c:val>
            <c:numRef>
              <c:f>DataForPlot!$C$4:$C$6</c:f>
              <c:numCache>
                <c:formatCode>#\ ??/??</c:formatCode>
                <c:ptCount val="3"/>
                <c:pt idx="0">
                  <c:v>18</c:v>
                </c:pt>
                <c:pt idx="1">
                  <c:v>33</c:v>
                </c:pt>
                <c:pt idx="2">
                  <c:v>19</c:v>
                </c:pt>
              </c:numCache>
            </c:numRef>
          </c:val>
          <c:extLst>
            <c:ext xmlns:c16="http://schemas.microsoft.com/office/drawing/2014/chart" uri="{C3380CC4-5D6E-409C-BE32-E72D297353CC}">
              <c16:uniqueId val="{00000000-816A-476C-B8D6-93A676DD6992}"/>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a:t>Vulnerability, capacity and adaptation assessment</a:t>
            </a: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DataForPlot!$A$10</c:f>
              <c:strCache>
                <c:ptCount val="1"/>
                <c:pt idx="0">
                  <c:v>Vulnerability, capacity and adaptation assessment</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DataForPlot!$B$10:$B$12</c:f>
              <c:strCache>
                <c:ptCount val="3"/>
                <c:pt idx="0">
                  <c:v>Vulnerability</c:v>
                </c:pt>
                <c:pt idx="1">
                  <c:v>Capacity</c:v>
                </c:pt>
                <c:pt idx="2">
                  <c:v>Adaptation options</c:v>
                </c:pt>
              </c:strCache>
            </c:strRef>
          </c:cat>
          <c:val>
            <c:numRef>
              <c:f>DataForPlot!$C$10:$C$12</c:f>
              <c:numCache>
                <c:formatCode>#\ ??/??</c:formatCode>
                <c:ptCount val="3"/>
                <c:pt idx="0">
                  <c:v>35</c:v>
                </c:pt>
                <c:pt idx="1">
                  <c:v>5</c:v>
                </c:pt>
                <c:pt idx="2">
                  <c:v>27</c:v>
                </c:pt>
              </c:numCache>
            </c:numRef>
          </c:val>
          <c:extLst>
            <c:ext xmlns:c16="http://schemas.microsoft.com/office/drawing/2014/chart" uri="{C3380CC4-5D6E-409C-BE32-E72D297353CC}">
              <c16:uniqueId val="{00000000-0676-4AB8-8C81-08D158170411}"/>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DataForPlot!$A$13</c:f>
              <c:strCache>
                <c:ptCount val="1"/>
                <c:pt idx="0">
                  <c:v>Integrated risk monitoring and early warning</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DataForPlot!$B$13:$B$15</c:f>
              <c:strCache>
                <c:ptCount val="3"/>
                <c:pt idx="0">
                  <c:v>Integrated disease surveillance and early warnings</c:v>
                </c:pt>
                <c:pt idx="1">
                  <c:v>Monitoring</c:v>
                </c:pt>
                <c:pt idx="2">
                  <c:v>Communication</c:v>
                </c:pt>
              </c:strCache>
            </c:strRef>
          </c:cat>
          <c:val>
            <c:numRef>
              <c:f>DataForPlot!$C$13:$C$15</c:f>
              <c:numCache>
                <c:formatCode>#\ ??/??</c:formatCode>
                <c:ptCount val="3"/>
                <c:pt idx="0">
                  <c:v>24</c:v>
                </c:pt>
                <c:pt idx="1">
                  <c:v>20</c:v>
                </c:pt>
                <c:pt idx="2">
                  <c:v>17</c:v>
                </c:pt>
              </c:numCache>
            </c:numRef>
          </c:val>
          <c:extLst>
            <c:ext xmlns:c16="http://schemas.microsoft.com/office/drawing/2014/chart" uri="{C3380CC4-5D6E-409C-BE32-E72D297353CC}">
              <c16:uniqueId val="{00000000-9913-4A4C-B95C-05079400C74C}"/>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DataForPlot!$A$16</c:f>
              <c:strCache>
                <c:ptCount val="1"/>
                <c:pt idx="0">
                  <c:v>Health and climate research</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DataForPlot!$B$16:$B$18</c:f>
              <c:strCache>
                <c:ptCount val="3"/>
                <c:pt idx="0">
                  <c:v>Research agenda</c:v>
                </c:pt>
                <c:pt idx="1">
                  <c:v>Support for research</c:v>
                </c:pt>
                <c:pt idx="2">
                  <c:v>Connect to policy</c:v>
                </c:pt>
              </c:strCache>
            </c:strRef>
          </c:cat>
          <c:val>
            <c:numRef>
              <c:f>DataForPlot!$C$16:$C$18</c:f>
              <c:numCache>
                <c:formatCode>#\ ??/??</c:formatCode>
                <c:ptCount val="3"/>
                <c:pt idx="0">
                  <c:v>18</c:v>
                </c:pt>
                <c:pt idx="1">
                  <c:v>6</c:v>
                </c:pt>
                <c:pt idx="2">
                  <c:v>18</c:v>
                </c:pt>
              </c:numCache>
            </c:numRef>
          </c:val>
          <c:extLst>
            <c:ext xmlns:c16="http://schemas.microsoft.com/office/drawing/2014/chart" uri="{C3380CC4-5D6E-409C-BE32-E72D297353CC}">
              <c16:uniqueId val="{00000000-7D06-4E2D-8D70-44CED8F3A209}"/>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DataForPlot!$A$19</c:f>
              <c:strCache>
                <c:ptCount val="1"/>
                <c:pt idx="0">
                  <c:v>Climate resilient and sustainable technologies and infrastructure</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DataForPlot!$B$19:$B$21</c:f>
              <c:strCache>
                <c:ptCount val="3"/>
                <c:pt idx="0">
                  <c:v>Adaptation of current infrastructures, technologies and processes</c:v>
                </c:pt>
                <c:pt idx="1">
                  <c:v>Promotion of new technologies</c:v>
                </c:pt>
                <c:pt idx="2">
                  <c:v>Sustainability of health operations</c:v>
                </c:pt>
              </c:strCache>
            </c:strRef>
          </c:cat>
          <c:val>
            <c:numRef>
              <c:f>DataForPlot!$C$19:$C$21</c:f>
              <c:numCache>
                <c:formatCode>#\ ??/??</c:formatCode>
                <c:ptCount val="3"/>
                <c:pt idx="0">
                  <c:v>22</c:v>
                </c:pt>
                <c:pt idx="1">
                  <c:v>9</c:v>
                </c:pt>
                <c:pt idx="2">
                  <c:v>2</c:v>
                </c:pt>
              </c:numCache>
            </c:numRef>
          </c:val>
          <c:extLst>
            <c:ext xmlns:c16="http://schemas.microsoft.com/office/drawing/2014/chart" uri="{C3380CC4-5D6E-409C-BE32-E72D297353CC}">
              <c16:uniqueId val="{00000000-4126-49E4-BBBE-8C226D9BAF1C}"/>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DataForPlot!$A$22</c:f>
              <c:strCache>
                <c:ptCount val="1"/>
                <c:pt idx="0">
                  <c:v>Management of environmental determinants of health</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DataForPlot!$B$22:$B$24</c:f>
              <c:strCache>
                <c:ptCount val="3"/>
                <c:pt idx="0">
                  <c:v>Monitoring</c:v>
                </c:pt>
                <c:pt idx="1">
                  <c:v>Regulation</c:v>
                </c:pt>
                <c:pt idx="2">
                  <c:v>Coordinated management</c:v>
                </c:pt>
              </c:strCache>
            </c:strRef>
          </c:cat>
          <c:val>
            <c:numRef>
              <c:f>DataForPlot!$C$22:$C$24</c:f>
              <c:numCache>
                <c:formatCode>#\ ??/??</c:formatCode>
                <c:ptCount val="3"/>
                <c:pt idx="0">
                  <c:v>20</c:v>
                </c:pt>
                <c:pt idx="1">
                  <c:v>6</c:v>
                </c:pt>
                <c:pt idx="2">
                  <c:v>10</c:v>
                </c:pt>
              </c:numCache>
            </c:numRef>
          </c:val>
          <c:extLst>
            <c:ext xmlns:c16="http://schemas.microsoft.com/office/drawing/2014/chart" uri="{C3380CC4-5D6E-409C-BE32-E72D297353CC}">
              <c16:uniqueId val="{00000000-B041-41AB-8C5E-EB67CDE800EB}"/>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DataForPlot!$A$25</c:f>
              <c:strCache>
                <c:ptCount val="1"/>
                <c:pt idx="0">
                  <c:v>Climate-informed health programmes</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DataForPlot!$B$25:$B$26</c:f>
              <c:strCache>
                <c:ptCount val="2"/>
                <c:pt idx="0">
                  <c:v>Health programming</c:v>
                </c:pt>
                <c:pt idx="1">
                  <c:v>Delivery of interventions</c:v>
                </c:pt>
              </c:strCache>
            </c:strRef>
          </c:cat>
          <c:val>
            <c:numRef>
              <c:f>DataForPlot!$C$25:$C$26</c:f>
              <c:numCache>
                <c:formatCode>#\ ??/??</c:formatCode>
                <c:ptCount val="2"/>
                <c:pt idx="0">
                  <c:v>17</c:v>
                </c:pt>
                <c:pt idx="1">
                  <c:v>2</c:v>
                </c:pt>
              </c:numCache>
            </c:numRef>
          </c:val>
          <c:extLst>
            <c:ext xmlns:c16="http://schemas.microsoft.com/office/drawing/2014/chart" uri="{C3380CC4-5D6E-409C-BE32-E72D297353CC}">
              <c16:uniqueId val="{00000000-B597-4B0C-B7E3-4C85A1FB0676}"/>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DataForPlot!$A$27</c:f>
              <c:strCache>
                <c:ptCount val="1"/>
                <c:pt idx="0">
                  <c:v>Emergency preparedness and management</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DataForPlot!$B$27:$B$29</c:f>
              <c:strCache>
                <c:ptCount val="3"/>
                <c:pt idx="0">
                  <c:v>Inform policies and protocols</c:v>
                </c:pt>
                <c:pt idx="1">
                  <c:v>Risk management</c:v>
                </c:pt>
                <c:pt idx="2">
                  <c:v>Empowerment of communities</c:v>
                </c:pt>
              </c:strCache>
            </c:strRef>
          </c:cat>
          <c:val>
            <c:numRef>
              <c:f>DataForPlot!$C$27:$C$29</c:f>
              <c:numCache>
                <c:formatCode>#\ ??/??</c:formatCode>
                <c:ptCount val="3"/>
                <c:pt idx="0">
                  <c:v>9</c:v>
                </c:pt>
                <c:pt idx="1">
                  <c:v>19</c:v>
                </c:pt>
                <c:pt idx="2">
                  <c:v>10</c:v>
                </c:pt>
              </c:numCache>
            </c:numRef>
          </c:val>
          <c:extLst>
            <c:ext xmlns:c16="http://schemas.microsoft.com/office/drawing/2014/chart" uri="{C3380CC4-5D6E-409C-BE32-E72D297353CC}">
              <c16:uniqueId val="{00000000-77B7-4817-93B6-0A7B9236D943}"/>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manualLayout>
          <c:layoutTarget val="inner"/>
          <c:xMode val="edge"/>
          <c:yMode val="edge"/>
          <c:x val="3.8217592592592595E-2"/>
          <c:y val="0.17107222222222221"/>
          <c:w val="0.93532407407407403"/>
          <c:h val="0.61867182539682541"/>
        </c:manualLayout>
      </c:layout>
      <c:barChart>
        <c:barDir val="col"/>
        <c:grouping val="clustered"/>
        <c:varyColors val="0"/>
        <c:ser>
          <c:idx val="0"/>
          <c:order val="0"/>
          <c:tx>
            <c:strRef>
              <c:f>DataForPlot!$A$30</c:f>
              <c:strCache>
                <c:ptCount val="1"/>
                <c:pt idx="0">
                  <c:v>Climate and health financing</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DataForPlot!$B$30:$B$32</c:f>
              <c:strCache>
                <c:ptCount val="3"/>
                <c:pt idx="0">
                  <c:v>Health-specific funding mechanisms</c:v>
                </c:pt>
                <c:pt idx="1">
                  <c:v>Funding for sectors influencing health</c:v>
                </c:pt>
                <c:pt idx="2">
                  <c:v>Climate change funding streams</c:v>
                </c:pt>
              </c:strCache>
            </c:strRef>
          </c:cat>
          <c:val>
            <c:numRef>
              <c:f>DataForPlot!$C$30:$C$32</c:f>
              <c:numCache>
                <c:formatCode>#\ ??/??</c:formatCode>
                <c:ptCount val="3"/>
                <c:pt idx="0">
                  <c:v>14</c:v>
                </c:pt>
                <c:pt idx="1">
                  <c:v>13</c:v>
                </c:pt>
                <c:pt idx="2">
                  <c:v>2</c:v>
                </c:pt>
              </c:numCache>
            </c:numRef>
          </c:val>
          <c:extLst>
            <c:ext xmlns:c16="http://schemas.microsoft.com/office/drawing/2014/chart" uri="{C3380CC4-5D6E-409C-BE32-E72D297353CC}">
              <c16:uniqueId val="{00000000-56A4-49A0-BCA7-B4AC71847850}"/>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max val="30"/>
        </c:scaling>
        <c:delete val="1"/>
        <c:axPos val="l"/>
        <c:numFmt formatCode="#\ ??/??"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no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b="0" i="0" u="none" strike="noStrike" baseline="0">
                <a:effectLst/>
              </a:rPr>
              <a:t>Year-wise </a:t>
            </a:r>
            <a:r>
              <a:rPr lang="en-AU" sz="1200" b="0" i="0" u="none" strike="noStrike" baseline="0">
                <a:effectLst/>
              </a:rPr>
              <a:t>number of NAP submission (all languages) and their trendline</a:t>
            </a:r>
            <a:endParaRPr lang="en-US" sz="1200"/>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CountryList!$P$3</c:f>
              <c:strCache>
                <c:ptCount val="1"/>
                <c:pt idx="0">
                  <c:v>NAP No.</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2700" cap="rnd">
                <a:solidFill>
                  <a:schemeClr val="accent1"/>
                </a:solidFill>
                <a:prstDash val="solid"/>
              </a:ln>
              <a:effectLst/>
            </c:spPr>
            <c:trendlineType val="linear"/>
            <c:dispRSqr val="0"/>
            <c:dispEq val="0"/>
          </c:trendline>
          <c:cat>
            <c:numRef>
              <c:f>CountryList!$O$4:$O$12</c:f>
              <c:numCache>
                <c:formatCode>General</c:formatCode>
                <c:ptCount val="9"/>
                <c:pt idx="0">
                  <c:v>2015</c:v>
                </c:pt>
                <c:pt idx="1">
                  <c:v>2016</c:v>
                </c:pt>
                <c:pt idx="2">
                  <c:v>2017</c:v>
                </c:pt>
                <c:pt idx="3">
                  <c:v>2018</c:v>
                </c:pt>
                <c:pt idx="4">
                  <c:v>2019</c:v>
                </c:pt>
                <c:pt idx="5">
                  <c:v>2020</c:v>
                </c:pt>
                <c:pt idx="6">
                  <c:v>2021</c:v>
                </c:pt>
                <c:pt idx="7">
                  <c:v>2022</c:v>
                </c:pt>
                <c:pt idx="8">
                  <c:v>2023</c:v>
                </c:pt>
              </c:numCache>
            </c:numRef>
          </c:cat>
          <c:val>
            <c:numRef>
              <c:f>CountryList!$P$4:$P$12</c:f>
              <c:numCache>
                <c:formatCode>General</c:formatCode>
                <c:ptCount val="9"/>
                <c:pt idx="0">
                  <c:v>2</c:v>
                </c:pt>
                <c:pt idx="1">
                  <c:v>4</c:v>
                </c:pt>
                <c:pt idx="2">
                  <c:v>2</c:v>
                </c:pt>
                <c:pt idx="3">
                  <c:v>4</c:v>
                </c:pt>
                <c:pt idx="4">
                  <c:v>5</c:v>
                </c:pt>
                <c:pt idx="5">
                  <c:v>3</c:v>
                </c:pt>
                <c:pt idx="6">
                  <c:v>11</c:v>
                </c:pt>
                <c:pt idx="7">
                  <c:v>10</c:v>
                </c:pt>
                <c:pt idx="8">
                  <c:v>11</c:v>
                </c:pt>
              </c:numCache>
            </c:numRef>
          </c:val>
          <c:extLst>
            <c:ext xmlns:c16="http://schemas.microsoft.com/office/drawing/2014/chart" uri="{C3380CC4-5D6E-409C-BE32-E72D297353CC}">
              <c16:uniqueId val="{00000000-AC10-477A-AA51-300BC779FE0C}"/>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General"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b="0" i="0" baseline="0">
                <a:effectLst/>
              </a:rPr>
              <a:t>Region-wise </a:t>
            </a:r>
            <a:r>
              <a:rPr lang="en-AU" sz="1200" b="0" i="0" baseline="0">
                <a:effectLst/>
              </a:rPr>
              <a:t>number of NAP submission</a:t>
            </a:r>
            <a:endParaRPr lang="en-US" sz="1200">
              <a:effectLst/>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CountryList!$I$3</c:f>
              <c:strCache>
                <c:ptCount val="1"/>
                <c:pt idx="0">
                  <c:v>No. of NAPs (all languages)</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CountryList!$H$4:$H$13</c:f>
              <c:strCache>
                <c:ptCount val="10"/>
                <c:pt idx="0">
                  <c:v>Africa</c:v>
                </c:pt>
                <c:pt idx="1">
                  <c:v>Caribbean</c:v>
                </c:pt>
                <c:pt idx="2">
                  <c:v>East Europe</c:v>
                </c:pt>
                <c:pt idx="3">
                  <c:v>Middle East</c:v>
                </c:pt>
                <c:pt idx="4">
                  <c:v>North America</c:v>
                </c:pt>
                <c:pt idx="5">
                  <c:v>Oceania</c:v>
                </c:pt>
                <c:pt idx="6">
                  <c:v>South America</c:v>
                </c:pt>
                <c:pt idx="7">
                  <c:v>South Asia</c:v>
                </c:pt>
                <c:pt idx="8">
                  <c:v>Southeast Asia</c:v>
                </c:pt>
                <c:pt idx="9">
                  <c:v>West Asia</c:v>
                </c:pt>
              </c:strCache>
            </c:strRef>
          </c:cat>
          <c:val>
            <c:numRef>
              <c:f>CountryList!$I$4:$I$13</c:f>
              <c:numCache>
                <c:formatCode>General</c:formatCode>
                <c:ptCount val="10"/>
                <c:pt idx="0">
                  <c:v>20</c:v>
                </c:pt>
                <c:pt idx="1">
                  <c:v>6</c:v>
                </c:pt>
                <c:pt idx="2">
                  <c:v>2</c:v>
                </c:pt>
                <c:pt idx="3">
                  <c:v>2</c:v>
                </c:pt>
                <c:pt idx="4">
                  <c:v>1</c:v>
                </c:pt>
                <c:pt idx="5">
                  <c:v>5</c:v>
                </c:pt>
                <c:pt idx="6">
                  <c:v>8</c:v>
                </c:pt>
                <c:pt idx="7">
                  <c:v>5</c:v>
                </c:pt>
                <c:pt idx="8">
                  <c:v>2</c:v>
                </c:pt>
                <c:pt idx="9">
                  <c:v>1</c:v>
                </c:pt>
              </c:numCache>
            </c:numRef>
          </c:val>
          <c:extLst>
            <c:ext xmlns:c16="http://schemas.microsoft.com/office/drawing/2014/chart" uri="{C3380CC4-5D6E-409C-BE32-E72D297353CC}">
              <c16:uniqueId val="{00000006-6B22-41CA-86E4-0CF2BE516EB1}"/>
            </c:ext>
          </c:extLst>
        </c:ser>
        <c:ser>
          <c:idx val="1"/>
          <c:order val="1"/>
          <c:tx>
            <c:strRef>
              <c:f>CountryList!$J$3</c:f>
              <c:strCache>
                <c:ptCount val="1"/>
                <c:pt idx="0">
                  <c:v>No. of NAPs
(English)</c:v>
                </c:pt>
              </c:strCache>
            </c:strRef>
          </c:tx>
          <c:spPr>
            <a:pattFill prst="dkDnDiag">
              <a:fgClr>
                <a:schemeClr val="bg2">
                  <a:lumMod val="75000"/>
                </a:schemeClr>
              </a:fgClr>
              <a:bgClr>
                <a:schemeClr val="bg1"/>
              </a:bgClr>
            </a:patt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CountryList!$H$4:$H$13</c:f>
              <c:strCache>
                <c:ptCount val="10"/>
                <c:pt idx="0">
                  <c:v>Africa</c:v>
                </c:pt>
                <c:pt idx="1">
                  <c:v>Caribbean</c:v>
                </c:pt>
                <c:pt idx="2">
                  <c:v>East Europe</c:v>
                </c:pt>
                <c:pt idx="3">
                  <c:v>Middle East</c:v>
                </c:pt>
                <c:pt idx="4">
                  <c:v>North America</c:v>
                </c:pt>
                <c:pt idx="5">
                  <c:v>Oceania</c:v>
                </c:pt>
                <c:pt idx="6">
                  <c:v>South America</c:v>
                </c:pt>
                <c:pt idx="7">
                  <c:v>South Asia</c:v>
                </c:pt>
                <c:pt idx="8">
                  <c:v>Southeast Asia</c:v>
                </c:pt>
                <c:pt idx="9">
                  <c:v>West Asia</c:v>
                </c:pt>
              </c:strCache>
            </c:strRef>
          </c:cat>
          <c:val>
            <c:numRef>
              <c:f>CountryList!$J$4:$J$13</c:f>
              <c:numCache>
                <c:formatCode>General</c:formatCode>
                <c:ptCount val="10"/>
                <c:pt idx="0">
                  <c:v>13</c:v>
                </c:pt>
                <c:pt idx="1">
                  <c:v>4</c:v>
                </c:pt>
                <c:pt idx="2">
                  <c:v>2</c:v>
                </c:pt>
                <c:pt idx="3">
                  <c:v>2</c:v>
                </c:pt>
                <c:pt idx="4">
                  <c:v>0</c:v>
                </c:pt>
                <c:pt idx="5">
                  <c:v>5</c:v>
                </c:pt>
                <c:pt idx="6">
                  <c:v>3</c:v>
                </c:pt>
                <c:pt idx="7">
                  <c:v>5</c:v>
                </c:pt>
                <c:pt idx="8">
                  <c:v>2</c:v>
                </c:pt>
                <c:pt idx="9">
                  <c:v>1</c:v>
                </c:pt>
              </c:numCache>
            </c:numRef>
          </c:val>
          <c:extLst>
            <c:ext xmlns:c16="http://schemas.microsoft.com/office/drawing/2014/chart" uri="{C3380CC4-5D6E-409C-BE32-E72D297353CC}">
              <c16:uniqueId val="{00000008-6B22-41CA-86E4-0CF2BE516EB1}"/>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General" sourceLinked="1"/>
        <c:majorTickMark val="none"/>
        <c:minorTickMark val="none"/>
        <c:tickLblPos val="nextTo"/>
        <c:crossAx val="843097071"/>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b="0" i="0" baseline="0">
                <a:effectLst/>
              </a:rPr>
              <a:t>Region-wise average </a:t>
            </a:r>
            <a:r>
              <a:rPr lang="en-AU" sz="1200" b="0" i="0" baseline="0">
                <a:effectLst/>
              </a:rPr>
              <a:t>number of Objectives Fulfilled in NAPs</a:t>
            </a:r>
            <a:endParaRPr lang="en-US" sz="1200">
              <a:effectLst/>
            </a:endParaRPr>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'NAPs &amp; Objectives'!$I$17</c:f>
              <c:strCache>
                <c:ptCount val="1"/>
                <c:pt idx="0">
                  <c:v>Average of No. of objectives fulfilled</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'NAPs &amp; Objectives'!$H$18:$H$26</c:f>
              <c:strCache>
                <c:ptCount val="9"/>
                <c:pt idx="0">
                  <c:v>Africa</c:v>
                </c:pt>
                <c:pt idx="1">
                  <c:v>Caribbean</c:v>
                </c:pt>
                <c:pt idx="2">
                  <c:v>East Europe</c:v>
                </c:pt>
                <c:pt idx="3">
                  <c:v>Middle East</c:v>
                </c:pt>
                <c:pt idx="4">
                  <c:v>Oceania</c:v>
                </c:pt>
                <c:pt idx="5">
                  <c:v>South America</c:v>
                </c:pt>
                <c:pt idx="6">
                  <c:v>South Asia</c:v>
                </c:pt>
                <c:pt idx="7">
                  <c:v>Southeast Asia</c:v>
                </c:pt>
                <c:pt idx="8">
                  <c:v>West Asia</c:v>
                </c:pt>
              </c:strCache>
            </c:strRef>
          </c:cat>
          <c:val>
            <c:numRef>
              <c:f>'NAPs &amp; Objectives'!$I$18:$I$26</c:f>
              <c:numCache>
                <c:formatCode>0</c:formatCode>
                <c:ptCount val="9"/>
                <c:pt idx="0">
                  <c:v>9.7857142857142865</c:v>
                </c:pt>
                <c:pt idx="1">
                  <c:v>14</c:v>
                </c:pt>
                <c:pt idx="2">
                  <c:v>19.5</c:v>
                </c:pt>
                <c:pt idx="3">
                  <c:v>13.5</c:v>
                </c:pt>
                <c:pt idx="4">
                  <c:v>11.8</c:v>
                </c:pt>
                <c:pt idx="5">
                  <c:v>11</c:v>
                </c:pt>
                <c:pt idx="6">
                  <c:v>15.2</c:v>
                </c:pt>
                <c:pt idx="7">
                  <c:v>16</c:v>
                </c:pt>
                <c:pt idx="8">
                  <c:v>6</c:v>
                </c:pt>
              </c:numCache>
            </c:numRef>
          </c:val>
          <c:extLst>
            <c:ext xmlns:c16="http://schemas.microsoft.com/office/drawing/2014/chart" uri="{C3380CC4-5D6E-409C-BE32-E72D297353CC}">
              <c16:uniqueId val="{00000000-14A6-4276-9BD0-E31788CFA37B}"/>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0" sourceLinked="1"/>
        <c:majorTickMark val="none"/>
        <c:minorTickMark val="none"/>
        <c:tickLblPos val="nextTo"/>
        <c:crossAx val="843097071"/>
        <c:crosses val="autoZero"/>
        <c:crossBetween val="between"/>
        <c:majorUnit val="5"/>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b="0" i="0" u="none" strike="noStrike" baseline="0">
                <a:effectLst/>
              </a:rPr>
              <a:t>Year-wise average </a:t>
            </a:r>
            <a:r>
              <a:rPr lang="en-AU" sz="1200" b="0" i="0" u="none" strike="noStrike" baseline="0">
                <a:effectLst/>
              </a:rPr>
              <a:t>number of objectives fulfilled in NAPs and their trendline</a:t>
            </a:r>
            <a:endParaRPr lang="en-US" sz="1200"/>
          </a:p>
        </c:rich>
      </c:tx>
      <c:overlay val="0"/>
      <c:spPr>
        <a:noFill/>
        <a:ln>
          <a:noFill/>
        </a:ln>
        <a:effectLst/>
      </c:spPr>
    </c:title>
    <c:autoTitleDeleted val="0"/>
    <c:plotArea>
      <c:layout/>
      <c:barChart>
        <c:barDir val="col"/>
        <c:grouping val="clustered"/>
        <c:varyColors val="0"/>
        <c:ser>
          <c:idx val="1"/>
          <c:order val="0"/>
          <c:tx>
            <c:strRef>
              <c:f>'NAPs &amp; Objectives'!$I$5</c:f>
              <c:strCache>
                <c:ptCount val="1"/>
                <c:pt idx="0">
                  <c:v>Average of No. of objectives fulfilled</c:v>
                </c:pt>
              </c:strCache>
            </c:strRef>
          </c:tx>
          <c:spPr>
            <a:solidFill>
              <a:srgbClr val="AFABAB"/>
            </a:solidFill>
          </c:spPr>
          <c:invertIfNegative val="1"/>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trendline>
            <c:spPr>
              <a:ln w="12700">
                <a:solidFill>
                  <a:schemeClr val="accent1"/>
                </a:solidFill>
              </a:ln>
            </c:spPr>
            <c:trendlineType val="linear"/>
            <c:dispRSqr val="0"/>
            <c:dispEq val="0"/>
          </c:trendline>
          <c:cat>
            <c:numRef>
              <c:f>'NAPs &amp; Objectives'!$H$6:$H$14</c:f>
              <c:numCache>
                <c:formatCode>General</c:formatCode>
                <c:ptCount val="9"/>
                <c:pt idx="0">
                  <c:v>2015</c:v>
                </c:pt>
                <c:pt idx="1">
                  <c:v>2016</c:v>
                </c:pt>
                <c:pt idx="2">
                  <c:v>2017</c:v>
                </c:pt>
                <c:pt idx="3">
                  <c:v>2018</c:v>
                </c:pt>
                <c:pt idx="4">
                  <c:v>2019</c:v>
                </c:pt>
                <c:pt idx="5">
                  <c:v>2020</c:v>
                </c:pt>
                <c:pt idx="6">
                  <c:v>2021</c:v>
                </c:pt>
                <c:pt idx="7">
                  <c:v>2022</c:v>
                </c:pt>
                <c:pt idx="8">
                  <c:v>2023</c:v>
                </c:pt>
              </c:numCache>
            </c:numRef>
          </c:cat>
          <c:val>
            <c:numRef>
              <c:f>'NAPs &amp; Objectives'!$I$6:$I$14</c:f>
              <c:numCache>
                <c:formatCode>0</c:formatCode>
                <c:ptCount val="9"/>
                <c:pt idx="0">
                  <c:v>19</c:v>
                </c:pt>
                <c:pt idx="1">
                  <c:v>17.25</c:v>
                </c:pt>
                <c:pt idx="2">
                  <c:v>13</c:v>
                </c:pt>
                <c:pt idx="3">
                  <c:v>16.5</c:v>
                </c:pt>
                <c:pt idx="4">
                  <c:v>8.25</c:v>
                </c:pt>
                <c:pt idx="5">
                  <c:v>17</c:v>
                </c:pt>
                <c:pt idx="6">
                  <c:v>11.888888888888889</c:v>
                </c:pt>
                <c:pt idx="7">
                  <c:v>9.1666666666666661</c:v>
                </c:pt>
                <c:pt idx="8">
                  <c:v>10.75</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3-8F26-47AF-BC26-3D13E606AA07}"/>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0" sourceLinked="1"/>
        <c:majorTickMark val="none"/>
        <c:minorTickMark val="none"/>
        <c:tickLblPos val="nextTo"/>
        <c:crossAx val="843097071"/>
        <c:crosses val="autoZero"/>
        <c:crossBetween val="between"/>
      </c:valAx>
    </c:plotArea>
    <c:plotVisOnly val="1"/>
    <c:dispBlanksAs val="gap"/>
    <c:showDLblsOverMax val="0"/>
  </c:chart>
  <c:spPr>
    <a:solidFill>
      <a:schemeClr val="bg1"/>
    </a:solid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r>
              <a:rPr lang="en-US" sz="1200" b="0" i="0" u="none" strike="noStrike" baseline="0">
                <a:effectLst/>
              </a:rPr>
              <a:t>Year-wise </a:t>
            </a:r>
            <a:r>
              <a:rPr lang="en-AU" sz="1200" b="0" i="0" u="none" strike="noStrike" baseline="0">
                <a:effectLst/>
              </a:rPr>
              <a:t>number of NAP submission (English) and their trendline</a:t>
            </a:r>
            <a:endParaRPr lang="en-US" sz="1200"/>
          </a:p>
        </c:rich>
      </c:tx>
      <c:overlay val="0"/>
      <c:spPr>
        <a:noFill/>
        <a:ln>
          <a:noFill/>
        </a:ln>
        <a:effectLst/>
      </c:spPr>
      <c:txPr>
        <a:bodyPr rot="0" spcFirstLastPara="1" vertOverflow="ellipsis" vert="horz" wrap="square" anchor="ctr" anchorCtr="1"/>
        <a:lstStyle/>
        <a:p>
          <a:pPr>
            <a:defRPr sz="1200" b="0" i="0" u="none" strike="noStrike" kern="1200" spc="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title>
    <c:autoTitleDeleted val="0"/>
    <c:plotArea>
      <c:layout/>
      <c:barChart>
        <c:barDir val="col"/>
        <c:grouping val="clustered"/>
        <c:varyColors val="0"/>
        <c:ser>
          <c:idx val="0"/>
          <c:order val="0"/>
          <c:tx>
            <c:strRef>
              <c:f>CountryList!$Q$3</c:f>
              <c:strCache>
                <c:ptCount val="1"/>
                <c:pt idx="0">
                  <c:v>NAP No. (English)</c:v>
                </c:pt>
              </c:strCache>
            </c:strRef>
          </c:tx>
          <c:spPr>
            <a:solidFill>
              <a:schemeClr val="bg2">
                <a:lumMod val="75000"/>
              </a:schemeClr>
            </a:solidFill>
            <a:ln>
              <a:noFill/>
            </a:ln>
            <a:effectLst/>
          </c:spPr>
          <c:invertIfNegative val="0"/>
          <c:trendline>
            <c:spPr>
              <a:ln w="12700" cap="rnd">
                <a:solidFill>
                  <a:schemeClr val="accent1"/>
                </a:solidFill>
                <a:prstDash val="solid"/>
              </a:ln>
              <a:effectLst/>
            </c:spPr>
            <c:trendlineType val="linear"/>
            <c:dispRSqr val="0"/>
            <c:dispEq val="0"/>
          </c:trendline>
          <c:cat>
            <c:numRef>
              <c:f>CountryList!$O$4:$O$12</c:f>
              <c:numCache>
                <c:formatCode>General</c:formatCode>
                <c:ptCount val="9"/>
                <c:pt idx="0">
                  <c:v>2015</c:v>
                </c:pt>
                <c:pt idx="1">
                  <c:v>2016</c:v>
                </c:pt>
                <c:pt idx="2">
                  <c:v>2017</c:v>
                </c:pt>
                <c:pt idx="3">
                  <c:v>2018</c:v>
                </c:pt>
                <c:pt idx="4">
                  <c:v>2019</c:v>
                </c:pt>
                <c:pt idx="5">
                  <c:v>2020</c:v>
                </c:pt>
                <c:pt idx="6">
                  <c:v>2021</c:v>
                </c:pt>
                <c:pt idx="7">
                  <c:v>2022</c:v>
                </c:pt>
                <c:pt idx="8">
                  <c:v>2023</c:v>
                </c:pt>
              </c:numCache>
            </c:numRef>
          </c:cat>
          <c:val>
            <c:numRef>
              <c:f>CountryList!$Q$4:$Q$12</c:f>
              <c:numCache>
                <c:formatCode>General</c:formatCode>
                <c:ptCount val="9"/>
                <c:pt idx="0">
                  <c:v>1</c:v>
                </c:pt>
                <c:pt idx="1">
                  <c:v>4</c:v>
                </c:pt>
                <c:pt idx="2">
                  <c:v>1</c:v>
                </c:pt>
                <c:pt idx="3">
                  <c:v>2</c:v>
                </c:pt>
                <c:pt idx="4">
                  <c:v>4</c:v>
                </c:pt>
                <c:pt idx="5">
                  <c:v>2</c:v>
                </c:pt>
                <c:pt idx="6">
                  <c:v>10</c:v>
                </c:pt>
                <c:pt idx="7">
                  <c:v>5</c:v>
                </c:pt>
                <c:pt idx="8">
                  <c:v>8</c:v>
                </c:pt>
              </c:numCache>
            </c:numRef>
          </c:val>
          <c:extLst>
            <c:ext xmlns:c16="http://schemas.microsoft.com/office/drawing/2014/chart" uri="{C3380CC4-5D6E-409C-BE32-E72D297353CC}">
              <c16:uniqueId val="{00000001-E0E7-442A-B520-F36B2A8CA3A1}"/>
            </c:ext>
          </c:extLst>
        </c:ser>
        <c:dLbls>
          <c:showLegendKey val="0"/>
          <c:showVal val="0"/>
          <c:showCatName val="0"/>
          <c:showSerName val="0"/>
          <c:showPercent val="0"/>
          <c:showBubbleSize val="0"/>
        </c:dLbls>
        <c:gapWidth val="219"/>
        <c:overlap val="-27"/>
        <c:axId val="843097071"/>
        <c:axId val="843092911"/>
      </c:barChart>
      <c:catAx>
        <c:axId val="84309707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imes New Roman" panose="02020603050405020304" pitchFamily="18" charset="0"/>
                <a:ea typeface="+mn-ea"/>
                <a:cs typeface="Times New Roman" panose="02020603050405020304" pitchFamily="18" charset="0"/>
              </a:defRPr>
            </a:pPr>
            <a:endParaRPr lang="en-US"/>
          </a:p>
        </c:txPr>
        <c:crossAx val="843092911"/>
        <c:crosses val="autoZero"/>
        <c:auto val="1"/>
        <c:lblAlgn val="ctr"/>
        <c:lblOffset val="100"/>
        <c:noMultiLvlLbl val="0"/>
      </c:catAx>
      <c:valAx>
        <c:axId val="843092911"/>
        <c:scaling>
          <c:orientation val="minMax"/>
        </c:scaling>
        <c:delete val="1"/>
        <c:axPos val="l"/>
        <c:numFmt formatCode="General" sourceLinked="1"/>
        <c:majorTickMark val="none"/>
        <c:minorTickMark val="none"/>
        <c:tickLblPos val="nextTo"/>
        <c:crossAx val="84309707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sz="1200">
          <a:solidFill>
            <a:sysClr val="windowText" lastClr="000000"/>
          </a:solidFill>
          <a:latin typeface="Times New Roman" panose="02020603050405020304" pitchFamily="18" charset="0"/>
          <a:cs typeface="Times New Roman" panose="02020603050405020304" pitchFamily="18"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3" Type="http://schemas.openxmlformats.org/officeDocument/2006/relationships/chart" Target="../charts/chart3.xml"/><Relationship Id="rId7" Type="http://schemas.openxmlformats.org/officeDocument/2006/relationships/chart" Target="../charts/chart7.xml"/><Relationship Id="rId12" Type="http://schemas.openxmlformats.org/officeDocument/2006/relationships/chart" Target="../charts/chart12.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6</xdr:col>
      <xdr:colOff>461682</xdr:colOff>
      <xdr:row>2</xdr:row>
      <xdr:rowOff>34065</xdr:rowOff>
    </xdr:from>
    <xdr:to>
      <xdr:col>13</xdr:col>
      <xdr:colOff>75212</xdr:colOff>
      <xdr:row>15</xdr:row>
      <xdr:rowOff>48430</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105559</xdr:colOff>
      <xdr:row>2</xdr:row>
      <xdr:rowOff>48184</xdr:rowOff>
    </xdr:from>
    <xdr:to>
      <xdr:col>6</xdr:col>
      <xdr:colOff>391441</xdr:colOff>
      <xdr:row>15</xdr:row>
      <xdr:rowOff>62549</xdr:rowOff>
    </xdr:to>
    <xdr:graphicFrame macro="">
      <xdr:nvGraphicFramePr>
        <xdr:cNvPr id="3" name="Chart 2">
          <a:extLst>
            <a:ext uri="{FF2B5EF4-FFF2-40B4-BE49-F238E27FC236}">
              <a16:creationId xmlns:a16="http://schemas.microsoft.com/office/drawing/2014/main" id="{00000000-0008-0000-0800-000003000000}"/>
            </a:ext>
            <a:ext uri="{147F2762-F138-4A5C-976F-8EAC2B608ADB}">
              <a16:predDERef xmlns:a16="http://schemas.microsoft.com/office/drawing/2014/main" pre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99955</xdr:colOff>
      <xdr:row>15</xdr:row>
      <xdr:rowOff>154415</xdr:rowOff>
    </xdr:from>
    <xdr:to>
      <xdr:col>6</xdr:col>
      <xdr:colOff>385837</xdr:colOff>
      <xdr:row>28</xdr:row>
      <xdr:rowOff>168779</xdr:rowOff>
    </xdr:to>
    <xdr:graphicFrame macro="">
      <xdr:nvGraphicFramePr>
        <xdr:cNvPr id="4" name="Chart 3">
          <a:extLst>
            <a:ext uri="{FF2B5EF4-FFF2-40B4-BE49-F238E27FC236}">
              <a16:creationId xmlns:a16="http://schemas.microsoft.com/office/drawing/2014/main" id="{00000000-0008-0000-0800-000004000000}"/>
            </a:ext>
            <a:ext uri="{147F2762-F138-4A5C-976F-8EAC2B608ADB}">
              <a16:predDERef xmlns:a16="http://schemas.microsoft.com/office/drawing/2014/main" pred="{00000000-0008-0000-08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461681</xdr:colOff>
      <xdr:row>15</xdr:row>
      <xdr:rowOff>139624</xdr:rowOff>
    </xdr:from>
    <xdr:to>
      <xdr:col>13</xdr:col>
      <xdr:colOff>75211</xdr:colOff>
      <xdr:row>28</xdr:row>
      <xdr:rowOff>153988</xdr:rowOff>
    </xdr:to>
    <xdr:graphicFrame macro="">
      <xdr:nvGraphicFramePr>
        <xdr:cNvPr id="5" name="Chart 4">
          <a:extLst>
            <a:ext uri="{FF2B5EF4-FFF2-40B4-BE49-F238E27FC236}">
              <a16:creationId xmlns:a16="http://schemas.microsoft.com/office/drawing/2014/main" id="{00000000-0008-0000-0800-000005000000}"/>
            </a:ext>
            <a:ext uri="{147F2762-F138-4A5C-976F-8EAC2B608ADB}">
              <a16:predDERef xmlns:a16="http://schemas.microsoft.com/office/drawing/2014/main" pred="{00000000-0008-0000-08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103093</xdr:colOff>
      <xdr:row>29</xdr:row>
      <xdr:rowOff>58270</xdr:rowOff>
    </xdr:from>
    <xdr:to>
      <xdr:col>6</xdr:col>
      <xdr:colOff>388975</xdr:colOff>
      <xdr:row>42</xdr:row>
      <xdr:rowOff>72635</xdr:rowOff>
    </xdr:to>
    <xdr:graphicFrame macro="">
      <xdr:nvGraphicFramePr>
        <xdr:cNvPr id="6" name="Chart 5">
          <a:extLst>
            <a:ext uri="{FF2B5EF4-FFF2-40B4-BE49-F238E27FC236}">
              <a16:creationId xmlns:a16="http://schemas.microsoft.com/office/drawing/2014/main" id="{00000000-0008-0000-0800-000006000000}"/>
            </a:ext>
            <a:ext uri="{147F2762-F138-4A5C-976F-8EAC2B608ADB}">
              <a16:predDERef xmlns:a16="http://schemas.microsoft.com/office/drawing/2014/main" pred="{00000000-0008-0000-08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477150</xdr:colOff>
      <xdr:row>29</xdr:row>
      <xdr:rowOff>63087</xdr:rowOff>
    </xdr:from>
    <xdr:to>
      <xdr:col>13</xdr:col>
      <xdr:colOff>89559</xdr:colOff>
      <xdr:row>42</xdr:row>
      <xdr:rowOff>77453</xdr:rowOff>
    </xdr:to>
    <xdr:graphicFrame macro="">
      <xdr:nvGraphicFramePr>
        <xdr:cNvPr id="7" name="Chart 6">
          <a:extLst>
            <a:ext uri="{FF2B5EF4-FFF2-40B4-BE49-F238E27FC236}">
              <a16:creationId xmlns:a16="http://schemas.microsoft.com/office/drawing/2014/main" id="{00000000-0008-0000-0800-000007000000}"/>
            </a:ext>
            <a:ext uri="{147F2762-F138-4A5C-976F-8EAC2B608ADB}">
              <a16:predDERef xmlns:a16="http://schemas.microsoft.com/office/drawing/2014/main" pred="{00000000-0008-0000-08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81243</xdr:colOff>
      <xdr:row>42</xdr:row>
      <xdr:rowOff>169542</xdr:rowOff>
    </xdr:from>
    <xdr:to>
      <xdr:col>6</xdr:col>
      <xdr:colOff>368432</xdr:colOff>
      <xdr:row>55</xdr:row>
      <xdr:rowOff>189697</xdr:rowOff>
    </xdr:to>
    <xdr:graphicFrame macro="">
      <xdr:nvGraphicFramePr>
        <xdr:cNvPr id="8" name="Chart 7">
          <a:extLst>
            <a:ext uri="{FF2B5EF4-FFF2-40B4-BE49-F238E27FC236}">
              <a16:creationId xmlns:a16="http://schemas.microsoft.com/office/drawing/2014/main" id="{00000000-0008-0000-0800-000008000000}"/>
            </a:ext>
            <a:ext uri="{147F2762-F138-4A5C-976F-8EAC2B608ADB}">
              <a16:predDERef xmlns:a16="http://schemas.microsoft.com/office/drawing/2014/main" pred="{00000000-0008-0000-08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477522</xdr:colOff>
      <xdr:row>42</xdr:row>
      <xdr:rowOff>169246</xdr:rowOff>
    </xdr:from>
    <xdr:to>
      <xdr:col>13</xdr:col>
      <xdr:colOff>80221</xdr:colOff>
      <xdr:row>55</xdr:row>
      <xdr:rowOff>186786</xdr:rowOff>
    </xdr:to>
    <xdr:graphicFrame macro="">
      <xdr:nvGraphicFramePr>
        <xdr:cNvPr id="9" name="Chart 8">
          <a:extLst>
            <a:ext uri="{FF2B5EF4-FFF2-40B4-BE49-F238E27FC236}">
              <a16:creationId xmlns:a16="http://schemas.microsoft.com/office/drawing/2014/main" id="{00000000-0008-0000-0800-000009000000}"/>
            </a:ext>
            <a:ext uri="{147F2762-F138-4A5C-976F-8EAC2B608ADB}">
              <a16:predDERef xmlns:a16="http://schemas.microsoft.com/office/drawing/2014/main" pred="{00000000-0008-0000-08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76647</xdr:colOff>
      <xdr:row>56</xdr:row>
      <xdr:rowOff>89869</xdr:rowOff>
    </xdr:from>
    <xdr:to>
      <xdr:col>6</xdr:col>
      <xdr:colOff>362528</xdr:colOff>
      <xdr:row>69</xdr:row>
      <xdr:rowOff>104234</xdr:rowOff>
    </xdr:to>
    <xdr:graphicFrame macro="">
      <xdr:nvGraphicFramePr>
        <xdr:cNvPr id="10" name="Chart 9">
          <a:extLst>
            <a:ext uri="{FF2B5EF4-FFF2-40B4-BE49-F238E27FC236}">
              <a16:creationId xmlns:a16="http://schemas.microsoft.com/office/drawing/2014/main" id="{00000000-0008-0000-0800-00000A000000}"/>
            </a:ext>
            <a:ext uri="{147F2762-F138-4A5C-976F-8EAC2B608ADB}">
              <a16:predDERef xmlns:a16="http://schemas.microsoft.com/office/drawing/2014/main" pred="{00000000-0008-0000-08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6</xdr:col>
      <xdr:colOff>483532</xdr:colOff>
      <xdr:row>56</xdr:row>
      <xdr:rowOff>97267</xdr:rowOff>
    </xdr:from>
    <xdr:to>
      <xdr:col>13</xdr:col>
      <xdr:colOff>88285</xdr:colOff>
      <xdr:row>69</xdr:row>
      <xdr:rowOff>111634</xdr:rowOff>
    </xdr:to>
    <xdr:graphicFrame macro="">
      <xdr:nvGraphicFramePr>
        <xdr:cNvPr id="11" name="Chart 10">
          <a:extLst>
            <a:ext uri="{FF2B5EF4-FFF2-40B4-BE49-F238E27FC236}">
              <a16:creationId xmlns:a16="http://schemas.microsoft.com/office/drawing/2014/main" id="{00000000-0008-0000-0800-00000B000000}"/>
            </a:ext>
            <a:ext uri="{147F2762-F138-4A5C-976F-8EAC2B608ADB}">
              <a16:predDERef xmlns:a16="http://schemas.microsoft.com/office/drawing/2014/main" pred="{00000000-0008-0000-08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13</xdr:col>
      <xdr:colOff>192965</xdr:colOff>
      <xdr:row>2</xdr:row>
      <xdr:rowOff>54012</xdr:rowOff>
    </xdr:from>
    <xdr:to>
      <xdr:col>19</xdr:col>
      <xdr:colOff>478848</xdr:colOff>
      <xdr:row>15</xdr:row>
      <xdr:rowOff>68377</xdr:rowOff>
    </xdr:to>
    <xdr:graphicFrame macro="">
      <xdr:nvGraphicFramePr>
        <xdr:cNvPr id="12" name="Chart 11">
          <a:extLst>
            <a:ext uri="{FF2B5EF4-FFF2-40B4-BE49-F238E27FC236}">
              <a16:creationId xmlns:a16="http://schemas.microsoft.com/office/drawing/2014/main" id="{00000000-0008-0000-0800-00000C000000}"/>
            </a:ext>
            <a:ext uri="{147F2762-F138-4A5C-976F-8EAC2B608ADB}">
              <a16:predDERef xmlns:a16="http://schemas.microsoft.com/office/drawing/2014/main" pred="{00000000-0008-0000-08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26</xdr:col>
      <xdr:colOff>304091</xdr:colOff>
      <xdr:row>2</xdr:row>
      <xdr:rowOff>54723</xdr:rowOff>
    </xdr:from>
    <xdr:to>
      <xdr:col>33</xdr:col>
      <xdr:colOff>470647</xdr:colOff>
      <xdr:row>15</xdr:row>
      <xdr:rowOff>73976</xdr:rowOff>
    </xdr:to>
    <xdr:graphicFrame macro="">
      <xdr:nvGraphicFramePr>
        <xdr:cNvPr id="13" name="Chart 12">
          <a:extLst>
            <a:ext uri="{FF2B5EF4-FFF2-40B4-BE49-F238E27FC236}">
              <a16:creationId xmlns:a16="http://schemas.microsoft.com/office/drawing/2014/main" id="{00000000-0008-0000-0800-00000D000000}"/>
            </a:ext>
            <a:ext uri="{147F2762-F138-4A5C-976F-8EAC2B608ADB}">
              <a16:predDERef xmlns:a16="http://schemas.microsoft.com/office/drawing/2014/main" pred="{00000000-0008-0000-08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13</xdr:col>
      <xdr:colOff>179295</xdr:colOff>
      <xdr:row>15</xdr:row>
      <xdr:rowOff>159834</xdr:rowOff>
    </xdr:from>
    <xdr:to>
      <xdr:col>19</xdr:col>
      <xdr:colOff>515470</xdr:colOff>
      <xdr:row>28</xdr:row>
      <xdr:rowOff>179293</xdr:rowOff>
    </xdr:to>
    <xdr:graphicFrame macro="">
      <xdr:nvGraphicFramePr>
        <xdr:cNvPr id="14" name="Chart 13">
          <a:extLst>
            <a:ext uri="{FF2B5EF4-FFF2-40B4-BE49-F238E27FC236}">
              <a16:creationId xmlns:a16="http://schemas.microsoft.com/office/drawing/2014/main" id="{00000000-0008-0000-0800-00000E000000}"/>
            </a:ext>
            <a:ext uri="{147F2762-F138-4A5C-976F-8EAC2B608ADB}">
              <a16:predDERef xmlns:a16="http://schemas.microsoft.com/office/drawing/2014/main" pred="{00000000-0008-0000-08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19</xdr:col>
      <xdr:colOff>600073</xdr:colOff>
      <xdr:row>15</xdr:row>
      <xdr:rowOff>159495</xdr:rowOff>
    </xdr:from>
    <xdr:to>
      <xdr:col>26</xdr:col>
      <xdr:colOff>515470</xdr:colOff>
      <xdr:row>28</xdr:row>
      <xdr:rowOff>183384</xdr:rowOff>
    </xdr:to>
    <xdr:graphicFrame macro="">
      <xdr:nvGraphicFramePr>
        <xdr:cNvPr id="15" name="Chart 14">
          <a:extLst>
            <a:ext uri="{FF2B5EF4-FFF2-40B4-BE49-F238E27FC236}">
              <a16:creationId xmlns:a16="http://schemas.microsoft.com/office/drawing/2014/main" id="{00000000-0008-0000-0800-00000F000000}"/>
            </a:ext>
            <a:ext uri="{147F2762-F138-4A5C-976F-8EAC2B608ADB}">
              <a16:predDERef xmlns:a16="http://schemas.microsoft.com/office/drawing/2014/main" pred="{00000000-0008-0000-0800-00000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19</xdr:col>
      <xdr:colOff>571499</xdr:colOff>
      <xdr:row>2</xdr:row>
      <xdr:rowOff>44823</xdr:rowOff>
    </xdr:from>
    <xdr:to>
      <xdr:col>26</xdr:col>
      <xdr:colOff>185030</xdr:colOff>
      <xdr:row>15</xdr:row>
      <xdr:rowOff>59188</xdr:rowOff>
    </xdr:to>
    <xdr:graphicFrame macro="">
      <xdr:nvGraphicFramePr>
        <xdr:cNvPr id="16" name="Chart 15">
          <a:extLst>
            <a:ext uri="{FF2B5EF4-FFF2-40B4-BE49-F238E27FC236}">
              <a16:creationId xmlns:a16="http://schemas.microsoft.com/office/drawing/2014/main" id="{D1AAEDFE-AC45-4BD0-B80D-DB6031632826}"/>
            </a:ext>
            <a:ext uri="{147F2762-F138-4A5C-976F-8EAC2B608ADB}">
              <a16:predDERef xmlns:a16="http://schemas.microsoft.com/office/drawing/2014/main" pred="{00000000-0008-0000-0800-00000F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Fang Fang" id="{FBC3DBAD-08B9-2F48-A208-6E6EE57E0D0C}" userId="S::u5630381@anu.edu.au::167bed64-b6a5-4899-ab37-e6da0ed65ae3"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jay Adhikari" refreshedDate="45455.482084490737" createdVersion="8" refreshedVersion="8" minRefreshableVersion="3" recordCount="37" xr:uid="{69A2357C-1D02-4FBB-8F27-5C7EC7421265}">
  <cacheSource type="worksheet">
    <worksheetSource ref="A3:E40" sheet="NAPs &amp; Objectives"/>
  </cacheSource>
  <cacheFields count="5">
    <cacheField name="No." numFmtId="0">
      <sharedItems containsSemiMixedTypes="0" containsString="0" containsNumber="1" containsInteger="1" minValue="1" maxValue="37"/>
    </cacheField>
    <cacheField name="Country of NAP" numFmtId="0">
      <sharedItems/>
    </cacheField>
    <cacheField name="Region" numFmtId="0">
      <sharedItems count="9">
        <s v="East Europe"/>
        <s v="South America"/>
        <s v="West Asia"/>
        <s v="South Asia"/>
        <s v="Africa"/>
        <s v="Oceania"/>
        <s v="Caribbean"/>
        <s v="Middle East"/>
        <s v="Southeast Asia"/>
      </sharedItems>
    </cacheField>
    <cacheField name="No. of objectives fulfilled" numFmtId="13">
      <sharedItems containsSemiMixedTypes="0" containsString="0" containsNumber="1" containsInteger="1" minValue="0" maxValue="22"/>
    </cacheField>
    <cacheField name="Year of Submission" numFmtId="0">
      <sharedItems containsSemiMixedTypes="0" containsString="0" containsNumber="1" containsInteger="1" minValue="2015" maxValue="2023" count="9">
        <n v="2021"/>
        <n v="2023"/>
        <n v="2022"/>
        <n v="2016"/>
        <n v="2015"/>
        <n v="2019"/>
        <n v="2018"/>
        <n v="2017"/>
        <n v="202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7">
  <r>
    <n v="1"/>
    <s v="Albania"/>
    <x v="0"/>
    <n v="22"/>
    <x v="0"/>
  </r>
  <r>
    <n v="2"/>
    <s v="Argentina"/>
    <x v="1"/>
    <n v="11"/>
    <x v="1"/>
  </r>
  <r>
    <n v="3"/>
    <s v="Armenia"/>
    <x v="2"/>
    <n v="6"/>
    <x v="0"/>
  </r>
  <r>
    <n v="4"/>
    <s v="Bangladesh"/>
    <x v="3"/>
    <n v="9"/>
    <x v="1"/>
  </r>
  <r>
    <n v="5"/>
    <s v="Bhutan"/>
    <x v="3"/>
    <n v="19"/>
    <x v="1"/>
  </r>
  <r>
    <n v="6"/>
    <s v="Bosnia and Herzegovina"/>
    <x v="0"/>
    <n v="17"/>
    <x v="2"/>
  </r>
  <r>
    <n v="7"/>
    <s v="Brazil"/>
    <x v="1"/>
    <n v="22"/>
    <x v="3"/>
  </r>
  <r>
    <n v="8"/>
    <s v="Burkina Faso"/>
    <x v="4"/>
    <n v="19"/>
    <x v="4"/>
  </r>
  <r>
    <n v="9"/>
    <s v="Cambodia"/>
    <x v="4"/>
    <n v="14"/>
    <x v="2"/>
  </r>
  <r>
    <n v="10"/>
    <s v="Cabo Verde"/>
    <x v="4"/>
    <n v="3"/>
    <x v="2"/>
  </r>
  <r>
    <n v="11"/>
    <s v="Chad"/>
    <x v="4"/>
    <n v="8"/>
    <x v="2"/>
  </r>
  <r>
    <n v="12"/>
    <s v="Democratic Republic of Congo"/>
    <x v="4"/>
    <n v="7"/>
    <x v="2"/>
  </r>
  <r>
    <n v="13"/>
    <s v="Ethiopia"/>
    <x v="4"/>
    <n v="8"/>
    <x v="5"/>
  </r>
  <r>
    <n v="14"/>
    <s v="Fiji"/>
    <x v="5"/>
    <n v="18"/>
    <x v="6"/>
  </r>
  <r>
    <n v="15"/>
    <s v="Grenada"/>
    <x v="6"/>
    <n v="20"/>
    <x v="5"/>
  </r>
  <r>
    <n v="16"/>
    <s v="Kenya"/>
    <x v="4"/>
    <n v="13"/>
    <x v="7"/>
  </r>
  <r>
    <n v="17"/>
    <s v="Kiribati"/>
    <x v="5"/>
    <n v="18"/>
    <x v="8"/>
  </r>
  <r>
    <n v="18"/>
    <s v="Kuwait"/>
    <x v="7"/>
    <n v="16"/>
    <x v="0"/>
  </r>
  <r>
    <n v="19"/>
    <s v="Liberia"/>
    <x v="4"/>
    <n v="2"/>
    <x v="0"/>
  </r>
  <r>
    <n v="20"/>
    <s v="Marshall Islands"/>
    <x v="5"/>
    <n v="11"/>
    <x v="1"/>
  </r>
  <r>
    <n v="21"/>
    <s v="Mozambique"/>
    <x v="4"/>
    <n v="3"/>
    <x v="1"/>
  </r>
  <r>
    <n v="22"/>
    <s v="Nepal"/>
    <x v="3"/>
    <n v="16"/>
    <x v="0"/>
  </r>
  <r>
    <n v="23"/>
    <s v="Pakistan"/>
    <x v="3"/>
    <n v="12"/>
    <x v="1"/>
  </r>
  <r>
    <n v="24"/>
    <s v="Papua New Guinea"/>
    <x v="5"/>
    <n v="11"/>
    <x v="1"/>
  </r>
  <r>
    <n v="25"/>
    <s v="Saint Lucia"/>
    <x v="6"/>
    <n v="15"/>
    <x v="6"/>
  </r>
  <r>
    <n v="26"/>
    <s v="Saint Vincent and the Grenadines"/>
    <x v="6"/>
    <n v="5"/>
    <x v="5"/>
  </r>
  <r>
    <n v="27"/>
    <s v="Sierra Leone"/>
    <x v="4"/>
    <n v="6"/>
    <x v="2"/>
  </r>
  <r>
    <n v="28"/>
    <s v="South Africa"/>
    <x v="4"/>
    <n v="11"/>
    <x v="0"/>
  </r>
  <r>
    <n v="29"/>
    <s v="South Sudan"/>
    <x v="4"/>
    <n v="17"/>
    <x v="0"/>
  </r>
  <r>
    <n v="30"/>
    <s v="Sri Lanka"/>
    <x v="3"/>
    <n v="20"/>
    <x v="3"/>
  </r>
  <r>
    <n v="31"/>
    <s v="State of Palestine"/>
    <x v="7"/>
    <n v="11"/>
    <x v="3"/>
  </r>
  <r>
    <n v="32"/>
    <s v="Sudan"/>
    <x v="4"/>
    <n v="16"/>
    <x v="3"/>
  </r>
  <r>
    <n v="33"/>
    <s v="Suriname"/>
    <x v="6"/>
    <n v="16"/>
    <x v="8"/>
  </r>
  <r>
    <n v="34"/>
    <s v="Timor-Leste"/>
    <x v="8"/>
    <n v="16"/>
    <x v="0"/>
  </r>
  <r>
    <n v="35"/>
    <s v="Tonga"/>
    <x v="5"/>
    <n v="1"/>
    <x v="0"/>
  </r>
  <r>
    <n v="36"/>
    <s v="Uruguay"/>
    <x v="1"/>
    <n v="0"/>
    <x v="5"/>
  </r>
  <r>
    <n v="37"/>
    <s v="Zambia"/>
    <x v="4"/>
    <n v="10"/>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6E1C8E9-BB35-4BC6-A0F0-CD36A4970913}" name="PivotTable2" cacheId="489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H5:I15" firstHeaderRow="1" firstDataRow="1" firstDataCol="1"/>
  <pivotFields count="5">
    <pivotField showAll="0"/>
    <pivotField showAll="0"/>
    <pivotField showAll="0">
      <items count="10">
        <item x="4"/>
        <item x="6"/>
        <item x="0"/>
        <item x="7"/>
        <item x="5"/>
        <item x="1"/>
        <item x="3"/>
        <item x="8"/>
        <item x="2"/>
        <item t="default"/>
      </items>
    </pivotField>
    <pivotField dataField="1" numFmtId="13" showAll="0"/>
    <pivotField axis="axisRow" showAll="0">
      <items count="10">
        <item x="4"/>
        <item x="3"/>
        <item x="7"/>
        <item x="6"/>
        <item x="5"/>
        <item x="8"/>
        <item x="0"/>
        <item x="2"/>
        <item x="1"/>
        <item t="default"/>
      </items>
    </pivotField>
  </pivotFields>
  <rowFields count="1">
    <field x="4"/>
  </rowFields>
  <rowItems count="10">
    <i>
      <x/>
    </i>
    <i>
      <x v="1"/>
    </i>
    <i>
      <x v="2"/>
    </i>
    <i>
      <x v="3"/>
    </i>
    <i>
      <x v="4"/>
    </i>
    <i>
      <x v="5"/>
    </i>
    <i>
      <x v="6"/>
    </i>
    <i>
      <x v="7"/>
    </i>
    <i>
      <x v="8"/>
    </i>
    <i t="grand">
      <x/>
    </i>
  </rowItems>
  <colItems count="1">
    <i/>
  </colItems>
  <dataFields count="1">
    <dataField name="Average of No. of objectives fulfilled" fld="3" subtotal="average" baseField="4" baseItem="0" numFmtId="1"/>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6770BCA-994D-488A-A090-E39BA87DD49D}" name="PivotTable3" cacheId="489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H17:I27" firstHeaderRow="1" firstDataRow="1" firstDataCol="1"/>
  <pivotFields count="5">
    <pivotField showAll="0"/>
    <pivotField showAll="0"/>
    <pivotField axis="axisRow" showAll="0">
      <items count="10">
        <item x="4"/>
        <item x="6"/>
        <item x="0"/>
        <item x="7"/>
        <item x="5"/>
        <item x="1"/>
        <item x="3"/>
        <item x="8"/>
        <item x="2"/>
        <item t="default"/>
      </items>
    </pivotField>
    <pivotField dataField="1" numFmtId="13" showAll="0"/>
    <pivotField showAll="0"/>
  </pivotFields>
  <rowFields count="1">
    <field x="2"/>
  </rowFields>
  <rowItems count="10">
    <i>
      <x/>
    </i>
    <i>
      <x v="1"/>
    </i>
    <i>
      <x v="2"/>
    </i>
    <i>
      <x v="3"/>
    </i>
    <i>
      <x v="4"/>
    </i>
    <i>
      <x v="5"/>
    </i>
    <i>
      <x v="6"/>
    </i>
    <i>
      <x v="7"/>
    </i>
    <i>
      <x v="8"/>
    </i>
    <i t="grand">
      <x/>
    </i>
  </rowItems>
  <colItems count="1">
    <i/>
  </colItems>
  <dataFields count="1">
    <dataField name="Average of No. of objectives fulfilled" fld="3" subtotal="average" baseField="2" baseItem="0" numFmtId="1"/>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1" dT="2022-11-15T12:35:11.14" personId="{FBC3DBAD-08B9-2F48-A208-6E6EE57E0D0C}" id="{43053E38-C0D5-C543-81C5-628C080FC514}">
    <text xml:space="preserve">General threats, no health related one
</text>
  </threadedComment>
  <threadedComment ref="G11" dT="2022-11-15T12:39:29.06" personId="{FBC3DBAD-08B9-2F48-A208-6E6EE57E0D0C}" id="{FB6F3D8A-3863-6E4B-B364-F5A00FC88F6A}" done="1">
    <text xml:space="preserve">Do we include Animal Health?
</text>
  </threadedComment>
  <threadedComment ref="G11" dT="2022-11-15T23:54:36.54" personId="{FBC3DBAD-08B9-2F48-A208-6E6EE57E0D0C}" id="{681564ED-6908-4A35-B19F-AC23765A441F}" parentId="{FB6F3D8A-3863-6E4B-B364-F5A00FC88F6A}">
    <text>Yes</text>
  </threadedComment>
  <threadedComment ref="O11" dT="2022-11-15T12:31:27.91" personId="{FBC3DBAD-08B9-2F48-A208-6E6EE57E0D0C}" id="{5E5E8B1C-B72D-C944-877B-D7A586673793}">
    <text>Does this one count as indicator?</text>
  </threadedComment>
  <threadedComment ref="B14" dT="2022-11-29T01:03:58.96" personId="{FBC3DBAD-08B9-2F48-A208-6E6EE57E0D0C}" id="{8821FB25-0C7E-44C2-A3BE-54CD8641C398}" done="1">
    <text>published date or the planned date?</text>
  </threadedComment>
  <threadedComment ref="E15" dT="2022-11-16T04:16:30.09" personId="{FBC3DBAD-08B9-2F48-A208-6E6EE57E0D0C}" id="{A5ADE1EA-CAC5-4608-B0AC-71DDF3468A0E}">
    <text>Not sure why they put displacement and flood into the Health impacts</text>
  </threadedComment>
</ThreadedComments>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28"/>
  <sheetViews>
    <sheetView zoomScale="70" zoomScaleNormal="70" workbookViewId="0">
      <selection activeCell="B16" sqref="B16"/>
    </sheetView>
  </sheetViews>
  <sheetFormatPr defaultRowHeight="15.75"/>
  <cols>
    <col min="1" max="1" width="25.75" customWidth="1"/>
    <col min="2" max="2" width="22.375" customWidth="1"/>
    <col min="3" max="3" width="11.375" customWidth="1"/>
    <col min="5" max="5" width="0" hidden="1" customWidth="1"/>
    <col min="6" max="6" width="36.375" bestFit="1" customWidth="1"/>
    <col min="24" max="24" width="10.875" customWidth="1"/>
    <col min="29" max="29" width="17" customWidth="1"/>
  </cols>
  <sheetData>
    <row r="1" spans="1:29">
      <c r="A1" s="7"/>
      <c r="B1" s="3"/>
      <c r="C1" s="3"/>
    </row>
    <row r="2" spans="1:29" ht="63">
      <c r="F2" s="15"/>
      <c r="G2" s="14" t="s">
        <v>0</v>
      </c>
      <c r="H2" s="14" t="s">
        <v>1</v>
      </c>
      <c r="I2" s="14" t="s">
        <v>2</v>
      </c>
      <c r="J2" s="14" t="s">
        <v>3</v>
      </c>
      <c r="K2" s="14" t="s">
        <v>4</v>
      </c>
      <c r="L2" s="14" t="s">
        <v>5</v>
      </c>
      <c r="M2" s="14" t="s">
        <v>6</v>
      </c>
      <c r="N2" s="14" t="s">
        <v>7</v>
      </c>
      <c r="O2" s="14" t="s">
        <v>8</v>
      </c>
      <c r="P2" s="14" t="s">
        <v>9</v>
      </c>
      <c r="Q2" s="14" t="s">
        <v>10</v>
      </c>
      <c r="R2" s="14" t="s">
        <v>11</v>
      </c>
      <c r="S2" s="14" t="s">
        <v>12</v>
      </c>
      <c r="T2" s="14" t="s">
        <v>13</v>
      </c>
      <c r="U2" s="14" t="s">
        <v>14</v>
      </c>
      <c r="V2" s="14" t="s">
        <v>15</v>
      </c>
      <c r="W2" s="14" t="s">
        <v>16</v>
      </c>
      <c r="X2" s="14" t="s">
        <v>17</v>
      </c>
      <c r="Y2" s="14" t="s">
        <v>18</v>
      </c>
      <c r="Z2" s="14" t="s">
        <v>19</v>
      </c>
      <c r="AA2" s="14" t="s">
        <v>20</v>
      </c>
      <c r="AB2" s="14" t="s">
        <v>21</v>
      </c>
      <c r="AC2" s="12" t="s">
        <v>22</v>
      </c>
    </row>
    <row r="3" spans="1:29" ht="32.25" customHeight="1">
      <c r="A3" s="8" t="s">
        <v>23</v>
      </c>
      <c r="B3" s="5">
        <f>(2/19)*100</f>
        <v>10.526315789473683</v>
      </c>
      <c r="C3" s="3">
        <f t="shared" ref="C3:C12" si="0">IF(A3=F3,1,"")</f>
        <v>1</v>
      </c>
      <c r="F3" s="16" t="s">
        <v>23</v>
      </c>
      <c r="G3" s="15"/>
      <c r="H3" s="15"/>
      <c r="I3" s="15"/>
      <c r="J3" s="15"/>
      <c r="K3" s="15"/>
      <c r="L3" s="15"/>
      <c r="M3" s="17"/>
      <c r="N3" s="15"/>
      <c r="O3" s="15"/>
      <c r="P3" s="15"/>
      <c r="Q3" s="15"/>
      <c r="R3" s="15"/>
      <c r="S3" s="15"/>
      <c r="T3" s="15"/>
      <c r="U3" s="15"/>
      <c r="V3" s="15"/>
      <c r="W3" s="15"/>
      <c r="X3" s="15"/>
      <c r="Y3" s="17"/>
      <c r="Z3" s="17"/>
      <c r="AA3" s="17"/>
      <c r="AB3" s="17"/>
      <c r="AC3" s="9">
        <f>(2/19)*100</f>
        <v>10.526315789473683</v>
      </c>
    </row>
    <row r="4" spans="1:29" ht="32.25" customHeight="1">
      <c r="A4" s="8" t="s">
        <v>24</v>
      </c>
      <c r="B4" s="4"/>
      <c r="C4" s="3" t="str">
        <f t="shared" si="0"/>
        <v/>
      </c>
      <c r="F4" s="16" t="s">
        <v>25</v>
      </c>
      <c r="G4" s="17"/>
      <c r="H4" s="15"/>
      <c r="I4" s="15"/>
      <c r="J4" s="15"/>
      <c r="K4" s="15"/>
      <c r="L4" s="15"/>
      <c r="M4" s="17"/>
      <c r="N4" s="15"/>
      <c r="O4" s="15"/>
      <c r="P4" s="17"/>
      <c r="Q4" s="17"/>
      <c r="R4" s="15"/>
      <c r="S4" s="15"/>
      <c r="T4" s="17"/>
      <c r="U4" s="15"/>
      <c r="V4" s="15"/>
      <c r="W4" s="17"/>
      <c r="X4" s="15"/>
      <c r="Y4" s="15"/>
      <c r="Z4" s="15"/>
      <c r="AA4" s="15"/>
      <c r="AB4" s="15"/>
      <c r="AC4" s="9">
        <f>(6/19)*100</f>
        <v>31.578947368421051</v>
      </c>
    </row>
    <row r="5" spans="1:29" ht="32.25" customHeight="1">
      <c r="A5" s="8" t="s">
        <v>26</v>
      </c>
      <c r="B5" s="4"/>
      <c r="C5" s="3" t="str">
        <f t="shared" si="0"/>
        <v/>
      </c>
      <c r="F5" s="16" t="s">
        <v>27</v>
      </c>
      <c r="G5" s="17"/>
      <c r="H5" s="17"/>
      <c r="I5" s="15"/>
      <c r="J5" s="15"/>
      <c r="K5" s="15"/>
      <c r="L5" s="15"/>
      <c r="M5" s="17"/>
      <c r="N5" s="17"/>
      <c r="O5" s="17"/>
      <c r="P5" s="17"/>
      <c r="Q5" s="15"/>
      <c r="R5" s="17"/>
      <c r="S5" s="15"/>
      <c r="T5" s="15"/>
      <c r="U5" s="15"/>
      <c r="V5" s="15"/>
      <c r="W5" s="17"/>
      <c r="X5" s="15"/>
      <c r="Y5" s="17"/>
      <c r="Z5" s="17"/>
      <c r="AA5" s="17"/>
      <c r="AB5" s="17"/>
      <c r="AC5" s="9">
        <f>(9/19)*100</f>
        <v>47.368421052631575</v>
      </c>
    </row>
    <row r="6" spans="1:29" ht="32.25" customHeight="1">
      <c r="A6" s="8" t="s">
        <v>28</v>
      </c>
      <c r="B6" s="5">
        <f>(9/19)*100</f>
        <v>47.368421052631575</v>
      </c>
      <c r="C6" s="3">
        <f t="shared" si="0"/>
        <v>1</v>
      </c>
      <c r="F6" s="16" t="s">
        <v>28</v>
      </c>
      <c r="G6" s="15"/>
      <c r="H6" s="15"/>
      <c r="I6" s="17"/>
      <c r="J6" s="15"/>
      <c r="K6" s="17"/>
      <c r="L6" s="15"/>
      <c r="M6" s="17"/>
      <c r="N6" s="15"/>
      <c r="O6" s="17"/>
      <c r="P6" s="17"/>
      <c r="Q6" s="17"/>
      <c r="R6" s="17"/>
      <c r="S6" s="15"/>
      <c r="T6" s="17"/>
      <c r="U6" s="15"/>
      <c r="V6" s="15"/>
      <c r="W6" s="17"/>
      <c r="X6" s="15"/>
      <c r="Y6" s="15"/>
      <c r="Z6" s="15"/>
      <c r="AA6" s="15"/>
      <c r="AB6" s="15"/>
      <c r="AC6" s="9">
        <f>(9/19)*100</f>
        <v>47.368421052631575</v>
      </c>
    </row>
    <row r="7" spans="1:29" ht="40.5" customHeight="1">
      <c r="A7" s="8" t="s">
        <v>29</v>
      </c>
      <c r="B7" s="4"/>
      <c r="C7" s="3">
        <f t="shared" si="0"/>
        <v>1</v>
      </c>
      <c r="F7" s="16" t="s">
        <v>29</v>
      </c>
      <c r="G7" s="15"/>
      <c r="H7" s="15"/>
      <c r="I7" s="17"/>
      <c r="J7" s="15"/>
      <c r="K7" s="15"/>
      <c r="L7" s="17"/>
      <c r="M7" s="17"/>
      <c r="N7" s="15"/>
      <c r="O7" s="15"/>
      <c r="P7" s="15"/>
      <c r="Q7" s="15"/>
      <c r="R7" s="15"/>
      <c r="S7" s="15"/>
      <c r="T7" s="17"/>
      <c r="U7" s="15"/>
      <c r="V7" s="17"/>
      <c r="W7" s="15"/>
      <c r="X7" s="15"/>
      <c r="Y7" s="15"/>
      <c r="Z7" s="15"/>
      <c r="AA7" s="15"/>
      <c r="AB7" s="15"/>
      <c r="AC7" s="9">
        <f>(5/19)*100</f>
        <v>26.315789473684209</v>
      </c>
    </row>
    <row r="8" spans="1:29" ht="44.25" customHeight="1">
      <c r="A8" s="8" t="s">
        <v>30</v>
      </c>
      <c r="B8" s="6"/>
      <c r="C8" s="3">
        <f t="shared" si="0"/>
        <v>1</v>
      </c>
      <c r="F8" s="16" t="s">
        <v>30</v>
      </c>
      <c r="G8" s="15"/>
      <c r="H8" s="15"/>
      <c r="I8" s="15"/>
      <c r="J8" s="15"/>
      <c r="K8" s="15"/>
      <c r="L8" s="17"/>
      <c r="M8" s="17"/>
      <c r="N8" s="15"/>
      <c r="O8" s="15"/>
      <c r="P8" s="17"/>
      <c r="Q8" s="15"/>
      <c r="R8" s="15"/>
      <c r="S8" s="15"/>
      <c r="T8" s="15"/>
      <c r="U8" s="15"/>
      <c r="V8" s="17"/>
      <c r="W8" s="17"/>
      <c r="X8" s="15"/>
      <c r="Y8" s="17"/>
      <c r="Z8" s="17"/>
      <c r="AA8" s="17"/>
      <c r="AB8" s="17"/>
      <c r="AC8" s="10"/>
    </row>
    <row r="9" spans="1:29" ht="32.25" customHeight="1">
      <c r="A9" s="8" t="s">
        <v>31</v>
      </c>
      <c r="B9" s="4">
        <f>(6/19)*100</f>
        <v>31.578947368421051</v>
      </c>
      <c r="C9" s="3">
        <f t="shared" si="0"/>
        <v>1</v>
      </c>
      <c r="F9" s="16" t="s">
        <v>31</v>
      </c>
      <c r="G9" s="15"/>
      <c r="H9" s="15"/>
      <c r="I9" s="15"/>
      <c r="J9" s="15"/>
      <c r="K9" s="15"/>
      <c r="L9" s="15"/>
      <c r="M9" s="17"/>
      <c r="N9" s="17"/>
      <c r="O9" s="17"/>
      <c r="P9" s="17"/>
      <c r="Q9" s="15"/>
      <c r="R9" s="15"/>
      <c r="S9" s="15"/>
      <c r="T9" s="15"/>
      <c r="U9" s="15"/>
      <c r="V9" s="15"/>
      <c r="W9" s="17"/>
      <c r="X9" s="15"/>
      <c r="Y9" s="17"/>
      <c r="Z9" s="17"/>
      <c r="AA9" s="17"/>
      <c r="AB9" s="17"/>
      <c r="AC9" s="11">
        <f>(6/19)*100</f>
        <v>31.578947368421051</v>
      </c>
    </row>
    <row r="10" spans="1:29" ht="32.25" customHeight="1">
      <c r="A10" s="8" t="s">
        <v>32</v>
      </c>
      <c r="B10" s="6"/>
      <c r="C10" s="3">
        <f t="shared" si="0"/>
        <v>1</v>
      </c>
      <c r="F10" s="16" t="s">
        <v>32</v>
      </c>
      <c r="G10" s="15"/>
      <c r="H10" s="15"/>
      <c r="I10" s="15"/>
      <c r="J10" s="15"/>
      <c r="K10" s="15"/>
      <c r="L10" s="15"/>
      <c r="M10" s="15"/>
      <c r="N10" s="15"/>
      <c r="O10" s="15"/>
      <c r="P10" s="15"/>
      <c r="Q10" s="15"/>
      <c r="R10" s="15"/>
      <c r="S10" s="15"/>
      <c r="T10" s="15"/>
      <c r="U10" s="15"/>
      <c r="V10" s="15"/>
      <c r="W10" s="15"/>
      <c r="X10" s="15"/>
      <c r="Y10" s="15"/>
      <c r="Z10" s="15"/>
      <c r="AA10" s="15"/>
      <c r="AB10" s="15"/>
      <c r="AC10" s="10"/>
    </row>
    <row r="11" spans="1:29" ht="32.25" customHeight="1">
      <c r="A11" s="8" t="s">
        <v>33</v>
      </c>
      <c r="B11" s="3"/>
      <c r="C11" s="3">
        <f t="shared" si="0"/>
        <v>1</v>
      </c>
      <c r="F11" s="16" t="s">
        <v>33</v>
      </c>
      <c r="G11" s="15"/>
      <c r="H11" s="15"/>
      <c r="I11" s="15"/>
      <c r="J11" s="15"/>
      <c r="K11" s="15"/>
      <c r="L11" s="15"/>
      <c r="M11" s="15"/>
      <c r="N11" s="15"/>
      <c r="O11" s="17"/>
      <c r="P11" s="17"/>
      <c r="Q11" s="17"/>
      <c r="R11" s="15"/>
      <c r="S11" s="15"/>
      <c r="T11" s="15"/>
      <c r="U11" s="15"/>
      <c r="V11" s="17"/>
      <c r="W11" s="15"/>
      <c r="X11" s="15"/>
      <c r="Y11" s="17"/>
      <c r="Z11" s="17"/>
      <c r="AA11" s="17"/>
      <c r="AB11" s="17"/>
      <c r="AC11" s="11">
        <f>(5/19)*100</f>
        <v>26.315789473684209</v>
      </c>
    </row>
    <row r="12" spans="1:29" ht="32.25" customHeight="1">
      <c r="A12" s="8" t="s">
        <v>34</v>
      </c>
      <c r="B12" s="3"/>
      <c r="C12" s="3">
        <f t="shared" si="0"/>
        <v>1</v>
      </c>
      <c r="F12" s="16" t="s">
        <v>34</v>
      </c>
      <c r="G12" s="15"/>
      <c r="H12" s="15"/>
      <c r="I12" s="15"/>
      <c r="J12" s="15"/>
      <c r="K12" s="15"/>
      <c r="L12" s="15"/>
      <c r="M12" s="15"/>
      <c r="N12" s="15"/>
      <c r="O12" s="15"/>
      <c r="P12" s="15"/>
      <c r="Q12" s="15"/>
      <c r="R12" s="15"/>
      <c r="S12" s="15"/>
      <c r="T12" s="17"/>
      <c r="U12" s="15"/>
      <c r="V12" s="15"/>
      <c r="W12" s="15"/>
      <c r="X12" s="15"/>
      <c r="Y12" s="15"/>
      <c r="Z12" s="15"/>
      <c r="AA12" s="15"/>
      <c r="AB12" s="15"/>
      <c r="AC12" s="11">
        <f>(1/19)*100</f>
        <v>5.2631578947368416</v>
      </c>
    </row>
    <row r="13" spans="1:29" ht="32.25" customHeight="1">
      <c r="A13" s="3"/>
      <c r="B13" s="3"/>
      <c r="F13" s="16" t="s">
        <v>35</v>
      </c>
      <c r="G13" s="15"/>
      <c r="H13" s="15"/>
      <c r="I13" s="17"/>
      <c r="J13" s="15"/>
      <c r="K13" s="17"/>
      <c r="L13" s="15"/>
      <c r="M13" s="15"/>
      <c r="N13" s="15"/>
      <c r="O13" s="15"/>
      <c r="P13" s="15"/>
      <c r="Q13" s="15"/>
      <c r="R13" s="15"/>
      <c r="S13" s="15"/>
      <c r="T13" s="17"/>
      <c r="U13" s="15"/>
      <c r="V13" s="17"/>
      <c r="W13" s="17"/>
      <c r="X13" s="15"/>
      <c r="Y13" s="15"/>
      <c r="Z13" s="15"/>
      <c r="AA13" s="15"/>
      <c r="AB13" s="15"/>
      <c r="AC13" s="11">
        <f>(5/19)*100</f>
        <v>26.315789473684209</v>
      </c>
    </row>
    <row r="14" spans="1:29" ht="32.25" customHeight="1">
      <c r="A14" s="3"/>
      <c r="B14" s="3"/>
      <c r="F14" s="18" t="s">
        <v>36</v>
      </c>
      <c r="G14" s="17"/>
      <c r="H14" s="15"/>
      <c r="I14" s="15"/>
      <c r="J14" s="15"/>
      <c r="K14" s="15"/>
      <c r="L14" s="15"/>
      <c r="M14" s="17"/>
      <c r="N14" s="15"/>
      <c r="O14" s="15"/>
      <c r="P14" s="15"/>
      <c r="Q14" s="15"/>
      <c r="R14" s="15"/>
      <c r="S14" s="15"/>
      <c r="T14" s="15"/>
      <c r="U14" s="15"/>
      <c r="V14" s="17"/>
      <c r="W14" s="15"/>
      <c r="X14" s="15"/>
      <c r="Y14" s="15"/>
      <c r="Z14" s="15"/>
      <c r="AA14" s="15"/>
      <c r="AB14" s="15"/>
      <c r="AC14" s="11">
        <f>(2/19)*100</f>
        <v>10.526315789473683</v>
      </c>
    </row>
    <row r="15" spans="1:29">
      <c r="A15" s="3"/>
      <c r="B15" s="3"/>
      <c r="F15" s="38" t="s">
        <v>37</v>
      </c>
    </row>
    <row r="16" spans="1:29">
      <c r="A16" s="3"/>
      <c r="C16" s="3"/>
    </row>
    <row r="17" spans="1:29">
      <c r="A17" s="3"/>
      <c r="C17" s="3"/>
    </row>
    <row r="18" spans="1:29" ht="63">
      <c r="A18" s="3"/>
      <c r="B18" s="3"/>
      <c r="G18" s="2" t="s">
        <v>0</v>
      </c>
      <c r="H18" s="2" t="s">
        <v>1</v>
      </c>
      <c r="I18" s="2" t="s">
        <v>2</v>
      </c>
      <c r="J18" s="2" t="s">
        <v>3</v>
      </c>
      <c r="K18" s="2" t="s">
        <v>38</v>
      </c>
      <c r="L18" s="2" t="s">
        <v>5</v>
      </c>
      <c r="M18" s="2" t="s">
        <v>6</v>
      </c>
      <c r="N18" s="2" t="s">
        <v>7</v>
      </c>
      <c r="O18" s="2" t="s">
        <v>8</v>
      </c>
      <c r="P18" s="2" t="s">
        <v>9</v>
      </c>
      <c r="Q18" s="2" t="s">
        <v>10</v>
      </c>
      <c r="R18" s="2" t="s">
        <v>11</v>
      </c>
      <c r="S18" s="2" t="s">
        <v>12</v>
      </c>
      <c r="T18" s="2" t="s">
        <v>13</v>
      </c>
      <c r="U18" s="2" t="s">
        <v>14</v>
      </c>
      <c r="V18" s="2" t="s">
        <v>15</v>
      </c>
      <c r="W18" s="2" t="s">
        <v>16</v>
      </c>
      <c r="X18" s="2" t="s">
        <v>17</v>
      </c>
      <c r="Y18" s="2" t="s">
        <v>18</v>
      </c>
      <c r="Z18" s="3"/>
      <c r="AA18" s="3"/>
      <c r="AB18" s="3"/>
      <c r="AC18" s="12" t="s">
        <v>22</v>
      </c>
    </row>
    <row r="19" spans="1:29">
      <c r="A19" s="3"/>
      <c r="B19" s="3"/>
      <c r="F19" t="s">
        <v>39</v>
      </c>
      <c r="Q19" s="13"/>
      <c r="T19" s="13"/>
      <c r="V19" s="13"/>
      <c r="AC19" s="9">
        <f>(3/19)*100</f>
        <v>15.789473684210526</v>
      </c>
    </row>
    <row r="20" spans="1:29" ht="31.5">
      <c r="A20" s="3"/>
      <c r="B20" s="3"/>
      <c r="F20" s="1" t="s">
        <v>40</v>
      </c>
      <c r="G20" s="13"/>
      <c r="H20" s="13"/>
      <c r="AC20" s="9">
        <f>(2/19)*100</f>
        <v>10.526315789473683</v>
      </c>
    </row>
    <row r="21" spans="1:29">
      <c r="A21" s="3"/>
      <c r="B21" s="3"/>
      <c r="F21" t="s">
        <v>41</v>
      </c>
      <c r="J21" s="13"/>
      <c r="L21" s="13"/>
      <c r="M21" s="13"/>
      <c r="N21" s="13"/>
      <c r="O21" s="13"/>
      <c r="P21" s="13"/>
      <c r="Q21" s="13"/>
      <c r="R21" s="13"/>
      <c r="U21" s="13"/>
      <c r="V21" s="13"/>
      <c r="W21" s="13"/>
      <c r="X21" s="13"/>
      <c r="Y21" s="13"/>
      <c r="Z21" s="13"/>
      <c r="AA21" s="13"/>
      <c r="AB21" s="13"/>
      <c r="AC21" s="9">
        <f>(13/19)*100</f>
        <v>68.421052631578945</v>
      </c>
    </row>
    <row r="22" spans="1:29">
      <c r="F22" t="s">
        <v>42</v>
      </c>
      <c r="G22" s="13"/>
      <c r="J22" s="13"/>
      <c r="L22" s="13"/>
      <c r="M22" s="13"/>
      <c r="O22" s="13"/>
      <c r="P22" s="13"/>
      <c r="Q22" s="13"/>
      <c r="R22" s="13"/>
      <c r="U22" s="13"/>
      <c r="V22" s="13"/>
      <c r="X22" s="13"/>
      <c r="Y22" s="13"/>
      <c r="Z22" s="13"/>
      <c r="AA22" s="13"/>
      <c r="AB22" s="13"/>
      <c r="AC22" s="9">
        <f>(12/19)*100</f>
        <v>63.157894736842103</v>
      </c>
    </row>
    <row r="23" spans="1:29">
      <c r="F23" t="s">
        <v>43</v>
      </c>
      <c r="J23" s="13"/>
      <c r="M23" s="13"/>
      <c r="N23" s="13"/>
      <c r="O23" s="13"/>
      <c r="P23" s="13"/>
      <c r="Q23" s="13"/>
      <c r="U23" s="13"/>
      <c r="V23" s="13"/>
      <c r="W23" s="13"/>
      <c r="Y23" s="13"/>
      <c r="Z23" s="13"/>
      <c r="AA23" s="13"/>
      <c r="AB23" s="13"/>
      <c r="AC23" s="9">
        <f>(11/19)*100</f>
        <v>57.894736842105267</v>
      </c>
    </row>
    <row r="24" spans="1:29">
      <c r="F24" t="s">
        <v>44</v>
      </c>
      <c r="P24" s="13"/>
      <c r="Q24" s="13"/>
      <c r="V24" s="13"/>
      <c r="AC24" s="9">
        <f>(3/19)*100</f>
        <v>15.789473684210526</v>
      </c>
    </row>
    <row r="25" spans="1:29">
      <c r="F25" t="s">
        <v>45</v>
      </c>
      <c r="Y25" s="13"/>
      <c r="Z25" s="13"/>
      <c r="AA25" s="13"/>
      <c r="AB25" s="13"/>
      <c r="AC25" s="9">
        <f>(4/19)*100</f>
        <v>21.052631578947366</v>
      </c>
    </row>
    <row r="26" spans="1:29">
      <c r="F26" t="s">
        <v>46</v>
      </c>
      <c r="T26" s="13"/>
      <c r="U26" s="13"/>
      <c r="V26" s="13"/>
      <c r="W26" s="13"/>
      <c r="Y26" s="13"/>
      <c r="Z26" s="13"/>
      <c r="AA26" s="13"/>
      <c r="AB26" s="13"/>
      <c r="AC26" s="9">
        <f>(5/19)*100</f>
        <v>26.315789473684209</v>
      </c>
    </row>
    <row r="27" spans="1:29">
      <c r="F27" t="s">
        <v>47</v>
      </c>
      <c r="V27" s="13"/>
      <c r="AC27" s="9">
        <f>(1/19)*100</f>
        <v>5.2631578947368416</v>
      </c>
    </row>
    <row r="28" spans="1:29">
      <c r="F28" t="s">
        <v>48</v>
      </c>
      <c r="N28" s="13"/>
      <c r="AC28" s="9">
        <f>(1/19)*100</f>
        <v>5.2631578947368416</v>
      </c>
    </row>
  </sheetData>
  <conditionalFormatting sqref="C3:C12">
    <cfRule type="cellIs" dxfId="2" priority="1" operator="equal">
      <formula>1</formula>
    </cfRule>
  </conditionalFormatting>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A95724-4113-4416-B930-8E526E3962D0}">
  <dimension ref="A1:A6"/>
  <sheetViews>
    <sheetView showGridLines="0" tabSelected="1" workbookViewId="0">
      <selection activeCell="B10" sqref="B10"/>
    </sheetView>
  </sheetViews>
  <sheetFormatPr defaultRowHeight="15.75"/>
  <sheetData>
    <row r="1" spans="1:1" ht="21">
      <c r="A1" s="236" t="s">
        <v>49</v>
      </c>
    </row>
    <row r="3" spans="1:1">
      <c r="A3" t="s">
        <v>50</v>
      </c>
    </row>
    <row r="4" spans="1:1">
      <c r="A4" t="s">
        <v>51</v>
      </c>
    </row>
    <row r="5" spans="1:1">
      <c r="A5" t="s">
        <v>52</v>
      </c>
    </row>
    <row r="6" spans="1:1">
      <c r="A6" t="s">
        <v>53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68"/>
  <sheetViews>
    <sheetView showGridLines="0" zoomScale="80" zoomScaleNormal="80" workbookViewId="0"/>
  </sheetViews>
  <sheetFormatPr defaultColWidth="20.875" defaultRowHeight="15.75" customHeight="1"/>
  <cols>
    <col min="1" max="2" width="20.875" style="153"/>
    <col min="3" max="3" width="25.25" style="153" customWidth="1"/>
    <col min="4" max="4" width="20.875" style="157"/>
    <col min="5" max="5" width="45.875" style="153" customWidth="1"/>
    <col min="6" max="6" width="20.875" style="153"/>
    <col min="7" max="10" width="30.25" style="153" customWidth="1"/>
    <col min="11" max="11" width="38.375" style="153" customWidth="1"/>
    <col min="12" max="12" width="30.25" style="153" customWidth="1"/>
    <col min="13" max="15" width="20.875" style="153"/>
    <col min="16" max="16" width="31.25" style="153" customWidth="1"/>
    <col min="17" max="16384" width="20.875" style="153"/>
  </cols>
  <sheetData>
    <row r="1" spans="1:21" ht="41.25" customHeight="1">
      <c r="A1" s="183" t="s">
        <v>49</v>
      </c>
    </row>
    <row r="2" spans="1:21" s="158" customFormat="1" ht="166.5" customHeight="1">
      <c r="A2" s="169" t="s">
        <v>54</v>
      </c>
      <c r="B2" s="169" t="s">
        <v>55</v>
      </c>
      <c r="C2" s="169" t="s">
        <v>56</v>
      </c>
      <c r="D2" s="169" t="s">
        <v>57</v>
      </c>
      <c r="E2" s="169" t="s">
        <v>58</v>
      </c>
      <c r="F2" s="169" t="s">
        <v>59</v>
      </c>
      <c r="G2" s="169" t="s">
        <v>60</v>
      </c>
      <c r="H2" s="169" t="s">
        <v>61</v>
      </c>
      <c r="I2" s="169" t="s">
        <v>62</v>
      </c>
      <c r="J2" s="169" t="s">
        <v>63</v>
      </c>
      <c r="K2" s="169" t="s">
        <v>64</v>
      </c>
      <c r="L2" s="169" t="s">
        <v>65</v>
      </c>
      <c r="M2" s="169" t="s">
        <v>66</v>
      </c>
      <c r="N2" s="169" t="s">
        <v>67</v>
      </c>
      <c r="O2" s="170" t="s">
        <v>68</v>
      </c>
      <c r="P2" s="170" t="s">
        <v>69</v>
      </c>
      <c r="Q2" s="170" t="s">
        <v>70</v>
      </c>
      <c r="R2" s="169" t="s">
        <v>71</v>
      </c>
      <c r="S2" s="170" t="s">
        <v>72</v>
      </c>
      <c r="T2" s="170" t="s">
        <v>73</v>
      </c>
      <c r="U2" s="170" t="s">
        <v>74</v>
      </c>
    </row>
    <row r="3" spans="1:21" s="160" customFormat="1" ht="409.5">
      <c r="A3" s="150" t="s">
        <v>0</v>
      </c>
      <c r="B3" s="150" t="s">
        <v>75</v>
      </c>
      <c r="C3" s="150" t="s">
        <v>76</v>
      </c>
      <c r="D3" s="151" t="s">
        <v>77</v>
      </c>
      <c r="E3" s="150" t="s">
        <v>78</v>
      </c>
      <c r="F3" s="150" t="s">
        <v>76</v>
      </c>
      <c r="G3" s="150" t="s">
        <v>79</v>
      </c>
      <c r="H3" s="73" t="s">
        <v>80</v>
      </c>
      <c r="I3" s="159" t="s">
        <v>81</v>
      </c>
      <c r="J3" s="73" t="s">
        <v>82</v>
      </c>
      <c r="K3" s="150" t="s">
        <v>76</v>
      </c>
      <c r="L3" s="150" t="s">
        <v>76</v>
      </c>
      <c r="M3" s="150" t="s">
        <v>83</v>
      </c>
      <c r="N3" s="150" t="s">
        <v>84</v>
      </c>
      <c r="O3" s="150" t="s">
        <v>85</v>
      </c>
      <c r="P3" s="150" t="s">
        <v>86</v>
      </c>
      <c r="Q3" s="150" t="s">
        <v>87</v>
      </c>
      <c r="R3" s="150" t="s">
        <v>88</v>
      </c>
      <c r="S3" s="152" t="s">
        <v>89</v>
      </c>
      <c r="T3" s="150"/>
      <c r="U3" s="150"/>
    </row>
    <row r="4" spans="1:21" s="160" customFormat="1" ht="409.5">
      <c r="A4" s="150" t="s">
        <v>90</v>
      </c>
      <c r="B4" s="150">
        <v>2023</v>
      </c>
      <c r="C4" s="152" t="s">
        <v>91</v>
      </c>
      <c r="D4" s="151" t="s">
        <v>77</v>
      </c>
      <c r="E4" s="152" t="s">
        <v>92</v>
      </c>
      <c r="F4" s="150"/>
      <c r="G4" s="152" t="s">
        <v>93</v>
      </c>
      <c r="H4" s="152" t="s">
        <v>94</v>
      </c>
      <c r="I4" s="152"/>
      <c r="J4" s="150"/>
      <c r="K4" s="152" t="s">
        <v>95</v>
      </c>
      <c r="L4" s="152" t="s">
        <v>96</v>
      </c>
      <c r="M4" s="150"/>
      <c r="N4" s="152" t="s">
        <v>97</v>
      </c>
      <c r="O4" s="152" t="s">
        <v>98</v>
      </c>
      <c r="P4" s="152" t="s">
        <v>99</v>
      </c>
      <c r="Q4" s="152"/>
      <c r="R4" s="152" t="s">
        <v>100</v>
      </c>
      <c r="S4" s="152"/>
      <c r="T4" s="152" t="s">
        <v>101</v>
      </c>
      <c r="U4" s="152" t="s">
        <v>102</v>
      </c>
    </row>
    <row r="5" spans="1:21" s="160" customFormat="1" ht="321" customHeight="1">
      <c r="A5" s="150" t="s">
        <v>1</v>
      </c>
      <c r="B5" s="150">
        <v>2021</v>
      </c>
      <c r="C5" s="152" t="s">
        <v>103</v>
      </c>
      <c r="D5" s="151" t="s">
        <v>77</v>
      </c>
      <c r="E5" s="152" t="s">
        <v>104</v>
      </c>
      <c r="F5" s="150"/>
      <c r="G5" s="152" t="s">
        <v>105</v>
      </c>
      <c r="H5" s="150"/>
      <c r="I5" s="150"/>
      <c r="J5" s="150"/>
      <c r="K5" s="152" t="s">
        <v>106</v>
      </c>
      <c r="L5" s="150"/>
      <c r="M5" s="150"/>
      <c r="N5" s="150"/>
      <c r="O5" s="150"/>
      <c r="P5" s="152" t="s">
        <v>107</v>
      </c>
      <c r="Q5" s="152" t="s">
        <v>108</v>
      </c>
      <c r="R5" s="152" t="s">
        <v>109</v>
      </c>
      <c r="S5" s="152" t="s">
        <v>110</v>
      </c>
      <c r="T5" s="152" t="s">
        <v>111</v>
      </c>
      <c r="U5" s="152" t="s">
        <v>112</v>
      </c>
    </row>
    <row r="6" spans="1:21" s="160" customFormat="1" ht="321" customHeight="1">
      <c r="A6" s="150" t="s">
        <v>113</v>
      </c>
      <c r="B6" s="150">
        <v>2022</v>
      </c>
      <c r="C6" s="152" t="s">
        <v>114</v>
      </c>
      <c r="D6" s="151" t="s">
        <v>77</v>
      </c>
      <c r="E6" s="152" t="s">
        <v>115</v>
      </c>
      <c r="F6" s="150"/>
      <c r="G6" s="152" t="s">
        <v>116</v>
      </c>
      <c r="H6" s="152" t="s">
        <v>117</v>
      </c>
      <c r="I6" s="150"/>
      <c r="J6" s="150"/>
      <c r="K6" s="152" t="s">
        <v>118</v>
      </c>
      <c r="L6" s="152" t="s">
        <v>119</v>
      </c>
      <c r="M6" s="150"/>
      <c r="N6" s="152" t="s">
        <v>120</v>
      </c>
      <c r="O6" s="150"/>
      <c r="P6" s="150"/>
      <c r="Q6" s="152"/>
      <c r="R6" s="152"/>
      <c r="S6" s="152" t="s">
        <v>121</v>
      </c>
      <c r="T6" s="152"/>
      <c r="U6" s="152"/>
    </row>
    <row r="7" spans="1:21" s="160" customFormat="1" ht="409.5">
      <c r="A7" s="150" t="s">
        <v>122</v>
      </c>
      <c r="B7" s="150">
        <v>2022</v>
      </c>
      <c r="C7" s="152"/>
      <c r="D7" s="151" t="s">
        <v>77</v>
      </c>
      <c r="E7" s="152" t="s">
        <v>123</v>
      </c>
      <c r="F7" s="150"/>
      <c r="G7" s="152"/>
      <c r="H7" s="150"/>
      <c r="I7" s="150"/>
      <c r="J7" s="150"/>
      <c r="K7" s="152" t="s">
        <v>124</v>
      </c>
      <c r="L7" s="150"/>
      <c r="M7" s="150"/>
      <c r="N7" s="152" t="s">
        <v>125</v>
      </c>
      <c r="O7" s="150"/>
      <c r="P7" s="150"/>
      <c r="Q7" s="152"/>
      <c r="R7" s="152" t="s">
        <v>126</v>
      </c>
      <c r="S7" s="152" t="s">
        <v>127</v>
      </c>
      <c r="T7" s="152" t="s">
        <v>128</v>
      </c>
      <c r="U7" s="152" t="s">
        <v>129</v>
      </c>
    </row>
    <row r="8" spans="1:21" s="160" customFormat="1" ht="247.5" customHeight="1">
      <c r="A8" s="150" t="s">
        <v>130</v>
      </c>
      <c r="B8" s="150">
        <v>2023</v>
      </c>
      <c r="C8" s="152"/>
      <c r="D8" s="151"/>
      <c r="E8" s="152" t="s">
        <v>131</v>
      </c>
      <c r="F8" s="150"/>
      <c r="G8" s="152" t="s">
        <v>132</v>
      </c>
      <c r="H8" s="152" t="s">
        <v>133</v>
      </c>
      <c r="I8" s="152" t="s">
        <v>134</v>
      </c>
      <c r="J8" s="152" t="s">
        <v>135</v>
      </c>
      <c r="K8" s="152" t="s">
        <v>136</v>
      </c>
      <c r="L8" s="150"/>
      <c r="M8" s="152" t="s">
        <v>137</v>
      </c>
      <c r="N8" s="152" t="s">
        <v>138</v>
      </c>
      <c r="O8" s="152" t="s">
        <v>139</v>
      </c>
      <c r="P8" s="150"/>
      <c r="Q8" s="152"/>
      <c r="R8" s="152" t="s">
        <v>140</v>
      </c>
      <c r="S8" s="152" t="s">
        <v>141</v>
      </c>
      <c r="T8" s="152" t="s">
        <v>142</v>
      </c>
      <c r="U8" s="152"/>
    </row>
    <row r="9" spans="1:21" s="160" customFormat="1" ht="409.5">
      <c r="A9" s="150" t="s">
        <v>143</v>
      </c>
      <c r="B9" s="150">
        <v>2021</v>
      </c>
      <c r="C9" s="152" t="s">
        <v>144</v>
      </c>
      <c r="D9" s="151" t="s">
        <v>77</v>
      </c>
      <c r="E9" s="152" t="s">
        <v>145</v>
      </c>
      <c r="F9" s="150"/>
      <c r="G9" s="152" t="s">
        <v>146</v>
      </c>
      <c r="H9" s="152" t="s">
        <v>147</v>
      </c>
      <c r="I9" s="150"/>
      <c r="J9" s="152" t="s">
        <v>148</v>
      </c>
      <c r="K9" s="152" t="s">
        <v>149</v>
      </c>
      <c r="L9" s="150"/>
      <c r="M9" s="152" t="s">
        <v>150</v>
      </c>
      <c r="N9" s="152" t="s">
        <v>151</v>
      </c>
      <c r="O9" s="152" t="s">
        <v>152</v>
      </c>
      <c r="P9" s="152" t="s">
        <v>153</v>
      </c>
      <c r="Q9" s="152"/>
      <c r="R9" s="152" t="s">
        <v>154</v>
      </c>
      <c r="S9" s="152" t="s">
        <v>155</v>
      </c>
      <c r="T9" s="152" t="s">
        <v>156</v>
      </c>
      <c r="U9" s="152" t="s">
        <v>157</v>
      </c>
    </row>
    <row r="10" spans="1:21" ht="409.5">
      <c r="A10" s="150" t="s">
        <v>2</v>
      </c>
      <c r="B10" s="150">
        <v>2016</v>
      </c>
      <c r="C10" s="150" t="s">
        <v>158</v>
      </c>
      <c r="D10" s="151" t="s">
        <v>77</v>
      </c>
      <c r="E10" s="152" t="s">
        <v>159</v>
      </c>
      <c r="F10" s="150"/>
      <c r="G10" s="152" t="s">
        <v>160</v>
      </c>
      <c r="H10" s="152" t="s">
        <v>161</v>
      </c>
      <c r="I10" s="152" t="s">
        <v>162</v>
      </c>
      <c r="J10" s="152" t="s">
        <v>163</v>
      </c>
      <c r="K10" s="152" t="s">
        <v>164</v>
      </c>
      <c r="L10" s="152" t="s">
        <v>165</v>
      </c>
      <c r="M10" s="152" t="s">
        <v>166</v>
      </c>
      <c r="N10" s="152" t="s">
        <v>167</v>
      </c>
      <c r="O10" s="152" t="s">
        <v>168</v>
      </c>
      <c r="P10" s="152" t="s">
        <v>169</v>
      </c>
      <c r="Q10" s="150"/>
      <c r="R10" s="152" t="s">
        <v>170</v>
      </c>
      <c r="S10" s="150"/>
      <c r="T10" s="152" t="s">
        <v>171</v>
      </c>
      <c r="U10" s="152" t="s">
        <v>172</v>
      </c>
    </row>
    <row r="11" spans="1:21" ht="409.5">
      <c r="A11" s="150" t="s">
        <v>6</v>
      </c>
      <c r="B11" s="150">
        <v>2015</v>
      </c>
      <c r="C11" s="150" t="s">
        <v>76</v>
      </c>
      <c r="D11" s="151" t="s">
        <v>77</v>
      </c>
      <c r="E11" s="150" t="s">
        <v>173</v>
      </c>
      <c r="F11" s="150" t="s">
        <v>174</v>
      </c>
      <c r="G11" s="150" t="s">
        <v>175</v>
      </c>
      <c r="H11" s="152" t="s">
        <v>176</v>
      </c>
      <c r="I11" s="150" t="s">
        <v>177</v>
      </c>
      <c r="J11" s="150" t="s">
        <v>178</v>
      </c>
      <c r="K11" s="150" t="s">
        <v>179</v>
      </c>
      <c r="L11" s="150" t="s">
        <v>180</v>
      </c>
      <c r="M11" s="150" t="s">
        <v>181</v>
      </c>
      <c r="N11" s="150" t="s">
        <v>182</v>
      </c>
      <c r="O11" s="150" t="s">
        <v>85</v>
      </c>
      <c r="P11" s="150" t="s">
        <v>183</v>
      </c>
      <c r="Q11" s="73" t="s">
        <v>184</v>
      </c>
      <c r="R11" s="150" t="s">
        <v>185</v>
      </c>
      <c r="S11" s="150" t="s">
        <v>186</v>
      </c>
      <c r="T11" s="150"/>
      <c r="U11" s="150"/>
    </row>
    <row r="12" spans="1:21" ht="267.75">
      <c r="A12" s="150" t="s">
        <v>5</v>
      </c>
      <c r="B12" s="150">
        <v>2013</v>
      </c>
      <c r="C12" s="150" t="s">
        <v>187</v>
      </c>
      <c r="D12" s="151" t="s">
        <v>77</v>
      </c>
      <c r="E12" s="150" t="s">
        <v>188</v>
      </c>
      <c r="F12" s="150" t="s">
        <v>189</v>
      </c>
      <c r="G12" s="73" t="s">
        <v>190</v>
      </c>
      <c r="H12" s="159" t="s">
        <v>191</v>
      </c>
      <c r="I12" s="159" t="s">
        <v>192</v>
      </c>
      <c r="J12" s="150" t="s">
        <v>76</v>
      </c>
      <c r="K12" s="150" t="s">
        <v>76</v>
      </c>
      <c r="L12" s="150" t="s">
        <v>193</v>
      </c>
      <c r="M12" s="150" t="s">
        <v>193</v>
      </c>
      <c r="N12" s="150" t="s">
        <v>194</v>
      </c>
      <c r="O12" s="150" t="s">
        <v>76</v>
      </c>
      <c r="P12" s="150" t="s">
        <v>195</v>
      </c>
      <c r="Q12" s="150" t="s">
        <v>196</v>
      </c>
      <c r="R12" s="150" t="s">
        <v>197</v>
      </c>
      <c r="S12" s="150"/>
      <c r="T12" s="150"/>
      <c r="U12" s="150"/>
    </row>
    <row r="13" spans="1:21" ht="299.25">
      <c r="A13" s="150" t="s">
        <v>4</v>
      </c>
      <c r="B13" s="150">
        <v>2021</v>
      </c>
      <c r="C13" s="150" t="s">
        <v>198</v>
      </c>
      <c r="D13" s="151" t="s">
        <v>77</v>
      </c>
      <c r="E13" s="150" t="s">
        <v>199</v>
      </c>
      <c r="F13" s="150" t="s">
        <v>76</v>
      </c>
      <c r="G13" s="73" t="s">
        <v>200</v>
      </c>
      <c r="H13" s="150" t="s">
        <v>76</v>
      </c>
      <c r="I13" s="150" t="s">
        <v>76</v>
      </c>
      <c r="J13" s="150" t="s">
        <v>76</v>
      </c>
      <c r="K13" s="150" t="s">
        <v>201</v>
      </c>
      <c r="L13" s="150" t="s">
        <v>76</v>
      </c>
      <c r="M13" s="150" t="s">
        <v>76</v>
      </c>
      <c r="N13" s="150" t="s">
        <v>76</v>
      </c>
      <c r="O13" s="150" t="s">
        <v>76</v>
      </c>
      <c r="P13" s="150" t="s">
        <v>76</v>
      </c>
      <c r="Q13" s="150" t="s">
        <v>202</v>
      </c>
      <c r="R13" s="150" t="s">
        <v>76</v>
      </c>
      <c r="S13" s="150" t="s">
        <v>203</v>
      </c>
      <c r="T13" s="150"/>
      <c r="U13" s="150"/>
    </row>
    <row r="14" spans="1:21" ht="409.5">
      <c r="A14" s="150" t="s">
        <v>3</v>
      </c>
      <c r="B14" s="150" t="s">
        <v>204</v>
      </c>
      <c r="C14" s="150" t="s">
        <v>76</v>
      </c>
      <c r="D14" s="151" t="s">
        <v>77</v>
      </c>
      <c r="E14" s="152" t="s">
        <v>205</v>
      </c>
      <c r="F14" s="150" t="s">
        <v>206</v>
      </c>
      <c r="G14" s="150" t="s">
        <v>207</v>
      </c>
      <c r="H14" s="150" t="s">
        <v>208</v>
      </c>
      <c r="I14" s="150" t="s">
        <v>209</v>
      </c>
      <c r="J14" s="150" t="s">
        <v>76</v>
      </c>
      <c r="K14" s="150" t="s">
        <v>76</v>
      </c>
      <c r="L14" s="150" t="s">
        <v>210</v>
      </c>
      <c r="M14" s="150" t="s">
        <v>76</v>
      </c>
      <c r="N14" s="150" t="s">
        <v>76</v>
      </c>
      <c r="O14" s="150" t="s">
        <v>211</v>
      </c>
      <c r="P14" s="150" t="s">
        <v>76</v>
      </c>
      <c r="Q14" s="150" t="s">
        <v>212</v>
      </c>
      <c r="R14" s="150" t="s">
        <v>213</v>
      </c>
      <c r="S14" s="152"/>
      <c r="T14" s="150"/>
      <c r="U14" s="150"/>
    </row>
    <row r="15" spans="1:21" ht="173.25">
      <c r="A15" s="150" t="s">
        <v>7</v>
      </c>
      <c r="B15" s="150">
        <v>2021</v>
      </c>
      <c r="C15" s="150" t="s">
        <v>214</v>
      </c>
      <c r="D15" s="151" t="s">
        <v>77</v>
      </c>
      <c r="E15" s="150" t="s">
        <v>215</v>
      </c>
      <c r="F15" s="150" t="s">
        <v>76</v>
      </c>
      <c r="G15" s="150" t="s">
        <v>216</v>
      </c>
      <c r="H15" s="150" t="s">
        <v>217</v>
      </c>
      <c r="I15" s="150" t="s">
        <v>76</v>
      </c>
      <c r="J15" s="150" t="s">
        <v>76</v>
      </c>
      <c r="K15" s="150" t="s">
        <v>218</v>
      </c>
      <c r="L15" s="150" t="s">
        <v>219</v>
      </c>
      <c r="M15" s="150" t="s">
        <v>76</v>
      </c>
      <c r="N15" s="150" t="s">
        <v>220</v>
      </c>
      <c r="O15" s="150" t="s">
        <v>76</v>
      </c>
      <c r="P15" s="150" t="s">
        <v>221</v>
      </c>
      <c r="Q15" s="150" t="s">
        <v>222</v>
      </c>
      <c r="R15" s="150" t="s">
        <v>223</v>
      </c>
      <c r="S15" s="152" t="s">
        <v>224</v>
      </c>
      <c r="T15" s="150"/>
      <c r="U15" s="150"/>
    </row>
    <row r="16" spans="1:21" ht="189">
      <c r="A16" s="150" t="s">
        <v>8</v>
      </c>
      <c r="B16" s="150">
        <v>2019</v>
      </c>
      <c r="C16" s="150" t="s">
        <v>76</v>
      </c>
      <c r="D16" s="151" t="s">
        <v>77</v>
      </c>
      <c r="E16" s="150" t="s">
        <v>225</v>
      </c>
      <c r="F16" s="150" t="s">
        <v>226</v>
      </c>
      <c r="G16" s="150" t="s">
        <v>227</v>
      </c>
      <c r="H16" s="150" t="s">
        <v>228</v>
      </c>
      <c r="I16" s="150" t="s">
        <v>76</v>
      </c>
      <c r="J16" s="150" t="s">
        <v>229</v>
      </c>
      <c r="K16" s="150" t="s">
        <v>76</v>
      </c>
      <c r="L16" s="150" t="s">
        <v>76</v>
      </c>
      <c r="M16" s="150" t="s">
        <v>76</v>
      </c>
      <c r="N16" s="150" t="s">
        <v>76</v>
      </c>
      <c r="O16" s="150" t="s">
        <v>230</v>
      </c>
      <c r="P16" s="150" t="s">
        <v>231</v>
      </c>
      <c r="Q16" s="150" t="s">
        <v>232</v>
      </c>
      <c r="R16" s="150" t="s">
        <v>233</v>
      </c>
      <c r="S16" s="150"/>
      <c r="T16" s="150"/>
      <c r="U16" s="150"/>
    </row>
    <row r="17" spans="1:21" ht="409.5">
      <c r="A17" s="150" t="s">
        <v>9</v>
      </c>
      <c r="B17" s="150">
        <v>2018</v>
      </c>
      <c r="C17" s="152" t="s">
        <v>234</v>
      </c>
      <c r="D17" s="151" t="s">
        <v>77</v>
      </c>
      <c r="E17" s="159" t="s">
        <v>235</v>
      </c>
      <c r="F17" s="159" t="s">
        <v>236</v>
      </c>
      <c r="G17" s="152" t="s">
        <v>237</v>
      </c>
      <c r="H17" s="152" t="s">
        <v>238</v>
      </c>
      <c r="I17" s="152" t="s">
        <v>239</v>
      </c>
      <c r="J17" s="152" t="s">
        <v>240</v>
      </c>
      <c r="K17" s="152" t="s">
        <v>241</v>
      </c>
      <c r="L17" s="152" t="s">
        <v>242</v>
      </c>
      <c r="M17" s="152" t="s">
        <v>243</v>
      </c>
      <c r="N17" s="150"/>
      <c r="O17" s="152" t="s">
        <v>244</v>
      </c>
      <c r="P17" s="150"/>
      <c r="Q17" s="150"/>
      <c r="R17" s="152" t="s">
        <v>245</v>
      </c>
      <c r="S17" s="150"/>
      <c r="T17" s="152" t="s">
        <v>246</v>
      </c>
      <c r="U17" s="152" t="s">
        <v>247</v>
      </c>
    </row>
    <row r="18" spans="1:21" ht="409.5">
      <c r="A18" s="150" t="s">
        <v>10</v>
      </c>
      <c r="B18" s="150">
        <v>2017</v>
      </c>
      <c r="C18" s="150" t="s">
        <v>248</v>
      </c>
      <c r="D18" s="151" t="s">
        <v>77</v>
      </c>
      <c r="E18" s="150" t="s">
        <v>249</v>
      </c>
      <c r="F18" s="150" t="s">
        <v>76</v>
      </c>
      <c r="G18" s="150" t="s">
        <v>250</v>
      </c>
      <c r="H18" s="150" t="s">
        <v>251</v>
      </c>
      <c r="I18" s="150" t="s">
        <v>252</v>
      </c>
      <c r="J18" s="150" t="s">
        <v>253</v>
      </c>
      <c r="K18" s="150" t="s">
        <v>76</v>
      </c>
      <c r="L18" s="150" t="s">
        <v>254</v>
      </c>
      <c r="M18" s="150" t="s">
        <v>255</v>
      </c>
      <c r="N18" s="150" t="s">
        <v>256</v>
      </c>
      <c r="O18" s="150" t="s">
        <v>85</v>
      </c>
      <c r="P18" s="150" t="s">
        <v>257</v>
      </c>
      <c r="Q18" s="150" t="s">
        <v>258</v>
      </c>
      <c r="R18" s="150" t="s">
        <v>259</v>
      </c>
      <c r="S18" s="150" t="s">
        <v>260</v>
      </c>
      <c r="T18" s="150" t="s">
        <v>258</v>
      </c>
      <c r="U18" s="152" t="s">
        <v>261</v>
      </c>
    </row>
    <row r="19" spans="1:21" ht="315">
      <c r="A19" s="150" t="s">
        <v>11</v>
      </c>
      <c r="B19" s="150">
        <v>2016</v>
      </c>
      <c r="C19" s="150" t="s">
        <v>262</v>
      </c>
      <c r="D19" s="151" t="s">
        <v>77</v>
      </c>
      <c r="E19" s="150" t="s">
        <v>263</v>
      </c>
      <c r="F19" s="150" t="s">
        <v>264</v>
      </c>
      <c r="G19" s="150" t="s">
        <v>265</v>
      </c>
      <c r="H19" s="150" t="s">
        <v>76</v>
      </c>
      <c r="I19" s="150" t="s">
        <v>76</v>
      </c>
      <c r="J19" s="150" t="s">
        <v>76</v>
      </c>
      <c r="K19" s="150" t="s">
        <v>266</v>
      </c>
      <c r="L19" s="150" t="s">
        <v>76</v>
      </c>
      <c r="M19" s="150" t="s">
        <v>267</v>
      </c>
      <c r="N19" s="152" t="s">
        <v>268</v>
      </c>
      <c r="O19" s="150" t="s">
        <v>85</v>
      </c>
      <c r="P19" s="150" t="s">
        <v>269</v>
      </c>
      <c r="Q19" s="150" t="s">
        <v>270</v>
      </c>
      <c r="R19" s="150" t="s">
        <v>271</v>
      </c>
      <c r="S19" s="152" t="s">
        <v>272</v>
      </c>
      <c r="T19" s="150"/>
      <c r="U19" s="150"/>
    </row>
    <row r="20" spans="1:21" ht="409.5">
      <c r="A20" s="150" t="s">
        <v>12</v>
      </c>
      <c r="B20" s="150">
        <v>2019</v>
      </c>
      <c r="C20" s="152" t="s">
        <v>273</v>
      </c>
      <c r="D20" s="151" t="s">
        <v>77</v>
      </c>
      <c r="E20" s="152" t="s">
        <v>274</v>
      </c>
      <c r="F20" s="150"/>
      <c r="G20" s="152" t="s">
        <v>275</v>
      </c>
      <c r="H20" s="152" t="s">
        <v>276</v>
      </c>
      <c r="I20" s="152" t="s">
        <v>277</v>
      </c>
      <c r="J20" s="152" t="s">
        <v>278</v>
      </c>
      <c r="K20" s="152" t="s">
        <v>279</v>
      </c>
      <c r="L20" s="150"/>
      <c r="M20" s="152" t="s">
        <v>280</v>
      </c>
      <c r="N20" s="150"/>
      <c r="O20" s="152" t="s">
        <v>281</v>
      </c>
      <c r="P20" s="152" t="s">
        <v>282</v>
      </c>
      <c r="Q20" s="150"/>
      <c r="R20" s="152" t="s">
        <v>283</v>
      </c>
      <c r="S20" s="150"/>
      <c r="T20" s="152" t="s">
        <v>284</v>
      </c>
      <c r="U20" s="152" t="s">
        <v>285</v>
      </c>
    </row>
    <row r="21" spans="1:21" ht="315">
      <c r="A21" s="150" t="s">
        <v>13</v>
      </c>
      <c r="B21" s="150">
        <v>2019</v>
      </c>
      <c r="C21" s="150" t="s">
        <v>286</v>
      </c>
      <c r="D21" s="151" t="s">
        <v>77</v>
      </c>
      <c r="E21" s="150" t="s">
        <v>287</v>
      </c>
      <c r="F21" s="150" t="s">
        <v>76</v>
      </c>
      <c r="G21" s="150" t="s">
        <v>288</v>
      </c>
      <c r="H21" s="150" t="s">
        <v>76</v>
      </c>
      <c r="I21" s="150" t="s">
        <v>76</v>
      </c>
      <c r="J21" s="150" t="s">
        <v>289</v>
      </c>
      <c r="K21" s="150" t="s">
        <v>290</v>
      </c>
      <c r="L21" s="150" t="s">
        <v>291</v>
      </c>
      <c r="M21" s="150" t="s">
        <v>292</v>
      </c>
      <c r="N21" s="150" t="s">
        <v>293</v>
      </c>
      <c r="O21" s="150" t="s">
        <v>294</v>
      </c>
      <c r="P21" s="150" t="s">
        <v>76</v>
      </c>
      <c r="Q21" s="150" t="s">
        <v>295</v>
      </c>
      <c r="R21" s="150" t="s">
        <v>296</v>
      </c>
      <c r="S21" s="152" t="s">
        <v>297</v>
      </c>
      <c r="T21" s="150"/>
      <c r="U21" s="150"/>
    </row>
    <row r="22" spans="1:21" ht="102.95" customHeight="1">
      <c r="A22" s="150" t="s">
        <v>14</v>
      </c>
      <c r="B22" s="150" t="s">
        <v>298</v>
      </c>
      <c r="C22" s="150" t="s">
        <v>299</v>
      </c>
      <c r="D22" s="151" t="s">
        <v>77</v>
      </c>
      <c r="E22" s="150" t="s">
        <v>300</v>
      </c>
      <c r="F22" s="150" t="s">
        <v>76</v>
      </c>
      <c r="G22" s="150" t="s">
        <v>76</v>
      </c>
      <c r="H22" s="150" t="s">
        <v>76</v>
      </c>
      <c r="I22" s="150" t="s">
        <v>76</v>
      </c>
      <c r="J22" s="150" t="s">
        <v>76</v>
      </c>
      <c r="K22" s="150" t="s">
        <v>76</v>
      </c>
      <c r="L22" s="150" t="s">
        <v>76</v>
      </c>
      <c r="M22" s="150" t="s">
        <v>76</v>
      </c>
      <c r="N22" s="150" t="s">
        <v>76</v>
      </c>
      <c r="O22" s="150" t="s">
        <v>301</v>
      </c>
      <c r="P22" s="150" t="s">
        <v>76</v>
      </c>
      <c r="Q22" s="150" t="s">
        <v>76</v>
      </c>
      <c r="R22" s="150" t="s">
        <v>302</v>
      </c>
      <c r="S22" s="150"/>
      <c r="T22" s="150"/>
      <c r="U22" s="150"/>
    </row>
    <row r="23" spans="1:21" ht="296.10000000000002" customHeight="1">
      <c r="A23" s="150" t="s">
        <v>303</v>
      </c>
      <c r="B23" s="161">
        <v>2023</v>
      </c>
      <c r="C23" s="161" t="s">
        <v>304</v>
      </c>
      <c r="D23" s="151" t="s">
        <v>77</v>
      </c>
      <c r="E23" s="162" t="s">
        <v>305</v>
      </c>
      <c r="F23" s="161"/>
      <c r="G23" s="162" t="s">
        <v>306</v>
      </c>
      <c r="H23" s="162" t="s">
        <v>307</v>
      </c>
      <c r="I23" s="162" t="s">
        <v>308</v>
      </c>
      <c r="J23" s="162" t="s">
        <v>309</v>
      </c>
      <c r="K23" s="162" t="s">
        <v>310</v>
      </c>
      <c r="L23" s="162"/>
      <c r="M23" s="162" t="s">
        <v>311</v>
      </c>
      <c r="N23" s="161"/>
      <c r="O23" s="161"/>
      <c r="P23" s="161"/>
      <c r="Q23" s="161"/>
      <c r="R23" s="162"/>
      <c r="S23" s="162"/>
      <c r="T23" s="152" t="s">
        <v>312</v>
      </c>
      <c r="U23" s="150"/>
    </row>
    <row r="24" spans="1:21" ht="315">
      <c r="A24" s="150" t="s">
        <v>313</v>
      </c>
      <c r="B24" s="161">
        <v>2023</v>
      </c>
      <c r="C24" s="161" t="s">
        <v>314</v>
      </c>
      <c r="D24" s="163" t="s">
        <v>77</v>
      </c>
      <c r="E24" s="162" t="s">
        <v>315</v>
      </c>
      <c r="F24" s="161"/>
      <c r="G24" s="162" t="s">
        <v>316</v>
      </c>
      <c r="H24" s="162" t="s">
        <v>317</v>
      </c>
      <c r="I24" s="162" t="s">
        <v>318</v>
      </c>
      <c r="J24" s="161"/>
      <c r="K24" s="162" t="s">
        <v>319</v>
      </c>
      <c r="L24" s="162" t="s">
        <v>319</v>
      </c>
      <c r="M24" s="161"/>
      <c r="N24" s="161"/>
      <c r="O24" s="161"/>
      <c r="P24" s="161"/>
      <c r="Q24" s="161"/>
      <c r="R24" s="162" t="s">
        <v>320</v>
      </c>
      <c r="S24" s="162" t="s">
        <v>321</v>
      </c>
      <c r="T24" s="150" t="s">
        <v>322</v>
      </c>
      <c r="U24" s="150"/>
    </row>
    <row r="25" spans="1:21" s="157" customFormat="1" ht="204.75">
      <c r="A25" s="73" t="s">
        <v>15</v>
      </c>
      <c r="B25" s="154" t="s">
        <v>323</v>
      </c>
      <c r="C25" s="154" t="s">
        <v>324</v>
      </c>
      <c r="D25" s="156" t="s">
        <v>77</v>
      </c>
      <c r="E25" s="154" t="s">
        <v>325</v>
      </c>
      <c r="F25" s="154" t="s">
        <v>76</v>
      </c>
      <c r="G25" s="154" t="s">
        <v>326</v>
      </c>
      <c r="H25" s="154" t="s">
        <v>327</v>
      </c>
      <c r="I25" s="154" t="s">
        <v>328</v>
      </c>
      <c r="J25" s="154" t="s">
        <v>329</v>
      </c>
      <c r="K25" s="154" t="s">
        <v>76</v>
      </c>
      <c r="L25" s="154" t="s">
        <v>330</v>
      </c>
      <c r="M25" s="154" t="s">
        <v>76</v>
      </c>
      <c r="N25" s="154" t="s">
        <v>331</v>
      </c>
      <c r="O25" s="154" t="s">
        <v>76</v>
      </c>
      <c r="P25" s="154" t="s">
        <v>332</v>
      </c>
      <c r="Q25" s="154" t="s">
        <v>333</v>
      </c>
      <c r="R25" s="154" t="s">
        <v>76</v>
      </c>
      <c r="S25" s="154" t="s">
        <v>334</v>
      </c>
      <c r="T25" s="150"/>
      <c r="U25" s="150"/>
    </row>
    <row r="26" spans="1:21" s="157" customFormat="1" ht="409.5">
      <c r="A26" s="164" t="s">
        <v>335</v>
      </c>
      <c r="B26" s="165">
        <v>2023</v>
      </c>
      <c r="C26" s="166"/>
      <c r="D26" s="167" t="s">
        <v>77</v>
      </c>
      <c r="E26" s="166" t="s">
        <v>336</v>
      </c>
      <c r="F26" s="165"/>
      <c r="G26" s="166" t="s">
        <v>337</v>
      </c>
      <c r="H26" s="166" t="s">
        <v>338</v>
      </c>
      <c r="I26" s="165"/>
      <c r="J26" s="166" t="s">
        <v>339</v>
      </c>
      <c r="K26" s="166" t="s">
        <v>340</v>
      </c>
      <c r="L26" s="165"/>
      <c r="M26" s="166" t="s">
        <v>341</v>
      </c>
      <c r="N26" s="165"/>
      <c r="O26" s="165"/>
      <c r="P26" s="165"/>
      <c r="Q26" s="165"/>
      <c r="R26" s="166" t="s">
        <v>342</v>
      </c>
      <c r="S26" s="165"/>
      <c r="T26" s="152" t="s">
        <v>312</v>
      </c>
      <c r="U26" s="150"/>
    </row>
    <row r="27" spans="1:21" s="157" customFormat="1" ht="268.5" customHeight="1">
      <c r="A27" s="164" t="s">
        <v>343</v>
      </c>
      <c r="B27" s="165">
        <v>2023</v>
      </c>
      <c r="C27" s="165" t="s">
        <v>344</v>
      </c>
      <c r="D27" s="167" t="s">
        <v>77</v>
      </c>
      <c r="E27" s="166" t="s">
        <v>345</v>
      </c>
      <c r="F27" s="165"/>
      <c r="G27" s="166" t="s">
        <v>346</v>
      </c>
      <c r="H27" s="166" t="s">
        <v>347</v>
      </c>
      <c r="I27" s="166" t="s">
        <v>348</v>
      </c>
      <c r="J27" s="166" t="s">
        <v>349</v>
      </c>
      <c r="K27" s="166" t="s">
        <v>350</v>
      </c>
      <c r="L27" s="165"/>
      <c r="M27" s="166" t="s">
        <v>351</v>
      </c>
      <c r="N27" s="165"/>
      <c r="O27" s="165"/>
      <c r="P27" s="165"/>
      <c r="Q27" s="165"/>
      <c r="R27" s="165"/>
      <c r="S27" s="165"/>
      <c r="T27" s="152" t="s">
        <v>352</v>
      </c>
      <c r="U27" s="150"/>
    </row>
    <row r="28" spans="1:21" s="157" customFormat="1" ht="409.5">
      <c r="A28" s="164" t="s">
        <v>353</v>
      </c>
      <c r="B28" s="165">
        <v>2018</v>
      </c>
      <c r="C28" s="165" t="s">
        <v>354</v>
      </c>
      <c r="D28" s="167" t="s">
        <v>77</v>
      </c>
      <c r="E28" s="165" t="s">
        <v>355</v>
      </c>
      <c r="F28" s="165" t="s">
        <v>356</v>
      </c>
      <c r="G28" s="165" t="s">
        <v>357</v>
      </c>
      <c r="H28" s="165" t="s">
        <v>358</v>
      </c>
      <c r="I28" s="165" t="s">
        <v>359</v>
      </c>
      <c r="J28" s="165" t="s">
        <v>360</v>
      </c>
      <c r="K28" s="165" t="s">
        <v>76</v>
      </c>
      <c r="L28" s="165" t="s">
        <v>361</v>
      </c>
      <c r="M28" s="165" t="s">
        <v>362</v>
      </c>
      <c r="N28" s="165" t="s">
        <v>363</v>
      </c>
      <c r="O28" s="165" t="s">
        <v>360</v>
      </c>
      <c r="P28" s="165" t="s">
        <v>364</v>
      </c>
      <c r="Q28" s="165" t="s">
        <v>365</v>
      </c>
      <c r="R28" s="165" t="s">
        <v>366</v>
      </c>
      <c r="S28" s="165" t="s">
        <v>367</v>
      </c>
      <c r="T28" s="150"/>
      <c r="U28" s="150"/>
    </row>
    <row r="29" spans="1:21" s="157" customFormat="1" ht="94.5">
      <c r="A29" s="164" t="s">
        <v>17</v>
      </c>
      <c r="B29" s="165">
        <v>2019</v>
      </c>
      <c r="C29" s="165" t="s">
        <v>368</v>
      </c>
      <c r="D29" s="167" t="s">
        <v>77</v>
      </c>
      <c r="E29" s="165" t="s">
        <v>369</v>
      </c>
      <c r="F29" s="165" t="s">
        <v>76</v>
      </c>
      <c r="G29" s="165" t="s">
        <v>370</v>
      </c>
      <c r="H29" s="165" t="s">
        <v>76</v>
      </c>
      <c r="I29" s="165" t="s">
        <v>371</v>
      </c>
      <c r="J29" s="165" t="s">
        <v>372</v>
      </c>
      <c r="K29" s="165" t="s">
        <v>76</v>
      </c>
      <c r="L29" s="165" t="s">
        <v>76</v>
      </c>
      <c r="M29" s="165" t="s">
        <v>76</v>
      </c>
      <c r="N29" s="165" t="s">
        <v>76</v>
      </c>
      <c r="O29" s="165" t="s">
        <v>85</v>
      </c>
      <c r="P29" s="165" t="s">
        <v>373</v>
      </c>
      <c r="Q29" s="165" t="s">
        <v>374</v>
      </c>
      <c r="R29" s="165" t="s">
        <v>375</v>
      </c>
      <c r="S29" s="165" t="s">
        <v>376</v>
      </c>
      <c r="T29" s="150"/>
      <c r="U29" s="150"/>
    </row>
    <row r="30" spans="1:21" s="157" customFormat="1" ht="267.75">
      <c r="A30" s="164" t="s">
        <v>18</v>
      </c>
      <c r="B30" s="165">
        <v>2021</v>
      </c>
      <c r="C30" s="165" t="s">
        <v>76</v>
      </c>
      <c r="D30" s="167" t="s">
        <v>77</v>
      </c>
      <c r="E30" s="165" t="s">
        <v>377</v>
      </c>
      <c r="F30" s="165" t="s">
        <v>76</v>
      </c>
      <c r="G30" s="165" t="s">
        <v>378</v>
      </c>
      <c r="H30" s="165" t="s">
        <v>76</v>
      </c>
      <c r="I30" s="165" t="s">
        <v>379</v>
      </c>
      <c r="J30" s="165" t="s">
        <v>380</v>
      </c>
      <c r="K30" s="165" t="s">
        <v>76</v>
      </c>
      <c r="L30" s="165" t="s">
        <v>76</v>
      </c>
      <c r="M30" s="165" t="s">
        <v>76</v>
      </c>
      <c r="N30" s="165" t="s">
        <v>76</v>
      </c>
      <c r="O30" s="165" t="s">
        <v>76</v>
      </c>
      <c r="P30" s="165" t="s">
        <v>76</v>
      </c>
      <c r="Q30" s="165" t="s">
        <v>76</v>
      </c>
      <c r="R30" s="165" t="s">
        <v>381</v>
      </c>
      <c r="S30" s="165" t="s">
        <v>376</v>
      </c>
      <c r="T30" s="150"/>
      <c r="U30" s="150"/>
    </row>
    <row r="31" spans="1:21" s="157" customFormat="1" ht="236.25">
      <c r="A31" s="164" t="s">
        <v>21</v>
      </c>
      <c r="B31" s="165">
        <v>2020</v>
      </c>
      <c r="C31" s="165" t="s">
        <v>76</v>
      </c>
      <c r="D31" s="167" t="s">
        <v>77</v>
      </c>
      <c r="E31" s="165" t="s">
        <v>382</v>
      </c>
      <c r="F31" s="165" t="s">
        <v>76</v>
      </c>
      <c r="G31" s="165" t="s">
        <v>383</v>
      </c>
      <c r="H31" s="165" t="s">
        <v>384</v>
      </c>
      <c r="I31" s="166" t="s">
        <v>385</v>
      </c>
      <c r="J31" s="165" t="s">
        <v>386</v>
      </c>
      <c r="K31" s="165" t="s">
        <v>76</v>
      </c>
      <c r="L31" s="165" t="s">
        <v>387</v>
      </c>
      <c r="M31" s="165" t="s">
        <v>388</v>
      </c>
      <c r="N31" s="165" t="s">
        <v>389</v>
      </c>
      <c r="O31" s="165" t="s">
        <v>230</v>
      </c>
      <c r="P31" s="165" t="s">
        <v>390</v>
      </c>
      <c r="Q31" s="165" t="s">
        <v>391</v>
      </c>
      <c r="R31" s="165" t="s">
        <v>392</v>
      </c>
      <c r="S31" s="165" t="s">
        <v>376</v>
      </c>
      <c r="T31" s="150"/>
      <c r="U31" s="150"/>
    </row>
    <row r="32" spans="1:21" s="157" customFormat="1" ht="409.5">
      <c r="A32" s="164" t="s">
        <v>20</v>
      </c>
      <c r="B32" s="165">
        <v>2021</v>
      </c>
      <c r="C32" s="165" t="s">
        <v>76</v>
      </c>
      <c r="D32" s="167" t="s">
        <v>77</v>
      </c>
      <c r="E32" s="165" t="s">
        <v>393</v>
      </c>
      <c r="F32" s="165" t="s">
        <v>394</v>
      </c>
      <c r="G32" s="165" t="s">
        <v>395</v>
      </c>
      <c r="H32" s="165" t="s">
        <v>396</v>
      </c>
      <c r="I32" s="165" t="s">
        <v>397</v>
      </c>
      <c r="J32" s="165"/>
      <c r="K32" s="165" t="s">
        <v>398</v>
      </c>
      <c r="L32" s="165" t="s">
        <v>399</v>
      </c>
      <c r="M32" s="165" t="s">
        <v>400</v>
      </c>
      <c r="N32" s="165" t="s">
        <v>401</v>
      </c>
      <c r="O32" s="165" t="s">
        <v>76</v>
      </c>
      <c r="P32" s="165" t="s">
        <v>402</v>
      </c>
      <c r="Q32" s="165" t="s">
        <v>403</v>
      </c>
      <c r="R32" s="165" t="s">
        <v>76</v>
      </c>
      <c r="S32" s="165" t="s">
        <v>404</v>
      </c>
      <c r="T32" s="150"/>
      <c r="U32" s="150"/>
    </row>
    <row r="33" spans="1:21" s="157" customFormat="1" ht="409.5">
      <c r="A33" s="73" t="s">
        <v>19</v>
      </c>
      <c r="B33" s="154">
        <v>2016</v>
      </c>
      <c r="C33" s="154" t="s">
        <v>405</v>
      </c>
      <c r="D33" s="156" t="s">
        <v>77</v>
      </c>
      <c r="E33" s="154" t="s">
        <v>406</v>
      </c>
      <c r="F33" s="154" t="s">
        <v>407</v>
      </c>
      <c r="G33" s="154" t="s">
        <v>408</v>
      </c>
      <c r="H33" s="154" t="s">
        <v>409</v>
      </c>
      <c r="I33" s="154" t="s">
        <v>76</v>
      </c>
      <c r="J33" s="154" t="s">
        <v>410</v>
      </c>
      <c r="K33" s="154" t="s">
        <v>411</v>
      </c>
      <c r="L33" s="154" t="s">
        <v>412</v>
      </c>
      <c r="M33" s="154" t="s">
        <v>413</v>
      </c>
      <c r="N33" s="154" t="s">
        <v>414</v>
      </c>
      <c r="O33" s="154" t="s">
        <v>415</v>
      </c>
      <c r="P33" s="154" t="s">
        <v>416</v>
      </c>
      <c r="Q33" s="154" t="s">
        <v>417</v>
      </c>
      <c r="R33" s="154" t="s">
        <v>418</v>
      </c>
      <c r="S33" s="154" t="s">
        <v>419</v>
      </c>
      <c r="T33" s="150"/>
      <c r="U33" s="150"/>
    </row>
    <row r="34" spans="1:21" s="157" customFormat="1" ht="409.5">
      <c r="A34" s="73" t="s">
        <v>420</v>
      </c>
      <c r="B34" s="154">
        <v>2016</v>
      </c>
      <c r="C34" s="154" t="s">
        <v>76</v>
      </c>
      <c r="D34" s="156" t="s">
        <v>77</v>
      </c>
      <c r="E34" s="154" t="s">
        <v>421</v>
      </c>
      <c r="F34" s="154" t="s">
        <v>76</v>
      </c>
      <c r="G34" s="154" t="s">
        <v>422</v>
      </c>
      <c r="H34" s="154" t="s">
        <v>423</v>
      </c>
      <c r="I34" s="154" t="s">
        <v>424</v>
      </c>
      <c r="J34" s="154" t="s">
        <v>76</v>
      </c>
      <c r="K34" s="154" t="s">
        <v>425</v>
      </c>
      <c r="L34" s="154" t="s">
        <v>426</v>
      </c>
      <c r="M34" s="154" t="s">
        <v>427</v>
      </c>
      <c r="N34" s="154" t="s">
        <v>76</v>
      </c>
      <c r="O34" s="154" t="s">
        <v>76</v>
      </c>
      <c r="P34" s="154" t="s">
        <v>428</v>
      </c>
      <c r="Q34" s="154" t="s">
        <v>429</v>
      </c>
      <c r="R34" s="154" t="s">
        <v>430</v>
      </c>
      <c r="S34" s="154" t="s">
        <v>431</v>
      </c>
      <c r="T34" s="150"/>
      <c r="U34" s="150"/>
    </row>
    <row r="35" spans="1:21" s="157" customFormat="1" ht="409.5">
      <c r="A35" s="73" t="s">
        <v>432</v>
      </c>
      <c r="B35" s="154">
        <v>2016</v>
      </c>
      <c r="C35" s="155" t="s">
        <v>433</v>
      </c>
      <c r="D35" s="156" t="s">
        <v>434</v>
      </c>
      <c r="E35" s="155" t="s">
        <v>435</v>
      </c>
      <c r="F35" s="154"/>
      <c r="G35" s="155" t="s">
        <v>436</v>
      </c>
      <c r="H35" s="155" t="s">
        <v>437</v>
      </c>
      <c r="I35" s="155" t="s">
        <v>438</v>
      </c>
      <c r="J35" s="155" t="s">
        <v>439</v>
      </c>
      <c r="K35" s="154"/>
      <c r="L35" s="155" t="s">
        <v>440</v>
      </c>
      <c r="M35" s="155" t="s">
        <v>441</v>
      </c>
      <c r="N35" s="155" t="s">
        <v>442</v>
      </c>
      <c r="O35" s="154"/>
      <c r="P35" s="154"/>
      <c r="Q35" s="154"/>
      <c r="R35" s="154"/>
      <c r="S35" s="155" t="s">
        <v>443</v>
      </c>
      <c r="T35" s="152" t="s">
        <v>444</v>
      </c>
      <c r="U35" s="152" t="s">
        <v>445</v>
      </c>
    </row>
    <row r="36" spans="1:21" s="157" customFormat="1" ht="378">
      <c r="A36" s="154" t="s">
        <v>446</v>
      </c>
      <c r="B36" s="154">
        <v>2019</v>
      </c>
      <c r="C36" s="155" t="s">
        <v>447</v>
      </c>
      <c r="D36" s="156" t="s">
        <v>77</v>
      </c>
      <c r="E36" s="155" t="s">
        <v>448</v>
      </c>
      <c r="F36" s="154"/>
      <c r="G36" s="155" t="s">
        <v>449</v>
      </c>
      <c r="H36" s="155" t="s">
        <v>450</v>
      </c>
      <c r="I36" s="155" t="s">
        <v>451</v>
      </c>
      <c r="J36" s="155" t="s">
        <v>452</v>
      </c>
      <c r="K36" s="155" t="s">
        <v>453</v>
      </c>
      <c r="L36" s="154"/>
      <c r="M36" s="155" t="s">
        <v>454</v>
      </c>
      <c r="N36" s="155" t="s">
        <v>455</v>
      </c>
      <c r="O36" s="155" t="s">
        <v>456</v>
      </c>
      <c r="P36" s="155" t="s">
        <v>457</v>
      </c>
      <c r="Q36" s="154"/>
      <c r="R36" s="155" t="s">
        <v>458</v>
      </c>
      <c r="S36" s="155" t="s">
        <v>459</v>
      </c>
      <c r="T36" s="152" t="s">
        <v>460</v>
      </c>
      <c r="U36" s="150"/>
    </row>
    <row r="37" spans="1:21" ht="409.5">
      <c r="A37" s="154" t="s">
        <v>461</v>
      </c>
      <c r="B37" s="154" t="s">
        <v>298</v>
      </c>
      <c r="C37" s="154" t="s">
        <v>299</v>
      </c>
      <c r="D37" s="156" t="s">
        <v>77</v>
      </c>
      <c r="E37" s="154" t="s">
        <v>462</v>
      </c>
      <c r="F37" s="154" t="s">
        <v>463</v>
      </c>
      <c r="G37" s="154" t="s">
        <v>464</v>
      </c>
      <c r="H37" s="154" t="s">
        <v>465</v>
      </c>
      <c r="I37" s="155" t="s">
        <v>466</v>
      </c>
      <c r="J37" s="154" t="s">
        <v>467</v>
      </c>
      <c r="K37" s="154" t="s">
        <v>468</v>
      </c>
      <c r="L37" s="154" t="s">
        <v>469</v>
      </c>
      <c r="M37" s="154" t="s">
        <v>76</v>
      </c>
      <c r="N37" s="154" t="s">
        <v>76</v>
      </c>
      <c r="O37" s="154" t="s">
        <v>76</v>
      </c>
      <c r="P37" s="154" t="s">
        <v>76</v>
      </c>
      <c r="Q37" s="154" t="s">
        <v>470</v>
      </c>
      <c r="R37" s="154" t="s">
        <v>471</v>
      </c>
      <c r="S37" s="154" t="s">
        <v>376</v>
      </c>
      <c r="T37" s="150"/>
      <c r="U37" s="150"/>
    </row>
    <row r="38" spans="1:21" s="157" customFormat="1" ht="315">
      <c r="A38" s="73" t="s">
        <v>472</v>
      </c>
      <c r="B38" s="154">
        <v>2018</v>
      </c>
      <c r="C38" s="154" t="s">
        <v>354</v>
      </c>
      <c r="D38" s="156" t="s">
        <v>77</v>
      </c>
      <c r="E38" s="154" t="s">
        <v>473</v>
      </c>
      <c r="F38" s="154" t="s">
        <v>76</v>
      </c>
      <c r="G38" s="154" t="s">
        <v>76</v>
      </c>
      <c r="H38" s="154" t="s">
        <v>76</v>
      </c>
      <c r="I38" s="154" t="s">
        <v>76</v>
      </c>
      <c r="J38" s="154" t="s">
        <v>76</v>
      </c>
      <c r="K38" s="154" t="s">
        <v>474</v>
      </c>
      <c r="L38" s="154" t="s">
        <v>76</v>
      </c>
      <c r="M38" s="154" t="s">
        <v>76</v>
      </c>
      <c r="N38" s="154" t="s">
        <v>76</v>
      </c>
      <c r="O38" s="154" t="s">
        <v>475</v>
      </c>
      <c r="P38" s="154" t="s">
        <v>76</v>
      </c>
      <c r="Q38" s="154" t="s">
        <v>475</v>
      </c>
      <c r="R38" s="154" t="s">
        <v>76</v>
      </c>
      <c r="S38" s="154" t="s">
        <v>476</v>
      </c>
      <c r="T38" s="168"/>
      <c r="U38" s="168"/>
    </row>
    <row r="39" spans="1:21" ht="94.5">
      <c r="A39" s="73" t="s">
        <v>477</v>
      </c>
      <c r="B39" s="154">
        <v>2019</v>
      </c>
      <c r="C39" s="154" t="s">
        <v>76</v>
      </c>
      <c r="D39" s="156" t="s">
        <v>77</v>
      </c>
      <c r="E39" s="154" t="s">
        <v>76</v>
      </c>
      <c r="F39" s="154" t="s">
        <v>76</v>
      </c>
      <c r="G39" s="154" t="s">
        <v>76</v>
      </c>
      <c r="H39" s="154" t="s">
        <v>76</v>
      </c>
      <c r="I39" s="154" t="s">
        <v>76</v>
      </c>
      <c r="J39" s="154" t="s">
        <v>76</v>
      </c>
      <c r="K39" s="154" t="s">
        <v>76</v>
      </c>
      <c r="L39" s="154" t="s">
        <v>76</v>
      </c>
      <c r="M39" s="154" t="s">
        <v>76</v>
      </c>
      <c r="N39" s="154" t="s">
        <v>76</v>
      </c>
      <c r="O39" s="154" t="s">
        <v>76</v>
      </c>
      <c r="P39" s="154" t="s">
        <v>76</v>
      </c>
      <c r="Q39" s="154" t="s">
        <v>76</v>
      </c>
      <c r="R39" s="154" t="s">
        <v>76</v>
      </c>
      <c r="S39" s="154" t="s">
        <v>478</v>
      </c>
      <c r="T39" s="150"/>
      <c r="U39" s="150"/>
    </row>
    <row r="40" spans="1:21" ht="116.1" customHeight="1">
      <c r="A40" s="73" t="s">
        <v>479</v>
      </c>
      <c r="B40" s="154">
        <v>2023</v>
      </c>
      <c r="C40" s="154"/>
      <c r="D40" s="156"/>
      <c r="E40" s="155" t="s">
        <v>480</v>
      </c>
      <c r="F40" s="154"/>
      <c r="G40" s="155" t="s">
        <v>481</v>
      </c>
      <c r="H40" s="155" t="s">
        <v>482</v>
      </c>
      <c r="I40" s="154"/>
      <c r="J40" s="155" t="s">
        <v>483</v>
      </c>
      <c r="K40" s="154"/>
      <c r="L40" s="154"/>
      <c r="M40" s="155" t="s">
        <v>484</v>
      </c>
      <c r="N40" s="155" t="s">
        <v>485</v>
      </c>
      <c r="O40" s="154"/>
      <c r="P40" s="154"/>
      <c r="Q40" s="154"/>
      <c r="R40" s="154"/>
      <c r="S40" s="154"/>
      <c r="T40" s="152" t="s">
        <v>486</v>
      </c>
      <c r="U40" s="150"/>
    </row>
    <row r="41" spans="1:21"/>
    <row r="42" spans="1:21"/>
    <row r="43" spans="1:21"/>
    <row r="44" spans="1:21"/>
    <row r="45" spans="1:21"/>
    <row r="46" spans="1:21"/>
    <row r="47" spans="1:21"/>
    <row r="48" spans="1:21"/>
    <row r="49"/>
    <row r="50"/>
    <row r="51"/>
    <row r="52"/>
    <row r="53"/>
    <row r="54"/>
    <row r="55"/>
    <row r="56"/>
    <row r="57"/>
    <row r="58"/>
    <row r="59"/>
    <row r="60"/>
    <row r="61"/>
    <row r="62"/>
    <row r="63"/>
    <row r="64"/>
    <row r="65"/>
    <row r="66"/>
    <row r="67"/>
    <row r="68"/>
  </sheetData>
  <pageMargins left="0.7" right="0.7" top="0.75" bottom="0.75" header="0.3" footer="0.3"/>
  <pageSetup paperSize="8" fitToWidth="0" fitToHeight="0"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6"/>
  <sheetViews>
    <sheetView topLeftCell="A2" zoomScale="70" zoomScaleNormal="70" workbookViewId="0">
      <pane xSplit="1" ySplit="1" topLeftCell="B3" activePane="bottomRight" state="frozen"/>
      <selection pane="bottomRight" activeCell="G3" sqref="G3"/>
      <selection pane="bottomLeft" activeCell="A3" sqref="A3"/>
      <selection pane="topRight" activeCell="B2" sqref="B2"/>
    </sheetView>
  </sheetViews>
  <sheetFormatPr defaultColWidth="20.875" defaultRowHeight="15.75" customHeight="1"/>
  <cols>
    <col min="1" max="2" width="20.875" style="1"/>
    <col min="3" max="3" width="25.25" style="1" customWidth="1"/>
    <col min="4" max="4" width="20.875" style="3"/>
    <col min="5" max="5" width="45.875" style="1" customWidth="1"/>
    <col min="6" max="6" width="20.875" style="1"/>
    <col min="7" max="8" width="30.25" style="1" customWidth="1"/>
    <col min="9" max="9" width="30.25" style="19" customWidth="1"/>
    <col min="10" max="10" width="30.25" style="1" customWidth="1"/>
    <col min="11" max="11" width="38.375" style="1" customWidth="1"/>
    <col min="12" max="12" width="30.25" style="1" customWidth="1"/>
    <col min="13" max="15" width="20.875" style="1"/>
    <col min="16" max="16" width="31.25" style="1" customWidth="1"/>
    <col min="17" max="19" width="20.875" style="1"/>
    <col min="20" max="21" width="20.875" style="58"/>
    <col min="22" max="16384" width="20.875" style="1"/>
  </cols>
  <sheetData>
    <row r="1" spans="1:21" ht="81" customHeight="1">
      <c r="A1" s="20" t="s">
        <v>487</v>
      </c>
      <c r="B1" s="186" t="s">
        <v>488</v>
      </c>
      <c r="C1" s="186"/>
      <c r="D1" s="187" t="s">
        <v>489</v>
      </c>
      <c r="E1" s="187"/>
    </row>
    <row r="2" spans="1:21" s="37" customFormat="1" ht="173.25">
      <c r="A2" s="21" t="s">
        <v>54</v>
      </c>
      <c r="B2" s="21" t="s">
        <v>55</v>
      </c>
      <c r="C2" s="21" t="s">
        <v>56</v>
      </c>
      <c r="D2" s="21" t="s">
        <v>490</v>
      </c>
      <c r="E2" s="21" t="s">
        <v>491</v>
      </c>
      <c r="F2" s="21" t="s">
        <v>59</v>
      </c>
      <c r="G2" s="21" t="s">
        <v>492</v>
      </c>
      <c r="H2" s="21" t="s">
        <v>493</v>
      </c>
      <c r="I2" s="21" t="s">
        <v>494</v>
      </c>
      <c r="J2" s="21" t="s">
        <v>63</v>
      </c>
      <c r="K2" s="21" t="s">
        <v>64</v>
      </c>
      <c r="L2" s="21" t="s">
        <v>65</v>
      </c>
      <c r="M2" s="21" t="s">
        <v>66</v>
      </c>
      <c r="N2" s="21" t="s">
        <v>67</v>
      </c>
      <c r="O2" s="22" t="s">
        <v>68</v>
      </c>
      <c r="P2" s="22" t="s">
        <v>69</v>
      </c>
      <c r="Q2" s="22" t="s">
        <v>70</v>
      </c>
      <c r="R2" s="21" t="s">
        <v>71</v>
      </c>
      <c r="S2" s="22" t="s">
        <v>72</v>
      </c>
      <c r="T2" s="59" t="s">
        <v>73</v>
      </c>
      <c r="U2" s="59" t="s">
        <v>74</v>
      </c>
    </row>
    <row r="3" spans="1:21" s="34" customFormat="1" ht="409.5">
      <c r="A3" s="23" t="s">
        <v>0</v>
      </c>
      <c r="B3" s="23" t="s">
        <v>75</v>
      </c>
      <c r="C3" s="23" t="s">
        <v>76</v>
      </c>
      <c r="D3" s="2" t="s">
        <v>77</v>
      </c>
      <c r="E3" s="23" t="s">
        <v>78</v>
      </c>
      <c r="F3" s="23" t="s">
        <v>76</v>
      </c>
      <c r="G3" s="23" t="s">
        <v>495</v>
      </c>
      <c r="H3" s="24" t="s">
        <v>496</v>
      </c>
      <c r="I3" s="93" t="s">
        <v>497</v>
      </c>
      <c r="J3" s="24" t="s">
        <v>498</v>
      </c>
      <c r="K3" s="23" t="s">
        <v>76</v>
      </c>
      <c r="L3" s="23" t="s">
        <v>76</v>
      </c>
      <c r="M3" s="23" t="s">
        <v>499</v>
      </c>
      <c r="N3" s="23" t="s">
        <v>500</v>
      </c>
      <c r="O3" s="23" t="s">
        <v>85</v>
      </c>
      <c r="P3" s="23" t="s">
        <v>86</v>
      </c>
      <c r="Q3" s="23" t="s">
        <v>87</v>
      </c>
      <c r="R3" s="23" t="s">
        <v>88</v>
      </c>
      <c r="S3" s="76" t="s">
        <v>89</v>
      </c>
      <c r="T3" s="56"/>
      <c r="U3" s="56"/>
    </row>
    <row r="4" spans="1:21" s="34" customFormat="1" ht="252">
      <c r="A4" s="23" t="s">
        <v>1</v>
      </c>
      <c r="B4" s="23">
        <v>2021</v>
      </c>
      <c r="C4" s="23" t="s">
        <v>501</v>
      </c>
      <c r="D4" s="2" t="s">
        <v>77</v>
      </c>
      <c r="E4" s="23" t="s">
        <v>502</v>
      </c>
      <c r="F4" s="23" t="s">
        <v>76</v>
      </c>
      <c r="G4" s="23" t="s">
        <v>503</v>
      </c>
      <c r="H4" s="23" t="s">
        <v>76</v>
      </c>
      <c r="I4" s="25" t="s">
        <v>76</v>
      </c>
      <c r="J4" s="23" t="s">
        <v>76</v>
      </c>
      <c r="K4" s="23" t="s">
        <v>504</v>
      </c>
      <c r="L4" s="23" t="s">
        <v>76</v>
      </c>
      <c r="M4" s="23" t="s">
        <v>76</v>
      </c>
      <c r="N4" s="23" t="s">
        <v>76</v>
      </c>
      <c r="O4" s="23" t="s">
        <v>230</v>
      </c>
      <c r="P4" s="23" t="s">
        <v>505</v>
      </c>
      <c r="Q4" s="23" t="s">
        <v>506</v>
      </c>
      <c r="R4" s="23" t="s">
        <v>507</v>
      </c>
      <c r="S4" s="76" t="s">
        <v>508</v>
      </c>
      <c r="T4" s="56"/>
      <c r="U4" s="55" t="s">
        <v>509</v>
      </c>
    </row>
    <row r="5" spans="1:21" s="72" customFormat="1" ht="393.75">
      <c r="A5" s="56" t="s">
        <v>1</v>
      </c>
      <c r="B5" s="56">
        <v>2021</v>
      </c>
      <c r="C5" s="55" t="s">
        <v>103</v>
      </c>
      <c r="D5" s="70" t="s">
        <v>77</v>
      </c>
      <c r="E5" s="55" t="s">
        <v>510</v>
      </c>
      <c r="F5" s="56"/>
      <c r="G5" s="55" t="s">
        <v>511</v>
      </c>
      <c r="H5" s="56"/>
      <c r="I5" s="56"/>
      <c r="J5" s="56"/>
      <c r="K5" s="55" t="s">
        <v>512</v>
      </c>
      <c r="L5" s="56"/>
      <c r="M5" s="56"/>
      <c r="N5" s="56"/>
      <c r="O5" s="56"/>
      <c r="P5" s="56"/>
      <c r="Q5" s="55" t="s">
        <v>108</v>
      </c>
      <c r="R5" s="55" t="s">
        <v>109</v>
      </c>
      <c r="S5" s="55" t="s">
        <v>110</v>
      </c>
      <c r="T5" s="55" t="s">
        <v>111</v>
      </c>
      <c r="U5" s="55" t="s">
        <v>513</v>
      </c>
    </row>
    <row r="6" spans="1:21" s="72" customFormat="1" ht="164.25" customHeight="1">
      <c r="A6" s="56" t="s">
        <v>113</v>
      </c>
      <c r="B6" s="56"/>
      <c r="C6" s="55"/>
      <c r="D6" s="70"/>
      <c r="E6" s="55"/>
      <c r="F6" s="56"/>
      <c r="G6" s="55"/>
      <c r="H6" s="56"/>
      <c r="I6" s="56"/>
      <c r="J6" s="56"/>
      <c r="K6" s="55"/>
      <c r="L6" s="56"/>
      <c r="M6" s="56"/>
      <c r="N6" s="55"/>
      <c r="O6" s="56"/>
      <c r="P6" s="56"/>
      <c r="Q6" s="55"/>
      <c r="R6" s="55"/>
      <c r="S6" s="55"/>
      <c r="T6" s="55"/>
      <c r="U6" s="55"/>
    </row>
    <row r="7" spans="1:21" s="72" customFormat="1" ht="409.5">
      <c r="A7" s="56" t="s">
        <v>143</v>
      </c>
      <c r="B7" s="56">
        <v>2021</v>
      </c>
      <c r="C7" s="55" t="s">
        <v>144</v>
      </c>
      <c r="D7" s="70" t="s">
        <v>77</v>
      </c>
      <c r="E7" s="55" t="s">
        <v>145</v>
      </c>
      <c r="F7" s="56"/>
      <c r="G7" s="55" t="s">
        <v>514</v>
      </c>
      <c r="H7" s="55" t="s">
        <v>515</v>
      </c>
      <c r="I7" s="56"/>
      <c r="J7" s="55" t="s">
        <v>148</v>
      </c>
      <c r="K7" s="55" t="s">
        <v>149</v>
      </c>
      <c r="L7" s="56"/>
      <c r="M7" s="55" t="s">
        <v>150</v>
      </c>
      <c r="N7" s="55" t="s">
        <v>516</v>
      </c>
      <c r="O7" s="55" t="s">
        <v>152</v>
      </c>
      <c r="P7" s="55" t="s">
        <v>153</v>
      </c>
      <c r="Q7" s="55"/>
      <c r="R7" s="55" t="s">
        <v>517</v>
      </c>
      <c r="S7" s="55" t="s">
        <v>155</v>
      </c>
      <c r="T7" s="55" t="s">
        <v>156</v>
      </c>
      <c r="U7" s="55" t="s">
        <v>518</v>
      </c>
    </row>
    <row r="8" spans="1:21" s="35" customFormat="1" ht="141.75">
      <c r="A8" s="26" t="s">
        <v>2</v>
      </c>
      <c r="B8" s="26">
        <v>2016</v>
      </c>
      <c r="C8" s="26"/>
      <c r="D8" s="36"/>
      <c r="E8" s="26"/>
      <c r="F8" s="26"/>
      <c r="G8" s="26" t="s">
        <v>519</v>
      </c>
      <c r="H8" s="26"/>
      <c r="I8" s="26" t="s">
        <v>76</v>
      </c>
      <c r="J8" s="26"/>
      <c r="K8" s="26"/>
      <c r="L8" s="26"/>
      <c r="M8" s="26"/>
      <c r="N8" s="26"/>
      <c r="O8" s="26" t="s">
        <v>85</v>
      </c>
      <c r="P8" s="26"/>
      <c r="Q8" s="26"/>
      <c r="R8" s="26"/>
      <c r="S8" s="26" t="s">
        <v>520</v>
      </c>
      <c r="T8" s="60"/>
      <c r="U8" s="60"/>
    </row>
    <row r="9" spans="1:21" s="69" customFormat="1" ht="346.5">
      <c r="A9" s="62" t="s">
        <v>2</v>
      </c>
      <c r="B9" s="62">
        <v>2016</v>
      </c>
      <c r="C9" s="62" t="s">
        <v>158</v>
      </c>
      <c r="D9" s="68" t="s">
        <v>77</v>
      </c>
      <c r="E9" s="61" t="s">
        <v>521</v>
      </c>
      <c r="F9" s="62"/>
      <c r="G9" s="61" t="s">
        <v>522</v>
      </c>
      <c r="H9" s="61" t="s">
        <v>523</v>
      </c>
      <c r="I9" s="61" t="s">
        <v>524</v>
      </c>
      <c r="J9" s="61" t="s">
        <v>525</v>
      </c>
      <c r="K9" s="61" t="s">
        <v>164</v>
      </c>
      <c r="L9" s="61" t="s">
        <v>165</v>
      </c>
      <c r="M9" s="61" t="s">
        <v>526</v>
      </c>
      <c r="N9" s="61" t="s">
        <v>527</v>
      </c>
      <c r="O9" s="61" t="s">
        <v>528</v>
      </c>
      <c r="P9" s="61" t="s">
        <v>529</v>
      </c>
      <c r="Q9" s="62"/>
      <c r="R9" s="61" t="s">
        <v>170</v>
      </c>
      <c r="S9" s="62"/>
      <c r="T9" s="61" t="s">
        <v>171</v>
      </c>
      <c r="U9" s="61" t="s">
        <v>172</v>
      </c>
    </row>
    <row r="10" spans="1:21" ht="409.5">
      <c r="A10" s="23" t="s">
        <v>6</v>
      </c>
      <c r="B10" s="23">
        <v>2015</v>
      </c>
      <c r="C10" s="23" t="s">
        <v>76</v>
      </c>
      <c r="D10" s="2" t="s">
        <v>77</v>
      </c>
      <c r="E10" s="23" t="s">
        <v>173</v>
      </c>
      <c r="F10" s="23" t="s">
        <v>174</v>
      </c>
      <c r="G10" s="23" t="s">
        <v>530</v>
      </c>
      <c r="H10" s="23" t="s">
        <v>531</v>
      </c>
      <c r="I10" s="25" t="s">
        <v>532</v>
      </c>
      <c r="J10" s="23" t="s">
        <v>533</v>
      </c>
      <c r="K10" s="23" t="s">
        <v>179</v>
      </c>
      <c r="L10" s="23" t="s">
        <v>180</v>
      </c>
      <c r="M10" s="23" t="s">
        <v>534</v>
      </c>
      <c r="N10" s="23" t="s">
        <v>182</v>
      </c>
      <c r="O10" s="23" t="s">
        <v>85</v>
      </c>
      <c r="P10" s="23" t="s">
        <v>535</v>
      </c>
      <c r="Q10" s="27" t="s">
        <v>184</v>
      </c>
      <c r="R10" s="23" t="s">
        <v>185</v>
      </c>
      <c r="S10" s="23" t="s">
        <v>536</v>
      </c>
      <c r="T10" s="56"/>
      <c r="U10" s="56"/>
    </row>
    <row r="11" spans="1:21" ht="267.75">
      <c r="A11" s="23" t="s">
        <v>5</v>
      </c>
      <c r="B11" s="23">
        <v>2013</v>
      </c>
      <c r="C11" s="23" t="s">
        <v>187</v>
      </c>
      <c r="D11" s="2" t="s">
        <v>77</v>
      </c>
      <c r="E11" s="23" t="s">
        <v>188</v>
      </c>
      <c r="F11" s="23" t="s">
        <v>189</v>
      </c>
      <c r="G11" s="24" t="s">
        <v>537</v>
      </c>
      <c r="H11" s="96" t="s">
        <v>538</v>
      </c>
      <c r="I11" s="93" t="s">
        <v>192</v>
      </c>
      <c r="J11" s="23" t="s">
        <v>76</v>
      </c>
      <c r="K11" s="23" t="s">
        <v>76</v>
      </c>
      <c r="L11" s="23" t="s">
        <v>539</v>
      </c>
      <c r="M11" s="23" t="s">
        <v>540</v>
      </c>
      <c r="N11" s="23" t="s">
        <v>541</v>
      </c>
      <c r="O11" s="23" t="s">
        <v>76</v>
      </c>
      <c r="P11" s="23" t="s">
        <v>195</v>
      </c>
      <c r="Q11" s="23" t="s">
        <v>196</v>
      </c>
      <c r="R11" s="23" t="s">
        <v>197</v>
      </c>
      <c r="S11" s="23"/>
      <c r="T11" s="56"/>
      <c r="U11" s="56"/>
    </row>
    <row r="12" spans="1:21" ht="299.25">
      <c r="A12" s="23" t="s">
        <v>4</v>
      </c>
      <c r="B12" s="23">
        <v>2021</v>
      </c>
      <c r="C12" s="23" t="s">
        <v>198</v>
      </c>
      <c r="D12" s="2" t="s">
        <v>77</v>
      </c>
      <c r="E12" s="23" t="s">
        <v>199</v>
      </c>
      <c r="F12" s="23" t="s">
        <v>76</v>
      </c>
      <c r="G12" s="73" t="s">
        <v>542</v>
      </c>
      <c r="H12" s="25" t="s">
        <v>76</v>
      </c>
      <c r="I12" s="25" t="s">
        <v>76</v>
      </c>
      <c r="J12" s="23" t="s">
        <v>76</v>
      </c>
      <c r="K12" s="23" t="s">
        <v>543</v>
      </c>
      <c r="L12" s="23" t="s">
        <v>76</v>
      </c>
      <c r="M12" s="23" t="s">
        <v>76</v>
      </c>
      <c r="N12" s="23" t="s">
        <v>76</v>
      </c>
      <c r="O12" s="23" t="s">
        <v>76</v>
      </c>
      <c r="P12" s="23" t="s">
        <v>76</v>
      </c>
      <c r="Q12" s="23" t="s">
        <v>202</v>
      </c>
      <c r="R12" s="23" t="s">
        <v>76</v>
      </c>
      <c r="S12" s="23" t="s">
        <v>203</v>
      </c>
      <c r="T12" s="56"/>
      <c r="U12" s="56"/>
    </row>
    <row r="13" spans="1:21" ht="409.5">
      <c r="A13" s="23" t="s">
        <v>3</v>
      </c>
      <c r="B13" s="23" t="s">
        <v>204</v>
      </c>
      <c r="C13" s="23" t="s">
        <v>76</v>
      </c>
      <c r="D13" s="2" t="s">
        <v>77</v>
      </c>
      <c r="E13" s="76" t="s">
        <v>544</v>
      </c>
      <c r="F13" s="23" t="s">
        <v>206</v>
      </c>
      <c r="G13" s="23" t="s">
        <v>545</v>
      </c>
      <c r="H13" s="23" t="s">
        <v>546</v>
      </c>
      <c r="I13" s="25" t="s">
        <v>547</v>
      </c>
      <c r="J13" s="23" t="s">
        <v>76</v>
      </c>
      <c r="K13" s="23" t="s">
        <v>76</v>
      </c>
      <c r="L13" s="23" t="s">
        <v>548</v>
      </c>
      <c r="M13" s="23" t="s">
        <v>76</v>
      </c>
      <c r="N13" s="23" t="s">
        <v>76</v>
      </c>
      <c r="O13" s="23" t="s">
        <v>549</v>
      </c>
      <c r="P13" s="23" t="s">
        <v>76</v>
      </c>
      <c r="Q13" s="23" t="s">
        <v>212</v>
      </c>
      <c r="R13" s="23" t="s">
        <v>213</v>
      </c>
      <c r="S13" s="76"/>
      <c r="T13" s="56"/>
      <c r="U13" s="56"/>
    </row>
    <row r="14" spans="1:21" ht="173.25">
      <c r="A14" s="23" t="s">
        <v>7</v>
      </c>
      <c r="B14" s="23">
        <v>2021</v>
      </c>
      <c r="C14" s="23" t="s">
        <v>214</v>
      </c>
      <c r="D14" s="2" t="s">
        <v>77</v>
      </c>
      <c r="E14" s="23" t="s">
        <v>215</v>
      </c>
      <c r="F14" s="23" t="s">
        <v>76</v>
      </c>
      <c r="G14" s="23" t="s">
        <v>550</v>
      </c>
      <c r="H14" s="23" t="s">
        <v>551</v>
      </c>
      <c r="I14" s="25" t="s">
        <v>76</v>
      </c>
      <c r="J14" s="23" t="s">
        <v>76</v>
      </c>
      <c r="K14" s="23" t="s">
        <v>552</v>
      </c>
      <c r="L14" s="23" t="s">
        <v>553</v>
      </c>
      <c r="M14" s="23" t="s">
        <v>76</v>
      </c>
      <c r="N14" s="23" t="s">
        <v>554</v>
      </c>
      <c r="O14" s="23" t="s">
        <v>76</v>
      </c>
      <c r="P14" s="23" t="s">
        <v>221</v>
      </c>
      <c r="Q14" s="23" t="s">
        <v>555</v>
      </c>
      <c r="R14" s="23" t="s">
        <v>223</v>
      </c>
      <c r="S14" s="76" t="s">
        <v>556</v>
      </c>
      <c r="T14" s="56"/>
      <c r="U14" s="56"/>
    </row>
    <row r="15" spans="1:21" ht="189">
      <c r="A15" s="23" t="s">
        <v>8</v>
      </c>
      <c r="B15" s="23">
        <v>2019</v>
      </c>
      <c r="C15" s="23" t="s">
        <v>76</v>
      </c>
      <c r="D15" s="2" t="s">
        <v>77</v>
      </c>
      <c r="E15" s="23" t="s">
        <v>225</v>
      </c>
      <c r="F15" s="23" t="s">
        <v>226</v>
      </c>
      <c r="G15" s="23" t="s">
        <v>557</v>
      </c>
      <c r="H15" s="23" t="s">
        <v>558</v>
      </c>
      <c r="I15" s="25" t="s">
        <v>76</v>
      </c>
      <c r="J15" s="23" t="s">
        <v>559</v>
      </c>
      <c r="K15" s="23" t="s">
        <v>76</v>
      </c>
      <c r="L15" s="23" t="s">
        <v>76</v>
      </c>
      <c r="M15" s="23" t="s">
        <v>76</v>
      </c>
      <c r="N15" s="23" t="s">
        <v>76</v>
      </c>
      <c r="O15" s="23" t="s">
        <v>230</v>
      </c>
      <c r="P15" s="23" t="s">
        <v>560</v>
      </c>
      <c r="Q15" s="23" t="s">
        <v>232</v>
      </c>
      <c r="R15" s="23" t="s">
        <v>233</v>
      </c>
      <c r="S15" s="23"/>
      <c r="T15" s="56"/>
      <c r="U15" s="56"/>
    </row>
    <row r="16" spans="1:21" ht="409.5">
      <c r="A16" s="23" t="s">
        <v>561</v>
      </c>
      <c r="B16" s="23">
        <v>2018</v>
      </c>
      <c r="C16" s="23" t="s">
        <v>76</v>
      </c>
      <c r="D16" s="2" t="s">
        <v>77</v>
      </c>
      <c r="E16" s="27" t="s">
        <v>562</v>
      </c>
      <c r="F16" s="27" t="s">
        <v>76</v>
      </c>
      <c r="G16" s="23" t="s">
        <v>563</v>
      </c>
      <c r="H16" s="23" t="s">
        <v>564</v>
      </c>
      <c r="I16" s="25" t="s">
        <v>565</v>
      </c>
      <c r="J16" s="28" t="s">
        <v>566</v>
      </c>
      <c r="K16" s="23" t="s">
        <v>76</v>
      </c>
      <c r="L16" s="23" t="s">
        <v>567</v>
      </c>
      <c r="M16" s="23" t="s">
        <v>568</v>
      </c>
      <c r="N16" s="23" t="s">
        <v>569</v>
      </c>
      <c r="O16" s="23" t="s">
        <v>76</v>
      </c>
      <c r="P16" s="23" t="s">
        <v>76</v>
      </c>
      <c r="Q16" s="23" t="s">
        <v>570</v>
      </c>
      <c r="R16" s="23" t="s">
        <v>223</v>
      </c>
      <c r="S16" s="23"/>
      <c r="T16" s="56"/>
      <c r="U16" s="56"/>
    </row>
    <row r="17" spans="1:21" s="58" customFormat="1" ht="409.5">
      <c r="A17" s="56" t="s">
        <v>571</v>
      </c>
      <c r="B17" s="56">
        <v>2018</v>
      </c>
      <c r="C17" s="55" t="s">
        <v>234</v>
      </c>
      <c r="D17" s="70" t="s">
        <v>77</v>
      </c>
      <c r="E17" s="71" t="s">
        <v>572</v>
      </c>
      <c r="F17" s="71" t="s">
        <v>236</v>
      </c>
      <c r="G17" s="55" t="s">
        <v>573</v>
      </c>
      <c r="H17" s="55" t="s">
        <v>574</v>
      </c>
      <c r="I17" s="55" t="s">
        <v>575</v>
      </c>
      <c r="J17" s="61" t="s">
        <v>576</v>
      </c>
      <c r="K17" s="55" t="s">
        <v>241</v>
      </c>
      <c r="L17" s="55" t="s">
        <v>577</v>
      </c>
      <c r="M17" s="55" t="s">
        <v>578</v>
      </c>
      <c r="N17" s="56"/>
      <c r="O17" s="55" t="s">
        <v>579</v>
      </c>
      <c r="P17" s="56"/>
      <c r="Q17" s="56"/>
      <c r="R17" s="55" t="s">
        <v>245</v>
      </c>
      <c r="S17" s="56"/>
      <c r="T17" s="55" t="s">
        <v>246</v>
      </c>
      <c r="U17" s="55" t="s">
        <v>580</v>
      </c>
    </row>
    <row r="18" spans="1:21" ht="409.5">
      <c r="A18" s="23" t="s">
        <v>10</v>
      </c>
      <c r="B18" s="23">
        <v>2017</v>
      </c>
      <c r="C18" s="23" t="s">
        <v>248</v>
      </c>
      <c r="D18" s="2" t="s">
        <v>77</v>
      </c>
      <c r="E18" s="23" t="s">
        <v>249</v>
      </c>
      <c r="F18" s="23" t="s">
        <v>76</v>
      </c>
      <c r="G18" s="23" t="s">
        <v>581</v>
      </c>
      <c r="H18" s="23" t="s">
        <v>582</v>
      </c>
      <c r="I18" s="25" t="s">
        <v>583</v>
      </c>
      <c r="J18" s="23" t="s">
        <v>584</v>
      </c>
      <c r="K18" s="23" t="s">
        <v>76</v>
      </c>
      <c r="L18" s="23" t="s">
        <v>585</v>
      </c>
      <c r="M18" s="23" t="s">
        <v>586</v>
      </c>
      <c r="N18" s="23" t="s">
        <v>587</v>
      </c>
      <c r="O18" s="23" t="s">
        <v>85</v>
      </c>
      <c r="P18" s="23" t="s">
        <v>588</v>
      </c>
      <c r="Q18" s="23" t="s">
        <v>589</v>
      </c>
      <c r="R18" s="23" t="s">
        <v>259</v>
      </c>
      <c r="S18" s="23" t="s">
        <v>590</v>
      </c>
      <c r="T18" s="56" t="s">
        <v>591</v>
      </c>
      <c r="U18" s="55" t="s">
        <v>592</v>
      </c>
    </row>
    <row r="19" spans="1:21" ht="315">
      <c r="A19" s="23" t="s">
        <v>11</v>
      </c>
      <c r="B19" s="23">
        <v>2016</v>
      </c>
      <c r="C19" s="23" t="s">
        <v>262</v>
      </c>
      <c r="D19" s="2" t="s">
        <v>77</v>
      </c>
      <c r="E19" s="23" t="s">
        <v>593</v>
      </c>
      <c r="F19" s="23" t="s">
        <v>264</v>
      </c>
      <c r="G19" s="23" t="s">
        <v>594</v>
      </c>
      <c r="H19" s="23" t="s">
        <v>76</v>
      </c>
      <c r="I19" s="25" t="s">
        <v>76</v>
      </c>
      <c r="J19" s="23" t="s">
        <v>76</v>
      </c>
      <c r="K19" s="23" t="s">
        <v>595</v>
      </c>
      <c r="L19" s="23" t="s">
        <v>76</v>
      </c>
      <c r="M19" s="23" t="s">
        <v>596</v>
      </c>
      <c r="N19" s="76" t="s">
        <v>597</v>
      </c>
      <c r="O19" s="23" t="s">
        <v>85</v>
      </c>
      <c r="P19" s="23" t="s">
        <v>598</v>
      </c>
      <c r="Q19" s="23" t="s">
        <v>270</v>
      </c>
      <c r="R19" s="23" t="s">
        <v>271</v>
      </c>
      <c r="S19" s="76" t="s">
        <v>599</v>
      </c>
      <c r="T19" s="56"/>
      <c r="U19" s="56"/>
    </row>
    <row r="20" spans="1:21" s="35" customFormat="1" ht="78.75">
      <c r="A20" s="26" t="s">
        <v>12</v>
      </c>
      <c r="B20" s="26" t="s">
        <v>600</v>
      </c>
      <c r="C20" s="26"/>
      <c r="D20" s="36" t="s">
        <v>77</v>
      </c>
      <c r="E20" s="26"/>
      <c r="F20" s="26"/>
      <c r="G20" s="26"/>
      <c r="H20" s="26"/>
      <c r="I20" s="29" t="s">
        <v>76</v>
      </c>
      <c r="J20" s="26"/>
      <c r="K20" s="26"/>
      <c r="L20" s="26"/>
      <c r="M20" s="26" t="s">
        <v>601</v>
      </c>
      <c r="N20" s="26"/>
      <c r="O20" s="26"/>
      <c r="P20" s="26"/>
      <c r="Q20" s="26"/>
      <c r="R20" s="26" t="s">
        <v>602</v>
      </c>
      <c r="S20" s="26"/>
      <c r="T20" s="60"/>
      <c r="U20" s="60"/>
    </row>
    <row r="21" spans="1:21" s="69" customFormat="1" ht="409.5">
      <c r="A21" s="62" t="s">
        <v>12</v>
      </c>
      <c r="B21" s="62">
        <v>2019</v>
      </c>
      <c r="C21" s="61" t="s">
        <v>273</v>
      </c>
      <c r="D21" s="68" t="s">
        <v>77</v>
      </c>
      <c r="E21" s="61" t="s">
        <v>274</v>
      </c>
      <c r="F21" s="62"/>
      <c r="G21" s="61" t="s">
        <v>603</v>
      </c>
      <c r="H21" s="61" t="s">
        <v>604</v>
      </c>
      <c r="I21" s="61" t="s">
        <v>605</v>
      </c>
      <c r="J21" s="61" t="s">
        <v>606</v>
      </c>
      <c r="K21" s="61" t="s">
        <v>279</v>
      </c>
      <c r="L21" s="62"/>
      <c r="M21" s="61" t="s">
        <v>607</v>
      </c>
      <c r="N21" s="62"/>
      <c r="O21" s="61" t="s">
        <v>608</v>
      </c>
      <c r="P21" s="61" t="s">
        <v>282</v>
      </c>
      <c r="Q21" s="62"/>
      <c r="R21" s="61" t="s">
        <v>283</v>
      </c>
      <c r="S21" s="62"/>
      <c r="T21" s="61" t="s">
        <v>284</v>
      </c>
      <c r="U21" s="61" t="s">
        <v>285</v>
      </c>
    </row>
    <row r="22" spans="1:21" ht="315">
      <c r="A22" s="23" t="s">
        <v>13</v>
      </c>
      <c r="B22" s="23">
        <v>2019</v>
      </c>
      <c r="C22" s="23" t="s">
        <v>286</v>
      </c>
      <c r="D22" s="2" t="s">
        <v>77</v>
      </c>
      <c r="E22" s="23" t="s">
        <v>609</v>
      </c>
      <c r="F22" s="23" t="s">
        <v>76</v>
      </c>
      <c r="G22" s="23" t="s">
        <v>610</v>
      </c>
      <c r="H22" s="23" t="s">
        <v>76</v>
      </c>
      <c r="I22" s="25" t="s">
        <v>76</v>
      </c>
      <c r="J22" s="23" t="s">
        <v>611</v>
      </c>
      <c r="K22" s="23" t="s">
        <v>290</v>
      </c>
      <c r="L22" s="23" t="s">
        <v>612</v>
      </c>
      <c r="M22" s="23" t="s">
        <v>613</v>
      </c>
      <c r="N22" s="23" t="s">
        <v>614</v>
      </c>
      <c r="O22" s="23" t="s">
        <v>615</v>
      </c>
      <c r="P22" s="23" t="s">
        <v>76</v>
      </c>
      <c r="Q22" s="23" t="s">
        <v>295</v>
      </c>
      <c r="R22" s="23" t="s">
        <v>296</v>
      </c>
      <c r="S22" s="76" t="s">
        <v>616</v>
      </c>
      <c r="T22" s="56"/>
      <c r="U22" s="56"/>
    </row>
    <row r="23" spans="1:21" ht="94.5">
      <c r="A23" s="23" t="s">
        <v>14</v>
      </c>
      <c r="B23" s="23" t="s">
        <v>298</v>
      </c>
      <c r="C23" s="23" t="s">
        <v>299</v>
      </c>
      <c r="D23" s="2" t="s">
        <v>77</v>
      </c>
      <c r="E23" s="23" t="s">
        <v>300</v>
      </c>
      <c r="F23" s="23" t="s">
        <v>76</v>
      </c>
      <c r="G23" s="23" t="s">
        <v>76</v>
      </c>
      <c r="H23" s="23" t="s">
        <v>76</v>
      </c>
      <c r="I23" s="25" t="s">
        <v>76</v>
      </c>
      <c r="J23" s="23" t="s">
        <v>76</v>
      </c>
      <c r="K23" s="23" t="s">
        <v>76</v>
      </c>
      <c r="L23" s="23" t="s">
        <v>76</v>
      </c>
      <c r="M23" s="23" t="s">
        <v>76</v>
      </c>
      <c r="N23" s="23" t="s">
        <v>76</v>
      </c>
      <c r="O23" s="23" t="s">
        <v>301</v>
      </c>
      <c r="P23" s="23" t="s">
        <v>76</v>
      </c>
      <c r="Q23" s="23" t="s">
        <v>76</v>
      </c>
      <c r="R23" s="23" t="s">
        <v>302</v>
      </c>
      <c r="S23" s="23"/>
      <c r="T23" s="56"/>
      <c r="U23" s="56"/>
    </row>
    <row r="24" spans="1:21" s="3" customFormat="1" ht="204.75">
      <c r="A24" s="27" t="s">
        <v>15</v>
      </c>
      <c r="B24" s="77" t="s">
        <v>323</v>
      </c>
      <c r="C24" s="77" t="s">
        <v>324</v>
      </c>
      <c r="D24" s="85" t="s">
        <v>77</v>
      </c>
      <c r="E24" s="77" t="s">
        <v>325</v>
      </c>
      <c r="F24" s="77" t="s">
        <v>76</v>
      </c>
      <c r="G24" s="77" t="s">
        <v>617</v>
      </c>
      <c r="H24" s="77" t="s">
        <v>618</v>
      </c>
      <c r="I24" s="78" t="s">
        <v>619</v>
      </c>
      <c r="J24" s="77" t="s">
        <v>620</v>
      </c>
      <c r="K24" s="77" t="s">
        <v>76</v>
      </c>
      <c r="L24" s="77" t="s">
        <v>621</v>
      </c>
      <c r="M24" s="77" t="s">
        <v>76</v>
      </c>
      <c r="N24" s="77" t="s">
        <v>622</v>
      </c>
      <c r="O24" s="77" t="s">
        <v>76</v>
      </c>
      <c r="P24" s="77" t="s">
        <v>623</v>
      </c>
      <c r="Q24" s="77" t="s">
        <v>333</v>
      </c>
      <c r="R24" s="77" t="s">
        <v>76</v>
      </c>
      <c r="S24" s="77" t="s">
        <v>334</v>
      </c>
      <c r="T24" s="56"/>
      <c r="U24" s="56"/>
    </row>
    <row r="25" spans="1:21" s="3" customFormat="1" ht="409.5">
      <c r="A25" s="86" t="s">
        <v>353</v>
      </c>
      <c r="B25" s="79">
        <v>2018</v>
      </c>
      <c r="C25" s="79" t="s">
        <v>354</v>
      </c>
      <c r="D25" s="87" t="s">
        <v>77</v>
      </c>
      <c r="E25" s="79" t="s">
        <v>355</v>
      </c>
      <c r="F25" s="79" t="s">
        <v>356</v>
      </c>
      <c r="G25" s="79" t="s">
        <v>624</v>
      </c>
      <c r="H25" s="79" t="s">
        <v>625</v>
      </c>
      <c r="I25" s="80" t="s">
        <v>626</v>
      </c>
      <c r="J25" s="79" t="s">
        <v>627</v>
      </c>
      <c r="K25" s="79" t="s">
        <v>76</v>
      </c>
      <c r="L25" s="79" t="s">
        <v>361</v>
      </c>
      <c r="M25" s="79" t="s">
        <v>628</v>
      </c>
      <c r="N25" s="79" t="s">
        <v>629</v>
      </c>
      <c r="O25" s="79" t="s">
        <v>627</v>
      </c>
      <c r="P25" s="30" t="s">
        <v>364</v>
      </c>
      <c r="Q25" s="79" t="s">
        <v>630</v>
      </c>
      <c r="R25" s="79" t="s">
        <v>366</v>
      </c>
      <c r="S25" s="79" t="s">
        <v>367</v>
      </c>
      <c r="T25" s="56"/>
      <c r="U25" s="56"/>
    </row>
    <row r="26" spans="1:21" s="3" customFormat="1" ht="94.5">
      <c r="A26" s="86" t="s">
        <v>17</v>
      </c>
      <c r="B26" s="79">
        <v>2019</v>
      </c>
      <c r="C26" s="79" t="s">
        <v>368</v>
      </c>
      <c r="D26" s="87" t="s">
        <v>77</v>
      </c>
      <c r="E26" s="79" t="s">
        <v>369</v>
      </c>
      <c r="F26" s="79" t="s">
        <v>76</v>
      </c>
      <c r="G26" s="79" t="s">
        <v>631</v>
      </c>
      <c r="H26" s="79" t="s">
        <v>76</v>
      </c>
      <c r="I26" s="80" t="s">
        <v>632</v>
      </c>
      <c r="J26" s="79" t="s">
        <v>633</v>
      </c>
      <c r="K26" s="79" t="s">
        <v>76</v>
      </c>
      <c r="L26" s="79" t="s">
        <v>76</v>
      </c>
      <c r="M26" s="79" t="s">
        <v>76</v>
      </c>
      <c r="N26" s="79" t="s">
        <v>76</v>
      </c>
      <c r="O26" s="79" t="s">
        <v>85</v>
      </c>
      <c r="P26" s="79" t="s">
        <v>373</v>
      </c>
      <c r="Q26" s="79" t="s">
        <v>374</v>
      </c>
      <c r="R26" s="79" t="s">
        <v>375</v>
      </c>
      <c r="S26" s="79" t="s">
        <v>376</v>
      </c>
      <c r="T26" s="56"/>
      <c r="U26" s="56"/>
    </row>
    <row r="27" spans="1:21" s="3" customFormat="1" ht="267.75">
      <c r="A27" s="86" t="s">
        <v>18</v>
      </c>
      <c r="B27" s="79">
        <v>2021</v>
      </c>
      <c r="C27" s="79" t="s">
        <v>76</v>
      </c>
      <c r="D27" s="87" t="s">
        <v>77</v>
      </c>
      <c r="E27" s="79" t="s">
        <v>377</v>
      </c>
      <c r="F27" s="79" t="s">
        <v>76</v>
      </c>
      <c r="G27" s="79" t="s">
        <v>634</v>
      </c>
      <c r="H27" s="79" t="s">
        <v>76</v>
      </c>
      <c r="I27" s="80" t="s">
        <v>635</v>
      </c>
      <c r="J27" s="79" t="s">
        <v>636</v>
      </c>
      <c r="K27" s="79" t="s">
        <v>76</v>
      </c>
      <c r="L27" s="79" t="s">
        <v>76</v>
      </c>
      <c r="M27" s="79" t="s">
        <v>76</v>
      </c>
      <c r="N27" s="79" t="s">
        <v>76</v>
      </c>
      <c r="O27" s="79" t="s">
        <v>76</v>
      </c>
      <c r="P27" s="79" t="s">
        <v>76</v>
      </c>
      <c r="Q27" s="79" t="s">
        <v>76</v>
      </c>
      <c r="R27" s="79" t="s">
        <v>381</v>
      </c>
      <c r="S27" s="79" t="s">
        <v>376</v>
      </c>
      <c r="T27" s="56"/>
      <c r="U27" s="56"/>
    </row>
    <row r="28" spans="1:21" s="3" customFormat="1" ht="236.25">
      <c r="A28" s="86" t="s">
        <v>21</v>
      </c>
      <c r="B28" s="79">
        <v>2020</v>
      </c>
      <c r="C28" s="79" t="s">
        <v>76</v>
      </c>
      <c r="D28" s="87" t="s">
        <v>77</v>
      </c>
      <c r="E28" s="79" t="s">
        <v>382</v>
      </c>
      <c r="F28" s="79" t="s">
        <v>76</v>
      </c>
      <c r="G28" s="79" t="s">
        <v>637</v>
      </c>
      <c r="H28" s="79" t="s">
        <v>638</v>
      </c>
      <c r="I28" s="80" t="s">
        <v>76</v>
      </c>
      <c r="J28" s="79" t="s">
        <v>639</v>
      </c>
      <c r="K28" s="79" t="s">
        <v>76</v>
      </c>
      <c r="L28" s="79" t="s">
        <v>387</v>
      </c>
      <c r="M28" s="79" t="s">
        <v>640</v>
      </c>
      <c r="N28" s="79" t="s">
        <v>641</v>
      </c>
      <c r="O28" s="79" t="s">
        <v>230</v>
      </c>
      <c r="P28" s="79" t="s">
        <v>642</v>
      </c>
      <c r="Q28" s="79" t="s">
        <v>643</v>
      </c>
      <c r="R28" s="79" t="s">
        <v>392</v>
      </c>
      <c r="S28" s="79" t="s">
        <v>376</v>
      </c>
      <c r="T28" s="56"/>
      <c r="U28" s="56"/>
    </row>
    <row r="29" spans="1:21" s="3" customFormat="1" ht="409.5">
      <c r="A29" s="86" t="s">
        <v>20</v>
      </c>
      <c r="B29" s="79">
        <v>2021</v>
      </c>
      <c r="C29" s="79" t="s">
        <v>76</v>
      </c>
      <c r="D29" s="87" t="s">
        <v>77</v>
      </c>
      <c r="E29" s="79" t="s">
        <v>393</v>
      </c>
      <c r="F29" s="79" t="s">
        <v>394</v>
      </c>
      <c r="G29" s="79" t="s">
        <v>644</v>
      </c>
      <c r="H29" s="79" t="s">
        <v>645</v>
      </c>
      <c r="I29" s="80" t="s">
        <v>646</v>
      </c>
      <c r="J29" s="79" t="s">
        <v>647</v>
      </c>
      <c r="K29" s="79" t="s">
        <v>398</v>
      </c>
      <c r="L29" s="79" t="s">
        <v>648</v>
      </c>
      <c r="M29" s="79" t="s">
        <v>649</v>
      </c>
      <c r="N29" s="79" t="s">
        <v>401</v>
      </c>
      <c r="O29" s="79" t="s">
        <v>76</v>
      </c>
      <c r="P29" s="30" t="s">
        <v>402</v>
      </c>
      <c r="Q29" s="79" t="s">
        <v>403</v>
      </c>
      <c r="R29" s="79" t="s">
        <v>76</v>
      </c>
      <c r="S29" s="79" t="s">
        <v>404</v>
      </c>
      <c r="T29" s="56"/>
      <c r="U29" s="56"/>
    </row>
    <row r="30" spans="1:21" s="3" customFormat="1" ht="409.5">
      <c r="A30" s="27" t="s">
        <v>19</v>
      </c>
      <c r="B30" s="77">
        <v>2016</v>
      </c>
      <c r="C30" s="77" t="s">
        <v>405</v>
      </c>
      <c r="D30" s="85" t="s">
        <v>77</v>
      </c>
      <c r="E30" s="77" t="s">
        <v>406</v>
      </c>
      <c r="F30" s="77" t="s">
        <v>407</v>
      </c>
      <c r="G30" s="77" t="s">
        <v>650</v>
      </c>
      <c r="H30" s="77" t="s">
        <v>651</v>
      </c>
      <c r="I30" s="78" t="s">
        <v>76</v>
      </c>
      <c r="J30" s="77" t="s">
        <v>652</v>
      </c>
      <c r="K30" s="77" t="s">
        <v>411</v>
      </c>
      <c r="L30" s="77" t="s">
        <v>653</v>
      </c>
      <c r="M30" s="77" t="s">
        <v>654</v>
      </c>
      <c r="N30" s="77" t="s">
        <v>655</v>
      </c>
      <c r="O30" s="77" t="s">
        <v>656</v>
      </c>
      <c r="P30" s="77" t="s">
        <v>657</v>
      </c>
      <c r="Q30" s="77" t="s">
        <v>417</v>
      </c>
      <c r="R30" s="77" t="s">
        <v>418</v>
      </c>
      <c r="S30" s="77" t="s">
        <v>658</v>
      </c>
      <c r="T30" s="56"/>
      <c r="U30" s="56"/>
    </row>
    <row r="31" spans="1:21" s="3" customFormat="1" ht="409.5">
      <c r="A31" s="27" t="s">
        <v>420</v>
      </c>
      <c r="B31" s="77">
        <v>2016</v>
      </c>
      <c r="C31" s="77" t="s">
        <v>76</v>
      </c>
      <c r="D31" s="85" t="s">
        <v>77</v>
      </c>
      <c r="E31" s="77" t="s">
        <v>421</v>
      </c>
      <c r="F31" s="77" t="s">
        <v>76</v>
      </c>
      <c r="G31" s="77" t="s">
        <v>659</v>
      </c>
      <c r="H31" s="77" t="s">
        <v>660</v>
      </c>
      <c r="I31" s="31" t="s">
        <v>661</v>
      </c>
      <c r="J31" s="77" t="s">
        <v>76</v>
      </c>
      <c r="K31" s="77" t="s">
        <v>425</v>
      </c>
      <c r="L31" s="77" t="s">
        <v>426</v>
      </c>
      <c r="M31" s="77" t="s">
        <v>662</v>
      </c>
      <c r="N31" s="77" t="s">
        <v>76</v>
      </c>
      <c r="O31" s="32" t="s">
        <v>76</v>
      </c>
      <c r="P31" s="32" t="s">
        <v>428</v>
      </c>
      <c r="Q31" s="77" t="s">
        <v>429</v>
      </c>
      <c r="R31" s="77" t="s">
        <v>430</v>
      </c>
      <c r="S31" s="33" t="s">
        <v>431</v>
      </c>
      <c r="T31" s="56"/>
      <c r="U31" s="56"/>
    </row>
    <row r="32" spans="1:21" s="67" customFormat="1" ht="409.5">
      <c r="A32" s="63" t="s">
        <v>432</v>
      </c>
      <c r="B32" s="64">
        <v>2016</v>
      </c>
      <c r="C32" s="65" t="s">
        <v>433</v>
      </c>
      <c r="D32" s="66" t="s">
        <v>434</v>
      </c>
      <c r="E32" s="65" t="s">
        <v>435</v>
      </c>
      <c r="F32" s="64"/>
      <c r="G32" s="65" t="s">
        <v>663</v>
      </c>
      <c r="H32" s="65" t="s">
        <v>664</v>
      </c>
      <c r="I32" s="65" t="s">
        <v>665</v>
      </c>
      <c r="J32" s="65" t="s">
        <v>666</v>
      </c>
      <c r="K32" s="64"/>
      <c r="L32" s="65" t="s">
        <v>440</v>
      </c>
      <c r="M32" s="65" t="s">
        <v>667</v>
      </c>
      <c r="N32" s="65" t="s">
        <v>668</v>
      </c>
      <c r="O32" s="64"/>
      <c r="P32" s="64"/>
      <c r="Q32" s="64"/>
      <c r="R32" s="64"/>
      <c r="S32" s="65" t="s">
        <v>669</v>
      </c>
      <c r="T32" s="61" t="s">
        <v>444</v>
      </c>
      <c r="U32" s="61" t="s">
        <v>670</v>
      </c>
    </row>
    <row r="33" spans="1:21" s="3" customFormat="1" ht="409.5">
      <c r="A33" s="27" t="s">
        <v>446</v>
      </c>
      <c r="B33" s="77">
        <v>2019</v>
      </c>
      <c r="C33" s="77" t="s">
        <v>671</v>
      </c>
      <c r="D33" s="85" t="s">
        <v>77</v>
      </c>
      <c r="E33" s="77" t="s">
        <v>672</v>
      </c>
      <c r="F33" s="77" t="s">
        <v>76</v>
      </c>
      <c r="G33" s="77" t="s">
        <v>673</v>
      </c>
      <c r="H33" s="77" t="s">
        <v>674</v>
      </c>
      <c r="I33" s="78" t="s">
        <v>675</v>
      </c>
      <c r="J33" s="77" t="s">
        <v>676</v>
      </c>
      <c r="K33" s="77" t="s">
        <v>677</v>
      </c>
      <c r="L33" s="77" t="s">
        <v>678</v>
      </c>
      <c r="M33" s="77" t="s">
        <v>679</v>
      </c>
      <c r="N33" s="77" t="s">
        <v>680</v>
      </c>
      <c r="O33" s="77" t="s">
        <v>230</v>
      </c>
      <c r="P33" s="77" t="s">
        <v>681</v>
      </c>
      <c r="Q33" s="77" t="s">
        <v>682</v>
      </c>
      <c r="R33" s="77" t="s">
        <v>683</v>
      </c>
      <c r="S33" s="77" t="s">
        <v>684</v>
      </c>
      <c r="T33" s="56"/>
      <c r="U33" s="56"/>
    </row>
    <row r="34" spans="1:21" s="57" customFormat="1" ht="267.75">
      <c r="A34" s="88" t="s">
        <v>446</v>
      </c>
      <c r="B34" s="88">
        <v>2019</v>
      </c>
      <c r="C34" s="82" t="s">
        <v>447</v>
      </c>
      <c r="D34" s="89" t="s">
        <v>77</v>
      </c>
      <c r="E34" s="82" t="s">
        <v>448</v>
      </c>
      <c r="F34" s="88"/>
      <c r="G34" s="82" t="s">
        <v>685</v>
      </c>
      <c r="H34" s="82" t="s">
        <v>686</v>
      </c>
      <c r="I34" s="82" t="s">
        <v>687</v>
      </c>
      <c r="J34" s="82" t="s">
        <v>688</v>
      </c>
      <c r="K34" s="82" t="s">
        <v>453</v>
      </c>
      <c r="L34" s="88"/>
      <c r="M34" s="82" t="s">
        <v>689</v>
      </c>
      <c r="N34" s="82" t="s">
        <v>690</v>
      </c>
      <c r="O34" s="82" t="s">
        <v>691</v>
      </c>
      <c r="P34" s="82" t="s">
        <v>692</v>
      </c>
      <c r="Q34" s="88"/>
      <c r="R34" s="82" t="s">
        <v>693</v>
      </c>
      <c r="S34" s="82" t="s">
        <v>694</v>
      </c>
      <c r="T34" s="55" t="s">
        <v>460</v>
      </c>
      <c r="U34" s="56"/>
    </row>
    <row r="35" spans="1:21" ht="409.5">
      <c r="A35" s="77" t="s">
        <v>461</v>
      </c>
      <c r="B35" s="77" t="s">
        <v>298</v>
      </c>
      <c r="C35" s="77" t="s">
        <v>299</v>
      </c>
      <c r="D35" s="85" t="s">
        <v>77</v>
      </c>
      <c r="E35" s="77" t="s">
        <v>462</v>
      </c>
      <c r="F35" s="77" t="s">
        <v>463</v>
      </c>
      <c r="G35" s="77" t="s">
        <v>695</v>
      </c>
      <c r="H35" s="77" t="s">
        <v>696</v>
      </c>
      <c r="I35" s="83" t="s">
        <v>697</v>
      </c>
      <c r="J35" s="77" t="s">
        <v>698</v>
      </c>
      <c r="K35" s="77" t="s">
        <v>468</v>
      </c>
      <c r="L35" s="77" t="s">
        <v>699</v>
      </c>
      <c r="M35" s="77" t="s">
        <v>76</v>
      </c>
      <c r="N35" s="77" t="s">
        <v>76</v>
      </c>
      <c r="O35" s="77" t="s">
        <v>76</v>
      </c>
      <c r="P35" s="77" t="s">
        <v>76</v>
      </c>
      <c r="Q35" s="77" t="s">
        <v>470</v>
      </c>
      <c r="R35" s="84" t="s">
        <v>471</v>
      </c>
      <c r="S35" s="77" t="s">
        <v>376</v>
      </c>
      <c r="T35" s="56"/>
      <c r="U35" s="56"/>
    </row>
    <row r="36" spans="1:21" s="3" customFormat="1" ht="315">
      <c r="A36" s="90" t="s">
        <v>472</v>
      </c>
      <c r="B36" s="78">
        <v>2018</v>
      </c>
      <c r="C36" s="78" t="s">
        <v>354</v>
      </c>
      <c r="D36" s="91" t="s">
        <v>77</v>
      </c>
      <c r="E36" s="78" t="s">
        <v>473</v>
      </c>
      <c r="F36" s="78" t="s">
        <v>76</v>
      </c>
      <c r="G36" s="78" t="s">
        <v>76</v>
      </c>
      <c r="H36" s="78" t="s">
        <v>76</v>
      </c>
      <c r="I36" s="78" t="s">
        <v>76</v>
      </c>
      <c r="J36" s="78" t="s">
        <v>76</v>
      </c>
      <c r="K36" s="78" t="s">
        <v>474</v>
      </c>
      <c r="L36" s="78" t="s">
        <v>76</v>
      </c>
      <c r="M36" s="78" t="s">
        <v>76</v>
      </c>
      <c r="N36" s="78" t="s">
        <v>76</v>
      </c>
      <c r="O36" s="78" t="s">
        <v>700</v>
      </c>
      <c r="P36" s="78" t="s">
        <v>76</v>
      </c>
      <c r="Q36" s="78" t="s">
        <v>700</v>
      </c>
      <c r="R36" s="78" t="s">
        <v>76</v>
      </c>
      <c r="S36" s="78" t="s">
        <v>701</v>
      </c>
      <c r="T36" s="92"/>
      <c r="U36" s="92"/>
    </row>
    <row r="37" spans="1:21" ht="94.5">
      <c r="A37" s="27" t="s">
        <v>477</v>
      </c>
      <c r="B37" s="77">
        <v>2019</v>
      </c>
      <c r="C37" s="77" t="s">
        <v>76</v>
      </c>
      <c r="D37" s="85" t="s">
        <v>77</v>
      </c>
      <c r="E37" s="77" t="s">
        <v>76</v>
      </c>
      <c r="F37" s="77" t="s">
        <v>76</v>
      </c>
      <c r="G37" s="77" t="s">
        <v>76</v>
      </c>
      <c r="H37" s="77" t="s">
        <v>76</v>
      </c>
      <c r="I37" s="78" t="s">
        <v>76</v>
      </c>
      <c r="J37" s="77" t="s">
        <v>76</v>
      </c>
      <c r="K37" s="77" t="s">
        <v>76</v>
      </c>
      <c r="L37" s="77" t="s">
        <v>76</v>
      </c>
      <c r="M37" s="77" t="s">
        <v>76</v>
      </c>
      <c r="N37" s="77" t="s">
        <v>76</v>
      </c>
      <c r="O37" s="77" t="s">
        <v>76</v>
      </c>
      <c r="P37" s="77" t="s">
        <v>76</v>
      </c>
      <c r="Q37" s="77" t="s">
        <v>76</v>
      </c>
      <c r="R37" s="77" t="s">
        <v>76</v>
      </c>
      <c r="S37" s="77" t="s">
        <v>478</v>
      </c>
      <c r="T37" s="56"/>
      <c r="U37" s="56"/>
    </row>
    <row r="38" spans="1:21" ht="299.25">
      <c r="A38" s="23" t="s">
        <v>702</v>
      </c>
      <c r="B38" s="23" t="s">
        <v>703</v>
      </c>
      <c r="C38" s="23" t="s">
        <v>76</v>
      </c>
      <c r="D38" s="2" t="s">
        <v>77</v>
      </c>
      <c r="E38" s="23" t="s">
        <v>704</v>
      </c>
      <c r="F38" s="23" t="s">
        <v>76</v>
      </c>
      <c r="G38" s="23" t="s">
        <v>705</v>
      </c>
      <c r="H38" s="23" t="s">
        <v>706</v>
      </c>
      <c r="I38" s="23" t="s">
        <v>76</v>
      </c>
      <c r="J38" s="23" t="s">
        <v>707</v>
      </c>
      <c r="K38" s="23" t="s">
        <v>708</v>
      </c>
      <c r="L38" s="23" t="s">
        <v>76</v>
      </c>
      <c r="M38" s="23" t="s">
        <v>709</v>
      </c>
      <c r="N38" s="23" t="s">
        <v>710</v>
      </c>
      <c r="O38" s="54" t="s">
        <v>76</v>
      </c>
      <c r="P38" s="54" t="s">
        <v>711</v>
      </c>
      <c r="Q38" s="23" t="s">
        <v>712</v>
      </c>
      <c r="R38" s="23" t="s">
        <v>713</v>
      </c>
      <c r="S38" s="23" t="s">
        <v>714</v>
      </c>
      <c r="T38" s="56"/>
      <c r="U38" s="56"/>
    </row>
    <row r="39" spans="1:21"/>
    <row r="40" spans="1:21"/>
    <row r="41" spans="1:21"/>
    <row r="42" spans="1:21"/>
    <row r="43" spans="1:21"/>
    <row r="44" spans="1:21"/>
    <row r="45" spans="1:21"/>
    <row r="46" spans="1:21"/>
    <row r="47" spans="1:21"/>
    <row r="48" spans="1:21"/>
    <row r="49"/>
    <row r="50"/>
    <row r="51"/>
    <row r="52"/>
    <row r="53"/>
    <row r="54"/>
    <row r="55"/>
    <row r="56"/>
    <row r="57"/>
    <row r="58"/>
    <row r="59"/>
    <row r="60"/>
    <row r="61"/>
    <row r="62"/>
    <row r="63"/>
    <row r="64"/>
    <row r="65"/>
    <row r="66"/>
  </sheetData>
  <mergeCells count="2">
    <mergeCell ref="B1:C1"/>
    <mergeCell ref="D1:E1"/>
  </mergeCells>
  <pageMargins left="0.7" right="0.7" top="0.75" bottom="0.75" header="0.3" footer="0.3"/>
  <pageSetup paperSize="8" fitToWidth="0" fitToHeight="0"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F34"/>
  <sheetViews>
    <sheetView showGridLines="0" zoomScale="120" zoomScaleNormal="120" workbookViewId="0">
      <pane xSplit="3" ySplit="3" topLeftCell="D4" activePane="bottomRight" state="frozen"/>
      <selection pane="bottomRight" activeCell="C4" sqref="C4"/>
      <selection pane="bottomLeft" activeCell="A4" sqref="A4"/>
      <selection pane="topRight" activeCell="D1" sqref="D1"/>
    </sheetView>
  </sheetViews>
  <sheetFormatPr defaultColWidth="8.75" defaultRowHeight="12.75"/>
  <cols>
    <col min="1" max="1" width="21" style="41" bestFit="1" customWidth="1"/>
    <col min="2" max="2" width="41" style="41" customWidth="1"/>
    <col min="3" max="3" width="16.75" style="48" bestFit="1" customWidth="1"/>
    <col min="4" max="4" width="7" style="48" bestFit="1" customWidth="1"/>
    <col min="5" max="5" width="6.75" style="48" bestFit="1" customWidth="1"/>
    <col min="6" max="6" width="9.625" style="48" bestFit="1" customWidth="1"/>
    <col min="7" max="7" width="4.875" style="48" bestFit="1" customWidth="1"/>
    <col min="8" max="8" width="6.375" style="48" bestFit="1" customWidth="1"/>
    <col min="9" max="9" width="7.875" style="48" bestFit="1" customWidth="1"/>
    <col min="10" max="10" width="5" style="48" bestFit="1" customWidth="1"/>
    <col min="11" max="11" width="4.5" style="48" bestFit="1" customWidth="1"/>
    <col min="12" max="12" width="5.375" style="48" bestFit="1" customWidth="1"/>
    <col min="13" max="13" width="6.625" style="48" bestFit="1" customWidth="1"/>
    <col min="14" max="14" width="4.875" style="48" bestFit="1" customWidth="1"/>
    <col min="15" max="15" width="6.75" style="48" bestFit="1" customWidth="1"/>
    <col min="16" max="16" width="5.25" style="48" bestFit="1" customWidth="1"/>
    <col min="17" max="17" width="6.25" style="48" bestFit="1" customWidth="1"/>
    <col min="18" max="18" width="5.75" style="48" bestFit="1" customWidth="1"/>
    <col min="19" max="19" width="5.875" style="48" bestFit="1" customWidth="1"/>
    <col min="20" max="21" width="4.875" style="48" bestFit="1" customWidth="1"/>
    <col min="22" max="22" width="10.125" style="48" bestFit="1" customWidth="1"/>
    <col min="23" max="23" width="5" style="48" bestFit="1" customWidth="1"/>
    <col min="24" max="24" width="5.125" style="48" bestFit="1" customWidth="1"/>
    <col min="25" max="25" width="4.875" style="48" bestFit="1" customWidth="1"/>
    <col min="26" max="26" width="5.125" style="48" bestFit="1" customWidth="1"/>
    <col min="27" max="27" width="7" style="48" bestFit="1" customWidth="1"/>
    <col min="28" max="28" width="5" style="48" bestFit="1" customWidth="1"/>
    <col min="29" max="29" width="7.5" style="48" bestFit="1" customWidth="1"/>
    <col min="30" max="30" width="5.75" style="48" bestFit="1" customWidth="1"/>
    <col min="31" max="31" width="5.125" style="48" bestFit="1" customWidth="1"/>
    <col min="32" max="32" width="6.875" style="48" bestFit="1" customWidth="1"/>
    <col min="33" max="16384" width="8.75" style="40"/>
  </cols>
  <sheetData>
    <row r="1" spans="1:32" ht="18.75">
      <c r="A1" s="191" t="s">
        <v>715</v>
      </c>
      <c r="B1" s="191"/>
      <c r="C1" s="191"/>
      <c r="D1" s="191"/>
      <c r="E1" s="191"/>
      <c r="F1" s="191"/>
      <c r="G1" s="191"/>
      <c r="H1" s="191"/>
      <c r="I1" s="191"/>
      <c r="J1" s="191"/>
      <c r="K1" s="191"/>
      <c r="L1" s="191"/>
      <c r="M1" s="191"/>
      <c r="N1" s="50"/>
      <c r="O1" s="50"/>
      <c r="P1" s="50"/>
      <c r="Q1" s="50"/>
      <c r="R1" s="50"/>
      <c r="S1" s="40"/>
      <c r="T1" s="40"/>
      <c r="U1" s="40"/>
      <c r="V1" s="40"/>
      <c r="W1" s="40"/>
      <c r="X1" s="40"/>
      <c r="Y1" s="40"/>
      <c r="Z1" s="40"/>
      <c r="AA1" s="40"/>
      <c r="AB1" s="40"/>
      <c r="AC1" s="40"/>
      <c r="AD1" s="40"/>
      <c r="AE1" s="40"/>
      <c r="AF1" s="40"/>
    </row>
    <row r="2" spans="1:32">
      <c r="C2" s="40"/>
      <c r="D2" s="40"/>
      <c r="E2" s="40"/>
      <c r="F2" s="40"/>
      <c r="G2" s="40"/>
      <c r="H2" s="98"/>
      <c r="I2" s="99"/>
      <c r="J2" s="40"/>
      <c r="K2" s="40"/>
      <c r="L2" s="40"/>
      <c r="M2" s="40"/>
      <c r="N2" s="40"/>
      <c r="O2" s="40"/>
      <c r="P2" s="40"/>
      <c r="Q2" s="40"/>
      <c r="R2" s="40"/>
      <c r="S2" s="40"/>
      <c r="T2" s="40"/>
      <c r="U2" s="40"/>
      <c r="V2" s="40"/>
      <c r="W2" s="40"/>
      <c r="X2" s="40"/>
      <c r="Y2" s="40"/>
      <c r="Z2" s="40"/>
      <c r="AA2" s="40"/>
      <c r="AB2" s="40"/>
      <c r="AC2" s="40"/>
      <c r="AD2" s="40"/>
      <c r="AE2" s="40"/>
      <c r="AF2" s="40"/>
    </row>
    <row r="3" spans="1:32" s="39" customFormat="1" ht="51">
      <c r="A3" s="49" t="s">
        <v>716</v>
      </c>
      <c r="B3" s="49" t="s">
        <v>717</v>
      </c>
      <c r="C3" s="49" t="s">
        <v>718</v>
      </c>
      <c r="D3" s="49" t="s">
        <v>0</v>
      </c>
      <c r="E3" s="49" t="s">
        <v>1</v>
      </c>
      <c r="F3" s="49" t="s">
        <v>143</v>
      </c>
      <c r="G3" s="49" t="s">
        <v>2</v>
      </c>
      <c r="H3" s="49" t="s">
        <v>6</v>
      </c>
      <c r="I3" s="49" t="s">
        <v>5</v>
      </c>
      <c r="J3" s="49" t="s">
        <v>4</v>
      </c>
      <c r="K3" s="49" t="s">
        <v>3</v>
      </c>
      <c r="L3" s="49" t="s">
        <v>7</v>
      </c>
      <c r="M3" s="49" t="s">
        <v>8</v>
      </c>
      <c r="N3" s="49" t="s">
        <v>9</v>
      </c>
      <c r="O3" s="49" t="s">
        <v>10</v>
      </c>
      <c r="P3" s="49" t="s">
        <v>11</v>
      </c>
      <c r="Q3" s="49" t="s">
        <v>12</v>
      </c>
      <c r="R3" s="49" t="s">
        <v>13</v>
      </c>
      <c r="S3" s="49" t="s">
        <v>14</v>
      </c>
      <c r="T3" s="49" t="s">
        <v>15</v>
      </c>
      <c r="U3" s="49" t="s">
        <v>353</v>
      </c>
      <c r="V3" s="49" t="s">
        <v>17</v>
      </c>
      <c r="W3" s="49" t="s">
        <v>18</v>
      </c>
      <c r="X3" s="49" t="s">
        <v>21</v>
      </c>
      <c r="Y3" s="49" t="s">
        <v>20</v>
      </c>
      <c r="Z3" s="49" t="s">
        <v>19</v>
      </c>
      <c r="AA3" s="49" t="s">
        <v>420</v>
      </c>
      <c r="AB3" s="49" t="s">
        <v>432</v>
      </c>
      <c r="AC3" s="49" t="s">
        <v>446</v>
      </c>
      <c r="AD3" s="49" t="s">
        <v>461</v>
      </c>
      <c r="AE3" s="49" t="s">
        <v>472</v>
      </c>
      <c r="AF3" s="49" t="s">
        <v>477</v>
      </c>
    </row>
    <row r="4" spans="1:32" ht="38.25">
      <c r="A4" s="192" t="s">
        <v>719</v>
      </c>
      <c r="B4" s="42" t="s">
        <v>720</v>
      </c>
      <c r="C4" s="95">
        <f>COUNTIF(D4:AF4,"√")</f>
        <v>17</v>
      </c>
      <c r="D4" s="43" t="str">
        <f>+IF(SummaryWithY!D4="Y","√","")</f>
        <v>√</v>
      </c>
      <c r="E4" s="43" t="str">
        <f>+IF(SummaryWithY!F4="Y","√","")</f>
        <v>√</v>
      </c>
      <c r="F4" s="43" t="str">
        <f>+IF(SummaryWithY!I4="Y","√","")</f>
        <v>√</v>
      </c>
      <c r="G4" s="43" t="str">
        <f>+IF(SummaryWithY!J4="Y","√","")</f>
        <v>√</v>
      </c>
      <c r="H4" s="43" t="str">
        <f>+IF(SummaryWithY!K4="Y","√","")</f>
        <v/>
      </c>
      <c r="I4" s="43" t="str">
        <f>+IF(SummaryWithY!L4="Y","√","")</f>
        <v>√</v>
      </c>
      <c r="J4" s="43" t="str">
        <f>+IF(SummaryWithY!M4="Y","√","")</f>
        <v/>
      </c>
      <c r="K4" s="43" t="str">
        <f>+IF(SummaryWithY!N4="Y","√","")</f>
        <v>√</v>
      </c>
      <c r="L4" s="43" t="str">
        <f>+IF(SummaryWithY!O4="Y","√","")</f>
        <v/>
      </c>
      <c r="M4" s="43" t="str">
        <f>+IF(SummaryWithY!P4="Y","√","")</f>
        <v>√</v>
      </c>
      <c r="N4" s="43" t="str">
        <f>+IF(SummaryWithY!Q4="Y","√","")</f>
        <v/>
      </c>
      <c r="O4" s="43" t="str">
        <f>+IF(SummaryWithY!R4="Y","√","")</f>
        <v>√</v>
      </c>
      <c r="P4" s="43" t="str">
        <f>+IF(SummaryWithY!S4="Y","√","")</f>
        <v>√</v>
      </c>
      <c r="Q4" s="43" t="str">
        <f>+IF(SummaryWithY!T4="Y","√","")</f>
        <v>√</v>
      </c>
      <c r="R4" s="43" t="str">
        <f>+IF(SummaryWithY!U4="Y","√","")</f>
        <v>√</v>
      </c>
      <c r="S4" s="43" t="str">
        <f>+IF(SummaryWithY!V4="Y","√","")</f>
        <v>√</v>
      </c>
      <c r="T4" s="43" t="str">
        <f>+IF(SummaryWithY!Y4="Y","√","")</f>
        <v/>
      </c>
      <c r="U4" s="43" t="str">
        <f>+IF(SummaryWithY!AB4="Y","√","")</f>
        <v>√</v>
      </c>
      <c r="V4" s="43" t="str">
        <f>+IF(SummaryWithY!AC4="Y","√","")</f>
        <v/>
      </c>
      <c r="W4" s="43" t="str">
        <f>+IF(SummaryWithY!AD4="Y","√","")</f>
        <v>√</v>
      </c>
      <c r="X4" s="43" t="str">
        <f>+IF(SummaryWithY!AE4="Y","√","")</f>
        <v>√</v>
      </c>
      <c r="Y4" s="43" t="str">
        <f>+IF(SummaryWithY!AF4="Y","√","")</f>
        <v/>
      </c>
      <c r="Z4" s="43" t="str">
        <f>+IF(SummaryWithY!AG4="Y","√","")</f>
        <v>√</v>
      </c>
      <c r="AA4" s="43" t="str">
        <f>+IF(SummaryWithY!AH4="Y","√","")</f>
        <v/>
      </c>
      <c r="AB4" s="43" t="str">
        <f>+IF(SummaryWithY!AI4="Y","√","")</f>
        <v/>
      </c>
      <c r="AC4" s="43" t="str">
        <f>+IF(SummaryWithY!AJ4="Y","√","")</f>
        <v/>
      </c>
      <c r="AD4" s="43" t="str">
        <f>+IF(SummaryWithY!AK4="Y","√","")</f>
        <v>√</v>
      </c>
      <c r="AE4" s="43" t="str">
        <f>+IF(SummaryWithY!AL4="Y","√","")</f>
        <v/>
      </c>
      <c r="AF4" s="43" t="str">
        <f>+IF(SummaryWithY!AM4="Y","√","")</f>
        <v/>
      </c>
    </row>
    <row r="5" spans="1:32" ht="25.5">
      <c r="A5" s="193"/>
      <c r="B5" s="44" t="s">
        <v>721</v>
      </c>
      <c r="C5" s="95">
        <f t="shared" ref="C5:C32" si="0">COUNTIF(D5:AF5,"√")</f>
        <v>26</v>
      </c>
      <c r="D5" s="45" t="str">
        <f>+IF(SummaryWithY!D5="Y","√","")</f>
        <v>√</v>
      </c>
      <c r="E5" s="45" t="str">
        <f>+IF(SummaryWithY!F5="Y","√","")</f>
        <v>√</v>
      </c>
      <c r="F5" s="45" t="str">
        <f>+IF(SummaryWithY!I5="Y","√","")</f>
        <v>√</v>
      </c>
      <c r="G5" s="45" t="str">
        <f>+IF(SummaryWithY!J5="Y","√","")</f>
        <v>√</v>
      </c>
      <c r="H5" s="45" t="str">
        <f>+IF(SummaryWithY!K5="Y","√","")</f>
        <v>√</v>
      </c>
      <c r="I5" s="45" t="str">
        <f>+IF(SummaryWithY!L5="Y","√","")</f>
        <v>√</v>
      </c>
      <c r="J5" s="45" t="str">
        <f>+IF(SummaryWithY!M5="Y","√","")</f>
        <v>√</v>
      </c>
      <c r="K5" s="45" t="str">
        <f>+IF(SummaryWithY!N5="Y","√","")</f>
        <v>√</v>
      </c>
      <c r="L5" s="45" t="str">
        <f>+IF(SummaryWithY!O5="Y","√","")</f>
        <v>√</v>
      </c>
      <c r="M5" s="45" t="str">
        <f>+IF(SummaryWithY!P5="Y","√","")</f>
        <v>√</v>
      </c>
      <c r="N5" s="45" t="str">
        <f>+IF(SummaryWithY!Q5="Y","√","")</f>
        <v>√</v>
      </c>
      <c r="O5" s="45" t="str">
        <f>+IF(SummaryWithY!R5="Y","√","")</f>
        <v>√</v>
      </c>
      <c r="P5" s="45" t="str">
        <f>+IF(SummaryWithY!S5="Y","√","")</f>
        <v>√</v>
      </c>
      <c r="Q5" s="45" t="str">
        <f>+IF(SummaryWithY!T5="Y","√","")</f>
        <v>√</v>
      </c>
      <c r="R5" s="45" t="str">
        <f>+IF(SummaryWithY!U5="Y","√","")</f>
        <v>√</v>
      </c>
      <c r="S5" s="45" t="str">
        <f>+IF(SummaryWithY!V5="Y","√","")</f>
        <v/>
      </c>
      <c r="T5" s="45" t="str">
        <f>+IF(SummaryWithY!Y5="Y","√","")</f>
        <v>√</v>
      </c>
      <c r="U5" s="45" t="str">
        <f>+IF(SummaryWithY!AB5="Y","√","")</f>
        <v>√</v>
      </c>
      <c r="V5" s="45" t="str">
        <f>+IF(SummaryWithY!AC5="Y","√","")</f>
        <v>√</v>
      </c>
      <c r="W5" s="45" t="str">
        <f>+IF(SummaryWithY!AD5="Y","√","")</f>
        <v>√</v>
      </c>
      <c r="X5" s="45" t="str">
        <f>+IF(SummaryWithY!AE5="Y","√","")</f>
        <v>√</v>
      </c>
      <c r="Y5" s="45" t="str">
        <f>+IF(SummaryWithY!AF5="Y","√","")</f>
        <v>√</v>
      </c>
      <c r="Z5" s="45" t="str">
        <f>+IF(SummaryWithY!AG5="Y","√","")</f>
        <v>√</v>
      </c>
      <c r="AA5" s="45" t="str">
        <f>+IF(SummaryWithY!AH5="Y","√","")</f>
        <v>√</v>
      </c>
      <c r="AB5" s="45" t="str">
        <f>+IF(SummaryWithY!AI5="Y","√","")</f>
        <v>√</v>
      </c>
      <c r="AC5" s="45" t="str">
        <f>+IF(SummaryWithY!AJ5="Y","√","")</f>
        <v>√</v>
      </c>
      <c r="AD5" s="45" t="str">
        <f>+IF(SummaryWithY!AK5="Y","√","")</f>
        <v>√</v>
      </c>
      <c r="AE5" s="45" t="str">
        <f>+IF(SummaryWithY!AL5="Y","√","")</f>
        <v/>
      </c>
      <c r="AF5" s="45" t="str">
        <f>+IF(SummaryWithY!AM5="Y","√","")</f>
        <v/>
      </c>
    </row>
    <row r="6" spans="1:32" ht="38.25">
      <c r="A6" s="194"/>
      <c r="B6" s="46" t="s">
        <v>722</v>
      </c>
      <c r="C6" s="94">
        <f t="shared" si="0"/>
        <v>14</v>
      </c>
      <c r="D6" s="47" t="str">
        <f>+IF(SummaryWithY!D6="Y","√","")</f>
        <v/>
      </c>
      <c r="E6" s="47" t="str">
        <f>+IF(SummaryWithY!F6="Y","√","")</f>
        <v/>
      </c>
      <c r="F6" s="47" t="str">
        <f>+IF(SummaryWithY!I6="Y","√","")</f>
        <v>√</v>
      </c>
      <c r="G6" s="47" t="str">
        <f>+IF(SummaryWithY!J6="Y","√","")</f>
        <v>√</v>
      </c>
      <c r="H6" s="47" t="str">
        <f>+IF(SummaryWithY!K6="Y","√","")</f>
        <v>√</v>
      </c>
      <c r="I6" s="47" t="str">
        <f>+IF(SummaryWithY!L6="Y","√","")</f>
        <v>√</v>
      </c>
      <c r="J6" s="47" t="str">
        <f>+IF(SummaryWithY!M6="Y","√","")</f>
        <v/>
      </c>
      <c r="K6" s="47" t="str">
        <f>+IF(SummaryWithY!N6="Y","√","")</f>
        <v>√</v>
      </c>
      <c r="L6" s="47" t="str">
        <f>+IF(SummaryWithY!O6="Y","√","")</f>
        <v>√</v>
      </c>
      <c r="M6" s="47" t="str">
        <f>+IF(SummaryWithY!P6="Y","√","")</f>
        <v/>
      </c>
      <c r="N6" s="47" t="str">
        <f>+IF(SummaryWithY!Q6="Y","√","")</f>
        <v>√</v>
      </c>
      <c r="O6" s="47" t="str">
        <f>+IF(SummaryWithY!R6="Y","√","")</f>
        <v/>
      </c>
      <c r="P6" s="47" t="str">
        <f>+IF(SummaryWithY!S6="Y","√","")</f>
        <v/>
      </c>
      <c r="Q6" s="47" t="str">
        <f>+IF(SummaryWithY!T6="Y","√","")</f>
        <v>√</v>
      </c>
      <c r="R6" s="47" t="str">
        <f>+IF(SummaryWithY!U6="Y","√","")</f>
        <v/>
      </c>
      <c r="S6" s="47" t="str">
        <f>+IF(SummaryWithY!V6="Y","√","")</f>
        <v/>
      </c>
      <c r="T6" s="47" t="str">
        <f>+IF(SummaryWithY!Y6="Y","√","")</f>
        <v/>
      </c>
      <c r="U6" s="47" t="str">
        <f>+IF(SummaryWithY!AB6="Y","√","")</f>
        <v>√</v>
      </c>
      <c r="V6" s="47" t="str">
        <f>+IF(SummaryWithY!AC6="Y","√","")</f>
        <v/>
      </c>
      <c r="W6" s="47" t="str">
        <f>+IF(SummaryWithY!AD6="Y","√","")</f>
        <v/>
      </c>
      <c r="X6" s="47" t="str">
        <f>+IF(SummaryWithY!AE6="Y","√","")</f>
        <v/>
      </c>
      <c r="Y6" s="47" t="str">
        <f>+IF(SummaryWithY!AF6="Y","√","")</f>
        <v>√</v>
      </c>
      <c r="Z6" s="47" t="str">
        <f>+IF(SummaryWithY!AG6="Y","√","")</f>
        <v>√</v>
      </c>
      <c r="AA6" s="47" t="str">
        <f>+IF(SummaryWithY!AH6="Y","√","")</f>
        <v/>
      </c>
      <c r="AB6" s="47" t="str">
        <f>+IF(SummaryWithY!AI6="Y","√","")</f>
        <v>√</v>
      </c>
      <c r="AC6" s="47" t="str">
        <f>+IF(SummaryWithY!AJ6="Y","√","")</f>
        <v>√</v>
      </c>
      <c r="AD6" s="47" t="str">
        <f>+IF(SummaryWithY!AK6="Y","√","")</f>
        <v>√</v>
      </c>
      <c r="AE6" s="47" t="str">
        <f>+IF(SummaryWithY!AL6="Y","√","")</f>
        <v/>
      </c>
      <c r="AF6" s="47" t="str">
        <f>+IF(SummaryWithY!AM6="Y","√","")</f>
        <v/>
      </c>
    </row>
    <row r="7" spans="1:32" ht="38.25">
      <c r="A7" s="195" t="s">
        <v>24</v>
      </c>
      <c r="B7" s="42" t="s">
        <v>723</v>
      </c>
      <c r="C7" s="95">
        <f t="shared" si="0"/>
        <v>16</v>
      </c>
      <c r="D7" s="43" t="str">
        <f>+IF(SummaryWithY!D7="Y","√","")</f>
        <v>√</v>
      </c>
      <c r="E7" s="43" t="str">
        <f>+IF(SummaryWithY!F7="Y","√","")</f>
        <v/>
      </c>
      <c r="F7" s="43" t="str">
        <f>+IF(SummaryWithY!I7="Y","√","")</f>
        <v/>
      </c>
      <c r="G7" s="43" t="str">
        <f>+IF(SummaryWithY!J7="Y","√","")</f>
        <v>√</v>
      </c>
      <c r="H7" s="43" t="str">
        <f>+IF(SummaryWithY!K7="Y","√","")</f>
        <v>√</v>
      </c>
      <c r="I7" s="43" t="str">
        <f>+IF(SummaryWithY!L7="Y","√","")</f>
        <v>√</v>
      </c>
      <c r="J7" s="43" t="str">
        <f>+IF(SummaryWithY!M7="Y","√","")</f>
        <v/>
      </c>
      <c r="K7" s="43" t="str">
        <f>+IF(SummaryWithY!N7="Y","√","")</f>
        <v/>
      </c>
      <c r="L7" s="43" t="str">
        <f>+IF(SummaryWithY!O7="Y","√","")</f>
        <v/>
      </c>
      <c r="M7" s="43" t="str">
        <f>+IF(SummaryWithY!P7="Y","√","")</f>
        <v/>
      </c>
      <c r="N7" s="43" t="str">
        <f>+IF(SummaryWithY!Q7="Y","√","")</f>
        <v>√</v>
      </c>
      <c r="O7" s="43" t="str">
        <f>+IF(SummaryWithY!R7="Y","√","")</f>
        <v>√</v>
      </c>
      <c r="P7" s="43" t="str">
        <f>+IF(SummaryWithY!S7="Y","√","")</f>
        <v/>
      </c>
      <c r="Q7" s="43" t="str">
        <f>+IF(SummaryWithY!T7="Y","√","")</f>
        <v>√</v>
      </c>
      <c r="R7" s="43" t="str">
        <f>+IF(SummaryWithY!U7="Y","√","")</f>
        <v/>
      </c>
      <c r="S7" s="43" t="str">
        <f>+IF(SummaryWithY!V7="Y","√","")</f>
        <v/>
      </c>
      <c r="T7" s="43" t="str">
        <f>+IF(SummaryWithY!Y7="Y","√","")</f>
        <v>√</v>
      </c>
      <c r="U7" s="43" t="str">
        <f>+IF(SummaryWithY!AB7="Y","√","")</f>
        <v>√</v>
      </c>
      <c r="V7" s="43" t="str">
        <f>+IF(SummaryWithY!AC7="Y","√","")</f>
        <v/>
      </c>
      <c r="W7" s="43" t="str">
        <f>+IF(SummaryWithY!AD7="Y","√","")</f>
        <v/>
      </c>
      <c r="X7" s="43" t="str">
        <f>+IF(SummaryWithY!AE7="Y","√","")</f>
        <v>√</v>
      </c>
      <c r="Y7" s="43" t="str">
        <f>+IF(SummaryWithY!AF7="Y","√","")</f>
        <v>√</v>
      </c>
      <c r="Z7" s="43" t="str">
        <f>+IF(SummaryWithY!AG7="Y","√","")</f>
        <v>√</v>
      </c>
      <c r="AA7" s="43" t="str">
        <f>+IF(SummaryWithY!AH7="Y","√","")</f>
        <v>√</v>
      </c>
      <c r="AB7" s="43" t="str">
        <f>+IF(SummaryWithY!AI7="Y","√","")</f>
        <v>√</v>
      </c>
      <c r="AC7" s="43" t="str">
        <f>+IF(SummaryWithY!AJ7="Y","√","")</f>
        <v>√</v>
      </c>
      <c r="AD7" s="43" t="str">
        <f>+IF(SummaryWithY!AK7="Y","√","")</f>
        <v>√</v>
      </c>
      <c r="AE7" s="43" t="str">
        <f>+IF(SummaryWithY!AL7="Y","√","")</f>
        <v/>
      </c>
      <c r="AF7" s="43" t="str">
        <f>+IF(SummaryWithY!AM7="Y","√","")</f>
        <v/>
      </c>
    </row>
    <row r="8" spans="1:32" ht="63.75">
      <c r="A8" s="196"/>
      <c r="B8" s="44" t="s">
        <v>724</v>
      </c>
      <c r="C8" s="95">
        <f t="shared" si="0"/>
        <v>12</v>
      </c>
      <c r="D8" s="45" t="str">
        <f>+IF(SummaryWithY!D8="Y","√","")</f>
        <v>√</v>
      </c>
      <c r="E8" s="45" t="str">
        <f>+IF(SummaryWithY!F8="Y","√","")</f>
        <v/>
      </c>
      <c r="F8" s="45" t="str">
        <f>+IF(SummaryWithY!I8="Y","√","")</f>
        <v>√</v>
      </c>
      <c r="G8" s="45" t="str">
        <f>+IF(SummaryWithY!J8="Y","√","")</f>
        <v/>
      </c>
      <c r="H8" s="45" t="str">
        <f>+IF(SummaryWithY!K8="Y","√","")</f>
        <v>√</v>
      </c>
      <c r="I8" s="45" t="str">
        <f>+IF(SummaryWithY!L8="Y","√","")</f>
        <v>√</v>
      </c>
      <c r="J8" s="45" t="str">
        <f>+IF(SummaryWithY!M8="Y","√","")</f>
        <v/>
      </c>
      <c r="K8" s="45" t="str">
        <f>+IF(SummaryWithY!N8="Y","√","")</f>
        <v/>
      </c>
      <c r="L8" s="45" t="str">
        <f>+IF(SummaryWithY!O8="Y","√","")</f>
        <v/>
      </c>
      <c r="M8" s="45" t="str">
        <f>+IF(SummaryWithY!P8="Y","√","")</f>
        <v/>
      </c>
      <c r="N8" s="45" t="str">
        <f>+IF(SummaryWithY!Q8="Y","√","")</f>
        <v/>
      </c>
      <c r="O8" s="45" t="str">
        <f>+IF(SummaryWithY!R8="Y","√","")</f>
        <v/>
      </c>
      <c r="P8" s="45" t="str">
        <f>+IF(SummaryWithY!S8="Y","√","")</f>
        <v/>
      </c>
      <c r="Q8" s="45" t="str">
        <f>+IF(SummaryWithY!T8="Y","√","")</f>
        <v>√</v>
      </c>
      <c r="R8" s="45" t="str">
        <f>+IF(SummaryWithY!U8="Y","√","")</f>
        <v>√</v>
      </c>
      <c r="S8" s="45" t="str">
        <f>+IF(SummaryWithY!V8="Y","√","")</f>
        <v/>
      </c>
      <c r="T8" s="45" t="str">
        <f>+IF(SummaryWithY!Y8="Y","√","")</f>
        <v>√</v>
      </c>
      <c r="U8" s="45" t="str">
        <f>+IF(SummaryWithY!AB8="Y","√","")</f>
        <v/>
      </c>
      <c r="V8" s="45" t="str">
        <f>+IF(SummaryWithY!AC8="Y","√","")</f>
        <v/>
      </c>
      <c r="W8" s="45" t="str">
        <f>+IF(SummaryWithY!AD8="Y","√","")</f>
        <v/>
      </c>
      <c r="X8" s="45" t="str">
        <f>+IF(SummaryWithY!AE8="Y","√","")</f>
        <v>√</v>
      </c>
      <c r="Y8" s="45" t="str">
        <f>+IF(SummaryWithY!AF8="Y","√","")</f>
        <v>√</v>
      </c>
      <c r="Z8" s="45" t="str">
        <f>+IF(SummaryWithY!AG8="Y","√","")</f>
        <v>√</v>
      </c>
      <c r="AA8" s="45" t="str">
        <f>+IF(SummaryWithY!AH8="Y","√","")</f>
        <v/>
      </c>
      <c r="AB8" s="45" t="str">
        <f>+IF(SummaryWithY!AI8="Y","√","")</f>
        <v>√</v>
      </c>
      <c r="AC8" s="45" t="str">
        <f>+IF(SummaryWithY!AJ8="Y","√","")</f>
        <v/>
      </c>
      <c r="AD8" s="45" t="str">
        <f>+IF(SummaryWithY!AK8="Y","√","")</f>
        <v>√</v>
      </c>
      <c r="AE8" s="45" t="str">
        <f>+IF(SummaryWithY!AL8="Y","√","")</f>
        <v/>
      </c>
      <c r="AF8" s="45" t="str">
        <f>+IF(SummaryWithY!AM8="Y","√","")</f>
        <v/>
      </c>
    </row>
    <row r="9" spans="1:32" ht="51">
      <c r="A9" s="197"/>
      <c r="B9" s="46" t="s">
        <v>725</v>
      </c>
      <c r="C9" s="94">
        <f t="shared" si="0"/>
        <v>18</v>
      </c>
      <c r="D9" s="47" t="str">
        <f>+IF(SummaryWithY!D9="Y","√","")</f>
        <v>√</v>
      </c>
      <c r="E9" s="47" t="str">
        <f>+IF(SummaryWithY!F9="Y","√","")</f>
        <v/>
      </c>
      <c r="F9" s="47" t="str">
        <f>+IF(SummaryWithY!I9="Y","√","")</f>
        <v>√</v>
      </c>
      <c r="G9" s="47" t="str">
        <f>+IF(SummaryWithY!J9="Y","√","")</f>
        <v>√</v>
      </c>
      <c r="H9" s="47" t="str">
        <f>+IF(SummaryWithY!K9="Y","√","")</f>
        <v>√</v>
      </c>
      <c r="I9" s="47" t="str">
        <f>+IF(SummaryWithY!L9="Y","√","")</f>
        <v>√</v>
      </c>
      <c r="J9" s="47" t="str">
        <f>+IF(SummaryWithY!M9="Y","√","")</f>
        <v/>
      </c>
      <c r="K9" s="47" t="str">
        <f>+IF(SummaryWithY!N9="Y","√","")</f>
        <v/>
      </c>
      <c r="L9" s="47" t="str">
        <f>+IF(SummaryWithY!O9="Y","√","")</f>
        <v/>
      </c>
      <c r="M9" s="47" t="str">
        <f>+IF(SummaryWithY!P9="Y","√","")</f>
        <v/>
      </c>
      <c r="N9" s="47" t="str">
        <f>+IF(SummaryWithY!Q9="Y","√","")</f>
        <v>√</v>
      </c>
      <c r="O9" s="47" t="str">
        <f>+IF(SummaryWithY!R9="Y","√","")</f>
        <v>√</v>
      </c>
      <c r="P9" s="47" t="str">
        <f>+IF(SummaryWithY!S9="Y","√","")</f>
        <v>√</v>
      </c>
      <c r="Q9" s="47" t="str">
        <f>+IF(SummaryWithY!T9="Y","√","")</f>
        <v>√</v>
      </c>
      <c r="R9" s="47" t="str">
        <f>+IF(SummaryWithY!U9="Y","√","")</f>
        <v>√</v>
      </c>
      <c r="S9" s="47" t="str">
        <f>+IF(SummaryWithY!V9="Y","√","")</f>
        <v/>
      </c>
      <c r="T9" s="47" t="str">
        <f>+IF(SummaryWithY!Y9="Y","√","")</f>
        <v>√</v>
      </c>
      <c r="U9" s="47" t="str">
        <f>+IF(SummaryWithY!AB9="Y","√","")</f>
        <v>√</v>
      </c>
      <c r="V9" s="47" t="str">
        <f>+IF(SummaryWithY!AC9="Y","√","")</f>
        <v/>
      </c>
      <c r="W9" s="47" t="str">
        <f>+IF(SummaryWithY!AD9="Y","√","")</f>
        <v/>
      </c>
      <c r="X9" s="47" t="str">
        <f>+IF(SummaryWithY!AE9="Y","√","")</f>
        <v/>
      </c>
      <c r="Y9" s="47" t="str">
        <f>+IF(SummaryWithY!AF9="Y","√","")</f>
        <v>√</v>
      </c>
      <c r="Z9" s="47" t="str">
        <f>+IF(SummaryWithY!AG9="Y","√","")</f>
        <v>√</v>
      </c>
      <c r="AA9" s="47" t="str">
        <f>+IF(SummaryWithY!AH9="Y","√","")</f>
        <v>√</v>
      </c>
      <c r="AB9" s="47" t="str">
        <f>+IF(SummaryWithY!AI9="Y","√","")</f>
        <v>√</v>
      </c>
      <c r="AC9" s="47" t="str">
        <f>+IF(SummaryWithY!AJ9="Y","√","")</f>
        <v>√</v>
      </c>
      <c r="AD9" s="47" t="str">
        <f>+IF(SummaryWithY!AK9="Y","√","")</f>
        <v>√</v>
      </c>
      <c r="AE9" s="47" t="str">
        <f>+IF(SummaryWithY!AL9="Y","√","")</f>
        <v/>
      </c>
      <c r="AF9" s="47" t="str">
        <f>+IF(SummaryWithY!AM9="Y","√","")</f>
        <v/>
      </c>
    </row>
    <row r="10" spans="1:32" ht="51">
      <c r="A10" s="198" t="s">
        <v>26</v>
      </c>
      <c r="B10" s="42" t="s">
        <v>726</v>
      </c>
      <c r="C10" s="95">
        <f t="shared" si="0"/>
        <v>27</v>
      </c>
      <c r="D10" s="43" t="str">
        <f>+IF(SummaryWithY!D10="Y","√","")</f>
        <v>√</v>
      </c>
      <c r="E10" s="43" t="str">
        <f>+IF(SummaryWithY!F10="Y","√","")</f>
        <v/>
      </c>
      <c r="F10" s="43" t="str">
        <f>+IF(SummaryWithY!I10="Y","√","")</f>
        <v>√</v>
      </c>
      <c r="G10" s="43" t="str">
        <f>+IF(SummaryWithY!J10="Y","√","")</f>
        <v>√</v>
      </c>
      <c r="H10" s="43" t="str">
        <f>+IF(SummaryWithY!K10="Y","√","")</f>
        <v>√</v>
      </c>
      <c r="I10" s="43" t="str">
        <f>+IF(SummaryWithY!L10="Y","√","")</f>
        <v>√</v>
      </c>
      <c r="J10" s="43" t="str">
        <f>+IF(SummaryWithY!M10="Y","√","")</f>
        <v>√</v>
      </c>
      <c r="K10" s="43" t="str">
        <f>+IF(SummaryWithY!N10="Y","√","")</f>
        <v>√</v>
      </c>
      <c r="L10" s="43" t="str">
        <f>+IF(SummaryWithY!O10="Y","√","")</f>
        <v>√</v>
      </c>
      <c r="M10" s="43" t="str">
        <f>+IF(SummaryWithY!P10="Y","√","")</f>
        <v>√</v>
      </c>
      <c r="N10" s="43" t="str">
        <f>+IF(SummaryWithY!Q10="Y","√","")</f>
        <v>√</v>
      </c>
      <c r="O10" s="43" t="str">
        <f>+IF(SummaryWithY!R10="Y","√","")</f>
        <v>√</v>
      </c>
      <c r="P10" s="43" t="str">
        <f>+IF(SummaryWithY!S10="Y","√","")</f>
        <v>√</v>
      </c>
      <c r="Q10" s="43" t="str">
        <f>+IF(SummaryWithY!T10="Y","√","")</f>
        <v>√</v>
      </c>
      <c r="R10" s="43" t="str">
        <f>+IF(SummaryWithY!U10="Y","√","")</f>
        <v>√</v>
      </c>
      <c r="S10" s="43" t="str">
        <f>+IF(SummaryWithY!V10="Y","√","")</f>
        <v>√</v>
      </c>
      <c r="T10" s="43" t="str">
        <f>+IF(SummaryWithY!Y10="Y","√","")</f>
        <v>√</v>
      </c>
      <c r="U10" s="43" t="str">
        <f>+IF(SummaryWithY!AB10="Y","√","")</f>
        <v>√</v>
      </c>
      <c r="V10" s="43" t="str">
        <f>+IF(SummaryWithY!AC10="Y","√","")</f>
        <v>√</v>
      </c>
      <c r="W10" s="43" t="str">
        <f>+IF(SummaryWithY!AD10="Y","√","")</f>
        <v>√</v>
      </c>
      <c r="X10" s="43" t="str">
        <f>+IF(SummaryWithY!AE10="Y","√","")</f>
        <v>√</v>
      </c>
      <c r="Y10" s="43" t="str">
        <f>+IF(SummaryWithY!AF10="Y","√","")</f>
        <v>√</v>
      </c>
      <c r="Z10" s="43" t="str">
        <f>+IF(SummaryWithY!AG10="Y","√","")</f>
        <v>√</v>
      </c>
      <c r="AA10" s="43" t="str">
        <f>+IF(SummaryWithY!AH10="Y","√","")</f>
        <v>√</v>
      </c>
      <c r="AB10" s="43" t="str">
        <f>+IF(SummaryWithY!AI10="Y","√","")</f>
        <v>√</v>
      </c>
      <c r="AC10" s="43" t="str">
        <f>+IF(SummaryWithY!AJ10="Y","√","")</f>
        <v>√</v>
      </c>
      <c r="AD10" s="43" t="str">
        <f>+IF(SummaryWithY!AK10="Y","√","")</f>
        <v>√</v>
      </c>
      <c r="AE10" s="43" t="str">
        <f>+IF(SummaryWithY!AL10="Y","√","")</f>
        <v>√</v>
      </c>
      <c r="AF10" s="43" t="str">
        <f>+IF(SummaryWithY!AM10="Y","√","")</f>
        <v/>
      </c>
    </row>
    <row r="11" spans="1:32" ht="38.25">
      <c r="A11" s="199"/>
      <c r="B11" s="44" t="s">
        <v>727</v>
      </c>
      <c r="C11" s="95">
        <f t="shared" si="0"/>
        <v>3</v>
      </c>
      <c r="D11" s="45" t="str">
        <f>+IF(SummaryWithY!D11="Y","√","")</f>
        <v/>
      </c>
      <c r="E11" s="45" t="str">
        <f>+IF(SummaryWithY!F11="Y","√","")</f>
        <v/>
      </c>
      <c r="F11" s="45" t="str">
        <f>+IF(SummaryWithY!I11="Y","√","")</f>
        <v/>
      </c>
      <c r="G11" s="45" t="str">
        <f>+IF(SummaryWithY!J11="Y","√","")</f>
        <v/>
      </c>
      <c r="H11" s="45" t="str">
        <f>+IF(SummaryWithY!K11="Y","√","")</f>
        <v/>
      </c>
      <c r="I11" s="45" t="str">
        <f>+IF(SummaryWithY!L11="Y","√","")</f>
        <v/>
      </c>
      <c r="J11" s="45" t="str">
        <f>+IF(SummaryWithY!M11="Y","√","")</f>
        <v/>
      </c>
      <c r="K11" s="45" t="str">
        <f>+IF(SummaryWithY!N11="Y","√","")</f>
        <v>√</v>
      </c>
      <c r="L11" s="45" t="str">
        <f>+IF(SummaryWithY!O11="Y","√","")</f>
        <v/>
      </c>
      <c r="M11" s="45" t="str">
        <f>+IF(SummaryWithY!P11="Y","√","")</f>
        <v/>
      </c>
      <c r="N11" s="45" t="str">
        <f>+IF(SummaryWithY!Q11="Y","√","")</f>
        <v/>
      </c>
      <c r="O11" s="45" t="str">
        <f>+IF(SummaryWithY!R11="Y","√","")</f>
        <v>√</v>
      </c>
      <c r="P11" s="45" t="str">
        <f>+IF(SummaryWithY!S11="Y","√","")</f>
        <v/>
      </c>
      <c r="Q11" s="45" t="str">
        <f>+IF(SummaryWithY!T11="Y","√","")</f>
        <v>√</v>
      </c>
      <c r="R11" s="45" t="str">
        <f>+IF(SummaryWithY!U11="Y","√","")</f>
        <v/>
      </c>
      <c r="S11" s="45" t="str">
        <f>+IF(SummaryWithY!V11="Y","√","")</f>
        <v/>
      </c>
      <c r="T11" s="45" t="str">
        <f>+IF(SummaryWithY!Y11="Y","√","")</f>
        <v/>
      </c>
      <c r="U11" s="45" t="str">
        <f>+IF(SummaryWithY!AB11="Y","√","")</f>
        <v/>
      </c>
      <c r="V11" s="45" t="str">
        <f>+IF(SummaryWithY!AC11="Y","√","")</f>
        <v/>
      </c>
      <c r="W11" s="45" t="str">
        <f>+IF(SummaryWithY!AD11="Y","√","")</f>
        <v/>
      </c>
      <c r="X11" s="45" t="str">
        <f>+IF(SummaryWithY!AE11="Y","√","")</f>
        <v/>
      </c>
      <c r="Y11" s="45" t="str">
        <f>+IF(SummaryWithY!AF11="Y","√","")</f>
        <v/>
      </c>
      <c r="Z11" s="45" t="str">
        <f>+IF(SummaryWithY!AG11="Y","√","")</f>
        <v/>
      </c>
      <c r="AA11" s="45" t="str">
        <f>+IF(SummaryWithY!AH11="Y","√","")</f>
        <v/>
      </c>
      <c r="AB11" s="45" t="str">
        <f>+IF(SummaryWithY!AI11="Y","√","")</f>
        <v/>
      </c>
      <c r="AC11" s="45" t="str">
        <f>+IF(SummaryWithY!AJ11="Y","√","")</f>
        <v/>
      </c>
      <c r="AD11" s="45" t="str">
        <f>+IF(SummaryWithY!AK11="Y","√","")</f>
        <v/>
      </c>
      <c r="AE11" s="45" t="str">
        <f>+IF(SummaryWithY!AL11="Y","√","")</f>
        <v/>
      </c>
      <c r="AF11" s="45" t="str">
        <f>+IF(SummaryWithY!AM11="Y","√","")</f>
        <v/>
      </c>
    </row>
    <row r="12" spans="1:32" ht="51">
      <c r="A12" s="200"/>
      <c r="B12" s="46" t="s">
        <v>728</v>
      </c>
      <c r="C12" s="94">
        <f t="shared" si="0"/>
        <v>21</v>
      </c>
      <c r="D12" s="47" t="str">
        <f>+IF(SummaryWithY!D12="Y","√","")</f>
        <v>√</v>
      </c>
      <c r="E12" s="47" t="str">
        <f>+IF(SummaryWithY!F12="Y","√","")</f>
        <v/>
      </c>
      <c r="F12" s="47" t="str">
        <f>+IF(SummaryWithY!I12="Y","√","")</f>
        <v>√</v>
      </c>
      <c r="G12" s="47" t="str">
        <f>+IF(SummaryWithY!J12="Y","√","")</f>
        <v>√</v>
      </c>
      <c r="H12" s="47" t="str">
        <f>+IF(SummaryWithY!K12="Y","√","")</f>
        <v>√</v>
      </c>
      <c r="I12" s="47" t="str">
        <f>+IF(SummaryWithY!L12="Y","√","")</f>
        <v>√</v>
      </c>
      <c r="J12" s="47" t="str">
        <f>+IF(SummaryWithY!M12="Y","√","")</f>
        <v/>
      </c>
      <c r="K12" s="47" t="str">
        <f>+IF(SummaryWithY!N12="Y","√","")</f>
        <v>√</v>
      </c>
      <c r="L12" s="47" t="str">
        <f>+IF(SummaryWithY!O12="Y","√","")</f>
        <v/>
      </c>
      <c r="M12" s="47" t="str">
        <f>+IF(SummaryWithY!P12="Y","√","")</f>
        <v>√</v>
      </c>
      <c r="N12" s="47" t="str">
        <f>+IF(SummaryWithY!Q12="Y","√","")</f>
        <v>√</v>
      </c>
      <c r="O12" s="47" t="str">
        <f>+IF(SummaryWithY!R12="Y","√","")</f>
        <v>√</v>
      </c>
      <c r="P12" s="47" t="str">
        <f>+IF(SummaryWithY!S12="Y","√","")</f>
        <v/>
      </c>
      <c r="Q12" s="47" t="str">
        <f>+IF(SummaryWithY!T12="Y","√","")</f>
        <v>√</v>
      </c>
      <c r="R12" s="47" t="str">
        <f>+IF(SummaryWithY!U12="Y","√","")</f>
        <v>√</v>
      </c>
      <c r="S12" s="47" t="str">
        <f>+IF(SummaryWithY!V12="Y","√","")</f>
        <v/>
      </c>
      <c r="T12" s="47" t="str">
        <f>+IF(SummaryWithY!Y12="Y","√","")</f>
        <v>√</v>
      </c>
      <c r="U12" s="47" t="str">
        <f>+IF(SummaryWithY!AB12="Y","√","")</f>
        <v>√</v>
      </c>
      <c r="V12" s="47" t="str">
        <f>+IF(SummaryWithY!AC12="Y","√","")</f>
        <v>√</v>
      </c>
      <c r="W12" s="47" t="str">
        <f>+IF(SummaryWithY!AD12="Y","√","")</f>
        <v>√</v>
      </c>
      <c r="X12" s="47" t="str">
        <f>+IF(SummaryWithY!AE12="Y","√","")</f>
        <v/>
      </c>
      <c r="Y12" s="47" t="str">
        <f>+IF(SummaryWithY!AF12="Y","√","")</f>
        <v>√</v>
      </c>
      <c r="Z12" s="47" t="str">
        <f>+IF(SummaryWithY!AG12="Y","√","")</f>
        <v>√</v>
      </c>
      <c r="AA12" s="47" t="str">
        <f>+IF(SummaryWithY!AH12="Y","√","")</f>
        <v>√</v>
      </c>
      <c r="AB12" s="47" t="str">
        <f>+IF(SummaryWithY!AI12="Y","√","")</f>
        <v>√</v>
      </c>
      <c r="AC12" s="47" t="str">
        <f>+IF(SummaryWithY!AJ12="Y","√","")</f>
        <v>√</v>
      </c>
      <c r="AD12" s="47" t="str">
        <f>+IF(SummaryWithY!AK12="Y","√","")</f>
        <v>√</v>
      </c>
      <c r="AE12" s="47" t="str">
        <f>+IF(SummaryWithY!AL12="Y","√","")</f>
        <v/>
      </c>
      <c r="AF12" s="47" t="str">
        <f>+IF(SummaryWithY!AM12="Y","√","")</f>
        <v/>
      </c>
    </row>
    <row r="13" spans="1:32" ht="51">
      <c r="A13" s="201" t="s">
        <v>28</v>
      </c>
      <c r="B13" s="42" t="s">
        <v>729</v>
      </c>
      <c r="C13" s="95">
        <f t="shared" si="0"/>
        <v>18</v>
      </c>
      <c r="D13" s="43" t="str">
        <f>+IF(SummaryWithY!D13="Y","√","")</f>
        <v>√</v>
      </c>
      <c r="E13" s="43" t="str">
        <f>+IF(SummaryWithY!F13="Y","√","")</f>
        <v/>
      </c>
      <c r="F13" s="43" t="str">
        <f>+IF(SummaryWithY!I13="Y","√","")</f>
        <v>√</v>
      </c>
      <c r="G13" s="43" t="str">
        <f>+IF(SummaryWithY!J13="Y","√","")</f>
        <v>√</v>
      </c>
      <c r="H13" s="43" t="str">
        <f>+IF(SummaryWithY!K13="Y","√","")</f>
        <v>√</v>
      </c>
      <c r="I13" s="43" t="str">
        <f>+IF(SummaryWithY!L13="Y","√","")</f>
        <v/>
      </c>
      <c r="J13" s="43" t="str">
        <f>+IF(SummaryWithY!M13="Y","√","")</f>
        <v/>
      </c>
      <c r="K13" s="43" t="str">
        <f>+IF(SummaryWithY!N13="Y","√","")</f>
        <v/>
      </c>
      <c r="L13" s="43" t="str">
        <f>+IF(SummaryWithY!O13="Y","√","")</f>
        <v/>
      </c>
      <c r="M13" s="43" t="str">
        <f>+IF(SummaryWithY!P13="Y","√","")</f>
        <v>√</v>
      </c>
      <c r="N13" s="43" t="str">
        <f>+IF(SummaryWithY!Q13="Y","√","")</f>
        <v>√</v>
      </c>
      <c r="O13" s="43" t="str">
        <f>+IF(SummaryWithY!R13="Y","√","")</f>
        <v>√</v>
      </c>
      <c r="P13" s="43" t="str">
        <f>+IF(SummaryWithY!S13="Y","√","")</f>
        <v>√</v>
      </c>
      <c r="Q13" s="43" t="str">
        <f>+IF(SummaryWithY!T13="Y","√","")</f>
        <v>√</v>
      </c>
      <c r="R13" s="43" t="str">
        <f>+IF(SummaryWithY!U13="Y","√","")</f>
        <v>√</v>
      </c>
      <c r="S13" s="43" t="str">
        <f>+IF(SummaryWithY!V13="Y","√","")</f>
        <v/>
      </c>
      <c r="T13" s="43" t="str">
        <f>+IF(SummaryWithY!Y13="Y","√","")</f>
        <v>√</v>
      </c>
      <c r="U13" s="43" t="str">
        <f>+IF(SummaryWithY!AB13="Y","√","")</f>
        <v>√</v>
      </c>
      <c r="V13" s="43" t="str">
        <f>+IF(SummaryWithY!AC13="Y","√","")</f>
        <v/>
      </c>
      <c r="W13" s="43" t="str">
        <f>+IF(SummaryWithY!AD13="Y","√","")</f>
        <v/>
      </c>
      <c r="X13" s="43" t="str">
        <f>+IF(SummaryWithY!AE13="Y","√","")</f>
        <v>√</v>
      </c>
      <c r="Y13" s="43" t="str">
        <f>+IF(SummaryWithY!AF13="Y","√","")</f>
        <v>√</v>
      </c>
      <c r="Z13" s="43" t="str">
        <f>+IF(SummaryWithY!AG13="Y","√","")</f>
        <v>√</v>
      </c>
      <c r="AA13" s="43" t="str">
        <f>+IF(SummaryWithY!AH13="Y","√","")</f>
        <v/>
      </c>
      <c r="AB13" s="43" t="str">
        <f>+IF(SummaryWithY!AI13="Y","√","")</f>
        <v>√</v>
      </c>
      <c r="AC13" s="43" t="str">
        <f>+IF(SummaryWithY!AJ13="Y","√","")</f>
        <v>√</v>
      </c>
      <c r="AD13" s="43" t="str">
        <f>+IF(SummaryWithY!AK13="Y","√","")</f>
        <v>√</v>
      </c>
      <c r="AE13" s="43" t="str">
        <f>+IF(SummaryWithY!AL13="Y","√","")</f>
        <v/>
      </c>
      <c r="AF13" s="43" t="str">
        <f>+IF(SummaryWithY!AM13="Y","√","")</f>
        <v/>
      </c>
    </row>
    <row r="14" spans="1:32" ht="38.25">
      <c r="A14" s="202"/>
      <c r="B14" s="44" t="s">
        <v>730</v>
      </c>
      <c r="C14" s="95">
        <f t="shared" si="0"/>
        <v>14</v>
      </c>
      <c r="D14" s="45" t="str">
        <f>+IF(SummaryWithY!D14="Y","√","")</f>
        <v>√</v>
      </c>
      <c r="E14" s="45" t="str">
        <f>+IF(SummaryWithY!F14="Y","√","")</f>
        <v/>
      </c>
      <c r="F14" s="45" t="str">
        <f>+IF(SummaryWithY!I14="Y","√","")</f>
        <v>√</v>
      </c>
      <c r="G14" s="45" t="str">
        <f>+IF(SummaryWithY!J14="Y","√","")</f>
        <v>√</v>
      </c>
      <c r="H14" s="45" t="str">
        <f>+IF(SummaryWithY!K14="Y","√","")</f>
        <v>√</v>
      </c>
      <c r="I14" s="45" t="str">
        <f>+IF(SummaryWithY!L14="Y","√","")</f>
        <v/>
      </c>
      <c r="J14" s="45" t="str">
        <f>+IF(SummaryWithY!M14="Y","√","")</f>
        <v/>
      </c>
      <c r="K14" s="45" t="str">
        <f>+IF(SummaryWithY!N14="Y","√","")</f>
        <v/>
      </c>
      <c r="L14" s="45" t="str">
        <f>+IF(SummaryWithY!O14="Y","√","")</f>
        <v/>
      </c>
      <c r="M14" s="45" t="str">
        <f>+IF(SummaryWithY!P14="Y","√","")</f>
        <v>√</v>
      </c>
      <c r="N14" s="45" t="str">
        <f>+IF(SummaryWithY!Q14="Y","√","")</f>
        <v>√</v>
      </c>
      <c r="O14" s="45" t="str">
        <f>+IF(SummaryWithY!R14="Y","√","")</f>
        <v>√</v>
      </c>
      <c r="P14" s="45" t="str">
        <f>+IF(SummaryWithY!S14="Y","√","")</f>
        <v>√</v>
      </c>
      <c r="Q14" s="45" t="str">
        <f>+IF(SummaryWithY!T14="Y","√","")</f>
        <v>√</v>
      </c>
      <c r="R14" s="45" t="str">
        <f>+IF(SummaryWithY!U14="Y","√","")</f>
        <v/>
      </c>
      <c r="S14" s="45" t="str">
        <f>+IF(SummaryWithY!V14="Y","√","")</f>
        <v/>
      </c>
      <c r="T14" s="45" t="str">
        <f>+IF(SummaryWithY!Y14="Y","√","")</f>
        <v/>
      </c>
      <c r="U14" s="45" t="str">
        <f>+IF(SummaryWithY!AB14="Y","√","")</f>
        <v>√</v>
      </c>
      <c r="V14" s="45" t="str">
        <f>+IF(SummaryWithY!AC14="Y","√","")</f>
        <v/>
      </c>
      <c r="W14" s="45" t="str">
        <f>+IF(SummaryWithY!AD14="Y","√","")</f>
        <v/>
      </c>
      <c r="X14" s="45" t="str">
        <f>+IF(SummaryWithY!AE14="Y","√","")</f>
        <v/>
      </c>
      <c r="Y14" s="45" t="str">
        <f>+IF(SummaryWithY!AF14="Y","√","")</f>
        <v>√</v>
      </c>
      <c r="Z14" s="45" t="str">
        <f>+IF(SummaryWithY!AG14="Y","√","")</f>
        <v>√</v>
      </c>
      <c r="AA14" s="45" t="str">
        <f>+IF(SummaryWithY!AH14="Y","√","")</f>
        <v>√</v>
      </c>
      <c r="AB14" s="45" t="str">
        <f>+IF(SummaryWithY!AI14="Y","√","")</f>
        <v/>
      </c>
      <c r="AC14" s="45" t="str">
        <f>+IF(SummaryWithY!AJ14="Y","√","")</f>
        <v>√</v>
      </c>
      <c r="AD14" s="45" t="str">
        <f>+IF(SummaryWithY!AK14="Y","√","")</f>
        <v/>
      </c>
      <c r="AE14" s="45" t="str">
        <f>+IF(SummaryWithY!AL14="Y","√","")</f>
        <v/>
      </c>
      <c r="AF14" s="45" t="str">
        <f>+IF(SummaryWithY!AM14="Y","√","")</f>
        <v/>
      </c>
    </row>
    <row r="15" spans="1:32" ht="38.25">
      <c r="A15" s="203"/>
      <c r="B15" s="46" t="s">
        <v>731</v>
      </c>
      <c r="C15" s="94">
        <f t="shared" si="0"/>
        <v>14</v>
      </c>
      <c r="D15" s="47" t="str">
        <f>+IF(SummaryWithY!D15="Y","√","")</f>
        <v>√</v>
      </c>
      <c r="E15" s="47" t="str">
        <f>+IF(SummaryWithY!F15="Y","√","")</f>
        <v/>
      </c>
      <c r="F15" s="47" t="str">
        <f>+IF(SummaryWithY!I15="Y","√","")</f>
        <v/>
      </c>
      <c r="G15" s="47" t="str">
        <f>+IF(SummaryWithY!J15="Y","√","")</f>
        <v>√</v>
      </c>
      <c r="H15" s="47" t="str">
        <f>+IF(SummaryWithY!K15="Y","√","")</f>
        <v>√</v>
      </c>
      <c r="I15" s="47" t="str">
        <f>+IF(SummaryWithY!L15="Y","√","")</f>
        <v/>
      </c>
      <c r="J15" s="47" t="str">
        <f>+IF(SummaryWithY!M15="Y","√","")</f>
        <v/>
      </c>
      <c r="K15" s="47" t="str">
        <f>+IF(SummaryWithY!N15="Y","√","")</f>
        <v/>
      </c>
      <c r="L15" s="47" t="str">
        <f>+IF(SummaryWithY!O15="Y","√","")</f>
        <v/>
      </c>
      <c r="M15" s="47" t="str">
        <f>+IF(SummaryWithY!P15="Y","√","")</f>
        <v/>
      </c>
      <c r="N15" s="47" t="str">
        <f>+IF(SummaryWithY!Q15="Y","√","")</f>
        <v>√</v>
      </c>
      <c r="O15" s="47" t="str">
        <f>+IF(SummaryWithY!R15="Y","√","")</f>
        <v>√</v>
      </c>
      <c r="P15" s="47" t="str">
        <f>+IF(SummaryWithY!S15="Y","√","")</f>
        <v>√</v>
      </c>
      <c r="Q15" s="47" t="str">
        <f>+IF(SummaryWithY!T15="Y","√","")</f>
        <v>√</v>
      </c>
      <c r="R15" s="47" t="str">
        <f>+IF(SummaryWithY!U15="Y","√","")</f>
        <v>√</v>
      </c>
      <c r="S15" s="47" t="str">
        <f>+IF(SummaryWithY!V15="Y","√","")</f>
        <v/>
      </c>
      <c r="T15" s="47" t="str">
        <f>+IF(SummaryWithY!Y15="Y","√","")</f>
        <v/>
      </c>
      <c r="U15" s="47" t="str">
        <f>+IF(SummaryWithY!AB15="Y","√","")</f>
        <v>√</v>
      </c>
      <c r="V15" s="47" t="str">
        <f>+IF(SummaryWithY!AC15="Y","√","")</f>
        <v/>
      </c>
      <c r="W15" s="47" t="str">
        <f>+IF(SummaryWithY!AD15="Y","√","")</f>
        <v/>
      </c>
      <c r="X15" s="47" t="str">
        <f>+IF(SummaryWithY!AE15="Y","√","")</f>
        <v>√</v>
      </c>
      <c r="Y15" s="47" t="str">
        <f>+IF(SummaryWithY!AF15="Y","√","")</f>
        <v>√</v>
      </c>
      <c r="Z15" s="47" t="str">
        <f>+IF(SummaryWithY!AG15="Y","√","")</f>
        <v>√</v>
      </c>
      <c r="AA15" s="47" t="str">
        <f>+IF(SummaryWithY!AH15="Y","√","")</f>
        <v/>
      </c>
      <c r="AB15" s="47" t="str">
        <f>+IF(SummaryWithY!AI15="Y","√","")</f>
        <v/>
      </c>
      <c r="AC15" s="47" t="str">
        <f>+IF(SummaryWithY!AJ15="Y","√","")</f>
        <v>√</v>
      </c>
      <c r="AD15" s="47" t="str">
        <f>+IF(SummaryWithY!AK15="Y","√","")</f>
        <v>√</v>
      </c>
      <c r="AE15" s="47" t="str">
        <f>+IF(SummaryWithY!AL15="Y","√","")</f>
        <v/>
      </c>
      <c r="AF15" s="47" t="str">
        <f>+IF(SummaryWithY!AM15="Y","√","")</f>
        <v/>
      </c>
    </row>
    <row r="16" spans="1:32" ht="38.25">
      <c r="A16" s="188" t="s">
        <v>29</v>
      </c>
      <c r="B16" s="42" t="s">
        <v>732</v>
      </c>
      <c r="C16" s="95">
        <f t="shared" si="0"/>
        <v>15</v>
      </c>
      <c r="D16" s="43" t="str">
        <f>+IF(SummaryWithY!D16="Y","√","")</f>
        <v>√</v>
      </c>
      <c r="E16" s="43" t="str">
        <f>+IF(SummaryWithY!F16="Y","√","")</f>
        <v/>
      </c>
      <c r="F16" s="43" t="str">
        <f>+IF(SummaryWithY!I16="Y","√","")</f>
        <v>√</v>
      </c>
      <c r="G16" s="43" t="str">
        <f>+IF(SummaryWithY!J16="Y","√","")</f>
        <v>√</v>
      </c>
      <c r="H16" s="43" t="str">
        <f>+IF(SummaryWithY!K16="Y","√","")</f>
        <v>√</v>
      </c>
      <c r="I16" s="43" t="str">
        <f>+IF(SummaryWithY!L16="Y","√","")</f>
        <v>√</v>
      </c>
      <c r="J16" s="43" t="str">
        <f>+IF(SummaryWithY!M16="Y","√","")</f>
        <v/>
      </c>
      <c r="K16" s="43" t="str">
        <f>+IF(SummaryWithY!N16="Y","√","")</f>
        <v/>
      </c>
      <c r="L16" s="43" t="str">
        <f>+IF(SummaryWithY!O16="Y","√","")</f>
        <v>√</v>
      </c>
      <c r="M16" s="43" t="str">
        <f>+IF(SummaryWithY!P16="Y","√","")</f>
        <v/>
      </c>
      <c r="N16" s="43" t="str">
        <f>+IF(SummaryWithY!Q16="Y","√","")</f>
        <v/>
      </c>
      <c r="O16" s="43" t="str">
        <f>+IF(SummaryWithY!R16="Y","√","")</f>
        <v>√</v>
      </c>
      <c r="P16" s="43" t="str">
        <f>+IF(SummaryWithY!S16="Y","√","")</f>
        <v>√</v>
      </c>
      <c r="Q16" s="43" t="str">
        <f>+IF(SummaryWithY!T16="Y","√","")</f>
        <v/>
      </c>
      <c r="R16" s="43" t="str">
        <f>+IF(SummaryWithY!U16="Y","√","")</f>
        <v>√</v>
      </c>
      <c r="S16" s="43" t="str">
        <f>+IF(SummaryWithY!V16="Y","√","")</f>
        <v/>
      </c>
      <c r="T16" s="43" t="str">
        <f>+IF(SummaryWithY!Y16="Y","√","")</f>
        <v>√</v>
      </c>
      <c r="U16" s="43" t="str">
        <f>+IF(SummaryWithY!AB16="Y","√","")</f>
        <v>√</v>
      </c>
      <c r="V16" s="43" t="str">
        <f>+IF(SummaryWithY!AC16="Y","√","")</f>
        <v/>
      </c>
      <c r="W16" s="43" t="str">
        <f>+IF(SummaryWithY!AD16="Y","√","")</f>
        <v/>
      </c>
      <c r="X16" s="43" t="str">
        <f>+IF(SummaryWithY!AE16="Y","√","")</f>
        <v/>
      </c>
      <c r="Y16" s="43" t="str">
        <f>+IF(SummaryWithY!AF16="Y","√","")</f>
        <v>√</v>
      </c>
      <c r="Z16" s="43" t="str">
        <f>+IF(SummaryWithY!AG16="Y","√","")</f>
        <v>√</v>
      </c>
      <c r="AA16" s="43" t="str">
        <f>+IF(SummaryWithY!AH16="Y","√","")</f>
        <v/>
      </c>
      <c r="AB16" s="43" t="str">
        <f>+IF(SummaryWithY!AI16="Y","√","")</f>
        <v>√</v>
      </c>
      <c r="AC16" s="43" t="str">
        <f>+IF(SummaryWithY!AJ16="Y","√","")</f>
        <v>√</v>
      </c>
      <c r="AD16" s="43" t="str">
        <f>+IF(SummaryWithY!AK16="Y","√","")</f>
        <v/>
      </c>
      <c r="AE16" s="43" t="str">
        <f>+IF(SummaryWithY!AL16="Y","√","")</f>
        <v/>
      </c>
      <c r="AF16" s="43" t="str">
        <f>+IF(SummaryWithY!AM16="Y","√","")</f>
        <v/>
      </c>
    </row>
    <row r="17" spans="1:32" ht="51">
      <c r="A17" s="189"/>
      <c r="B17" s="44" t="s">
        <v>733</v>
      </c>
      <c r="C17" s="95">
        <f t="shared" si="0"/>
        <v>5</v>
      </c>
      <c r="D17" s="45" t="str">
        <f>+IF(SummaryWithY!D17="Y","√","")</f>
        <v>√</v>
      </c>
      <c r="E17" s="45" t="str">
        <f>+IF(SummaryWithY!F17="Y","√","")</f>
        <v/>
      </c>
      <c r="F17" s="45" t="str">
        <f>+IF(SummaryWithY!I17="Y","√","")</f>
        <v/>
      </c>
      <c r="G17" s="45" t="str">
        <f>+IF(SummaryWithY!J17="Y","√","")</f>
        <v>√</v>
      </c>
      <c r="H17" s="45" t="str">
        <f>+IF(SummaryWithY!K17="Y","√","")</f>
        <v/>
      </c>
      <c r="I17" s="45" t="str">
        <f>+IF(SummaryWithY!L17="Y","√","")</f>
        <v>√</v>
      </c>
      <c r="J17" s="45" t="str">
        <f>+IF(SummaryWithY!M17="Y","√","")</f>
        <v/>
      </c>
      <c r="K17" s="45" t="str">
        <f>+IF(SummaryWithY!N17="Y","√","")</f>
        <v/>
      </c>
      <c r="L17" s="45" t="str">
        <f>+IF(SummaryWithY!O17="Y","√","")</f>
        <v/>
      </c>
      <c r="M17" s="45" t="str">
        <f>+IF(SummaryWithY!P17="Y","√","")</f>
        <v/>
      </c>
      <c r="N17" s="45" t="str">
        <f>+IF(SummaryWithY!Q17="Y","√","")</f>
        <v/>
      </c>
      <c r="O17" s="45" t="str">
        <f>+IF(SummaryWithY!R17="Y","√","")</f>
        <v/>
      </c>
      <c r="P17" s="45" t="str">
        <f>+IF(SummaryWithY!S17="Y","√","")</f>
        <v/>
      </c>
      <c r="Q17" s="45" t="str">
        <f>+IF(SummaryWithY!T17="Y","√","")</f>
        <v/>
      </c>
      <c r="R17" s="45" t="str">
        <f>+IF(SummaryWithY!U17="Y","√","")</f>
        <v/>
      </c>
      <c r="S17" s="45" t="str">
        <f>+IF(SummaryWithY!V17="Y","√","")</f>
        <v/>
      </c>
      <c r="T17" s="45" t="str">
        <f>+IF(SummaryWithY!Y17="Y","√","")</f>
        <v>√</v>
      </c>
      <c r="U17" s="45" t="str">
        <f>+IF(SummaryWithY!AB17="Y","√","")</f>
        <v/>
      </c>
      <c r="V17" s="45" t="str">
        <f>+IF(SummaryWithY!AC17="Y","√","")</f>
        <v/>
      </c>
      <c r="W17" s="45" t="str">
        <f>+IF(SummaryWithY!AD17="Y","√","")</f>
        <v/>
      </c>
      <c r="X17" s="45" t="str">
        <f>+IF(SummaryWithY!AE17="Y","√","")</f>
        <v/>
      </c>
      <c r="Y17" s="45" t="str">
        <f>+IF(SummaryWithY!AF17="Y","√","")</f>
        <v/>
      </c>
      <c r="Z17" s="45" t="str">
        <f>+IF(SummaryWithY!AG17="Y","√","")</f>
        <v>√</v>
      </c>
      <c r="AA17" s="45" t="str">
        <f>+IF(SummaryWithY!AH17="Y","√","")</f>
        <v/>
      </c>
      <c r="AB17" s="45" t="str">
        <f>+IF(SummaryWithY!AI17="Y","√","")</f>
        <v/>
      </c>
      <c r="AC17" s="45" t="str">
        <f>+IF(SummaryWithY!AJ17="Y","√","")</f>
        <v/>
      </c>
      <c r="AD17" s="45" t="str">
        <f>+IF(SummaryWithY!AK17="Y","√","")</f>
        <v/>
      </c>
      <c r="AE17" s="45" t="str">
        <f>+IF(SummaryWithY!AL17="Y","√","")</f>
        <v/>
      </c>
      <c r="AF17" s="45" t="str">
        <f>+IF(SummaryWithY!AM17="Y","√","")</f>
        <v/>
      </c>
    </row>
    <row r="18" spans="1:32" ht="25.5">
      <c r="A18" s="190"/>
      <c r="B18" s="46" t="s">
        <v>734</v>
      </c>
      <c r="C18" s="94">
        <f t="shared" si="0"/>
        <v>15</v>
      </c>
      <c r="D18" s="47" t="str">
        <f>+IF(SummaryWithY!D18="Y","√","")</f>
        <v>√</v>
      </c>
      <c r="E18" s="47" t="str">
        <f>+IF(SummaryWithY!F18="Y","√","")</f>
        <v/>
      </c>
      <c r="F18" s="47" t="str">
        <f>+IF(SummaryWithY!I18="Y","√","")</f>
        <v>√</v>
      </c>
      <c r="G18" s="47" t="str">
        <f>+IF(SummaryWithY!J18="Y","√","")</f>
        <v>√</v>
      </c>
      <c r="H18" s="47" t="str">
        <f>+IF(SummaryWithY!K18="Y","√","")</f>
        <v>√</v>
      </c>
      <c r="I18" s="47" t="str">
        <f>+IF(SummaryWithY!L18="Y","√","")</f>
        <v>√</v>
      </c>
      <c r="J18" s="47" t="str">
        <f>+IF(SummaryWithY!M18="Y","√","")</f>
        <v/>
      </c>
      <c r="K18" s="47" t="str">
        <f>+IF(SummaryWithY!N18="Y","√","")</f>
        <v/>
      </c>
      <c r="L18" s="47" t="str">
        <f>+IF(SummaryWithY!O18="Y","√","")</f>
        <v>√</v>
      </c>
      <c r="M18" s="47" t="str">
        <f>+IF(SummaryWithY!P18="Y","√","")</f>
        <v/>
      </c>
      <c r="N18" s="47" t="str">
        <f>+IF(SummaryWithY!Q18="Y","√","")</f>
        <v/>
      </c>
      <c r="O18" s="47" t="str">
        <f>+IF(SummaryWithY!R18="Y","√","")</f>
        <v>√</v>
      </c>
      <c r="P18" s="47" t="str">
        <f>+IF(SummaryWithY!S18="Y","√","")</f>
        <v>√</v>
      </c>
      <c r="Q18" s="47" t="str">
        <f>+IF(SummaryWithY!T18="Y","√","")</f>
        <v/>
      </c>
      <c r="R18" s="47" t="str">
        <f>+IF(SummaryWithY!U18="Y","√","")</f>
        <v>√</v>
      </c>
      <c r="S18" s="47" t="str">
        <f>+IF(SummaryWithY!V18="Y","√","")</f>
        <v/>
      </c>
      <c r="T18" s="47" t="str">
        <f>+IF(SummaryWithY!Y18="Y","√","")</f>
        <v>√</v>
      </c>
      <c r="U18" s="47" t="str">
        <f>+IF(SummaryWithY!AB18="Y","√","")</f>
        <v>√</v>
      </c>
      <c r="V18" s="47" t="str">
        <f>+IF(SummaryWithY!AC18="Y","√","")</f>
        <v/>
      </c>
      <c r="W18" s="47" t="str">
        <f>+IF(SummaryWithY!AD18="Y","√","")</f>
        <v/>
      </c>
      <c r="X18" s="47" t="str">
        <f>+IF(SummaryWithY!AE18="Y","√","")</f>
        <v/>
      </c>
      <c r="Y18" s="47" t="str">
        <f>+IF(SummaryWithY!AF18="Y","√","")</f>
        <v>√</v>
      </c>
      <c r="Z18" s="47" t="str">
        <f>+IF(SummaryWithY!AG18="Y","√","")</f>
        <v>√</v>
      </c>
      <c r="AA18" s="47" t="str">
        <f>+IF(SummaryWithY!AH18="Y","√","")</f>
        <v/>
      </c>
      <c r="AB18" s="47" t="str">
        <f>+IF(SummaryWithY!AI18="Y","√","")</f>
        <v>√</v>
      </c>
      <c r="AC18" s="47" t="str">
        <f>+IF(SummaryWithY!AJ18="Y","√","")</f>
        <v>√</v>
      </c>
      <c r="AD18" s="47" t="str">
        <f>+IF(SummaryWithY!AK18="Y","√","")</f>
        <v/>
      </c>
      <c r="AE18" s="47" t="str">
        <f>+IF(SummaryWithY!AL18="Y","√","")</f>
        <v/>
      </c>
      <c r="AF18" s="47" t="str">
        <f>+IF(SummaryWithY!AM18="Y","√","")</f>
        <v/>
      </c>
    </row>
    <row r="19" spans="1:32" ht="51">
      <c r="A19" s="204" t="s">
        <v>30</v>
      </c>
      <c r="B19" s="42" t="s">
        <v>735</v>
      </c>
      <c r="C19" s="95">
        <f t="shared" si="0"/>
        <v>18</v>
      </c>
      <c r="D19" s="43" t="str">
        <f>+IF(SummaryWithY!D19="Y","√","")</f>
        <v>√</v>
      </c>
      <c r="E19" s="43" t="str">
        <f>+IF(SummaryWithY!F19="Y","√","")</f>
        <v/>
      </c>
      <c r="F19" s="43" t="str">
        <f>+IF(SummaryWithY!I19="Y","√","")</f>
        <v/>
      </c>
      <c r="G19" s="43" t="str">
        <f>+IF(SummaryWithY!J19="Y","√","")</f>
        <v>√</v>
      </c>
      <c r="H19" s="43" t="str">
        <f>+IF(SummaryWithY!K19="Y","√","")</f>
        <v>√</v>
      </c>
      <c r="I19" s="43" t="str">
        <f>+IF(SummaryWithY!L19="Y","√","")</f>
        <v>√</v>
      </c>
      <c r="J19" s="43" t="str">
        <f>+IF(SummaryWithY!M19="Y","√","")</f>
        <v/>
      </c>
      <c r="K19" s="43" t="str">
        <f>+IF(SummaryWithY!N19="Y","√","")</f>
        <v>√</v>
      </c>
      <c r="L19" s="43" t="str">
        <f>+IF(SummaryWithY!O19="Y","√","")</f>
        <v/>
      </c>
      <c r="M19" s="43" t="str">
        <f>+IF(SummaryWithY!P19="Y","√","")</f>
        <v/>
      </c>
      <c r="N19" s="43" t="str">
        <f>+IF(SummaryWithY!Q19="Y","√","")</f>
        <v>√</v>
      </c>
      <c r="O19" s="43" t="str">
        <f>+IF(SummaryWithY!R19="Y","√","")</f>
        <v>√</v>
      </c>
      <c r="P19" s="43" t="str">
        <f>+IF(SummaryWithY!S19="Y","√","")</f>
        <v/>
      </c>
      <c r="Q19" s="43" t="str">
        <f>+IF(SummaryWithY!T19="Y","√","")</f>
        <v>√</v>
      </c>
      <c r="R19" s="43" t="str">
        <f>+IF(SummaryWithY!U19="Y","√","")</f>
        <v/>
      </c>
      <c r="S19" s="43" t="str">
        <f>+IF(SummaryWithY!V19="Y","√","")</f>
        <v/>
      </c>
      <c r="T19" s="43" t="str">
        <f>+IF(SummaryWithY!Y19="Y","√","")</f>
        <v>√</v>
      </c>
      <c r="U19" s="43" t="str">
        <f>+IF(SummaryWithY!AB19="Y","√","")</f>
        <v>√</v>
      </c>
      <c r="V19" s="43" t="str">
        <f>+IF(SummaryWithY!AC19="Y","√","")</f>
        <v>√</v>
      </c>
      <c r="W19" s="43" t="str">
        <f>+IF(SummaryWithY!AD19="Y","√","")</f>
        <v>√</v>
      </c>
      <c r="X19" s="43" t="str">
        <f>+IF(SummaryWithY!AE19="Y","√","")</f>
        <v/>
      </c>
      <c r="Y19" s="43" t="str">
        <f>+IF(SummaryWithY!AF19="Y","√","")</f>
        <v>√</v>
      </c>
      <c r="Z19" s="43" t="str">
        <f>+IF(SummaryWithY!AG19="Y","√","")</f>
        <v>√</v>
      </c>
      <c r="AA19" s="43" t="str">
        <f>+IF(SummaryWithY!AH19="Y","√","")</f>
        <v>√</v>
      </c>
      <c r="AB19" s="43" t="str">
        <f>+IF(SummaryWithY!AI19="Y","√","")</f>
        <v>√</v>
      </c>
      <c r="AC19" s="43" t="str">
        <f>+IF(SummaryWithY!AJ19="Y","√","")</f>
        <v>√</v>
      </c>
      <c r="AD19" s="43" t="str">
        <f>+IF(SummaryWithY!AK19="Y","√","")</f>
        <v>√</v>
      </c>
      <c r="AE19" s="43" t="str">
        <f>+IF(SummaryWithY!AL19="Y","√","")</f>
        <v/>
      </c>
      <c r="AF19" s="43" t="str">
        <f>+IF(SummaryWithY!AM19="Y","√","")</f>
        <v/>
      </c>
    </row>
    <row r="20" spans="1:32" ht="38.25">
      <c r="A20" s="205"/>
      <c r="B20" s="44" t="s">
        <v>736</v>
      </c>
      <c r="C20" s="95">
        <f t="shared" si="0"/>
        <v>8</v>
      </c>
      <c r="D20" s="45" t="str">
        <f>+IF(SummaryWithY!D20="Y","√","")</f>
        <v/>
      </c>
      <c r="E20" s="45" t="str">
        <f>+IF(SummaryWithY!F20="Y","√","")</f>
        <v/>
      </c>
      <c r="F20" s="45" t="str">
        <f>+IF(SummaryWithY!I20="Y","√","")</f>
        <v/>
      </c>
      <c r="G20" s="45" t="str">
        <f>+IF(SummaryWithY!J20="Y","√","")</f>
        <v/>
      </c>
      <c r="H20" s="45" t="str">
        <f>+IF(SummaryWithY!K20="Y","√","")</f>
        <v/>
      </c>
      <c r="I20" s="45" t="str">
        <f>+IF(SummaryWithY!L20="Y","√","")</f>
        <v/>
      </c>
      <c r="J20" s="45" t="str">
        <f>+IF(SummaryWithY!M20="Y","√","")</f>
        <v/>
      </c>
      <c r="K20" s="45" t="str">
        <f>+IF(SummaryWithY!N20="Y","√","")</f>
        <v/>
      </c>
      <c r="L20" s="45" t="str">
        <f>+IF(SummaryWithY!O20="Y","√","")</f>
        <v/>
      </c>
      <c r="M20" s="45" t="str">
        <f>+IF(SummaryWithY!P20="Y","√","")</f>
        <v/>
      </c>
      <c r="N20" s="45" t="str">
        <f>+IF(SummaryWithY!Q20="Y","√","")</f>
        <v>√</v>
      </c>
      <c r="O20" s="45" t="str">
        <f>+IF(SummaryWithY!R20="Y","√","")</f>
        <v/>
      </c>
      <c r="P20" s="45" t="str">
        <f>+IF(SummaryWithY!S20="Y","√","")</f>
        <v/>
      </c>
      <c r="Q20" s="45" t="str">
        <f>+IF(SummaryWithY!T20="Y","√","")</f>
        <v>√</v>
      </c>
      <c r="R20" s="45" t="str">
        <f>+IF(SummaryWithY!U20="Y","√","")</f>
        <v/>
      </c>
      <c r="S20" s="45" t="str">
        <f>+IF(SummaryWithY!V20="Y","√","")</f>
        <v/>
      </c>
      <c r="T20" s="45" t="str">
        <f>+IF(SummaryWithY!Y20="Y","√","")</f>
        <v>√</v>
      </c>
      <c r="U20" s="45" t="str">
        <f>+IF(SummaryWithY!AB20="Y","√","")</f>
        <v/>
      </c>
      <c r="V20" s="45" t="str">
        <f>+IF(SummaryWithY!AC20="Y","√","")</f>
        <v/>
      </c>
      <c r="W20" s="45" t="str">
        <f>+IF(SummaryWithY!AD20="Y","√","")</f>
        <v/>
      </c>
      <c r="X20" s="45" t="str">
        <f>+IF(SummaryWithY!AE20="Y","√","")</f>
        <v>√</v>
      </c>
      <c r="Y20" s="45" t="str">
        <f>+IF(SummaryWithY!AF20="Y","√","")</f>
        <v>√</v>
      </c>
      <c r="Z20" s="45" t="str">
        <f>+IF(SummaryWithY!AG20="Y","√","")</f>
        <v/>
      </c>
      <c r="AA20" s="45" t="str">
        <f>+IF(SummaryWithY!AH20="Y","√","")</f>
        <v>√</v>
      </c>
      <c r="AB20" s="45" t="str">
        <f>+IF(SummaryWithY!AI20="Y","√","")</f>
        <v>√</v>
      </c>
      <c r="AC20" s="45" t="str">
        <f>+IF(SummaryWithY!AJ20="Y","√","")</f>
        <v>√</v>
      </c>
      <c r="AD20" s="45" t="str">
        <f>+IF(SummaryWithY!AK20="Y","√","")</f>
        <v/>
      </c>
      <c r="AE20" s="45" t="str">
        <f>+IF(SummaryWithY!AL20="Y","√","")</f>
        <v/>
      </c>
      <c r="AF20" s="45" t="str">
        <f>+IF(SummaryWithY!AM20="Y","√","")</f>
        <v/>
      </c>
    </row>
    <row r="21" spans="1:32" ht="51">
      <c r="A21" s="206"/>
      <c r="B21" s="46" t="s">
        <v>737</v>
      </c>
      <c r="C21" s="94">
        <f t="shared" si="0"/>
        <v>2</v>
      </c>
      <c r="D21" s="47" t="str">
        <f>+IF(SummaryWithY!D21="Y","√","")</f>
        <v/>
      </c>
      <c r="E21" s="47" t="str">
        <f>+IF(SummaryWithY!F21="Y","√","")</f>
        <v/>
      </c>
      <c r="F21" s="47" t="str">
        <f>+IF(SummaryWithY!I21="Y","√","")</f>
        <v/>
      </c>
      <c r="G21" s="47" t="str">
        <f>+IF(SummaryWithY!J21="Y","√","")</f>
        <v/>
      </c>
      <c r="H21" s="47" t="str">
        <f>+IF(SummaryWithY!K21="Y","√","")</f>
        <v/>
      </c>
      <c r="I21" s="47" t="str">
        <f>+IF(SummaryWithY!L21="Y","√","")</f>
        <v/>
      </c>
      <c r="J21" s="47" t="str">
        <f>+IF(SummaryWithY!M21="Y","√","")</f>
        <v/>
      </c>
      <c r="K21" s="47" t="str">
        <f>+IF(SummaryWithY!N21="Y","√","")</f>
        <v/>
      </c>
      <c r="L21" s="47" t="str">
        <f>+IF(SummaryWithY!O21="Y","√","")</f>
        <v/>
      </c>
      <c r="M21" s="47" t="str">
        <f>+IF(SummaryWithY!P21="Y","√","")</f>
        <v/>
      </c>
      <c r="N21" s="47" t="str">
        <f>+IF(SummaryWithY!Q21="Y","√","")</f>
        <v/>
      </c>
      <c r="O21" s="47" t="str">
        <f>+IF(SummaryWithY!R21="Y","√","")</f>
        <v>√</v>
      </c>
      <c r="P21" s="47" t="str">
        <f>+IF(SummaryWithY!S21="Y","√","")</f>
        <v/>
      </c>
      <c r="Q21" s="47" t="str">
        <f>+IF(SummaryWithY!T21="Y","√","")</f>
        <v/>
      </c>
      <c r="R21" s="47" t="str">
        <f>+IF(SummaryWithY!U21="Y","√","")</f>
        <v/>
      </c>
      <c r="S21" s="47" t="str">
        <f>+IF(SummaryWithY!V21="Y","√","")</f>
        <v/>
      </c>
      <c r="T21" s="47" t="str">
        <f>+IF(SummaryWithY!Y21="Y","√","")</f>
        <v/>
      </c>
      <c r="U21" s="47" t="str">
        <f>+IF(SummaryWithY!AB21="Y","√","")</f>
        <v/>
      </c>
      <c r="V21" s="47" t="str">
        <f>+IF(SummaryWithY!AC21="Y","√","")</f>
        <v/>
      </c>
      <c r="W21" s="47" t="str">
        <f>+IF(SummaryWithY!AD21="Y","√","")</f>
        <v/>
      </c>
      <c r="X21" s="47" t="str">
        <f>+IF(SummaryWithY!AE21="Y","√","")</f>
        <v/>
      </c>
      <c r="Y21" s="47" t="str">
        <f>+IF(SummaryWithY!AF21="Y","√","")</f>
        <v>√</v>
      </c>
      <c r="Z21" s="47" t="str">
        <f>+IF(SummaryWithY!AG21="Y","√","")</f>
        <v/>
      </c>
      <c r="AA21" s="47" t="str">
        <f>+IF(SummaryWithY!AH21="Y","√","")</f>
        <v/>
      </c>
      <c r="AB21" s="47" t="str">
        <f>+IF(SummaryWithY!AI21="Y","√","")</f>
        <v/>
      </c>
      <c r="AC21" s="47" t="str">
        <f>+IF(SummaryWithY!AJ21="Y","√","")</f>
        <v/>
      </c>
      <c r="AD21" s="47" t="str">
        <f>+IF(SummaryWithY!AK21="Y","√","")</f>
        <v/>
      </c>
      <c r="AE21" s="47" t="str">
        <f>+IF(SummaryWithY!AL21="Y","√","")</f>
        <v/>
      </c>
      <c r="AF21" s="47" t="str">
        <f>+IF(SummaryWithY!AM21="Y","√","")</f>
        <v/>
      </c>
    </row>
    <row r="22" spans="1:32" ht="25.15" customHeight="1">
      <c r="A22" s="192" t="s">
        <v>738</v>
      </c>
      <c r="B22" s="42" t="s">
        <v>739</v>
      </c>
      <c r="C22" s="95">
        <f t="shared" si="0"/>
        <v>14</v>
      </c>
      <c r="D22" s="43" t="str">
        <f>+IF(SummaryWithY!D22="Y","√","")</f>
        <v>√</v>
      </c>
      <c r="E22" s="43" t="str">
        <f>+IF(SummaryWithY!F22="Y","√","")</f>
        <v/>
      </c>
      <c r="F22" s="43" t="str">
        <f>+IF(SummaryWithY!I22="Y","√","")</f>
        <v>√</v>
      </c>
      <c r="G22" s="43" t="str">
        <f>+IF(SummaryWithY!J22="Y","√","")</f>
        <v>√</v>
      </c>
      <c r="H22" s="43" t="str">
        <f>+IF(SummaryWithY!K22="Y","√","")</f>
        <v>√</v>
      </c>
      <c r="I22" s="43" t="str">
        <f>+IF(SummaryWithY!L22="Y","√","")</f>
        <v/>
      </c>
      <c r="J22" s="43" t="str">
        <f>+IF(SummaryWithY!M22="Y","√","")</f>
        <v/>
      </c>
      <c r="K22" s="43" t="str">
        <f>+IF(SummaryWithY!N22="Y","√","")</f>
        <v/>
      </c>
      <c r="L22" s="43" t="str">
        <f>+IF(SummaryWithY!O22="Y","√","")</f>
        <v/>
      </c>
      <c r="M22" s="43" t="str">
        <f>+IF(SummaryWithY!P22="Y","√","")</f>
        <v>√</v>
      </c>
      <c r="N22" s="43" t="str">
        <f>+IF(SummaryWithY!Q22="Y","√","")</f>
        <v>√</v>
      </c>
      <c r="O22" s="43" t="str">
        <f>+IF(SummaryWithY!R22="Y","√","")</f>
        <v>√</v>
      </c>
      <c r="P22" s="43" t="str">
        <f>+IF(SummaryWithY!S22="Y","√","")</f>
        <v>√</v>
      </c>
      <c r="Q22" s="43" t="str">
        <f>+IF(SummaryWithY!T22="Y","√","")</f>
        <v>√</v>
      </c>
      <c r="R22" s="43" t="str">
        <f>+IF(SummaryWithY!U22="Y","√","")</f>
        <v/>
      </c>
      <c r="S22" s="43" t="str">
        <f>+IF(SummaryWithY!V22="Y","√","")</f>
        <v/>
      </c>
      <c r="T22" s="43" t="str">
        <f>+IF(SummaryWithY!Y22="Y","√","")</f>
        <v/>
      </c>
      <c r="U22" s="43" t="str">
        <f>+IF(SummaryWithY!AB22="Y","√","")</f>
        <v>√</v>
      </c>
      <c r="V22" s="43" t="str">
        <f>+IF(SummaryWithY!AC22="Y","√","")</f>
        <v/>
      </c>
      <c r="W22" s="43" t="str">
        <f>+IF(SummaryWithY!AD22="Y","√","")</f>
        <v/>
      </c>
      <c r="X22" s="43" t="str">
        <f>+IF(SummaryWithY!AE22="Y","√","")</f>
        <v/>
      </c>
      <c r="Y22" s="43" t="str">
        <f>+IF(SummaryWithY!AF22="Y","√","")</f>
        <v>√</v>
      </c>
      <c r="Z22" s="43" t="str">
        <f>+IF(SummaryWithY!AG22="Y","√","")</f>
        <v>√</v>
      </c>
      <c r="AA22" s="43" t="str">
        <f>+IF(SummaryWithY!AH22="Y","√","")</f>
        <v>√</v>
      </c>
      <c r="AB22" s="43" t="str">
        <f>+IF(SummaryWithY!AI22="Y","√","")</f>
        <v/>
      </c>
      <c r="AC22" s="43" t="str">
        <f>+IF(SummaryWithY!AJ22="Y","√","")</f>
        <v>√</v>
      </c>
      <c r="AD22" s="43" t="str">
        <f>+IF(SummaryWithY!AK22="Y","√","")</f>
        <v/>
      </c>
      <c r="AE22" s="43" t="str">
        <f>+IF(SummaryWithY!AL22="Y","√","")</f>
        <v/>
      </c>
      <c r="AF22" s="43" t="str">
        <f>+IF(SummaryWithY!AM22="Y","√","")</f>
        <v/>
      </c>
    </row>
    <row r="23" spans="1:32" ht="38.25">
      <c r="A23" s="193"/>
      <c r="B23" s="44" t="s">
        <v>740</v>
      </c>
      <c r="C23" s="95">
        <f t="shared" si="0"/>
        <v>6</v>
      </c>
      <c r="D23" s="45" t="str">
        <f>+IF(SummaryWithY!D23="Y","√","")</f>
        <v/>
      </c>
      <c r="E23" s="45" t="str">
        <f>+IF(SummaryWithY!F23="Y","√","")</f>
        <v>√</v>
      </c>
      <c r="F23" s="45" t="str">
        <f>+IF(SummaryWithY!I23="Y","√","")</f>
        <v>√</v>
      </c>
      <c r="G23" s="45" t="str">
        <f>+IF(SummaryWithY!J23="Y","√","")</f>
        <v>√</v>
      </c>
      <c r="H23" s="45" t="str">
        <f>+IF(SummaryWithY!K23="Y","√","")</f>
        <v/>
      </c>
      <c r="I23" s="45" t="str">
        <f>+IF(SummaryWithY!L23="Y","√","")</f>
        <v/>
      </c>
      <c r="J23" s="45" t="str">
        <f>+IF(SummaryWithY!M23="Y","√","")</f>
        <v/>
      </c>
      <c r="K23" s="45" t="str">
        <f>+IF(SummaryWithY!N23="Y","√","")</f>
        <v/>
      </c>
      <c r="L23" s="45" t="str">
        <f>+IF(SummaryWithY!O23="Y","√","")</f>
        <v/>
      </c>
      <c r="M23" s="45" t="str">
        <f>+IF(SummaryWithY!P23="Y","√","")</f>
        <v/>
      </c>
      <c r="N23" s="45" t="str">
        <f>+IF(SummaryWithY!Q23="Y","√","")</f>
        <v>√</v>
      </c>
      <c r="O23" s="45" t="str">
        <f>+IF(SummaryWithY!R23="Y","√","")</f>
        <v>√</v>
      </c>
      <c r="P23" s="45" t="str">
        <f>+IF(SummaryWithY!S23="Y","√","")</f>
        <v/>
      </c>
      <c r="Q23" s="45" t="str">
        <f>+IF(SummaryWithY!T23="Y","√","")</f>
        <v/>
      </c>
      <c r="R23" s="45" t="str">
        <f>+IF(SummaryWithY!U23="Y","√","")</f>
        <v/>
      </c>
      <c r="S23" s="45" t="str">
        <f>+IF(SummaryWithY!V23="Y","√","")</f>
        <v/>
      </c>
      <c r="T23" s="45" t="str">
        <f>+IF(SummaryWithY!Y23="Y","√","")</f>
        <v/>
      </c>
      <c r="U23" s="45" t="str">
        <f>+IF(SummaryWithY!AB23="Y","√","")</f>
        <v/>
      </c>
      <c r="V23" s="45" t="str">
        <f>+IF(SummaryWithY!AC23="Y","√","")</f>
        <v/>
      </c>
      <c r="W23" s="45" t="str">
        <f>+IF(SummaryWithY!AD23="Y","√","")</f>
        <v/>
      </c>
      <c r="X23" s="45" t="str">
        <f>+IF(SummaryWithY!AE23="Y","√","")</f>
        <v/>
      </c>
      <c r="Y23" s="45" t="str">
        <f>+IF(SummaryWithY!AF23="Y","√","")</f>
        <v/>
      </c>
      <c r="Z23" s="45" t="str">
        <f>+IF(SummaryWithY!AG23="Y","√","")</f>
        <v/>
      </c>
      <c r="AA23" s="45" t="str">
        <f>+IF(SummaryWithY!AH23="Y","√","")</f>
        <v/>
      </c>
      <c r="AB23" s="45" t="str">
        <f>+IF(SummaryWithY!AI23="Y","√","")</f>
        <v>√</v>
      </c>
      <c r="AC23" s="45" t="str">
        <f>+IF(SummaryWithY!AJ23="Y","√","")</f>
        <v/>
      </c>
      <c r="AD23" s="45" t="str">
        <f>+IF(SummaryWithY!AK23="Y","√","")</f>
        <v/>
      </c>
      <c r="AE23" s="45" t="str">
        <f>+IF(SummaryWithY!AL23="Y","√","")</f>
        <v/>
      </c>
      <c r="AF23" s="45" t="str">
        <f>+IF(SummaryWithY!AM23="Y","√","")</f>
        <v/>
      </c>
    </row>
    <row r="24" spans="1:32" ht="38.25">
      <c r="A24" s="194"/>
      <c r="B24" s="46" t="s">
        <v>741</v>
      </c>
      <c r="C24" s="94">
        <f t="shared" si="0"/>
        <v>8</v>
      </c>
      <c r="D24" s="47" t="str">
        <f>+IF(SummaryWithY!D24="Y","√","")</f>
        <v/>
      </c>
      <c r="E24" s="47" t="str">
        <f>+IF(SummaryWithY!F24="Y","√","")</f>
        <v/>
      </c>
      <c r="F24" s="47" t="str">
        <f>+IF(SummaryWithY!I24="Y","√","")</f>
        <v>√</v>
      </c>
      <c r="G24" s="47" t="str">
        <f>+IF(SummaryWithY!J24="Y","√","")</f>
        <v>√</v>
      </c>
      <c r="H24" s="47" t="str">
        <f>+IF(SummaryWithY!K24="Y","√","")</f>
        <v>√</v>
      </c>
      <c r="I24" s="47" t="str">
        <f>+IF(SummaryWithY!L24="Y","√","")</f>
        <v>√</v>
      </c>
      <c r="J24" s="47" t="str">
        <f>+IF(SummaryWithY!M24="Y","√","")</f>
        <v/>
      </c>
      <c r="K24" s="47" t="str">
        <f>+IF(SummaryWithY!N24="Y","√","")</f>
        <v/>
      </c>
      <c r="L24" s="47" t="str">
        <f>+IF(SummaryWithY!O24="Y","√","")</f>
        <v/>
      </c>
      <c r="M24" s="47" t="str">
        <f>+IF(SummaryWithY!P24="Y","√","")</f>
        <v/>
      </c>
      <c r="N24" s="47" t="str">
        <f>+IF(SummaryWithY!Q24="Y","√","")</f>
        <v>√</v>
      </c>
      <c r="O24" s="47" t="str">
        <f>+IF(SummaryWithY!R24="Y","√","")</f>
        <v/>
      </c>
      <c r="P24" s="47" t="str">
        <f>+IF(SummaryWithY!S24="Y","√","")</f>
        <v/>
      </c>
      <c r="Q24" s="47" t="str">
        <f>+IF(SummaryWithY!T24="Y","√","")</f>
        <v/>
      </c>
      <c r="R24" s="47" t="str">
        <f>+IF(SummaryWithY!U24="Y","√","")</f>
        <v/>
      </c>
      <c r="S24" s="47" t="str">
        <f>+IF(SummaryWithY!V24="Y","√","")</f>
        <v/>
      </c>
      <c r="T24" s="47" t="str">
        <f>+IF(SummaryWithY!Y24="Y","√","")</f>
        <v/>
      </c>
      <c r="U24" s="47" t="str">
        <f>+IF(SummaryWithY!AB24="Y","√","")</f>
        <v>√</v>
      </c>
      <c r="V24" s="47" t="str">
        <f>+IF(SummaryWithY!AC24="Y","√","")</f>
        <v/>
      </c>
      <c r="W24" s="47" t="str">
        <f>+IF(SummaryWithY!AD24="Y","√","")</f>
        <v/>
      </c>
      <c r="X24" s="47" t="str">
        <f>+IF(SummaryWithY!AE24="Y","√","")</f>
        <v/>
      </c>
      <c r="Y24" s="47" t="str">
        <f>+IF(SummaryWithY!AF24="Y","√","")</f>
        <v/>
      </c>
      <c r="Z24" s="47" t="str">
        <f>+IF(SummaryWithY!AG24="Y","√","")</f>
        <v>√</v>
      </c>
      <c r="AA24" s="47" t="str">
        <f>+IF(SummaryWithY!AH24="Y","√","")</f>
        <v/>
      </c>
      <c r="AB24" s="47" t="str">
        <f>+IF(SummaryWithY!AI24="Y","√","")</f>
        <v/>
      </c>
      <c r="AC24" s="47" t="str">
        <f>+IF(SummaryWithY!AJ24="Y","√","")</f>
        <v/>
      </c>
      <c r="AD24" s="47" t="str">
        <f>+IF(SummaryWithY!AK24="Y","√","")</f>
        <v>√</v>
      </c>
      <c r="AE24" s="47" t="str">
        <f>+IF(SummaryWithY!AL24="Y","√","")</f>
        <v/>
      </c>
      <c r="AF24" s="47" t="str">
        <f>+IF(SummaryWithY!AM24="Y","√","")</f>
        <v/>
      </c>
    </row>
    <row r="25" spans="1:32" ht="51">
      <c r="A25" s="195" t="s">
        <v>32</v>
      </c>
      <c r="B25" s="42" t="s">
        <v>742</v>
      </c>
      <c r="C25" s="95">
        <f t="shared" si="0"/>
        <v>15</v>
      </c>
      <c r="D25" s="43" t="str">
        <f>+IF(SummaryWithY!D25="Y","√","")</f>
        <v>√</v>
      </c>
      <c r="E25" s="43" t="str">
        <f>+IF(SummaryWithY!F25="Y","√","")</f>
        <v>√</v>
      </c>
      <c r="F25" s="43" t="str">
        <f>+IF(SummaryWithY!I25="Y","√","")</f>
        <v/>
      </c>
      <c r="G25" s="43" t="str">
        <f>+IF(SummaryWithY!J25="Y","√","")</f>
        <v>√</v>
      </c>
      <c r="H25" s="43" t="str">
        <f>+IF(SummaryWithY!K25="Y","√","")</f>
        <v>√</v>
      </c>
      <c r="I25" s="43" t="str">
        <f>+IF(SummaryWithY!L25="Y","√","")</f>
        <v/>
      </c>
      <c r="J25" s="43" t="str">
        <f>+IF(SummaryWithY!M25="Y","√","")</f>
        <v>√</v>
      </c>
      <c r="K25" s="43" t="str">
        <f>+IF(SummaryWithY!N25="Y","√","")</f>
        <v>√</v>
      </c>
      <c r="L25" s="43" t="str">
        <f>+IF(SummaryWithY!O25="Y","√","")</f>
        <v/>
      </c>
      <c r="M25" s="43" t="str">
        <f>+IF(SummaryWithY!P25="Y","√","")</f>
        <v/>
      </c>
      <c r="N25" s="43" t="str">
        <f>+IF(SummaryWithY!Q25="Y","√","")</f>
        <v>√</v>
      </c>
      <c r="O25" s="43" t="str">
        <f>+IF(SummaryWithY!R25="Y","√","")</f>
        <v>√</v>
      </c>
      <c r="P25" s="43" t="str">
        <f>+IF(SummaryWithY!S25="Y","√","")</f>
        <v>√</v>
      </c>
      <c r="Q25" s="43" t="str">
        <f>+IF(SummaryWithY!T25="Y","√","")</f>
        <v>√</v>
      </c>
      <c r="R25" s="43" t="str">
        <f>+IF(SummaryWithY!U25="Y","√","")</f>
        <v/>
      </c>
      <c r="S25" s="43" t="str">
        <f>+IF(SummaryWithY!V25="Y","√","")</f>
        <v/>
      </c>
      <c r="T25" s="43" t="str">
        <f>+IF(SummaryWithY!Y25="Y","√","")</f>
        <v>√</v>
      </c>
      <c r="U25" s="43" t="str">
        <f>+IF(SummaryWithY!AB25="Y","√","")</f>
        <v/>
      </c>
      <c r="V25" s="43" t="str">
        <f>+IF(SummaryWithY!AC25="Y","√","")</f>
        <v/>
      </c>
      <c r="W25" s="43" t="str">
        <f>+IF(SummaryWithY!AD25="Y","√","")</f>
        <v/>
      </c>
      <c r="X25" s="43" t="str">
        <f>+IF(SummaryWithY!AE25="Y","√","")</f>
        <v>√</v>
      </c>
      <c r="Y25" s="43" t="str">
        <f>+IF(SummaryWithY!AF25="Y","√","")</f>
        <v>√</v>
      </c>
      <c r="Z25" s="43" t="str">
        <f>+IF(SummaryWithY!AG25="Y","√","")</f>
        <v/>
      </c>
      <c r="AA25" s="43" t="str">
        <f>+IF(SummaryWithY!AH25="Y","√","")</f>
        <v/>
      </c>
      <c r="AB25" s="43" t="str">
        <f>+IF(SummaryWithY!AI25="Y","√","")</f>
        <v/>
      </c>
      <c r="AC25" s="43" t="str">
        <f>+IF(SummaryWithY!AJ25="Y","√","")</f>
        <v>√</v>
      </c>
      <c r="AD25" s="43" t="str">
        <f>+IF(SummaryWithY!AK25="Y","√","")</f>
        <v>√</v>
      </c>
      <c r="AE25" s="43" t="str">
        <f>+IF(SummaryWithY!AL25="Y","√","")</f>
        <v/>
      </c>
      <c r="AF25" s="43" t="str">
        <f>+IF(SummaryWithY!AM25="Y","√","")</f>
        <v/>
      </c>
    </row>
    <row r="26" spans="1:32" ht="38.25">
      <c r="A26" s="197"/>
      <c r="B26" s="44" t="s">
        <v>743</v>
      </c>
      <c r="C26" s="94">
        <f t="shared" si="0"/>
        <v>2</v>
      </c>
      <c r="D26" s="47" t="str">
        <f>+IF(SummaryWithY!D26="Y","√","")</f>
        <v/>
      </c>
      <c r="E26" s="47" t="str">
        <f>+IF(SummaryWithY!F26="Y","√","")</f>
        <v/>
      </c>
      <c r="F26" s="47" t="str">
        <f>+IF(SummaryWithY!I26="Y","√","")</f>
        <v/>
      </c>
      <c r="G26" s="47" t="str">
        <f>+IF(SummaryWithY!J26="Y","√","")</f>
        <v>√</v>
      </c>
      <c r="H26" s="47" t="str">
        <f>+IF(SummaryWithY!K26="Y","√","")</f>
        <v/>
      </c>
      <c r="I26" s="47" t="str">
        <f>+IF(SummaryWithY!L26="Y","√","")</f>
        <v/>
      </c>
      <c r="J26" s="47" t="str">
        <f>+IF(SummaryWithY!M26="Y","√","")</f>
        <v/>
      </c>
      <c r="K26" s="47" t="str">
        <f>+IF(SummaryWithY!N26="Y","√","")</f>
        <v/>
      </c>
      <c r="L26" s="47" t="str">
        <f>+IF(SummaryWithY!O26="Y","√","")</f>
        <v/>
      </c>
      <c r="M26" s="47" t="str">
        <f>+IF(SummaryWithY!P26="Y","√","")</f>
        <v/>
      </c>
      <c r="N26" s="47" t="str">
        <f>+IF(SummaryWithY!Q26="Y","√","")</f>
        <v/>
      </c>
      <c r="O26" s="47" t="str">
        <f>+IF(SummaryWithY!R26="Y","√","")</f>
        <v/>
      </c>
      <c r="P26" s="47" t="str">
        <f>+IF(SummaryWithY!S26="Y","√","")</f>
        <v/>
      </c>
      <c r="Q26" s="47" t="str">
        <f>+IF(SummaryWithY!T26="Y","√","")</f>
        <v/>
      </c>
      <c r="R26" s="47" t="str">
        <f>+IF(SummaryWithY!U26="Y","√","")</f>
        <v/>
      </c>
      <c r="S26" s="47" t="str">
        <f>+IF(SummaryWithY!V26="Y","√","")</f>
        <v/>
      </c>
      <c r="T26" s="47" t="str">
        <f>+IF(SummaryWithY!Y26="Y","√","")</f>
        <v/>
      </c>
      <c r="U26" s="47" t="str">
        <f>+IF(SummaryWithY!AB26="Y","√","")</f>
        <v/>
      </c>
      <c r="V26" s="47" t="str">
        <f>+IF(SummaryWithY!AC26="Y","√","")</f>
        <v/>
      </c>
      <c r="W26" s="47" t="str">
        <f>+IF(SummaryWithY!AD26="Y","√","")</f>
        <v/>
      </c>
      <c r="X26" s="47" t="str">
        <f>+IF(SummaryWithY!AE26="Y","√","")</f>
        <v/>
      </c>
      <c r="Y26" s="47" t="str">
        <f>+IF(SummaryWithY!AF26="Y","√","")</f>
        <v/>
      </c>
      <c r="Z26" s="47" t="str">
        <f>+IF(SummaryWithY!AG26="Y","√","")</f>
        <v/>
      </c>
      <c r="AA26" s="47" t="str">
        <f>+IF(SummaryWithY!AH26="Y","√","")</f>
        <v/>
      </c>
      <c r="AB26" s="47" t="str">
        <f>+IF(SummaryWithY!AI26="Y","√","")</f>
        <v/>
      </c>
      <c r="AC26" s="47" t="str">
        <f>+IF(SummaryWithY!AJ26="Y","√","")</f>
        <v/>
      </c>
      <c r="AD26" s="47" t="str">
        <f>+IF(SummaryWithY!AK26="Y","√","")</f>
        <v>√</v>
      </c>
      <c r="AE26" s="47" t="str">
        <f>+IF(SummaryWithY!AL26="Y","√","")</f>
        <v/>
      </c>
      <c r="AF26" s="47" t="str">
        <f>+IF(SummaryWithY!AM26="Y","√","")</f>
        <v/>
      </c>
    </row>
    <row r="27" spans="1:32" ht="38.25">
      <c r="A27" s="207" t="s">
        <v>33</v>
      </c>
      <c r="B27" s="42" t="s">
        <v>744</v>
      </c>
      <c r="C27" s="95">
        <f t="shared" si="0"/>
        <v>8</v>
      </c>
      <c r="D27" s="43" t="str">
        <f>+IF(SummaryWithY!D27="Y","√","")</f>
        <v>√</v>
      </c>
      <c r="E27" s="43" t="str">
        <f>+IF(SummaryWithY!F27="Y","√","")</f>
        <v/>
      </c>
      <c r="F27" s="43" t="str">
        <f>+IF(SummaryWithY!I27="Y","√","")</f>
        <v/>
      </c>
      <c r="G27" s="43" t="str">
        <f>+IF(SummaryWithY!J27="Y","√","")</f>
        <v>√</v>
      </c>
      <c r="H27" s="43" t="str">
        <f>+IF(SummaryWithY!K27="Y","√","")</f>
        <v/>
      </c>
      <c r="I27" s="43" t="str">
        <f>+IF(SummaryWithY!L27="Y","√","")</f>
        <v/>
      </c>
      <c r="J27" s="43" t="str">
        <f>+IF(SummaryWithY!M27="Y","√","")</f>
        <v/>
      </c>
      <c r="K27" s="43" t="str">
        <f>+IF(SummaryWithY!N27="Y","√","")</f>
        <v/>
      </c>
      <c r="L27" s="43" t="str">
        <f>+IF(SummaryWithY!O27="Y","√","")</f>
        <v/>
      </c>
      <c r="M27" s="43" t="str">
        <f>+IF(SummaryWithY!P27="Y","√","")</f>
        <v/>
      </c>
      <c r="N27" s="43" t="str">
        <f>+IF(SummaryWithY!Q27="Y","√","")</f>
        <v>√</v>
      </c>
      <c r="O27" s="43" t="str">
        <f>+IF(SummaryWithY!R27="Y","√","")</f>
        <v/>
      </c>
      <c r="P27" s="43" t="str">
        <f>+IF(SummaryWithY!S27="Y","√","")</f>
        <v/>
      </c>
      <c r="Q27" s="43" t="str">
        <f>+IF(SummaryWithY!T27="Y","√","")</f>
        <v>√</v>
      </c>
      <c r="R27" s="43" t="str">
        <f>+IF(SummaryWithY!U27="Y","√","")</f>
        <v>√</v>
      </c>
      <c r="S27" s="43" t="str">
        <f>+IF(SummaryWithY!V27="Y","√","")</f>
        <v/>
      </c>
      <c r="T27" s="43" t="str">
        <f>+IF(SummaryWithY!Y27="Y","√","")</f>
        <v/>
      </c>
      <c r="U27" s="43" t="str">
        <f>+IF(SummaryWithY!AB27="Y","√","")</f>
        <v/>
      </c>
      <c r="V27" s="43" t="str">
        <f>+IF(SummaryWithY!AC27="Y","√","")</f>
        <v>√</v>
      </c>
      <c r="W27" s="43" t="str">
        <f>+IF(SummaryWithY!AD27="Y","√","")</f>
        <v>√</v>
      </c>
      <c r="X27" s="43" t="str">
        <f>+IF(SummaryWithY!AE27="Y","√","")</f>
        <v/>
      </c>
      <c r="Y27" s="43" t="str">
        <f>+IF(SummaryWithY!AF27="Y","√","")</f>
        <v/>
      </c>
      <c r="Z27" s="43" t="str">
        <f>+IF(SummaryWithY!AG27="Y","√","")</f>
        <v/>
      </c>
      <c r="AA27" s="43" t="str">
        <f>+IF(SummaryWithY!AH27="Y","√","")</f>
        <v/>
      </c>
      <c r="AB27" s="43" t="str">
        <f>+IF(SummaryWithY!AI27="Y","√","")</f>
        <v/>
      </c>
      <c r="AC27" s="43" t="str">
        <f>+IF(SummaryWithY!AJ27="Y","√","")</f>
        <v>√</v>
      </c>
      <c r="AD27" s="43" t="str">
        <f>+IF(SummaryWithY!AK27="Y","√","")</f>
        <v/>
      </c>
      <c r="AE27" s="43" t="str">
        <f>+IF(SummaryWithY!AL27="Y","√","")</f>
        <v/>
      </c>
      <c r="AF27" s="43" t="str">
        <f>+IF(SummaryWithY!AM27="Y","√","")</f>
        <v/>
      </c>
    </row>
    <row r="28" spans="1:32" ht="51">
      <c r="A28" s="208"/>
      <c r="B28" s="44" t="s">
        <v>745</v>
      </c>
      <c r="C28" s="95">
        <f t="shared" si="0"/>
        <v>14</v>
      </c>
      <c r="D28" s="45" t="str">
        <f>+IF(SummaryWithY!D28="Y","√","")</f>
        <v>√</v>
      </c>
      <c r="E28" s="45" t="str">
        <f>+IF(SummaryWithY!F28="Y","√","")</f>
        <v/>
      </c>
      <c r="F28" s="45" t="str">
        <f>+IF(SummaryWithY!I28="Y","√","")</f>
        <v>√</v>
      </c>
      <c r="G28" s="45" t="str">
        <f>+IF(SummaryWithY!J28="Y","√","")</f>
        <v>√</v>
      </c>
      <c r="H28" s="45" t="str">
        <f>+IF(SummaryWithY!K28="Y","√","")</f>
        <v>√</v>
      </c>
      <c r="I28" s="45" t="str">
        <f>+IF(SummaryWithY!L28="Y","√","")</f>
        <v/>
      </c>
      <c r="J28" s="45" t="str">
        <f>+IF(SummaryWithY!M28="Y","√","")</f>
        <v/>
      </c>
      <c r="K28" s="45" t="str">
        <f>+IF(SummaryWithY!N28="Y","√","")</f>
        <v/>
      </c>
      <c r="L28" s="45" t="str">
        <f>+IF(SummaryWithY!O28="Y","√","")</f>
        <v/>
      </c>
      <c r="M28" s="45" t="str">
        <f>+IF(SummaryWithY!P28="Y","√","")</f>
        <v>√</v>
      </c>
      <c r="N28" s="45" t="str">
        <f>+IF(SummaryWithY!Q28="Y","√","")</f>
        <v>√</v>
      </c>
      <c r="O28" s="45" t="str">
        <f>+IF(SummaryWithY!R28="Y","√","")</f>
        <v>√</v>
      </c>
      <c r="P28" s="45" t="str">
        <f>+IF(SummaryWithY!S28="Y","√","")</f>
        <v/>
      </c>
      <c r="Q28" s="45" t="str">
        <f>+IF(SummaryWithY!T28="Y","√","")</f>
        <v>√</v>
      </c>
      <c r="R28" s="45" t="str">
        <f>+IF(SummaryWithY!U28="Y","√","")</f>
        <v>√</v>
      </c>
      <c r="S28" s="45" t="str">
        <f>+IF(SummaryWithY!V28="Y","√","")</f>
        <v/>
      </c>
      <c r="T28" s="45" t="str">
        <f>+IF(SummaryWithY!Y28="Y","√","")</f>
        <v>√</v>
      </c>
      <c r="U28" s="45" t="str">
        <f>+IF(SummaryWithY!AB28="Y","√","")</f>
        <v/>
      </c>
      <c r="V28" s="45" t="str">
        <f>+IF(SummaryWithY!AC28="Y","√","")</f>
        <v/>
      </c>
      <c r="W28" s="45" t="str">
        <f>+IF(SummaryWithY!AD28="Y","√","")</f>
        <v/>
      </c>
      <c r="X28" s="45" t="str">
        <f>+IF(SummaryWithY!AE28="Y","√","")</f>
        <v>√</v>
      </c>
      <c r="Y28" s="45" t="str">
        <f>+IF(SummaryWithY!AF28="Y","√","")</f>
        <v/>
      </c>
      <c r="Z28" s="45" t="str">
        <f>+IF(SummaryWithY!AG28="Y","√","")</f>
        <v>√</v>
      </c>
      <c r="AA28" s="45" t="str">
        <f>+IF(SummaryWithY!AH28="Y","√","")</f>
        <v/>
      </c>
      <c r="AB28" s="45" t="str">
        <f>+IF(SummaryWithY!AI28="Y","√","")</f>
        <v>√</v>
      </c>
      <c r="AC28" s="45" t="str">
        <f>+IF(SummaryWithY!AJ28="Y","√","")</f>
        <v/>
      </c>
      <c r="AD28" s="45" t="str">
        <f>+IF(SummaryWithY!AK28="Y","√","")</f>
        <v>√</v>
      </c>
      <c r="AE28" s="45" t="str">
        <f>+IF(SummaryWithY!AL28="Y","√","")</f>
        <v/>
      </c>
      <c r="AF28" s="45" t="str">
        <f>+IF(SummaryWithY!AM28="Y","√","")</f>
        <v/>
      </c>
    </row>
    <row r="29" spans="1:32" ht="38.25">
      <c r="A29" s="209"/>
      <c r="B29" s="46" t="s">
        <v>746</v>
      </c>
      <c r="C29" s="94">
        <f t="shared" si="0"/>
        <v>8</v>
      </c>
      <c r="D29" s="47" t="str">
        <f>+IF(SummaryWithY!D29="Y","√","")</f>
        <v>√</v>
      </c>
      <c r="E29" s="47" t="str">
        <f>+IF(SummaryWithY!F29="Y","√","")</f>
        <v/>
      </c>
      <c r="F29" s="47" t="str">
        <f>+IF(SummaryWithY!I29="Y","√","")</f>
        <v/>
      </c>
      <c r="G29" s="47" t="str">
        <f>+IF(SummaryWithY!J29="Y","√","")</f>
        <v>√</v>
      </c>
      <c r="H29" s="47" t="str">
        <f>+IF(SummaryWithY!K29="Y","√","")</f>
        <v/>
      </c>
      <c r="I29" s="47" t="str">
        <f>+IF(SummaryWithY!L29="Y","√","")</f>
        <v>√</v>
      </c>
      <c r="J29" s="47" t="str">
        <f>+IF(SummaryWithY!M29="Y","√","")</f>
        <v/>
      </c>
      <c r="K29" s="47" t="str">
        <f>+IF(SummaryWithY!N29="Y","√","")</f>
        <v/>
      </c>
      <c r="L29" s="47" t="str">
        <f>+IF(SummaryWithY!O29="Y","√","")</f>
        <v/>
      </c>
      <c r="M29" s="47" t="str">
        <f>+IF(SummaryWithY!P29="Y","√","")</f>
        <v/>
      </c>
      <c r="N29" s="47" t="str">
        <f>+IF(SummaryWithY!Q29="Y","√","")</f>
        <v>√</v>
      </c>
      <c r="O29" s="47" t="str">
        <f>+IF(SummaryWithY!R29="Y","√","")</f>
        <v/>
      </c>
      <c r="P29" s="47" t="str">
        <f>+IF(SummaryWithY!S29="Y","√","")</f>
        <v/>
      </c>
      <c r="Q29" s="47" t="str">
        <f>+IF(SummaryWithY!T29="Y","√","")</f>
        <v/>
      </c>
      <c r="R29" s="47" t="str">
        <f>+IF(SummaryWithY!U29="Y","√","")</f>
        <v>√</v>
      </c>
      <c r="S29" s="47" t="str">
        <f>+IF(SummaryWithY!V29="Y","√","")</f>
        <v/>
      </c>
      <c r="T29" s="47" t="str">
        <f>+IF(SummaryWithY!Y29="Y","√","")</f>
        <v/>
      </c>
      <c r="U29" s="47" t="str">
        <f>+IF(SummaryWithY!AB29="Y","√","")</f>
        <v/>
      </c>
      <c r="V29" s="47" t="str">
        <f>+IF(SummaryWithY!AC29="Y","√","")</f>
        <v/>
      </c>
      <c r="W29" s="47" t="str">
        <f>+IF(SummaryWithY!AD29="Y","√","")</f>
        <v/>
      </c>
      <c r="X29" s="47" t="str">
        <f>+IF(SummaryWithY!AE29="Y","√","")</f>
        <v>√</v>
      </c>
      <c r="Y29" s="47" t="str">
        <f>+IF(SummaryWithY!AF29="Y","√","")</f>
        <v/>
      </c>
      <c r="Z29" s="47" t="str">
        <f>+IF(SummaryWithY!AG29="Y","√","")</f>
        <v/>
      </c>
      <c r="AA29" s="47" t="str">
        <f>+IF(SummaryWithY!AH29="Y","√","")</f>
        <v/>
      </c>
      <c r="AB29" s="47" t="str">
        <f>+IF(SummaryWithY!AI29="Y","√","")</f>
        <v/>
      </c>
      <c r="AC29" s="47" t="str">
        <f>+IF(SummaryWithY!AJ29="Y","√","")</f>
        <v>√</v>
      </c>
      <c r="AD29" s="47" t="str">
        <f>+IF(SummaryWithY!AK29="Y","√","")</f>
        <v>√</v>
      </c>
      <c r="AE29" s="47" t="str">
        <f>+IF(SummaryWithY!AL29="Y","√","")</f>
        <v/>
      </c>
      <c r="AF29" s="47" t="str">
        <f>+IF(SummaryWithY!AM29="Y","√","")</f>
        <v/>
      </c>
    </row>
    <row r="30" spans="1:32" ht="51">
      <c r="A30" s="198" t="s">
        <v>34</v>
      </c>
      <c r="B30" s="42" t="s">
        <v>747</v>
      </c>
      <c r="C30" s="95">
        <f t="shared" si="0"/>
        <v>12</v>
      </c>
      <c r="D30" s="43" t="str">
        <f>+IF(SummaryWithY!D30="Y","√","")</f>
        <v>√</v>
      </c>
      <c r="E30" s="43" t="str">
        <f>+IF(SummaryWithY!F30="Y","√","")</f>
        <v>√</v>
      </c>
      <c r="F30" s="43" t="str">
        <f>+IF(SummaryWithY!I30="Y","√","")</f>
        <v>√</v>
      </c>
      <c r="G30" s="43" t="str">
        <f>+IF(SummaryWithY!J30="Y","√","")</f>
        <v/>
      </c>
      <c r="H30" s="43" t="str">
        <f>+IF(SummaryWithY!K30="Y","√","")</f>
        <v>√</v>
      </c>
      <c r="I30" s="43" t="str">
        <f>+IF(SummaryWithY!L30="Y","√","")</f>
        <v/>
      </c>
      <c r="J30" s="43" t="str">
        <f>+IF(SummaryWithY!M30="Y","√","")</f>
        <v/>
      </c>
      <c r="K30" s="43" t="str">
        <f>+IF(SummaryWithY!N30="Y","√","")</f>
        <v/>
      </c>
      <c r="L30" s="43" t="str">
        <f>+IF(SummaryWithY!O30="Y","√","")</f>
        <v>√</v>
      </c>
      <c r="M30" s="43" t="str">
        <f>+IF(SummaryWithY!P30="Y","√","")</f>
        <v/>
      </c>
      <c r="N30" s="43" t="str">
        <f>+IF(SummaryWithY!Q30="Y","√","")</f>
        <v/>
      </c>
      <c r="O30" s="43" t="str">
        <f>+IF(SummaryWithY!R30="Y","√","")</f>
        <v>√</v>
      </c>
      <c r="P30" s="43" t="str">
        <f>+IF(SummaryWithY!S30="Y","√","")</f>
        <v>√</v>
      </c>
      <c r="Q30" s="43" t="str">
        <f>+IF(SummaryWithY!T30="Y","√","")</f>
        <v/>
      </c>
      <c r="R30" s="43" t="str">
        <f>+IF(SummaryWithY!U30="Y","√","")</f>
        <v>√</v>
      </c>
      <c r="S30" s="43" t="str">
        <f>+IF(SummaryWithY!V30="Y","√","")</f>
        <v/>
      </c>
      <c r="T30" s="43" t="str">
        <f>+IF(SummaryWithY!Y30="Y","√","")</f>
        <v>√</v>
      </c>
      <c r="U30" s="43" t="str">
        <f>+IF(SummaryWithY!AB30="Y","√","")</f>
        <v/>
      </c>
      <c r="V30" s="43" t="str">
        <f>+IF(SummaryWithY!AC30="Y","√","")</f>
        <v/>
      </c>
      <c r="W30" s="43" t="str">
        <f>+IF(SummaryWithY!AD30="Y","√","")</f>
        <v/>
      </c>
      <c r="X30" s="43" t="str">
        <f>+IF(SummaryWithY!AE30="Y","√","")</f>
        <v/>
      </c>
      <c r="Y30" s="43" t="str">
        <f>+IF(SummaryWithY!AF30="Y","√","")</f>
        <v/>
      </c>
      <c r="Z30" s="43" t="str">
        <f>+IF(SummaryWithY!AG30="Y","√","")</f>
        <v>√</v>
      </c>
      <c r="AA30" s="43" t="str">
        <f>+IF(SummaryWithY!AH30="Y","√","")</f>
        <v>√</v>
      </c>
      <c r="AB30" s="43" t="str">
        <f>+IF(SummaryWithY!AI30="Y","√","")</f>
        <v>√</v>
      </c>
      <c r="AC30" s="43" t="str">
        <f>+IF(SummaryWithY!AJ30="Y","√","")</f>
        <v/>
      </c>
      <c r="AD30" s="43" t="str">
        <f>+IF(SummaryWithY!AK30="Y","√","")</f>
        <v/>
      </c>
      <c r="AE30" s="43" t="str">
        <f>+IF(SummaryWithY!AL30="Y","√","")</f>
        <v/>
      </c>
      <c r="AF30" s="43" t="str">
        <f>+IF(SummaryWithY!AM30="Y","√","")</f>
        <v/>
      </c>
    </row>
    <row r="31" spans="1:32" ht="51">
      <c r="A31" s="199"/>
      <c r="B31" s="44" t="s">
        <v>748</v>
      </c>
      <c r="C31" s="95">
        <f t="shared" si="0"/>
        <v>12</v>
      </c>
      <c r="D31" s="45" t="str">
        <f>+IF(SummaryWithY!D31="Y","√","")</f>
        <v>√</v>
      </c>
      <c r="E31" s="45" t="str">
        <f>+IF(SummaryWithY!F31="Y","√","")</f>
        <v>√</v>
      </c>
      <c r="F31" s="45" t="str">
        <f>+IF(SummaryWithY!I31="Y","√","")</f>
        <v>√</v>
      </c>
      <c r="G31" s="45" t="str">
        <f>+IF(SummaryWithY!J31="Y","√","")</f>
        <v/>
      </c>
      <c r="H31" s="45" t="str">
        <f>+IF(SummaryWithY!K31="Y","√","")</f>
        <v>√</v>
      </c>
      <c r="I31" s="45" t="str">
        <f>+IF(SummaryWithY!L31="Y","√","")</f>
        <v/>
      </c>
      <c r="J31" s="45" t="str">
        <f>+IF(SummaryWithY!M31="Y","√","")</f>
        <v/>
      </c>
      <c r="K31" s="45" t="str">
        <f>+IF(SummaryWithY!N31="Y","√","")</f>
        <v/>
      </c>
      <c r="L31" s="45" t="str">
        <f>+IF(SummaryWithY!O31="Y","√","")</f>
        <v>√</v>
      </c>
      <c r="M31" s="45" t="str">
        <f>+IF(SummaryWithY!P31="Y","√","")</f>
        <v/>
      </c>
      <c r="N31" s="45" t="str">
        <f>+IF(SummaryWithY!Q31="Y","√","")</f>
        <v/>
      </c>
      <c r="O31" s="45" t="str">
        <f>+IF(SummaryWithY!R31="Y","√","")</f>
        <v>√</v>
      </c>
      <c r="P31" s="45" t="str">
        <f>+IF(SummaryWithY!S31="Y","√","")</f>
        <v>√</v>
      </c>
      <c r="Q31" s="45" t="str">
        <f>+IF(SummaryWithY!T31="Y","√","")</f>
        <v/>
      </c>
      <c r="R31" s="45" t="str">
        <f>+IF(SummaryWithY!U31="Y","√","")</f>
        <v>√</v>
      </c>
      <c r="S31" s="45" t="str">
        <f>+IF(SummaryWithY!V31="Y","√","")</f>
        <v/>
      </c>
      <c r="T31" s="45" t="str">
        <f>+IF(SummaryWithY!Y31="Y","√","")</f>
        <v>√</v>
      </c>
      <c r="U31" s="45" t="str">
        <f>+IF(SummaryWithY!AB31="Y","√","")</f>
        <v/>
      </c>
      <c r="V31" s="45" t="str">
        <f>+IF(SummaryWithY!AC31="Y","√","")</f>
        <v/>
      </c>
      <c r="W31" s="45" t="str">
        <f>+IF(SummaryWithY!AD31="Y","√","")</f>
        <v/>
      </c>
      <c r="X31" s="45" t="str">
        <f>+IF(SummaryWithY!AE31="Y","√","")</f>
        <v/>
      </c>
      <c r="Y31" s="45" t="str">
        <f>+IF(SummaryWithY!AF31="Y","√","")</f>
        <v/>
      </c>
      <c r="Z31" s="45" t="str">
        <f>+IF(SummaryWithY!AG31="Y","√","")</f>
        <v>√</v>
      </c>
      <c r="AA31" s="45" t="str">
        <f>+IF(SummaryWithY!AH31="Y","√","")</f>
        <v>√</v>
      </c>
      <c r="AB31" s="45" t="str">
        <f>+IF(SummaryWithY!AI31="Y","√","")</f>
        <v>√</v>
      </c>
      <c r="AC31" s="45" t="str">
        <f>+IF(SummaryWithY!AJ31="Y","√","")</f>
        <v/>
      </c>
      <c r="AD31" s="45" t="str">
        <f>+IF(SummaryWithY!AK31="Y","√","")</f>
        <v/>
      </c>
      <c r="AE31" s="45" t="str">
        <f>+IF(SummaryWithY!AL31="Y","√","")</f>
        <v/>
      </c>
      <c r="AF31" s="45" t="str">
        <f>+IF(SummaryWithY!AM31="Y","√","")</f>
        <v/>
      </c>
    </row>
    <row r="32" spans="1:32" ht="25.5">
      <c r="A32" s="200"/>
      <c r="B32" s="46" t="s">
        <v>749</v>
      </c>
      <c r="C32" s="94">
        <f t="shared" si="0"/>
        <v>1</v>
      </c>
      <c r="D32" s="47" t="str">
        <f>+IF(SummaryWithY!D32="Y","√","")</f>
        <v>√</v>
      </c>
      <c r="E32" s="47" t="str">
        <f>+IF(SummaryWithY!F32="Y","√","")</f>
        <v/>
      </c>
      <c r="F32" s="47" t="str">
        <f>+IF(SummaryWithY!I32="Y","√","")</f>
        <v/>
      </c>
      <c r="G32" s="47" t="str">
        <f>+IF(SummaryWithY!J32="Y","√","")</f>
        <v/>
      </c>
      <c r="H32" s="47" t="str">
        <f>+IF(SummaryWithY!K32="Y","√","")</f>
        <v/>
      </c>
      <c r="I32" s="47" t="str">
        <f>+IF(SummaryWithY!L32="Y","√","")</f>
        <v/>
      </c>
      <c r="J32" s="47" t="str">
        <f>+IF(SummaryWithY!M32="Y","√","")</f>
        <v/>
      </c>
      <c r="K32" s="47" t="str">
        <f>+IF(SummaryWithY!N32="Y","√","")</f>
        <v/>
      </c>
      <c r="L32" s="47" t="str">
        <f>+IF(SummaryWithY!O32="Y","√","")</f>
        <v/>
      </c>
      <c r="M32" s="47" t="str">
        <f>+IF(SummaryWithY!P32="Y","√","")</f>
        <v/>
      </c>
      <c r="N32" s="47" t="str">
        <f>+IF(SummaryWithY!Q32="Y","√","")</f>
        <v/>
      </c>
      <c r="O32" s="47" t="str">
        <f>+IF(SummaryWithY!R32="Y","√","")</f>
        <v/>
      </c>
      <c r="P32" s="47" t="str">
        <f>+IF(SummaryWithY!S32="Y","√","")</f>
        <v/>
      </c>
      <c r="Q32" s="47" t="str">
        <f>+IF(SummaryWithY!T32="Y","√","")</f>
        <v/>
      </c>
      <c r="R32" s="47" t="str">
        <f>+IF(SummaryWithY!U32="Y","√","")</f>
        <v/>
      </c>
      <c r="S32" s="47" t="str">
        <f>+IF(SummaryWithY!V32="Y","√","")</f>
        <v/>
      </c>
      <c r="T32" s="47" t="str">
        <f>+IF(SummaryWithY!Y32="Y","√","")</f>
        <v/>
      </c>
      <c r="U32" s="47" t="str">
        <f>+IF(SummaryWithY!AB32="Y","√","")</f>
        <v/>
      </c>
      <c r="V32" s="47" t="str">
        <f>+IF(SummaryWithY!AC32="Y","√","")</f>
        <v/>
      </c>
      <c r="W32" s="47" t="str">
        <f>+IF(SummaryWithY!AD32="Y","√","")</f>
        <v/>
      </c>
      <c r="X32" s="47" t="str">
        <f>+IF(SummaryWithY!AE32="Y","√","")</f>
        <v/>
      </c>
      <c r="Y32" s="47" t="str">
        <f>+IF(SummaryWithY!AF32="Y","√","")</f>
        <v/>
      </c>
      <c r="Z32" s="47" t="str">
        <f>+IF(SummaryWithY!AG32="Y","√","")</f>
        <v/>
      </c>
      <c r="AA32" s="47" t="str">
        <f>+IF(SummaryWithY!AH32="Y","√","")</f>
        <v/>
      </c>
      <c r="AB32" s="47" t="str">
        <f>+IF(SummaryWithY!AI32="Y","√","")</f>
        <v/>
      </c>
      <c r="AC32" s="47" t="str">
        <f>+IF(SummaryWithY!AJ32="Y","√","")</f>
        <v/>
      </c>
      <c r="AD32" s="47" t="str">
        <f>+IF(SummaryWithY!AK32="Y","√","")</f>
        <v/>
      </c>
      <c r="AE32" s="47" t="str">
        <f>+IF(SummaryWithY!AL32="Y","√","")</f>
        <v/>
      </c>
      <c r="AF32" s="47" t="str">
        <f>+IF(SummaryWithY!AM32="Y","√","")</f>
        <v/>
      </c>
    </row>
    <row r="33" spans="1:32" s="39" customFormat="1">
      <c r="A33" s="74"/>
      <c r="B33" s="74" t="s">
        <v>750</v>
      </c>
      <c r="C33" s="81"/>
      <c r="D33" s="75">
        <f>COUNTIF(D4:D32,"√")/29</f>
        <v>0.75862068965517238</v>
      </c>
      <c r="E33" s="75">
        <f t="shared" ref="E33:AF33" si="1">COUNTIF(E4:E32,"√")/29</f>
        <v>0.20689655172413793</v>
      </c>
      <c r="F33" s="75">
        <f t="shared" si="1"/>
        <v>0.58620689655172409</v>
      </c>
      <c r="G33" s="75">
        <f t="shared" si="1"/>
        <v>0.75862068965517238</v>
      </c>
      <c r="H33" s="75">
        <f t="shared" si="1"/>
        <v>0.65517241379310343</v>
      </c>
      <c r="I33" s="75">
        <f t="shared" si="1"/>
        <v>0.48275862068965519</v>
      </c>
      <c r="J33" s="75">
        <f t="shared" si="1"/>
        <v>0.10344827586206896</v>
      </c>
      <c r="K33" s="75">
        <f t="shared" si="1"/>
        <v>0.27586206896551724</v>
      </c>
      <c r="L33" s="75">
        <f t="shared" si="1"/>
        <v>0.2413793103448276</v>
      </c>
      <c r="M33" s="75">
        <f t="shared" si="1"/>
        <v>0.27586206896551724</v>
      </c>
      <c r="N33" s="75">
        <f t="shared" si="1"/>
        <v>0.62068965517241381</v>
      </c>
      <c r="O33" s="75">
        <f t="shared" si="1"/>
        <v>0.68965517241379315</v>
      </c>
      <c r="P33" s="75">
        <f t="shared" si="1"/>
        <v>0.44827586206896552</v>
      </c>
      <c r="Q33" s="75">
        <f t="shared" si="1"/>
        <v>0.62068965517241381</v>
      </c>
      <c r="R33" s="75">
        <f t="shared" si="1"/>
        <v>0.51724137931034486</v>
      </c>
      <c r="S33" s="75">
        <f t="shared" si="1"/>
        <v>6.8965517241379309E-2</v>
      </c>
      <c r="T33" s="75">
        <f t="shared" si="1"/>
        <v>0.55172413793103448</v>
      </c>
      <c r="U33" s="75">
        <f t="shared" si="1"/>
        <v>0.51724137931034486</v>
      </c>
      <c r="V33" s="75">
        <f t="shared" si="1"/>
        <v>0.17241379310344829</v>
      </c>
      <c r="W33" s="75">
        <f t="shared" si="1"/>
        <v>0.20689655172413793</v>
      </c>
      <c r="X33" s="75">
        <f t="shared" si="1"/>
        <v>0.37931034482758619</v>
      </c>
      <c r="Y33" s="75">
        <f t="shared" si="1"/>
        <v>0.58620689655172409</v>
      </c>
      <c r="Z33" s="75">
        <f t="shared" si="1"/>
        <v>0.68965517241379315</v>
      </c>
      <c r="AA33" s="75">
        <f t="shared" si="1"/>
        <v>0.37931034482758619</v>
      </c>
      <c r="AB33" s="75">
        <f t="shared" si="1"/>
        <v>0.55172413793103448</v>
      </c>
      <c r="AC33" s="75">
        <f t="shared" si="1"/>
        <v>0.58620689655172409</v>
      </c>
      <c r="AD33" s="75">
        <f t="shared" si="1"/>
        <v>0.55172413793103448</v>
      </c>
      <c r="AE33" s="75">
        <f t="shared" si="1"/>
        <v>3.4482758620689655E-2</v>
      </c>
      <c r="AF33" s="75">
        <f t="shared" si="1"/>
        <v>0</v>
      </c>
    </row>
    <row r="34" spans="1:32">
      <c r="D34" s="97"/>
      <c r="E34" s="97"/>
      <c r="F34" s="97"/>
      <c r="G34" s="97"/>
      <c r="H34" s="97"/>
      <c r="I34" s="97"/>
      <c r="J34" s="97"/>
      <c r="K34" s="97"/>
      <c r="L34" s="97"/>
      <c r="M34" s="97"/>
      <c r="N34" s="97"/>
      <c r="O34" s="97"/>
      <c r="P34" s="97"/>
      <c r="Q34" s="97"/>
      <c r="R34" s="97"/>
      <c r="S34" s="97"/>
      <c r="T34" s="97"/>
      <c r="U34" s="97"/>
      <c r="V34" s="97"/>
      <c r="W34" s="97"/>
      <c r="X34" s="97"/>
      <c r="Y34" s="97"/>
      <c r="Z34" s="97"/>
      <c r="AA34" s="97"/>
      <c r="AB34" s="97"/>
      <c r="AC34" s="97"/>
      <c r="AD34" s="97"/>
      <c r="AE34" s="97"/>
      <c r="AF34" s="97"/>
    </row>
  </sheetData>
  <mergeCells count="11">
    <mergeCell ref="A19:A21"/>
    <mergeCell ref="A22:A24"/>
    <mergeCell ref="A25:A26"/>
    <mergeCell ref="A27:A29"/>
    <mergeCell ref="A30:A32"/>
    <mergeCell ref="A16:A18"/>
    <mergeCell ref="A1:M1"/>
    <mergeCell ref="A4:A6"/>
    <mergeCell ref="A7:A9"/>
    <mergeCell ref="A10:A12"/>
    <mergeCell ref="A13:A15"/>
  </mergeCells>
  <conditionalFormatting sqref="D4:AF32">
    <cfRule type="containsBlanks" dxfId="1" priority="1">
      <formula>LEN(TRIM(D4))=0</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N33"/>
  <sheetViews>
    <sheetView showGridLines="0" zoomScale="120" zoomScaleNormal="120" workbookViewId="0"/>
  </sheetViews>
  <sheetFormatPr defaultColWidth="8.75" defaultRowHeight="12.75"/>
  <cols>
    <col min="1" max="1" width="21" style="41" bestFit="1" customWidth="1"/>
    <col min="2" max="2" width="41" style="41" customWidth="1"/>
    <col min="3" max="3" width="16.75" style="48" bestFit="1" customWidth="1"/>
    <col min="4" max="4" width="6.125" style="48" bestFit="1" customWidth="1"/>
    <col min="5" max="5" width="6.125" style="48" customWidth="1"/>
    <col min="6" max="6" width="6.75" style="48" bestFit="1" customWidth="1"/>
    <col min="7" max="8" width="6.75" style="48" customWidth="1"/>
    <col min="9" max="9" width="9.625" style="48" bestFit="1" customWidth="1"/>
    <col min="10" max="10" width="4.875" style="48" bestFit="1" customWidth="1"/>
    <col min="11" max="11" width="6.375" style="48" bestFit="1" customWidth="1"/>
    <col min="12" max="12" width="7.875" style="48" bestFit="1" customWidth="1"/>
    <col min="13" max="13" width="5" style="48" bestFit="1" customWidth="1"/>
    <col min="14" max="14" width="4.5" style="48" bestFit="1" customWidth="1"/>
    <col min="15" max="15" width="5.375" style="48" bestFit="1" customWidth="1"/>
    <col min="16" max="16" width="6.625" style="48" bestFit="1" customWidth="1"/>
    <col min="17" max="17" width="4.875" style="48" bestFit="1" customWidth="1"/>
    <col min="18" max="18" width="6.75" style="48" bestFit="1" customWidth="1"/>
    <col min="19" max="19" width="5.25" style="48" bestFit="1" customWidth="1"/>
    <col min="20" max="20" width="6.25" style="48" bestFit="1" customWidth="1"/>
    <col min="21" max="21" width="5.75" style="48" bestFit="1" customWidth="1"/>
    <col min="22" max="22" width="5.875" style="48" bestFit="1" customWidth="1"/>
    <col min="23" max="24" width="5.875" style="48" customWidth="1"/>
    <col min="25" max="25" width="4.875" style="48" bestFit="1" customWidth="1"/>
    <col min="26" max="26" width="4.875" style="48" customWidth="1"/>
    <col min="27" max="27" width="5.875" style="48" bestFit="1" customWidth="1"/>
    <col min="28" max="28" width="4.875" style="48" bestFit="1" customWidth="1"/>
    <col min="29" max="29" width="10.125" style="48" bestFit="1" customWidth="1"/>
    <col min="30" max="30" width="5" style="48" bestFit="1" customWidth="1"/>
    <col min="31" max="31" width="5.125" style="48" bestFit="1" customWidth="1"/>
    <col min="32" max="32" width="4.875" style="48" bestFit="1" customWidth="1"/>
    <col min="33" max="33" width="5.125" style="48" bestFit="1" customWidth="1"/>
    <col min="34" max="34" width="7" style="48" bestFit="1" customWidth="1"/>
    <col min="35" max="35" width="5" style="48" bestFit="1" customWidth="1"/>
    <col min="36" max="36" width="7.5" style="48" bestFit="1" customWidth="1"/>
    <col min="37" max="37" width="5.75" style="48" bestFit="1" customWidth="1"/>
    <col min="38" max="38" width="5.125" style="48" bestFit="1" customWidth="1"/>
    <col min="39" max="39" width="6.875" style="48" bestFit="1" customWidth="1"/>
    <col min="40" max="16384" width="8.75" style="40"/>
  </cols>
  <sheetData>
    <row r="1" spans="1:40" ht="18.75">
      <c r="A1" s="183" t="s">
        <v>49</v>
      </c>
      <c r="B1" s="184"/>
      <c r="C1" s="184"/>
      <c r="D1" s="184"/>
      <c r="E1" s="184"/>
      <c r="F1" s="184"/>
      <c r="G1" s="184"/>
      <c r="H1" s="184"/>
      <c r="I1" s="184"/>
      <c r="J1" s="184"/>
      <c r="K1" s="184"/>
      <c r="L1" s="184"/>
      <c r="M1" s="184"/>
      <c r="N1" s="184"/>
      <c r="O1" s="184"/>
      <c r="P1" s="184"/>
      <c r="Q1" s="50"/>
      <c r="R1" s="50"/>
      <c r="S1" s="50"/>
      <c r="T1" s="50"/>
      <c r="U1" s="50"/>
      <c r="V1" s="40"/>
      <c r="W1" s="40"/>
      <c r="X1" s="40"/>
      <c r="Y1" s="40"/>
      <c r="Z1" s="40"/>
      <c r="AA1" s="40"/>
      <c r="AB1" s="40"/>
      <c r="AC1" s="40"/>
      <c r="AD1" s="40"/>
      <c r="AE1" s="40"/>
      <c r="AF1" s="40"/>
      <c r="AG1" s="40"/>
      <c r="AH1" s="40"/>
      <c r="AI1" s="40"/>
      <c r="AJ1" s="40"/>
      <c r="AK1" s="40"/>
      <c r="AL1" s="40"/>
      <c r="AM1" s="40"/>
    </row>
    <row r="2" spans="1:40">
      <c r="C2" s="40"/>
      <c r="D2" s="40"/>
      <c r="E2" s="40"/>
      <c r="F2" s="40"/>
      <c r="G2" s="40"/>
      <c r="H2" s="40"/>
      <c r="I2" s="40"/>
      <c r="J2" s="40"/>
      <c r="K2" s="52" t="s">
        <v>751</v>
      </c>
      <c r="L2" s="53" t="s">
        <v>752</v>
      </c>
      <c r="M2" s="51"/>
      <c r="N2" s="51"/>
      <c r="O2" s="51"/>
      <c r="P2" s="51"/>
      <c r="Q2" s="51"/>
      <c r="R2" s="51"/>
      <c r="S2" s="51"/>
      <c r="T2" s="51"/>
      <c r="U2" s="40"/>
      <c r="V2" s="40"/>
      <c r="W2" s="40"/>
      <c r="X2" s="40"/>
      <c r="Y2" s="40"/>
      <c r="Z2" s="40"/>
      <c r="AA2" s="40"/>
      <c r="AB2" s="40"/>
      <c r="AC2" s="40"/>
      <c r="AD2" s="40"/>
      <c r="AE2" s="40"/>
      <c r="AF2" s="40"/>
      <c r="AG2" s="40"/>
      <c r="AH2" s="40"/>
      <c r="AI2" s="40"/>
      <c r="AJ2" s="40"/>
      <c r="AK2" s="40"/>
      <c r="AL2" s="40"/>
      <c r="AM2" s="40"/>
    </row>
    <row r="3" spans="1:40" s="39" customFormat="1" ht="51">
      <c r="A3" s="49" t="s">
        <v>716</v>
      </c>
      <c r="B3" s="49" t="s">
        <v>753</v>
      </c>
      <c r="C3" s="49" t="s">
        <v>754</v>
      </c>
      <c r="D3" s="49" t="s">
        <v>0</v>
      </c>
      <c r="E3" s="49" t="s">
        <v>90</v>
      </c>
      <c r="F3" s="49" t="s">
        <v>1</v>
      </c>
      <c r="G3" s="49" t="s">
        <v>113</v>
      </c>
      <c r="H3" s="49" t="s">
        <v>130</v>
      </c>
      <c r="I3" s="49" t="s">
        <v>143</v>
      </c>
      <c r="J3" s="49" t="s">
        <v>2</v>
      </c>
      <c r="K3" s="49" t="s">
        <v>6</v>
      </c>
      <c r="L3" s="49" t="s">
        <v>5</v>
      </c>
      <c r="M3" s="49" t="s">
        <v>4</v>
      </c>
      <c r="N3" s="49" t="s">
        <v>3</v>
      </c>
      <c r="O3" s="49" t="s">
        <v>7</v>
      </c>
      <c r="P3" s="49" t="s">
        <v>8</v>
      </c>
      <c r="Q3" s="49" t="s">
        <v>9</v>
      </c>
      <c r="R3" s="49" t="s">
        <v>10</v>
      </c>
      <c r="S3" s="49" t="s">
        <v>11</v>
      </c>
      <c r="T3" s="49" t="s">
        <v>12</v>
      </c>
      <c r="U3" s="49" t="s">
        <v>13</v>
      </c>
      <c r="V3" s="49" t="s">
        <v>14</v>
      </c>
      <c r="W3" s="49" t="s">
        <v>755</v>
      </c>
      <c r="X3" s="49" t="s">
        <v>313</v>
      </c>
      <c r="Y3" s="49" t="s">
        <v>15</v>
      </c>
      <c r="Z3" s="49" t="s">
        <v>335</v>
      </c>
      <c r="AA3" s="49" t="s">
        <v>756</v>
      </c>
      <c r="AB3" s="49" t="s">
        <v>353</v>
      </c>
      <c r="AC3" s="49" t="s">
        <v>17</v>
      </c>
      <c r="AD3" s="49" t="s">
        <v>18</v>
      </c>
      <c r="AE3" s="49" t="s">
        <v>21</v>
      </c>
      <c r="AF3" s="49" t="s">
        <v>20</v>
      </c>
      <c r="AG3" s="49" t="s">
        <v>19</v>
      </c>
      <c r="AH3" s="49" t="s">
        <v>420</v>
      </c>
      <c r="AI3" s="49" t="s">
        <v>432</v>
      </c>
      <c r="AJ3" s="49" t="s">
        <v>446</v>
      </c>
      <c r="AK3" s="49" t="s">
        <v>461</v>
      </c>
      <c r="AL3" s="49" t="s">
        <v>472</v>
      </c>
      <c r="AM3" s="49" t="s">
        <v>477</v>
      </c>
      <c r="AN3" s="49" t="s">
        <v>479</v>
      </c>
    </row>
    <row r="4" spans="1:40" ht="38.25">
      <c r="A4" s="192" t="s">
        <v>719</v>
      </c>
      <c r="B4" s="42" t="s">
        <v>720</v>
      </c>
      <c r="C4" s="95">
        <f t="shared" ref="C4:C32" si="0">COUNTIF(D4:AN4,"Y")</f>
        <v>18</v>
      </c>
      <c r="D4" s="43" t="s">
        <v>85</v>
      </c>
      <c r="E4" s="43" t="s">
        <v>85</v>
      </c>
      <c r="F4" s="43" t="s">
        <v>85</v>
      </c>
      <c r="G4" s="43"/>
      <c r="H4" s="43"/>
      <c r="I4" s="43" t="s">
        <v>85</v>
      </c>
      <c r="J4" s="43" t="s">
        <v>85</v>
      </c>
      <c r="K4" s="43"/>
      <c r="L4" s="43" t="s">
        <v>85</v>
      </c>
      <c r="M4" s="43"/>
      <c r="N4" s="43" t="s">
        <v>85</v>
      </c>
      <c r="O4" s="43"/>
      <c r="P4" s="43" t="s">
        <v>85</v>
      </c>
      <c r="Q4" s="43"/>
      <c r="R4" s="43" t="s">
        <v>85</v>
      </c>
      <c r="S4" s="43" t="s">
        <v>85</v>
      </c>
      <c r="T4" s="43" t="s">
        <v>85</v>
      </c>
      <c r="U4" s="43" t="s">
        <v>85</v>
      </c>
      <c r="V4" s="43" t="s">
        <v>85</v>
      </c>
      <c r="W4" s="43"/>
      <c r="X4" s="43"/>
      <c r="Y4" s="43"/>
      <c r="Z4" s="43"/>
      <c r="AA4" s="43"/>
      <c r="AB4" s="43" t="s">
        <v>85</v>
      </c>
      <c r="AC4" s="43"/>
      <c r="AD4" s="43" t="s">
        <v>85</v>
      </c>
      <c r="AE4" s="43" t="s">
        <v>85</v>
      </c>
      <c r="AF4" s="43"/>
      <c r="AG4" s="43" t="s">
        <v>85</v>
      </c>
      <c r="AH4" s="43"/>
      <c r="AI4" s="43"/>
      <c r="AJ4" s="43"/>
      <c r="AK4" s="43" t="s">
        <v>85</v>
      </c>
      <c r="AL4" s="43"/>
      <c r="AM4" s="43"/>
      <c r="AN4" s="43"/>
    </row>
    <row r="5" spans="1:40" ht="25.5">
      <c r="A5" s="193"/>
      <c r="B5" s="44" t="s">
        <v>721</v>
      </c>
      <c r="C5" s="95">
        <f t="shared" si="0"/>
        <v>33</v>
      </c>
      <c r="D5" s="45" t="s">
        <v>85</v>
      </c>
      <c r="E5" s="45" t="s">
        <v>85</v>
      </c>
      <c r="F5" s="45" t="s">
        <v>85</v>
      </c>
      <c r="G5" s="45" t="s">
        <v>85</v>
      </c>
      <c r="H5" s="45" t="s">
        <v>85</v>
      </c>
      <c r="I5" s="45" t="s">
        <v>85</v>
      </c>
      <c r="J5" s="45" t="s">
        <v>85</v>
      </c>
      <c r="K5" s="45" t="s">
        <v>85</v>
      </c>
      <c r="L5" s="45" t="s">
        <v>85</v>
      </c>
      <c r="M5" s="45" t="s">
        <v>85</v>
      </c>
      <c r="N5" s="45" t="s">
        <v>85</v>
      </c>
      <c r="O5" s="45" t="s">
        <v>85</v>
      </c>
      <c r="P5" s="45" t="s">
        <v>85</v>
      </c>
      <c r="Q5" s="45" t="s">
        <v>85</v>
      </c>
      <c r="R5" s="45" t="s">
        <v>85</v>
      </c>
      <c r="S5" s="45" t="s">
        <v>85</v>
      </c>
      <c r="T5" s="45" t="s">
        <v>85</v>
      </c>
      <c r="U5" s="45" t="s">
        <v>85</v>
      </c>
      <c r="V5" s="45"/>
      <c r="W5" s="45" t="s">
        <v>85</v>
      </c>
      <c r="X5" s="45"/>
      <c r="Y5" s="45" t="s">
        <v>85</v>
      </c>
      <c r="Z5" s="45" t="s">
        <v>85</v>
      </c>
      <c r="AA5" s="45" t="s">
        <v>85</v>
      </c>
      <c r="AB5" s="45" t="s">
        <v>85</v>
      </c>
      <c r="AC5" s="45" t="s">
        <v>85</v>
      </c>
      <c r="AD5" s="45" t="s">
        <v>85</v>
      </c>
      <c r="AE5" s="45" t="s">
        <v>85</v>
      </c>
      <c r="AF5" s="45" t="s">
        <v>85</v>
      </c>
      <c r="AG5" s="45" t="s">
        <v>85</v>
      </c>
      <c r="AH5" s="45" t="s">
        <v>85</v>
      </c>
      <c r="AI5" s="45" t="s">
        <v>85</v>
      </c>
      <c r="AJ5" s="45" t="s">
        <v>85</v>
      </c>
      <c r="AK5" s="45" t="s">
        <v>85</v>
      </c>
      <c r="AL5" s="45"/>
      <c r="AM5" s="45"/>
      <c r="AN5" s="45" t="s">
        <v>85</v>
      </c>
    </row>
    <row r="6" spans="1:40" ht="38.25">
      <c r="A6" s="194"/>
      <c r="B6" s="46" t="s">
        <v>722</v>
      </c>
      <c r="C6" s="94">
        <f t="shared" si="0"/>
        <v>19</v>
      </c>
      <c r="D6" s="47"/>
      <c r="E6" s="47"/>
      <c r="F6" s="47"/>
      <c r="G6" s="47" t="s">
        <v>85</v>
      </c>
      <c r="H6" s="47" t="s">
        <v>85</v>
      </c>
      <c r="I6" s="47" t="s">
        <v>85</v>
      </c>
      <c r="J6" s="47" t="s">
        <v>85</v>
      </c>
      <c r="K6" s="47" t="s">
        <v>85</v>
      </c>
      <c r="L6" s="47" t="s">
        <v>85</v>
      </c>
      <c r="M6" s="47"/>
      <c r="N6" s="47" t="s">
        <v>85</v>
      </c>
      <c r="O6" s="47" t="s">
        <v>85</v>
      </c>
      <c r="P6" s="47"/>
      <c r="Q6" s="47" t="s">
        <v>85</v>
      </c>
      <c r="R6" s="47"/>
      <c r="S6" s="47"/>
      <c r="T6" s="47" t="s">
        <v>85</v>
      </c>
      <c r="U6" s="47"/>
      <c r="V6" s="47"/>
      <c r="W6" s="47" t="s">
        <v>85</v>
      </c>
      <c r="X6" s="47" t="s">
        <v>85</v>
      </c>
      <c r="Y6" s="47"/>
      <c r="Z6" s="47"/>
      <c r="AA6" s="47"/>
      <c r="AB6" s="47" t="s">
        <v>85</v>
      </c>
      <c r="AC6" s="47"/>
      <c r="AD6" s="47"/>
      <c r="AE6" s="47"/>
      <c r="AF6" s="47" t="s">
        <v>85</v>
      </c>
      <c r="AG6" s="47" t="s">
        <v>85</v>
      </c>
      <c r="AH6" s="47"/>
      <c r="AI6" s="47" t="s">
        <v>85</v>
      </c>
      <c r="AJ6" s="47" t="s">
        <v>85</v>
      </c>
      <c r="AK6" s="47" t="s">
        <v>85</v>
      </c>
      <c r="AL6" s="47"/>
      <c r="AM6" s="47"/>
      <c r="AN6" s="47" t="s">
        <v>85</v>
      </c>
    </row>
    <row r="7" spans="1:40" ht="38.25">
      <c r="A7" s="195" t="s">
        <v>24</v>
      </c>
      <c r="B7" s="42" t="s">
        <v>723</v>
      </c>
      <c r="C7" s="95">
        <f t="shared" si="0"/>
        <v>20</v>
      </c>
      <c r="D7" s="43" t="s">
        <v>85</v>
      </c>
      <c r="E7" s="43" t="s">
        <v>85</v>
      </c>
      <c r="F7" s="43"/>
      <c r="G7" s="43"/>
      <c r="H7" s="43" t="s">
        <v>85</v>
      </c>
      <c r="I7" s="43"/>
      <c r="J7" s="43" t="s">
        <v>85</v>
      </c>
      <c r="K7" s="43" t="s">
        <v>85</v>
      </c>
      <c r="L7" s="43" t="s">
        <v>85</v>
      </c>
      <c r="M7" s="43"/>
      <c r="N7" s="43"/>
      <c r="O7" s="43"/>
      <c r="P7" s="43"/>
      <c r="Q7" s="43" t="s">
        <v>85</v>
      </c>
      <c r="R7" s="43" t="s">
        <v>85</v>
      </c>
      <c r="S7" s="43"/>
      <c r="T7" s="43" t="s">
        <v>85</v>
      </c>
      <c r="U7" s="43"/>
      <c r="V7" s="43"/>
      <c r="W7" s="43" t="s">
        <v>85</v>
      </c>
      <c r="X7" s="43"/>
      <c r="Y7" s="43" t="s">
        <v>85</v>
      </c>
      <c r="Z7" s="43" t="s">
        <v>85</v>
      </c>
      <c r="AA7" s="43"/>
      <c r="AB7" s="43" t="s">
        <v>85</v>
      </c>
      <c r="AC7" s="43"/>
      <c r="AD7" s="43"/>
      <c r="AE7" s="43" t="s">
        <v>85</v>
      </c>
      <c r="AF7" s="43" t="s">
        <v>85</v>
      </c>
      <c r="AG7" s="43" t="s">
        <v>85</v>
      </c>
      <c r="AH7" s="43" t="s">
        <v>85</v>
      </c>
      <c r="AI7" s="43" t="s">
        <v>85</v>
      </c>
      <c r="AJ7" s="43" t="s">
        <v>85</v>
      </c>
      <c r="AK7" s="43" t="s">
        <v>85</v>
      </c>
      <c r="AL7" s="43"/>
      <c r="AM7" s="43"/>
      <c r="AN7" s="43"/>
    </row>
    <row r="8" spans="1:40" ht="63.75">
      <c r="A8" s="196"/>
      <c r="B8" s="44" t="s">
        <v>724</v>
      </c>
      <c r="C8" s="95">
        <f t="shared" si="0"/>
        <v>15</v>
      </c>
      <c r="D8" s="45" t="s">
        <v>85</v>
      </c>
      <c r="E8" s="45"/>
      <c r="F8" s="45"/>
      <c r="G8" s="45"/>
      <c r="H8" s="45" t="s">
        <v>85</v>
      </c>
      <c r="I8" s="45" t="s">
        <v>85</v>
      </c>
      <c r="J8" s="45"/>
      <c r="K8" s="45" t="s">
        <v>85</v>
      </c>
      <c r="L8" s="45" t="s">
        <v>85</v>
      </c>
      <c r="M8" s="45"/>
      <c r="N8" s="45"/>
      <c r="O8" s="45"/>
      <c r="P8" s="45"/>
      <c r="Q8" s="45"/>
      <c r="R8" s="45"/>
      <c r="S8" s="45"/>
      <c r="T8" s="45" t="s">
        <v>85</v>
      </c>
      <c r="U8" s="45" t="s">
        <v>85</v>
      </c>
      <c r="V8" s="45"/>
      <c r="W8" s="45"/>
      <c r="X8" s="45"/>
      <c r="Y8" s="45" t="s">
        <v>85</v>
      </c>
      <c r="Z8" s="45" t="s">
        <v>85</v>
      </c>
      <c r="AA8" s="45" t="s">
        <v>85</v>
      </c>
      <c r="AB8" s="45"/>
      <c r="AC8" s="45"/>
      <c r="AD8" s="45"/>
      <c r="AE8" s="45" t="s">
        <v>85</v>
      </c>
      <c r="AF8" s="45" t="s">
        <v>85</v>
      </c>
      <c r="AG8" s="45" t="s">
        <v>85</v>
      </c>
      <c r="AH8" s="45"/>
      <c r="AI8" s="45" t="s">
        <v>85</v>
      </c>
      <c r="AJ8" s="45"/>
      <c r="AK8" s="45" t="s">
        <v>85</v>
      </c>
      <c r="AL8" s="45"/>
      <c r="AM8" s="45"/>
      <c r="AN8" s="45"/>
    </row>
    <row r="9" spans="1:40" ht="51">
      <c r="A9" s="197"/>
      <c r="B9" s="46" t="s">
        <v>725</v>
      </c>
      <c r="C9" s="94">
        <f t="shared" si="0"/>
        <v>23</v>
      </c>
      <c r="D9" s="47" t="s">
        <v>85</v>
      </c>
      <c r="E9" s="47"/>
      <c r="F9" s="47"/>
      <c r="G9" s="47"/>
      <c r="H9" s="47" t="s">
        <v>85</v>
      </c>
      <c r="I9" s="47" t="s">
        <v>85</v>
      </c>
      <c r="J9" s="47" t="s">
        <v>85</v>
      </c>
      <c r="K9" s="47" t="s">
        <v>85</v>
      </c>
      <c r="L9" s="47" t="s">
        <v>85</v>
      </c>
      <c r="M9" s="47"/>
      <c r="N9" s="47"/>
      <c r="O9" s="47"/>
      <c r="P9" s="47"/>
      <c r="Q9" s="47" t="s">
        <v>85</v>
      </c>
      <c r="R9" s="47" t="s">
        <v>85</v>
      </c>
      <c r="S9" s="47" t="s">
        <v>85</v>
      </c>
      <c r="T9" s="47" t="s">
        <v>85</v>
      </c>
      <c r="U9" s="47" t="s">
        <v>85</v>
      </c>
      <c r="V9" s="47"/>
      <c r="W9" s="47" t="s">
        <v>85</v>
      </c>
      <c r="X9" s="47"/>
      <c r="Y9" s="47" t="s">
        <v>85</v>
      </c>
      <c r="Z9" s="47" t="s">
        <v>85</v>
      </c>
      <c r="AA9" s="47" t="s">
        <v>85</v>
      </c>
      <c r="AB9" s="47" t="s">
        <v>85</v>
      </c>
      <c r="AC9" s="47"/>
      <c r="AD9" s="47"/>
      <c r="AE9" s="47"/>
      <c r="AF9" s="47" t="s">
        <v>85</v>
      </c>
      <c r="AG9" s="47" t="s">
        <v>85</v>
      </c>
      <c r="AH9" s="47" t="s">
        <v>85</v>
      </c>
      <c r="AI9" s="47" t="s">
        <v>85</v>
      </c>
      <c r="AJ9" s="47" t="s">
        <v>85</v>
      </c>
      <c r="AK9" s="47" t="s">
        <v>85</v>
      </c>
      <c r="AL9" s="47"/>
      <c r="AM9" s="47"/>
      <c r="AN9" s="47" t="s">
        <v>85</v>
      </c>
    </row>
    <row r="10" spans="1:40" ht="51">
      <c r="A10" s="198" t="s">
        <v>26</v>
      </c>
      <c r="B10" s="42" t="s">
        <v>726</v>
      </c>
      <c r="C10" s="95">
        <f t="shared" si="0"/>
        <v>35</v>
      </c>
      <c r="D10" s="43" t="s">
        <v>85</v>
      </c>
      <c r="E10" s="43" t="s">
        <v>85</v>
      </c>
      <c r="F10" s="43"/>
      <c r="G10" s="43" t="s">
        <v>85</v>
      </c>
      <c r="H10" s="43" t="s">
        <v>85</v>
      </c>
      <c r="I10" s="43" t="s">
        <v>85</v>
      </c>
      <c r="J10" s="43" t="s">
        <v>85</v>
      </c>
      <c r="K10" s="43" t="s">
        <v>85</v>
      </c>
      <c r="L10" s="43" t="s">
        <v>85</v>
      </c>
      <c r="M10" s="43" t="s">
        <v>85</v>
      </c>
      <c r="N10" s="43" t="s">
        <v>85</v>
      </c>
      <c r="O10" s="43" t="s">
        <v>85</v>
      </c>
      <c r="P10" s="43" t="s">
        <v>85</v>
      </c>
      <c r="Q10" s="43" t="s">
        <v>85</v>
      </c>
      <c r="R10" s="43" t="s">
        <v>85</v>
      </c>
      <c r="S10" s="43" t="s">
        <v>85</v>
      </c>
      <c r="T10" s="43" t="s">
        <v>85</v>
      </c>
      <c r="U10" s="43" t="s">
        <v>85</v>
      </c>
      <c r="V10" s="43" t="s">
        <v>85</v>
      </c>
      <c r="W10" s="43" t="s">
        <v>85</v>
      </c>
      <c r="X10" s="43" t="s">
        <v>85</v>
      </c>
      <c r="Y10" s="43" t="s">
        <v>85</v>
      </c>
      <c r="Z10" s="43" t="s">
        <v>85</v>
      </c>
      <c r="AA10" s="43" t="s">
        <v>85</v>
      </c>
      <c r="AB10" s="43" t="s">
        <v>85</v>
      </c>
      <c r="AC10" s="43" t="s">
        <v>85</v>
      </c>
      <c r="AD10" s="43" t="s">
        <v>85</v>
      </c>
      <c r="AE10" s="43" t="s">
        <v>85</v>
      </c>
      <c r="AF10" s="43" t="s">
        <v>85</v>
      </c>
      <c r="AG10" s="43" t="s">
        <v>85</v>
      </c>
      <c r="AH10" s="43" t="s">
        <v>85</v>
      </c>
      <c r="AI10" s="43" t="s">
        <v>85</v>
      </c>
      <c r="AJ10" s="43" t="s">
        <v>85</v>
      </c>
      <c r="AK10" s="43" t="s">
        <v>85</v>
      </c>
      <c r="AL10" s="43" t="s">
        <v>85</v>
      </c>
      <c r="AM10" s="43"/>
      <c r="AN10" s="43" t="s">
        <v>85</v>
      </c>
    </row>
    <row r="11" spans="1:40" ht="38.25">
      <c r="A11" s="199"/>
      <c r="B11" s="44" t="s">
        <v>727</v>
      </c>
      <c r="C11" s="95">
        <f t="shared" si="0"/>
        <v>5</v>
      </c>
      <c r="D11" s="45"/>
      <c r="E11" s="45"/>
      <c r="F11" s="45"/>
      <c r="G11" s="45"/>
      <c r="H11" s="45"/>
      <c r="I11" s="45"/>
      <c r="J11" s="45"/>
      <c r="K11" s="45"/>
      <c r="L11" s="45"/>
      <c r="M11" s="45"/>
      <c r="N11" s="45" t="s">
        <v>85</v>
      </c>
      <c r="O11" s="45"/>
      <c r="P11" s="45"/>
      <c r="Q11" s="45"/>
      <c r="R11" s="45" t="s">
        <v>85</v>
      </c>
      <c r="S11" s="45"/>
      <c r="T11" s="45" t="s">
        <v>85</v>
      </c>
      <c r="U11" s="45"/>
      <c r="V11" s="45"/>
      <c r="W11" s="45" t="s">
        <v>85</v>
      </c>
      <c r="X11" s="45"/>
      <c r="Y11" s="45"/>
      <c r="Z11" s="45"/>
      <c r="AA11" s="45" t="s">
        <v>85</v>
      </c>
      <c r="AB11" s="45"/>
      <c r="AC11" s="45"/>
      <c r="AD11" s="45"/>
      <c r="AE11" s="45"/>
      <c r="AF11" s="45"/>
      <c r="AG11" s="45"/>
      <c r="AH11" s="45"/>
      <c r="AI11" s="45"/>
      <c r="AJ11" s="45"/>
      <c r="AK11" s="45"/>
      <c r="AL11" s="45"/>
      <c r="AM11" s="45"/>
      <c r="AN11" s="45"/>
    </row>
    <row r="12" spans="1:40" ht="51">
      <c r="A12" s="200"/>
      <c r="B12" s="46" t="s">
        <v>728</v>
      </c>
      <c r="C12" s="94">
        <f t="shared" si="0"/>
        <v>27</v>
      </c>
      <c r="D12" s="47" t="s">
        <v>85</v>
      </c>
      <c r="E12" s="47" t="s">
        <v>85</v>
      </c>
      <c r="F12" s="47"/>
      <c r="G12" s="47" t="s">
        <v>85</v>
      </c>
      <c r="H12" s="47" t="s">
        <v>85</v>
      </c>
      <c r="I12" s="47" t="s">
        <v>85</v>
      </c>
      <c r="J12" s="47" t="s">
        <v>85</v>
      </c>
      <c r="K12" s="47" t="s">
        <v>85</v>
      </c>
      <c r="L12" s="47" t="s">
        <v>85</v>
      </c>
      <c r="M12" s="47"/>
      <c r="N12" s="47" t="s">
        <v>85</v>
      </c>
      <c r="O12" s="47"/>
      <c r="P12" s="47" t="s">
        <v>85</v>
      </c>
      <c r="Q12" s="47" t="s">
        <v>85</v>
      </c>
      <c r="R12" s="47" t="s">
        <v>85</v>
      </c>
      <c r="S12" s="47"/>
      <c r="T12" s="47" t="s">
        <v>85</v>
      </c>
      <c r="U12" s="47" t="s">
        <v>85</v>
      </c>
      <c r="V12" s="47"/>
      <c r="W12" s="47"/>
      <c r="X12" s="47"/>
      <c r="Y12" s="47" t="s">
        <v>85</v>
      </c>
      <c r="Z12" s="47" t="s">
        <v>85</v>
      </c>
      <c r="AA12" s="47" t="s">
        <v>85</v>
      </c>
      <c r="AB12" s="47" t="s">
        <v>85</v>
      </c>
      <c r="AC12" s="47" t="s">
        <v>85</v>
      </c>
      <c r="AD12" s="47" t="s">
        <v>85</v>
      </c>
      <c r="AE12" s="47"/>
      <c r="AF12" s="47" t="s">
        <v>85</v>
      </c>
      <c r="AG12" s="47" t="s">
        <v>85</v>
      </c>
      <c r="AH12" s="47" t="s">
        <v>85</v>
      </c>
      <c r="AI12" s="47" t="s">
        <v>85</v>
      </c>
      <c r="AJ12" s="47" t="s">
        <v>85</v>
      </c>
      <c r="AK12" s="47" t="s">
        <v>85</v>
      </c>
      <c r="AL12" s="47"/>
      <c r="AM12" s="47"/>
      <c r="AN12" s="47" t="s">
        <v>85</v>
      </c>
    </row>
    <row r="13" spans="1:40" ht="51">
      <c r="A13" s="201" t="s">
        <v>28</v>
      </c>
      <c r="B13" s="42" t="s">
        <v>729</v>
      </c>
      <c r="C13" s="95">
        <f t="shared" si="0"/>
        <v>24</v>
      </c>
      <c r="D13" s="43" t="s">
        <v>85</v>
      </c>
      <c r="E13" s="43" t="s">
        <v>85</v>
      </c>
      <c r="F13" s="43"/>
      <c r="G13" s="43" t="s">
        <v>85</v>
      </c>
      <c r="H13" s="43" t="s">
        <v>85</v>
      </c>
      <c r="I13" s="43" t="s">
        <v>85</v>
      </c>
      <c r="J13" s="43" t="s">
        <v>85</v>
      </c>
      <c r="K13" s="43" t="s">
        <v>85</v>
      </c>
      <c r="L13" s="43"/>
      <c r="M13" s="43"/>
      <c r="N13" s="43"/>
      <c r="O13" s="43"/>
      <c r="P13" s="43" t="s">
        <v>85</v>
      </c>
      <c r="Q13" s="43" t="s">
        <v>85</v>
      </c>
      <c r="R13" s="43" t="s">
        <v>85</v>
      </c>
      <c r="S13" s="43" t="s">
        <v>85</v>
      </c>
      <c r="T13" s="43" t="s">
        <v>85</v>
      </c>
      <c r="U13" s="43" t="s">
        <v>85</v>
      </c>
      <c r="V13" s="43"/>
      <c r="W13" s="43"/>
      <c r="X13" s="43" t="s">
        <v>85</v>
      </c>
      <c r="Y13" s="43" t="s">
        <v>85</v>
      </c>
      <c r="Z13" s="43" t="s">
        <v>85</v>
      </c>
      <c r="AA13" s="43"/>
      <c r="AB13" s="43" t="s">
        <v>85</v>
      </c>
      <c r="AC13" s="43"/>
      <c r="AD13" s="43"/>
      <c r="AE13" s="43" t="s">
        <v>85</v>
      </c>
      <c r="AF13" s="43" t="s">
        <v>85</v>
      </c>
      <c r="AG13" s="43" t="s">
        <v>85</v>
      </c>
      <c r="AH13" s="43"/>
      <c r="AI13" s="43" t="s">
        <v>85</v>
      </c>
      <c r="AJ13" s="43" t="s">
        <v>85</v>
      </c>
      <c r="AK13" s="43" t="s">
        <v>85</v>
      </c>
      <c r="AL13" s="43"/>
      <c r="AM13" s="43"/>
      <c r="AN13" s="43" t="s">
        <v>85</v>
      </c>
    </row>
    <row r="14" spans="1:40" ht="38.25">
      <c r="A14" s="202"/>
      <c r="B14" s="44" t="s">
        <v>730</v>
      </c>
      <c r="C14" s="95">
        <f t="shared" si="0"/>
        <v>20</v>
      </c>
      <c r="D14" s="45" t="s">
        <v>85</v>
      </c>
      <c r="E14" s="45" t="s">
        <v>85</v>
      </c>
      <c r="F14" s="45"/>
      <c r="G14" s="45" t="s">
        <v>85</v>
      </c>
      <c r="H14" s="45" t="s">
        <v>85</v>
      </c>
      <c r="I14" s="45" t="s">
        <v>85</v>
      </c>
      <c r="J14" s="45" t="s">
        <v>85</v>
      </c>
      <c r="K14" s="45" t="s">
        <v>85</v>
      </c>
      <c r="L14" s="45"/>
      <c r="M14" s="45"/>
      <c r="N14" s="45"/>
      <c r="O14" s="45"/>
      <c r="P14" s="45" t="s">
        <v>85</v>
      </c>
      <c r="Q14" s="45" t="s">
        <v>85</v>
      </c>
      <c r="R14" s="45" t="s">
        <v>85</v>
      </c>
      <c r="S14" s="45" t="s">
        <v>85</v>
      </c>
      <c r="T14" s="45" t="s">
        <v>85</v>
      </c>
      <c r="U14" s="45"/>
      <c r="V14" s="45"/>
      <c r="W14" s="45" t="s">
        <v>85</v>
      </c>
      <c r="X14" s="45"/>
      <c r="Y14" s="45"/>
      <c r="Z14" s="45" t="s">
        <v>85</v>
      </c>
      <c r="AA14" s="45" t="s">
        <v>85</v>
      </c>
      <c r="AB14" s="45" t="s">
        <v>85</v>
      </c>
      <c r="AC14" s="45"/>
      <c r="AD14" s="45"/>
      <c r="AE14" s="45"/>
      <c r="AF14" s="45" t="s">
        <v>85</v>
      </c>
      <c r="AG14" s="45" t="s">
        <v>85</v>
      </c>
      <c r="AH14" s="45" t="s">
        <v>85</v>
      </c>
      <c r="AI14" s="45"/>
      <c r="AJ14" s="45" t="s">
        <v>85</v>
      </c>
      <c r="AK14" s="45"/>
      <c r="AL14" s="45"/>
      <c r="AM14" s="45"/>
      <c r="AN14" s="45"/>
    </row>
    <row r="15" spans="1:40" ht="38.25">
      <c r="A15" s="203"/>
      <c r="B15" s="46" t="s">
        <v>731</v>
      </c>
      <c r="C15" s="94">
        <f t="shared" si="0"/>
        <v>17</v>
      </c>
      <c r="D15" s="47" t="s">
        <v>85</v>
      </c>
      <c r="E15" s="47" t="s">
        <v>85</v>
      </c>
      <c r="F15" s="47"/>
      <c r="G15" s="47" t="s">
        <v>85</v>
      </c>
      <c r="H15" s="47"/>
      <c r="I15" s="47"/>
      <c r="J15" s="47" t="s">
        <v>85</v>
      </c>
      <c r="K15" s="47" t="s">
        <v>85</v>
      </c>
      <c r="L15" s="47"/>
      <c r="M15" s="47"/>
      <c r="N15" s="47"/>
      <c r="O15" s="47"/>
      <c r="P15" s="47"/>
      <c r="Q15" s="47" t="s">
        <v>85</v>
      </c>
      <c r="R15" s="47" t="s">
        <v>85</v>
      </c>
      <c r="S15" s="47" t="s">
        <v>85</v>
      </c>
      <c r="T15" s="47" t="s">
        <v>85</v>
      </c>
      <c r="U15" s="47" t="s">
        <v>85</v>
      </c>
      <c r="V15" s="47"/>
      <c r="W15" s="47"/>
      <c r="X15" s="47"/>
      <c r="Y15" s="47"/>
      <c r="Z15" s="47" t="s">
        <v>85</v>
      </c>
      <c r="AA15" s="47"/>
      <c r="AB15" s="47" t="s">
        <v>85</v>
      </c>
      <c r="AC15" s="47"/>
      <c r="AD15" s="47"/>
      <c r="AE15" s="47" t="s">
        <v>85</v>
      </c>
      <c r="AF15" s="47" t="s">
        <v>85</v>
      </c>
      <c r="AG15" s="47" t="s">
        <v>85</v>
      </c>
      <c r="AH15" s="47"/>
      <c r="AI15" s="47"/>
      <c r="AJ15" s="47" t="s">
        <v>85</v>
      </c>
      <c r="AK15" s="47" t="s">
        <v>85</v>
      </c>
      <c r="AL15" s="47"/>
      <c r="AM15" s="47"/>
      <c r="AN15" s="47"/>
    </row>
    <row r="16" spans="1:40" ht="38.25">
      <c r="A16" s="188" t="s">
        <v>29</v>
      </c>
      <c r="B16" s="42" t="s">
        <v>732</v>
      </c>
      <c r="C16" s="95">
        <f t="shared" si="0"/>
        <v>18</v>
      </c>
      <c r="D16" s="43" t="s">
        <v>85</v>
      </c>
      <c r="E16" s="43"/>
      <c r="F16" s="43"/>
      <c r="G16" s="43" t="s">
        <v>85</v>
      </c>
      <c r="H16" s="43" t="s">
        <v>85</v>
      </c>
      <c r="I16" s="43" t="s">
        <v>85</v>
      </c>
      <c r="J16" s="43" t="s">
        <v>85</v>
      </c>
      <c r="K16" s="43" t="s">
        <v>85</v>
      </c>
      <c r="L16" s="43" t="s">
        <v>85</v>
      </c>
      <c r="M16" s="43"/>
      <c r="N16" s="43"/>
      <c r="O16" s="43" t="s">
        <v>85</v>
      </c>
      <c r="P16" s="43"/>
      <c r="Q16" s="43"/>
      <c r="R16" s="43" t="s">
        <v>85</v>
      </c>
      <c r="S16" s="43" t="s">
        <v>85</v>
      </c>
      <c r="T16" s="43"/>
      <c r="U16" s="43" t="s">
        <v>85</v>
      </c>
      <c r="V16" s="43"/>
      <c r="W16" s="43"/>
      <c r="X16" s="43"/>
      <c r="Y16" s="43" t="s">
        <v>85</v>
      </c>
      <c r="Z16" s="43"/>
      <c r="AA16" s="43"/>
      <c r="AB16" s="43" t="s">
        <v>85</v>
      </c>
      <c r="AC16" s="43"/>
      <c r="AD16" s="43"/>
      <c r="AE16" s="43"/>
      <c r="AF16" s="43" t="s">
        <v>85</v>
      </c>
      <c r="AG16" s="43" t="s">
        <v>85</v>
      </c>
      <c r="AH16" s="43"/>
      <c r="AI16" s="43" t="s">
        <v>85</v>
      </c>
      <c r="AJ16" s="43" t="s">
        <v>85</v>
      </c>
      <c r="AK16" s="43"/>
      <c r="AL16" s="43"/>
      <c r="AM16" s="43"/>
      <c r="AN16" s="43" t="s">
        <v>85</v>
      </c>
    </row>
    <row r="17" spans="1:40" ht="51">
      <c r="A17" s="189"/>
      <c r="B17" s="44" t="s">
        <v>733</v>
      </c>
      <c r="C17" s="95">
        <f t="shared" si="0"/>
        <v>6</v>
      </c>
      <c r="D17" s="45" t="s">
        <v>85</v>
      </c>
      <c r="E17" s="45"/>
      <c r="F17" s="45"/>
      <c r="G17" s="45"/>
      <c r="H17" s="45" t="s">
        <v>85</v>
      </c>
      <c r="I17" s="45"/>
      <c r="J17" s="45" t="s">
        <v>85</v>
      </c>
      <c r="K17" s="45"/>
      <c r="L17" s="45" t="s">
        <v>85</v>
      </c>
      <c r="M17" s="45"/>
      <c r="N17" s="45"/>
      <c r="O17" s="45"/>
      <c r="P17" s="45"/>
      <c r="Q17" s="45"/>
      <c r="R17" s="45"/>
      <c r="S17" s="45"/>
      <c r="T17" s="45"/>
      <c r="U17" s="45"/>
      <c r="V17" s="45"/>
      <c r="W17" s="45"/>
      <c r="X17" s="45"/>
      <c r="Y17" s="45" t="s">
        <v>85</v>
      </c>
      <c r="Z17" s="45"/>
      <c r="AA17" s="45"/>
      <c r="AB17" s="45"/>
      <c r="AC17" s="45"/>
      <c r="AD17" s="45"/>
      <c r="AE17" s="45"/>
      <c r="AF17" s="45"/>
      <c r="AG17" s="45" t="s">
        <v>85</v>
      </c>
      <c r="AH17" s="45"/>
      <c r="AI17" s="45"/>
      <c r="AJ17" s="45"/>
      <c r="AK17" s="45"/>
      <c r="AL17" s="45"/>
      <c r="AM17" s="45"/>
      <c r="AN17" s="45"/>
    </row>
    <row r="18" spans="1:40" ht="25.5">
      <c r="A18" s="190"/>
      <c r="B18" s="46" t="s">
        <v>734</v>
      </c>
      <c r="C18" s="94">
        <f t="shared" si="0"/>
        <v>18</v>
      </c>
      <c r="D18" s="43" t="s">
        <v>85</v>
      </c>
      <c r="E18" s="43"/>
      <c r="F18" s="43"/>
      <c r="G18" s="43" t="s">
        <v>85</v>
      </c>
      <c r="H18" s="43" t="s">
        <v>85</v>
      </c>
      <c r="I18" s="43" t="s">
        <v>85</v>
      </c>
      <c r="J18" s="43" t="s">
        <v>85</v>
      </c>
      <c r="K18" s="43" t="s">
        <v>85</v>
      </c>
      <c r="L18" s="43" t="s">
        <v>85</v>
      </c>
      <c r="M18" s="43"/>
      <c r="N18" s="43"/>
      <c r="O18" s="43" t="s">
        <v>85</v>
      </c>
      <c r="P18" s="43"/>
      <c r="Q18" s="43"/>
      <c r="R18" s="43" t="s">
        <v>85</v>
      </c>
      <c r="S18" s="43" t="s">
        <v>85</v>
      </c>
      <c r="T18" s="43"/>
      <c r="U18" s="43" t="s">
        <v>85</v>
      </c>
      <c r="V18" s="43"/>
      <c r="W18" s="43"/>
      <c r="X18" s="43"/>
      <c r="Y18" s="43" t="s">
        <v>85</v>
      </c>
      <c r="Z18" s="43"/>
      <c r="AA18" s="43"/>
      <c r="AB18" s="43" t="s">
        <v>85</v>
      </c>
      <c r="AC18" s="43"/>
      <c r="AD18" s="43"/>
      <c r="AE18" s="43"/>
      <c r="AF18" s="43" t="s">
        <v>85</v>
      </c>
      <c r="AG18" s="43" t="s">
        <v>85</v>
      </c>
      <c r="AH18" s="43"/>
      <c r="AI18" s="43" t="s">
        <v>85</v>
      </c>
      <c r="AJ18" s="43" t="s">
        <v>85</v>
      </c>
      <c r="AK18" s="43"/>
      <c r="AL18" s="43"/>
      <c r="AM18" s="43"/>
      <c r="AN18" s="43" t="s">
        <v>85</v>
      </c>
    </row>
    <row r="19" spans="1:40" ht="51">
      <c r="A19" s="204" t="s">
        <v>30</v>
      </c>
      <c r="B19" s="42" t="s">
        <v>735</v>
      </c>
      <c r="C19" s="95">
        <f t="shared" si="0"/>
        <v>22</v>
      </c>
      <c r="D19" s="43" t="s">
        <v>85</v>
      </c>
      <c r="E19" s="43"/>
      <c r="F19" s="43"/>
      <c r="G19" s="43"/>
      <c r="H19" s="43" t="s">
        <v>85</v>
      </c>
      <c r="I19" s="43"/>
      <c r="J19" s="43" t="s">
        <v>85</v>
      </c>
      <c r="K19" s="43" t="s">
        <v>85</v>
      </c>
      <c r="L19" s="43" t="s">
        <v>85</v>
      </c>
      <c r="M19" s="43"/>
      <c r="N19" s="43" t="s">
        <v>85</v>
      </c>
      <c r="O19" s="43"/>
      <c r="P19" s="43"/>
      <c r="Q19" s="43" t="s">
        <v>85</v>
      </c>
      <c r="R19" s="43" t="s">
        <v>85</v>
      </c>
      <c r="S19" s="43"/>
      <c r="T19" s="43" t="s">
        <v>85</v>
      </c>
      <c r="U19" s="43"/>
      <c r="V19" s="43"/>
      <c r="W19" s="43" t="s">
        <v>85</v>
      </c>
      <c r="X19" s="43"/>
      <c r="Y19" s="43" t="s">
        <v>85</v>
      </c>
      <c r="Z19" s="43"/>
      <c r="AA19" s="43" t="s">
        <v>85</v>
      </c>
      <c r="AB19" s="43" t="s">
        <v>85</v>
      </c>
      <c r="AC19" s="43" t="s">
        <v>85</v>
      </c>
      <c r="AD19" s="43" t="s">
        <v>85</v>
      </c>
      <c r="AE19" s="43"/>
      <c r="AF19" s="43" t="s">
        <v>85</v>
      </c>
      <c r="AG19" s="43" t="s">
        <v>85</v>
      </c>
      <c r="AH19" s="43" t="s">
        <v>85</v>
      </c>
      <c r="AI19" s="43" t="s">
        <v>85</v>
      </c>
      <c r="AJ19" s="43" t="s">
        <v>85</v>
      </c>
      <c r="AK19" s="43" t="s">
        <v>85</v>
      </c>
      <c r="AL19" s="43"/>
      <c r="AM19" s="43"/>
      <c r="AN19" s="43" t="s">
        <v>85</v>
      </c>
    </row>
    <row r="20" spans="1:40" ht="38.25">
      <c r="A20" s="205"/>
      <c r="B20" s="44" t="s">
        <v>736</v>
      </c>
      <c r="C20" s="95">
        <f t="shared" si="0"/>
        <v>9</v>
      </c>
      <c r="D20" s="45"/>
      <c r="E20" s="45"/>
      <c r="F20" s="45"/>
      <c r="G20" s="45"/>
      <c r="H20" s="45"/>
      <c r="I20" s="45"/>
      <c r="J20" s="45"/>
      <c r="K20" s="45"/>
      <c r="L20" s="45"/>
      <c r="M20" s="45"/>
      <c r="N20" s="45"/>
      <c r="O20" s="45"/>
      <c r="P20" s="45"/>
      <c r="Q20" s="45" t="s">
        <v>85</v>
      </c>
      <c r="R20" s="45"/>
      <c r="S20" s="45"/>
      <c r="T20" s="45" t="s">
        <v>85</v>
      </c>
      <c r="U20" s="45"/>
      <c r="V20" s="45"/>
      <c r="W20" s="45" t="s">
        <v>85</v>
      </c>
      <c r="X20" s="45"/>
      <c r="Y20" s="45" t="s">
        <v>85</v>
      </c>
      <c r="Z20" s="45"/>
      <c r="AA20" s="45"/>
      <c r="AB20" s="45"/>
      <c r="AC20" s="45"/>
      <c r="AD20" s="45"/>
      <c r="AE20" s="45" t="s">
        <v>85</v>
      </c>
      <c r="AF20" s="45" t="s">
        <v>85</v>
      </c>
      <c r="AG20" s="45"/>
      <c r="AH20" s="45" t="s">
        <v>85</v>
      </c>
      <c r="AI20" s="45" t="s">
        <v>85</v>
      </c>
      <c r="AJ20" s="45" t="s">
        <v>85</v>
      </c>
      <c r="AK20" s="45"/>
      <c r="AL20" s="45"/>
      <c r="AM20" s="45"/>
      <c r="AN20" s="45"/>
    </row>
    <row r="21" spans="1:40" ht="51">
      <c r="A21" s="206"/>
      <c r="B21" s="46" t="s">
        <v>737</v>
      </c>
      <c r="C21" s="94">
        <f t="shared" si="0"/>
        <v>2</v>
      </c>
      <c r="D21" s="47"/>
      <c r="E21" s="47"/>
      <c r="F21" s="47"/>
      <c r="G21" s="47"/>
      <c r="H21" s="47"/>
      <c r="I21" s="47"/>
      <c r="J21" s="47"/>
      <c r="K21" s="47"/>
      <c r="L21" s="47"/>
      <c r="M21" s="47"/>
      <c r="N21" s="47"/>
      <c r="O21" s="47"/>
      <c r="P21" s="47"/>
      <c r="Q21" s="47"/>
      <c r="R21" s="47" t="s">
        <v>85</v>
      </c>
      <c r="S21" s="47"/>
      <c r="T21" s="47"/>
      <c r="U21" s="47"/>
      <c r="V21" s="47"/>
      <c r="W21" s="47"/>
      <c r="X21" s="47"/>
      <c r="Y21" s="47"/>
      <c r="Z21" s="47"/>
      <c r="AA21" s="47"/>
      <c r="AB21" s="47"/>
      <c r="AC21" s="47"/>
      <c r="AD21" s="47"/>
      <c r="AE21" s="47"/>
      <c r="AF21" s="47" t="s">
        <v>85</v>
      </c>
      <c r="AG21" s="47"/>
      <c r="AH21" s="47"/>
      <c r="AI21" s="47"/>
      <c r="AJ21" s="47"/>
      <c r="AK21" s="47"/>
      <c r="AL21" s="47"/>
      <c r="AM21" s="47"/>
      <c r="AN21" s="47"/>
    </row>
    <row r="22" spans="1:40" ht="25.15" customHeight="1">
      <c r="A22" s="192" t="s">
        <v>738</v>
      </c>
      <c r="B22" s="42" t="s">
        <v>739</v>
      </c>
      <c r="C22" s="95">
        <f t="shared" si="0"/>
        <v>20</v>
      </c>
      <c r="D22" s="45" t="s">
        <v>85</v>
      </c>
      <c r="E22" s="45" t="s">
        <v>85</v>
      </c>
      <c r="F22" s="45"/>
      <c r="G22" s="45" t="s">
        <v>85</v>
      </c>
      <c r="H22" s="45" t="s">
        <v>85</v>
      </c>
      <c r="I22" s="45" t="s">
        <v>85</v>
      </c>
      <c r="J22" s="45" t="s">
        <v>85</v>
      </c>
      <c r="K22" s="45" t="s">
        <v>85</v>
      </c>
      <c r="L22" s="45"/>
      <c r="M22" s="45"/>
      <c r="N22" s="45"/>
      <c r="O22" s="45"/>
      <c r="P22" s="45" t="s">
        <v>85</v>
      </c>
      <c r="Q22" s="45" t="s">
        <v>85</v>
      </c>
      <c r="R22" s="45" t="s">
        <v>85</v>
      </c>
      <c r="S22" s="45" t="s">
        <v>85</v>
      </c>
      <c r="T22" s="45" t="s">
        <v>85</v>
      </c>
      <c r="U22" s="45"/>
      <c r="V22" s="45"/>
      <c r="W22" s="45" t="s">
        <v>85</v>
      </c>
      <c r="X22" s="45"/>
      <c r="Y22" s="45"/>
      <c r="Z22" s="45" t="s">
        <v>85</v>
      </c>
      <c r="AA22" s="45" t="s">
        <v>85</v>
      </c>
      <c r="AB22" s="45" t="s">
        <v>85</v>
      </c>
      <c r="AC22" s="45"/>
      <c r="AD22" s="45"/>
      <c r="AE22" s="45"/>
      <c r="AF22" s="45" t="s">
        <v>85</v>
      </c>
      <c r="AG22" s="45" t="s">
        <v>85</v>
      </c>
      <c r="AH22" s="45" t="s">
        <v>85</v>
      </c>
      <c r="AI22" s="45"/>
      <c r="AJ22" s="45" t="s">
        <v>85</v>
      </c>
      <c r="AK22" s="45"/>
      <c r="AL22" s="45"/>
      <c r="AM22" s="45"/>
      <c r="AN22" s="45"/>
    </row>
    <row r="23" spans="1:40" ht="38.25">
      <c r="A23" s="193"/>
      <c r="B23" s="44" t="s">
        <v>740</v>
      </c>
      <c r="C23" s="95">
        <f t="shared" si="0"/>
        <v>6</v>
      </c>
      <c r="D23" s="45"/>
      <c r="E23" s="45"/>
      <c r="F23" s="45" t="s">
        <v>85</v>
      </c>
      <c r="G23" s="45"/>
      <c r="H23" s="45"/>
      <c r="I23" s="45" t="s">
        <v>85</v>
      </c>
      <c r="J23" s="45" t="s">
        <v>85</v>
      </c>
      <c r="K23" s="45"/>
      <c r="L23" s="45"/>
      <c r="M23" s="45"/>
      <c r="N23" s="45"/>
      <c r="O23" s="45"/>
      <c r="P23" s="45"/>
      <c r="Q23" s="45" t="s">
        <v>85</v>
      </c>
      <c r="R23" s="45" t="s">
        <v>85</v>
      </c>
      <c r="S23" s="45"/>
      <c r="T23" s="45"/>
      <c r="U23" s="45"/>
      <c r="V23" s="45"/>
      <c r="W23" s="45"/>
      <c r="X23" s="45"/>
      <c r="Y23" s="45"/>
      <c r="Z23" s="45"/>
      <c r="AA23" s="45"/>
      <c r="AB23" s="45"/>
      <c r="AC23" s="45"/>
      <c r="AD23" s="45"/>
      <c r="AE23" s="45"/>
      <c r="AF23" s="45"/>
      <c r="AG23" s="45"/>
      <c r="AH23" s="45"/>
      <c r="AI23" s="45" t="s">
        <v>85</v>
      </c>
      <c r="AJ23" s="45"/>
      <c r="AK23" s="45"/>
      <c r="AL23" s="45"/>
      <c r="AM23" s="45"/>
      <c r="AN23" s="45"/>
    </row>
    <row r="24" spans="1:40" ht="38.25">
      <c r="A24" s="194"/>
      <c r="B24" s="46" t="s">
        <v>741</v>
      </c>
      <c r="C24" s="94">
        <f t="shared" si="0"/>
        <v>10</v>
      </c>
      <c r="D24" s="47"/>
      <c r="E24" s="47"/>
      <c r="F24" s="47"/>
      <c r="G24" s="47"/>
      <c r="H24" s="47" t="s">
        <v>85</v>
      </c>
      <c r="I24" s="47" t="s">
        <v>85</v>
      </c>
      <c r="J24" s="47" t="s">
        <v>85</v>
      </c>
      <c r="K24" s="47" t="s">
        <v>85</v>
      </c>
      <c r="L24" s="47" t="s">
        <v>85</v>
      </c>
      <c r="M24" s="47"/>
      <c r="N24" s="47"/>
      <c r="O24" s="47"/>
      <c r="P24" s="47"/>
      <c r="Q24" s="47" t="s">
        <v>85</v>
      </c>
      <c r="R24" s="47"/>
      <c r="S24" s="47"/>
      <c r="T24" s="47"/>
      <c r="U24" s="47"/>
      <c r="V24" s="47"/>
      <c r="W24" s="47"/>
      <c r="X24" s="47"/>
      <c r="Y24" s="47"/>
      <c r="Z24" s="47"/>
      <c r="AA24" s="47" t="s">
        <v>85</v>
      </c>
      <c r="AB24" s="47" t="s">
        <v>85</v>
      </c>
      <c r="AC24" s="47"/>
      <c r="AD24" s="47"/>
      <c r="AE24" s="47"/>
      <c r="AF24" s="47"/>
      <c r="AG24" s="47" t="s">
        <v>85</v>
      </c>
      <c r="AH24" s="47"/>
      <c r="AI24" s="47"/>
      <c r="AJ24" s="47"/>
      <c r="AK24" s="47" t="s">
        <v>85</v>
      </c>
      <c r="AL24" s="47"/>
      <c r="AM24" s="47"/>
      <c r="AN24" s="47"/>
    </row>
    <row r="25" spans="1:40" ht="51">
      <c r="A25" s="195" t="s">
        <v>32</v>
      </c>
      <c r="B25" s="42" t="s">
        <v>742</v>
      </c>
      <c r="C25" s="95">
        <f t="shared" si="0"/>
        <v>17</v>
      </c>
      <c r="D25" s="43" t="s">
        <v>85</v>
      </c>
      <c r="E25" s="43" t="s">
        <v>85</v>
      </c>
      <c r="F25" s="43" t="s">
        <v>85</v>
      </c>
      <c r="G25" s="43"/>
      <c r="H25" s="43" t="s">
        <v>85</v>
      </c>
      <c r="I25" s="43"/>
      <c r="J25" s="43" t="s">
        <v>85</v>
      </c>
      <c r="K25" s="43" t="s">
        <v>85</v>
      </c>
      <c r="L25" s="43"/>
      <c r="M25" s="43" t="s">
        <v>85</v>
      </c>
      <c r="N25" s="43" t="s">
        <v>85</v>
      </c>
      <c r="O25" s="43"/>
      <c r="P25" s="43"/>
      <c r="Q25" s="43" t="s">
        <v>85</v>
      </c>
      <c r="R25" s="43" t="s">
        <v>85</v>
      </c>
      <c r="S25" s="43" t="s">
        <v>85</v>
      </c>
      <c r="T25" s="43" t="s">
        <v>85</v>
      </c>
      <c r="U25" s="43"/>
      <c r="V25" s="43"/>
      <c r="W25" s="43"/>
      <c r="X25" s="43"/>
      <c r="Y25" s="43" t="s">
        <v>85</v>
      </c>
      <c r="Z25" s="43"/>
      <c r="AA25" s="43"/>
      <c r="AB25" s="43"/>
      <c r="AC25" s="43"/>
      <c r="AD25" s="43"/>
      <c r="AE25" s="43" t="s">
        <v>85</v>
      </c>
      <c r="AF25" s="43" t="s">
        <v>85</v>
      </c>
      <c r="AG25" s="43"/>
      <c r="AH25" s="43"/>
      <c r="AI25" s="43"/>
      <c r="AJ25" s="43" t="s">
        <v>85</v>
      </c>
      <c r="AK25" s="43" t="s">
        <v>85</v>
      </c>
      <c r="AL25" s="43"/>
      <c r="AM25" s="43"/>
      <c r="AN25" s="43"/>
    </row>
    <row r="26" spans="1:40" ht="38.25">
      <c r="A26" s="197"/>
      <c r="B26" s="44" t="s">
        <v>743</v>
      </c>
      <c r="C26" s="94">
        <f t="shared" si="0"/>
        <v>2</v>
      </c>
      <c r="D26" s="45"/>
      <c r="E26" s="45"/>
      <c r="F26" s="45"/>
      <c r="G26" s="45"/>
      <c r="H26" s="45"/>
      <c r="I26" s="45"/>
      <c r="J26" s="45" t="s">
        <v>85</v>
      </c>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t="s">
        <v>85</v>
      </c>
      <c r="AL26" s="45"/>
      <c r="AM26" s="45"/>
      <c r="AN26" s="45"/>
    </row>
    <row r="27" spans="1:40" ht="38.25">
      <c r="A27" s="207" t="s">
        <v>33</v>
      </c>
      <c r="B27" s="42" t="s">
        <v>744</v>
      </c>
      <c r="C27" s="95">
        <f t="shared" si="0"/>
        <v>9</v>
      </c>
      <c r="D27" s="43" t="s">
        <v>85</v>
      </c>
      <c r="E27" s="43"/>
      <c r="F27" s="43"/>
      <c r="G27" s="43"/>
      <c r="H27" s="43"/>
      <c r="I27" s="43"/>
      <c r="J27" s="43" t="s">
        <v>85</v>
      </c>
      <c r="K27" s="43"/>
      <c r="L27" s="43"/>
      <c r="M27" s="43"/>
      <c r="N27" s="43"/>
      <c r="O27" s="43"/>
      <c r="P27" s="43"/>
      <c r="Q27" s="43" t="s">
        <v>85</v>
      </c>
      <c r="R27" s="43"/>
      <c r="S27" s="43"/>
      <c r="T27" s="43" t="s">
        <v>85</v>
      </c>
      <c r="U27" s="43" t="s">
        <v>85</v>
      </c>
      <c r="V27" s="43"/>
      <c r="W27" s="43" t="s">
        <v>85</v>
      </c>
      <c r="X27" s="43"/>
      <c r="Y27" s="43"/>
      <c r="Z27" s="43"/>
      <c r="AA27" s="43"/>
      <c r="AB27" s="43"/>
      <c r="AC27" s="43" t="s">
        <v>85</v>
      </c>
      <c r="AD27" s="43" t="s">
        <v>85</v>
      </c>
      <c r="AE27" s="43"/>
      <c r="AF27" s="43"/>
      <c r="AG27" s="43"/>
      <c r="AH27" s="43"/>
      <c r="AI27" s="43"/>
      <c r="AJ27" s="43" t="s">
        <v>85</v>
      </c>
      <c r="AK27" s="43"/>
      <c r="AL27" s="43"/>
      <c r="AM27" s="43"/>
      <c r="AN27" s="43"/>
    </row>
    <row r="28" spans="1:40" ht="51">
      <c r="A28" s="208"/>
      <c r="B28" s="44" t="s">
        <v>745</v>
      </c>
      <c r="C28" s="95">
        <f t="shared" si="0"/>
        <v>19</v>
      </c>
      <c r="D28" s="45" t="s">
        <v>85</v>
      </c>
      <c r="E28" s="45" t="s">
        <v>85</v>
      </c>
      <c r="F28" s="45"/>
      <c r="G28" s="45"/>
      <c r="H28" s="45" t="s">
        <v>85</v>
      </c>
      <c r="I28" s="45" t="s">
        <v>85</v>
      </c>
      <c r="J28" s="45" t="s">
        <v>85</v>
      </c>
      <c r="K28" s="45" t="s">
        <v>85</v>
      </c>
      <c r="L28" s="45"/>
      <c r="M28" s="45"/>
      <c r="N28" s="45"/>
      <c r="O28" s="45"/>
      <c r="P28" s="45" t="s">
        <v>85</v>
      </c>
      <c r="Q28" s="45" t="s">
        <v>85</v>
      </c>
      <c r="R28" s="45" t="s">
        <v>85</v>
      </c>
      <c r="S28" s="45"/>
      <c r="T28" s="45" t="s">
        <v>85</v>
      </c>
      <c r="U28" s="45" t="s">
        <v>85</v>
      </c>
      <c r="V28" s="45"/>
      <c r="W28" s="45"/>
      <c r="X28" s="45"/>
      <c r="Y28" s="45" t="s">
        <v>85</v>
      </c>
      <c r="Z28" s="45" t="s">
        <v>85</v>
      </c>
      <c r="AA28" s="45" t="s">
        <v>85</v>
      </c>
      <c r="AB28" s="45"/>
      <c r="AC28" s="45"/>
      <c r="AD28" s="45"/>
      <c r="AE28" s="45" t="s">
        <v>85</v>
      </c>
      <c r="AF28" s="45"/>
      <c r="AG28" s="45" t="s">
        <v>85</v>
      </c>
      <c r="AH28" s="45"/>
      <c r="AI28" s="45" t="s">
        <v>85</v>
      </c>
      <c r="AJ28" s="45"/>
      <c r="AK28" s="45" t="s">
        <v>85</v>
      </c>
      <c r="AL28" s="45"/>
      <c r="AM28" s="45"/>
      <c r="AN28" s="45" t="s">
        <v>85</v>
      </c>
    </row>
    <row r="29" spans="1:40" ht="38.25">
      <c r="A29" s="209"/>
      <c r="B29" s="46" t="s">
        <v>746</v>
      </c>
      <c r="C29" s="94">
        <f t="shared" si="0"/>
        <v>10</v>
      </c>
      <c r="D29" s="47" t="s">
        <v>85</v>
      </c>
      <c r="E29" s="47"/>
      <c r="F29" s="47"/>
      <c r="G29" s="47"/>
      <c r="H29" s="47"/>
      <c r="I29" s="47"/>
      <c r="J29" s="47" t="s">
        <v>85</v>
      </c>
      <c r="K29" s="47"/>
      <c r="L29" s="47" t="s">
        <v>85</v>
      </c>
      <c r="M29" s="47"/>
      <c r="N29" s="47"/>
      <c r="O29" s="47"/>
      <c r="P29" s="47"/>
      <c r="Q29" s="47" t="s">
        <v>85</v>
      </c>
      <c r="R29" s="47"/>
      <c r="S29" s="47"/>
      <c r="T29" s="47"/>
      <c r="U29" s="47" t="s">
        <v>85</v>
      </c>
      <c r="V29" s="47"/>
      <c r="W29" s="47"/>
      <c r="X29" s="47"/>
      <c r="Y29" s="47"/>
      <c r="Z29" s="47" t="s">
        <v>85</v>
      </c>
      <c r="AA29" s="47"/>
      <c r="AB29" s="47"/>
      <c r="AC29" s="47"/>
      <c r="AD29" s="47"/>
      <c r="AE29" s="47" t="s">
        <v>85</v>
      </c>
      <c r="AF29" s="47"/>
      <c r="AG29" s="47"/>
      <c r="AH29" s="47"/>
      <c r="AI29" s="47"/>
      <c r="AJ29" s="47" t="s">
        <v>85</v>
      </c>
      <c r="AK29" s="47" t="s">
        <v>85</v>
      </c>
      <c r="AL29" s="47"/>
      <c r="AM29" s="47"/>
      <c r="AN29" s="47" t="s">
        <v>85</v>
      </c>
    </row>
    <row r="30" spans="1:40" ht="51">
      <c r="A30" s="198" t="s">
        <v>34</v>
      </c>
      <c r="B30" s="42" t="s">
        <v>747</v>
      </c>
      <c r="C30" s="95">
        <f t="shared" si="0"/>
        <v>14</v>
      </c>
      <c r="D30" s="43" t="s">
        <v>85</v>
      </c>
      <c r="E30" s="43" t="s">
        <v>85</v>
      </c>
      <c r="F30" s="43" t="s">
        <v>85</v>
      </c>
      <c r="G30" s="43"/>
      <c r="H30" s="43" t="s">
        <v>85</v>
      </c>
      <c r="I30" s="43" t="s">
        <v>85</v>
      </c>
      <c r="J30" s="43"/>
      <c r="K30" s="43" t="s">
        <v>85</v>
      </c>
      <c r="L30" s="43"/>
      <c r="M30" s="43"/>
      <c r="N30" s="43"/>
      <c r="O30" s="43" t="s">
        <v>85</v>
      </c>
      <c r="P30" s="43"/>
      <c r="Q30" s="43"/>
      <c r="R30" s="43" t="s">
        <v>85</v>
      </c>
      <c r="S30" s="43" t="s">
        <v>85</v>
      </c>
      <c r="T30" s="43"/>
      <c r="U30" s="43" t="s">
        <v>85</v>
      </c>
      <c r="V30" s="43"/>
      <c r="W30" s="43"/>
      <c r="X30" s="43"/>
      <c r="Y30" s="43" t="s">
        <v>85</v>
      </c>
      <c r="Z30" s="43"/>
      <c r="AA30" s="43"/>
      <c r="AB30" s="43"/>
      <c r="AC30" s="43"/>
      <c r="AD30" s="43"/>
      <c r="AE30" s="43"/>
      <c r="AF30" s="43"/>
      <c r="AG30" s="43" t="s">
        <v>85</v>
      </c>
      <c r="AH30" s="43" t="s">
        <v>85</v>
      </c>
      <c r="AI30" s="43" t="s">
        <v>85</v>
      </c>
      <c r="AJ30" s="43"/>
      <c r="AK30" s="43"/>
      <c r="AL30" s="43"/>
      <c r="AM30" s="43"/>
      <c r="AN30" s="43"/>
    </row>
    <row r="31" spans="1:40" ht="51">
      <c r="A31" s="199"/>
      <c r="B31" s="44" t="s">
        <v>748</v>
      </c>
      <c r="C31" s="95">
        <f t="shared" si="0"/>
        <v>13</v>
      </c>
      <c r="D31" s="45" t="s">
        <v>85</v>
      </c>
      <c r="E31" s="45"/>
      <c r="F31" s="45" t="s">
        <v>85</v>
      </c>
      <c r="G31" s="45"/>
      <c r="H31" s="45" t="s">
        <v>85</v>
      </c>
      <c r="I31" s="45" t="s">
        <v>85</v>
      </c>
      <c r="J31" s="45"/>
      <c r="K31" s="45" t="s">
        <v>85</v>
      </c>
      <c r="L31" s="45"/>
      <c r="M31" s="45"/>
      <c r="N31" s="45"/>
      <c r="O31" s="45" t="s">
        <v>85</v>
      </c>
      <c r="P31" s="45"/>
      <c r="Q31" s="45"/>
      <c r="R31" s="45" t="s">
        <v>85</v>
      </c>
      <c r="S31" s="45" t="s">
        <v>85</v>
      </c>
      <c r="T31" s="45"/>
      <c r="U31" s="45" t="s">
        <v>85</v>
      </c>
      <c r="V31" s="45"/>
      <c r="W31" s="45"/>
      <c r="X31" s="45"/>
      <c r="Y31" s="45" t="s">
        <v>85</v>
      </c>
      <c r="Z31" s="45"/>
      <c r="AA31" s="45"/>
      <c r="AB31" s="45"/>
      <c r="AC31" s="45"/>
      <c r="AD31" s="45"/>
      <c r="AE31" s="45"/>
      <c r="AF31" s="45"/>
      <c r="AG31" s="45" t="s">
        <v>85</v>
      </c>
      <c r="AH31" s="45" t="s">
        <v>85</v>
      </c>
      <c r="AI31" s="45" t="s">
        <v>85</v>
      </c>
      <c r="AJ31" s="45"/>
      <c r="AK31" s="45"/>
      <c r="AL31" s="45"/>
      <c r="AM31" s="45"/>
      <c r="AN31" s="45"/>
    </row>
    <row r="32" spans="1:40" ht="25.5">
      <c r="A32" s="200"/>
      <c r="B32" s="46" t="s">
        <v>749</v>
      </c>
      <c r="C32" s="94">
        <f t="shared" si="0"/>
        <v>2</v>
      </c>
      <c r="D32" s="47" t="s">
        <v>85</v>
      </c>
      <c r="E32" s="47"/>
      <c r="F32" s="47"/>
      <c r="G32" s="47"/>
      <c r="H32" s="47" t="s">
        <v>85</v>
      </c>
      <c r="I32" s="47"/>
      <c r="J32" s="47"/>
      <c r="K32" s="47"/>
      <c r="L32" s="47"/>
      <c r="M32" s="47"/>
      <c r="N32" s="47"/>
      <c r="O32" s="47"/>
      <c r="P32" s="47"/>
      <c r="Q32" s="47"/>
      <c r="R32" s="47"/>
      <c r="S32" s="47"/>
      <c r="T32" s="47"/>
      <c r="U32" s="47"/>
      <c r="V32" s="47"/>
      <c r="W32" s="47"/>
      <c r="X32" s="47"/>
      <c r="Y32" s="47"/>
      <c r="Z32" s="47"/>
      <c r="AA32" s="47"/>
      <c r="AB32" s="47"/>
      <c r="AC32" s="47"/>
      <c r="AD32" s="47"/>
      <c r="AE32" s="47"/>
      <c r="AF32" s="47"/>
      <c r="AG32" s="47"/>
      <c r="AH32" s="47"/>
      <c r="AI32" s="47"/>
      <c r="AJ32" s="47"/>
      <c r="AK32" s="47"/>
      <c r="AL32" s="47"/>
      <c r="AM32" s="47"/>
      <c r="AN32" s="47"/>
    </row>
    <row r="33" spans="1:40" s="39" customFormat="1">
      <c r="A33" s="74"/>
      <c r="B33" s="74" t="s">
        <v>750</v>
      </c>
      <c r="C33" s="81"/>
      <c r="D33" s="75">
        <f>COUNTIF(D4:D32,"Y")</f>
        <v>22</v>
      </c>
      <c r="E33" s="75">
        <f t="shared" ref="E33:AN33" si="1">COUNTIF(E4:E32,"Y")</f>
        <v>12</v>
      </c>
      <c r="F33" s="75">
        <f t="shared" si="1"/>
        <v>6</v>
      </c>
      <c r="G33" s="75">
        <f t="shared" si="1"/>
        <v>10</v>
      </c>
      <c r="H33" s="75">
        <f t="shared" si="1"/>
        <v>20</v>
      </c>
      <c r="I33" s="75">
        <f t="shared" si="1"/>
        <v>17</v>
      </c>
      <c r="J33" s="75">
        <f t="shared" si="1"/>
        <v>22</v>
      </c>
      <c r="K33" s="75">
        <f t="shared" si="1"/>
        <v>19</v>
      </c>
      <c r="L33" s="75">
        <f t="shared" si="1"/>
        <v>14</v>
      </c>
      <c r="M33" s="75">
        <f t="shared" si="1"/>
        <v>3</v>
      </c>
      <c r="N33" s="75">
        <f t="shared" si="1"/>
        <v>8</v>
      </c>
      <c r="O33" s="75">
        <f t="shared" si="1"/>
        <v>7</v>
      </c>
      <c r="P33" s="75">
        <f t="shared" si="1"/>
        <v>8</v>
      </c>
      <c r="Q33" s="75">
        <f t="shared" si="1"/>
        <v>18</v>
      </c>
      <c r="R33" s="75">
        <f t="shared" si="1"/>
        <v>20</v>
      </c>
      <c r="S33" s="75">
        <f t="shared" si="1"/>
        <v>13</v>
      </c>
      <c r="T33" s="75">
        <f t="shared" si="1"/>
        <v>18</v>
      </c>
      <c r="U33" s="75">
        <f t="shared" si="1"/>
        <v>15</v>
      </c>
      <c r="V33" s="75">
        <f t="shared" si="1"/>
        <v>2</v>
      </c>
      <c r="W33" s="75">
        <f t="shared" si="1"/>
        <v>11</v>
      </c>
      <c r="X33" s="75">
        <f t="shared" si="1"/>
        <v>3</v>
      </c>
      <c r="Y33" s="75">
        <f t="shared" si="1"/>
        <v>16</v>
      </c>
      <c r="Z33" s="75">
        <f t="shared" si="1"/>
        <v>12</v>
      </c>
      <c r="AA33" s="75">
        <f t="shared" si="1"/>
        <v>11</v>
      </c>
      <c r="AB33" s="75">
        <f t="shared" si="1"/>
        <v>15</v>
      </c>
      <c r="AC33" s="75">
        <f t="shared" si="1"/>
        <v>5</v>
      </c>
      <c r="AD33" s="75">
        <f t="shared" si="1"/>
        <v>6</v>
      </c>
      <c r="AE33" s="75">
        <f t="shared" si="1"/>
        <v>11</v>
      </c>
      <c r="AF33" s="75">
        <f t="shared" si="1"/>
        <v>17</v>
      </c>
      <c r="AG33" s="75">
        <f t="shared" si="1"/>
        <v>20</v>
      </c>
      <c r="AH33" s="75">
        <f t="shared" si="1"/>
        <v>11</v>
      </c>
      <c r="AI33" s="75">
        <f t="shared" si="1"/>
        <v>16</v>
      </c>
      <c r="AJ33" s="75">
        <f t="shared" si="1"/>
        <v>17</v>
      </c>
      <c r="AK33" s="75">
        <f t="shared" si="1"/>
        <v>16</v>
      </c>
      <c r="AL33" s="75">
        <f t="shared" si="1"/>
        <v>1</v>
      </c>
      <c r="AM33" s="75">
        <f t="shared" si="1"/>
        <v>0</v>
      </c>
      <c r="AN33" s="75">
        <f t="shared" si="1"/>
        <v>11</v>
      </c>
    </row>
  </sheetData>
  <mergeCells count="10">
    <mergeCell ref="A22:A24"/>
    <mergeCell ref="A25:A26"/>
    <mergeCell ref="A27:A29"/>
    <mergeCell ref="A30:A32"/>
    <mergeCell ref="A4:A6"/>
    <mergeCell ref="A7:A9"/>
    <mergeCell ref="A10:A12"/>
    <mergeCell ref="A13:A15"/>
    <mergeCell ref="A16:A18"/>
    <mergeCell ref="A19:A21"/>
  </mergeCells>
  <conditionalFormatting sqref="D4:AN32">
    <cfRule type="containsBlanks" dxfId="0" priority="1">
      <formula>LEN(TRIM(D4))=0</formula>
    </cfRule>
  </conditionalFormatting>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33"/>
  <sheetViews>
    <sheetView showGridLines="0" zoomScale="85" zoomScaleNormal="85" workbookViewId="0"/>
  </sheetViews>
  <sheetFormatPr defaultColWidth="8.75" defaultRowHeight="12.75"/>
  <cols>
    <col min="1" max="1" width="21" style="101" bestFit="1" customWidth="1"/>
    <col min="2" max="2" width="44" style="101" bestFit="1" customWidth="1"/>
    <col min="3" max="3" width="13.125" style="103" bestFit="1" customWidth="1"/>
    <col min="4" max="4" width="16.25" style="100" bestFit="1" customWidth="1"/>
    <col min="5" max="16384" width="8.75" style="100"/>
  </cols>
  <sheetData>
    <row r="1" spans="1:4" ht="18.75">
      <c r="A1" s="183" t="s">
        <v>49</v>
      </c>
      <c r="B1" s="185"/>
      <c r="C1" s="185"/>
      <c r="D1" s="185"/>
    </row>
    <row r="2" spans="1:4">
      <c r="C2" s="100"/>
    </row>
    <row r="3" spans="1:4" s="102" customFormat="1" ht="57">
      <c r="A3" s="137" t="s">
        <v>716</v>
      </c>
      <c r="B3" s="137" t="s">
        <v>753</v>
      </c>
      <c r="C3" s="137" t="s">
        <v>718</v>
      </c>
      <c r="D3" s="137" t="s">
        <v>757</v>
      </c>
    </row>
    <row r="4" spans="1:4" ht="34.5" customHeight="1">
      <c r="A4" s="227" t="s">
        <v>719</v>
      </c>
      <c r="B4" s="138" t="s">
        <v>758</v>
      </c>
      <c r="C4" s="139">
        <f>+SummaryWithY!C4</f>
        <v>18</v>
      </c>
      <c r="D4" s="140">
        <f>+C4/37</f>
        <v>0.48648648648648651</v>
      </c>
    </row>
    <row r="5" spans="1:4" ht="34.5" customHeight="1">
      <c r="A5" s="228"/>
      <c r="B5" s="141" t="s">
        <v>759</v>
      </c>
      <c r="C5" s="142">
        <f>+SummaryWithY!C5</f>
        <v>33</v>
      </c>
      <c r="D5" s="143">
        <f t="shared" ref="D5:D32" si="0">+C5/37</f>
        <v>0.89189189189189189</v>
      </c>
    </row>
    <row r="6" spans="1:4" ht="34.5" customHeight="1">
      <c r="A6" s="229"/>
      <c r="B6" s="144" t="s">
        <v>760</v>
      </c>
      <c r="C6" s="145">
        <f>+SummaryWithY!C6</f>
        <v>19</v>
      </c>
      <c r="D6" s="146">
        <f t="shared" si="0"/>
        <v>0.51351351351351349</v>
      </c>
    </row>
    <row r="7" spans="1:4" ht="34.5" customHeight="1">
      <c r="A7" s="216" t="s">
        <v>24</v>
      </c>
      <c r="B7" s="138" t="s">
        <v>761</v>
      </c>
      <c r="C7" s="142">
        <f>+SummaryWithY!C7</f>
        <v>20</v>
      </c>
      <c r="D7" s="143">
        <f t="shared" si="0"/>
        <v>0.54054054054054057</v>
      </c>
    </row>
    <row r="8" spans="1:4" ht="34.5" customHeight="1">
      <c r="A8" s="230"/>
      <c r="B8" s="141" t="s">
        <v>762</v>
      </c>
      <c r="C8" s="142">
        <f>+SummaryWithY!C8</f>
        <v>15</v>
      </c>
      <c r="D8" s="143">
        <f t="shared" si="0"/>
        <v>0.40540540540540543</v>
      </c>
    </row>
    <row r="9" spans="1:4" ht="34.5" customHeight="1">
      <c r="A9" s="217"/>
      <c r="B9" s="144" t="s">
        <v>763</v>
      </c>
      <c r="C9" s="145">
        <f>+SummaryWithY!C9</f>
        <v>23</v>
      </c>
      <c r="D9" s="146">
        <f t="shared" si="0"/>
        <v>0.6216216216216216</v>
      </c>
    </row>
    <row r="10" spans="1:4" ht="34.5" customHeight="1">
      <c r="A10" s="221" t="s">
        <v>26</v>
      </c>
      <c r="B10" s="138" t="s">
        <v>764</v>
      </c>
      <c r="C10" s="142">
        <f>+SummaryWithY!C10</f>
        <v>35</v>
      </c>
      <c r="D10" s="143">
        <f t="shared" si="0"/>
        <v>0.94594594594594594</v>
      </c>
    </row>
    <row r="11" spans="1:4" ht="34.5" customHeight="1">
      <c r="A11" s="222"/>
      <c r="B11" s="141" t="s">
        <v>765</v>
      </c>
      <c r="C11" s="142">
        <f>+SummaryWithY!C11</f>
        <v>5</v>
      </c>
      <c r="D11" s="143">
        <f t="shared" si="0"/>
        <v>0.13513513513513514</v>
      </c>
    </row>
    <row r="12" spans="1:4" ht="34.5" customHeight="1">
      <c r="A12" s="223"/>
      <c r="B12" s="144" t="s">
        <v>766</v>
      </c>
      <c r="C12" s="145">
        <f>+SummaryWithY!C12</f>
        <v>27</v>
      </c>
      <c r="D12" s="146">
        <f t="shared" si="0"/>
        <v>0.72972972972972971</v>
      </c>
    </row>
    <row r="13" spans="1:4" ht="34.5" customHeight="1">
      <c r="A13" s="231" t="s">
        <v>28</v>
      </c>
      <c r="B13" s="138" t="s">
        <v>767</v>
      </c>
      <c r="C13" s="142">
        <f>+SummaryWithY!C13</f>
        <v>24</v>
      </c>
      <c r="D13" s="143">
        <f t="shared" si="0"/>
        <v>0.64864864864864868</v>
      </c>
    </row>
    <row r="14" spans="1:4" ht="34.5" customHeight="1">
      <c r="A14" s="232"/>
      <c r="B14" s="141" t="s">
        <v>768</v>
      </c>
      <c r="C14" s="142">
        <f>+SummaryWithY!C14</f>
        <v>20</v>
      </c>
      <c r="D14" s="143">
        <f t="shared" si="0"/>
        <v>0.54054054054054057</v>
      </c>
    </row>
    <row r="15" spans="1:4" ht="34.5" customHeight="1">
      <c r="A15" s="233"/>
      <c r="B15" s="144" t="s">
        <v>769</v>
      </c>
      <c r="C15" s="145">
        <f>+SummaryWithY!C15</f>
        <v>17</v>
      </c>
      <c r="D15" s="146">
        <f t="shared" si="0"/>
        <v>0.45945945945945948</v>
      </c>
    </row>
    <row r="16" spans="1:4" ht="34.5" customHeight="1">
      <c r="A16" s="224" t="s">
        <v>29</v>
      </c>
      <c r="B16" s="138" t="s">
        <v>770</v>
      </c>
      <c r="C16" s="142">
        <f>+SummaryWithY!C16</f>
        <v>18</v>
      </c>
      <c r="D16" s="143">
        <f t="shared" si="0"/>
        <v>0.48648648648648651</v>
      </c>
    </row>
    <row r="17" spans="1:4" ht="34.5" customHeight="1">
      <c r="A17" s="225"/>
      <c r="B17" s="141" t="s">
        <v>771</v>
      </c>
      <c r="C17" s="142">
        <f>+SummaryWithY!C17</f>
        <v>6</v>
      </c>
      <c r="D17" s="143">
        <f t="shared" si="0"/>
        <v>0.16216216216216217</v>
      </c>
    </row>
    <row r="18" spans="1:4" ht="34.5" customHeight="1">
      <c r="A18" s="226"/>
      <c r="B18" s="144" t="s">
        <v>772</v>
      </c>
      <c r="C18" s="145">
        <f>+SummaryWithY!C18</f>
        <v>18</v>
      </c>
      <c r="D18" s="146">
        <f t="shared" si="0"/>
        <v>0.48648648648648651</v>
      </c>
    </row>
    <row r="19" spans="1:4" ht="34.5" customHeight="1">
      <c r="A19" s="210" t="s">
        <v>30</v>
      </c>
      <c r="B19" s="138" t="s">
        <v>773</v>
      </c>
      <c r="C19" s="142">
        <f>+SummaryWithY!C19</f>
        <v>22</v>
      </c>
      <c r="D19" s="143">
        <f t="shared" si="0"/>
        <v>0.59459459459459463</v>
      </c>
    </row>
    <row r="20" spans="1:4" ht="34.5" customHeight="1">
      <c r="A20" s="211"/>
      <c r="B20" s="141" t="s">
        <v>774</v>
      </c>
      <c r="C20" s="142">
        <f>+SummaryWithY!C20</f>
        <v>9</v>
      </c>
      <c r="D20" s="143">
        <f t="shared" si="0"/>
        <v>0.24324324324324326</v>
      </c>
    </row>
    <row r="21" spans="1:4" ht="34.5" customHeight="1">
      <c r="A21" s="212"/>
      <c r="B21" s="144" t="s">
        <v>775</v>
      </c>
      <c r="C21" s="145">
        <f>+SummaryWithY!C21</f>
        <v>2</v>
      </c>
      <c r="D21" s="146">
        <f t="shared" si="0"/>
        <v>5.4054054054054057E-2</v>
      </c>
    </row>
    <row r="22" spans="1:4" ht="34.5" customHeight="1">
      <c r="A22" s="213" t="s">
        <v>738</v>
      </c>
      <c r="B22" s="138" t="s">
        <v>768</v>
      </c>
      <c r="C22" s="142">
        <f>+SummaryWithY!C22</f>
        <v>20</v>
      </c>
      <c r="D22" s="143">
        <f t="shared" si="0"/>
        <v>0.54054054054054057</v>
      </c>
    </row>
    <row r="23" spans="1:4" ht="34.5" customHeight="1">
      <c r="A23" s="214"/>
      <c r="B23" s="141" t="s">
        <v>776</v>
      </c>
      <c r="C23" s="142">
        <f>+SummaryWithY!C23</f>
        <v>6</v>
      </c>
      <c r="D23" s="143">
        <f t="shared" si="0"/>
        <v>0.16216216216216217</v>
      </c>
    </row>
    <row r="24" spans="1:4" ht="34.5" customHeight="1">
      <c r="A24" s="215"/>
      <c r="B24" s="144" t="s">
        <v>777</v>
      </c>
      <c r="C24" s="145">
        <f>+SummaryWithY!C24</f>
        <v>10</v>
      </c>
      <c r="D24" s="146">
        <f t="shared" si="0"/>
        <v>0.27027027027027029</v>
      </c>
    </row>
    <row r="25" spans="1:4" ht="34.5" customHeight="1">
      <c r="A25" s="216" t="s">
        <v>32</v>
      </c>
      <c r="B25" s="138" t="s">
        <v>778</v>
      </c>
      <c r="C25" s="142">
        <f>+SummaryWithY!C25</f>
        <v>17</v>
      </c>
      <c r="D25" s="143">
        <f t="shared" si="0"/>
        <v>0.45945945945945948</v>
      </c>
    </row>
    <row r="26" spans="1:4" ht="34.5" customHeight="1">
      <c r="A26" s="217"/>
      <c r="B26" s="141" t="s">
        <v>779</v>
      </c>
      <c r="C26" s="145">
        <f>+SummaryWithY!C26</f>
        <v>2</v>
      </c>
      <c r="D26" s="146">
        <f t="shared" si="0"/>
        <v>5.4054054054054057E-2</v>
      </c>
    </row>
    <row r="27" spans="1:4" ht="34.5" customHeight="1">
      <c r="A27" s="218" t="s">
        <v>33</v>
      </c>
      <c r="B27" s="138" t="s">
        <v>780</v>
      </c>
      <c r="C27" s="142">
        <f>+SummaryWithY!C27</f>
        <v>9</v>
      </c>
      <c r="D27" s="143">
        <f t="shared" si="0"/>
        <v>0.24324324324324326</v>
      </c>
    </row>
    <row r="28" spans="1:4" ht="34.5" customHeight="1">
      <c r="A28" s="219"/>
      <c r="B28" s="141" t="s">
        <v>781</v>
      </c>
      <c r="C28" s="142">
        <f>+SummaryWithY!C28</f>
        <v>19</v>
      </c>
      <c r="D28" s="143">
        <f t="shared" si="0"/>
        <v>0.51351351351351349</v>
      </c>
    </row>
    <row r="29" spans="1:4" ht="34.5" customHeight="1">
      <c r="A29" s="220"/>
      <c r="B29" s="144" t="s">
        <v>782</v>
      </c>
      <c r="C29" s="145">
        <f>+SummaryWithY!C29</f>
        <v>10</v>
      </c>
      <c r="D29" s="146">
        <f t="shared" si="0"/>
        <v>0.27027027027027029</v>
      </c>
    </row>
    <row r="30" spans="1:4" ht="34.5" customHeight="1">
      <c r="A30" s="221" t="s">
        <v>34</v>
      </c>
      <c r="B30" s="138" t="s">
        <v>783</v>
      </c>
      <c r="C30" s="142">
        <f>+SummaryWithY!C30</f>
        <v>14</v>
      </c>
      <c r="D30" s="143">
        <f t="shared" si="0"/>
        <v>0.3783783783783784</v>
      </c>
    </row>
    <row r="31" spans="1:4" ht="34.5" customHeight="1">
      <c r="A31" s="222"/>
      <c r="B31" s="141" t="s">
        <v>784</v>
      </c>
      <c r="C31" s="142">
        <f>+SummaryWithY!C31</f>
        <v>13</v>
      </c>
      <c r="D31" s="143">
        <f t="shared" si="0"/>
        <v>0.35135135135135137</v>
      </c>
    </row>
    <row r="32" spans="1:4" ht="34.5" customHeight="1">
      <c r="A32" s="223"/>
      <c r="B32" s="144" t="s">
        <v>785</v>
      </c>
      <c r="C32" s="145">
        <f>+SummaryWithY!C32</f>
        <v>2</v>
      </c>
      <c r="D32" s="146">
        <f t="shared" si="0"/>
        <v>5.4054054054054057E-2</v>
      </c>
    </row>
    <row r="33" spans="1:4" ht="15">
      <c r="A33" s="147"/>
      <c r="B33" s="147"/>
      <c r="C33" s="148"/>
      <c r="D33" s="149"/>
    </row>
  </sheetData>
  <mergeCells count="10">
    <mergeCell ref="A16:A18"/>
    <mergeCell ref="A4:A6"/>
    <mergeCell ref="A7:A9"/>
    <mergeCell ref="A10:A12"/>
    <mergeCell ref="A13:A15"/>
    <mergeCell ref="A19:A21"/>
    <mergeCell ref="A22:A24"/>
    <mergeCell ref="A25:A26"/>
    <mergeCell ref="A27:A29"/>
    <mergeCell ref="A30:A3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55"/>
  <sheetViews>
    <sheetView showGridLines="0" zoomScale="90" zoomScaleNormal="90" workbookViewId="0"/>
  </sheetViews>
  <sheetFormatPr defaultColWidth="9.25" defaultRowHeight="15"/>
  <cols>
    <col min="1" max="1" width="3.75" style="128" bestFit="1" customWidth="1"/>
    <col min="2" max="2" width="26.875" style="129" bestFit="1" customWidth="1"/>
    <col min="3" max="3" width="16.625" style="129" bestFit="1" customWidth="1"/>
    <col min="4" max="4" width="4.875" style="129" bestFit="1" customWidth="1"/>
    <col min="5" max="5" width="12.375" style="129" bestFit="1" customWidth="1"/>
    <col min="6" max="6" width="8.875" style="129" bestFit="1" customWidth="1"/>
    <col min="7" max="7" width="2.625" style="122" customWidth="1"/>
    <col min="8" max="8" width="12.375" style="122" bestFit="1" customWidth="1"/>
    <col min="9" max="9" width="9.875" style="122" bestFit="1" customWidth="1"/>
    <col min="10" max="10" width="8.125" style="122" bestFit="1" customWidth="1"/>
    <col min="11" max="11" width="2.625" style="122" customWidth="1"/>
    <col min="12" max="12" width="9.625" style="122" bestFit="1" customWidth="1"/>
    <col min="13" max="13" width="4.625" style="127" bestFit="1" customWidth="1"/>
    <col min="14" max="14" width="2.625" style="122" customWidth="1"/>
    <col min="15" max="15" width="5" style="122" bestFit="1" customWidth="1"/>
    <col min="16" max="16" width="4.625" style="122" bestFit="1" customWidth="1"/>
    <col min="17" max="17" width="4.75" style="122" customWidth="1"/>
    <col min="18" max="16384" width="9.25" style="122"/>
  </cols>
  <sheetData>
    <row r="1" spans="1:17" ht="18.75">
      <c r="A1" s="183" t="s">
        <v>49</v>
      </c>
    </row>
    <row r="3" spans="1:17" s="115" customFormat="1" ht="57">
      <c r="A3" s="134" t="s">
        <v>786</v>
      </c>
      <c r="B3" s="134" t="s">
        <v>787</v>
      </c>
      <c r="C3" s="134" t="s">
        <v>788</v>
      </c>
      <c r="D3" s="134" t="s">
        <v>789</v>
      </c>
      <c r="E3" s="134" t="s">
        <v>790</v>
      </c>
      <c r="F3" s="134" t="s">
        <v>791</v>
      </c>
      <c r="H3" s="116" t="s">
        <v>790</v>
      </c>
      <c r="I3" s="116" t="s">
        <v>792</v>
      </c>
      <c r="J3" s="116" t="s">
        <v>793</v>
      </c>
      <c r="L3" s="117" t="s">
        <v>791</v>
      </c>
      <c r="M3" s="118" t="s">
        <v>794</v>
      </c>
      <c r="O3" s="130" t="s">
        <v>789</v>
      </c>
      <c r="P3" s="131" t="s">
        <v>794</v>
      </c>
      <c r="Q3" s="131" t="s">
        <v>795</v>
      </c>
    </row>
    <row r="4" spans="1:17" ht="15.75">
      <c r="A4" s="119">
        <v>1</v>
      </c>
      <c r="B4" s="120" t="s">
        <v>0</v>
      </c>
      <c r="C4" s="121">
        <v>44496</v>
      </c>
      <c r="D4" s="120">
        <v>2021</v>
      </c>
      <c r="E4" s="120" t="s">
        <v>796</v>
      </c>
      <c r="F4" s="120" t="s">
        <v>797</v>
      </c>
      <c r="H4" s="123" t="s">
        <v>798</v>
      </c>
      <c r="I4" s="124">
        <f t="shared" ref="I4:I12" si="0">COUNTIF($E$4:$E$55,H4)</f>
        <v>20</v>
      </c>
      <c r="J4" s="124">
        <f>COUNTIFS($E$4:$E$55,H4,$F$4:$F$55,"English")</f>
        <v>13</v>
      </c>
      <c r="L4" s="125" t="s">
        <v>797</v>
      </c>
      <c r="M4" s="126">
        <f>COUNTIF($F$4:$F$55,L4)</f>
        <v>37</v>
      </c>
      <c r="O4" s="132">
        <v>2015</v>
      </c>
      <c r="P4" s="133">
        <f>COUNTIF($D$4:$D$55,O4)</f>
        <v>2</v>
      </c>
      <c r="Q4" s="133">
        <f>COUNTIFS($D$4:$D$55,O4,$F$4:$F$55,"English")</f>
        <v>1</v>
      </c>
    </row>
    <row r="5" spans="1:17" ht="15.75">
      <c r="A5" s="119">
        <v>2</v>
      </c>
      <c r="B5" s="120" t="s">
        <v>90</v>
      </c>
      <c r="C5" s="121">
        <v>45253</v>
      </c>
      <c r="D5" s="120">
        <v>2023</v>
      </c>
      <c r="E5" s="120" t="s">
        <v>799</v>
      </c>
      <c r="F5" s="120" t="s">
        <v>797</v>
      </c>
      <c r="H5" s="123" t="s">
        <v>800</v>
      </c>
      <c r="I5" s="124">
        <f t="shared" si="0"/>
        <v>6</v>
      </c>
      <c r="J5" s="124">
        <f t="shared" ref="J5:J12" si="1">COUNTIFS($E$4:$E$55,H5,$F$4:$F$55,"English")</f>
        <v>4</v>
      </c>
      <c r="L5" s="125" t="s">
        <v>801</v>
      </c>
      <c r="M5" s="126">
        <f t="shared" ref="M5:M6" si="2">COUNTIF($F$4:$F$55,L5)</f>
        <v>8</v>
      </c>
      <c r="O5" s="132">
        <v>2016</v>
      </c>
      <c r="P5" s="133">
        <f t="shared" ref="P5:P12" si="3">COUNTIF($D$4:$D$55,O5)</f>
        <v>4</v>
      </c>
      <c r="Q5" s="133">
        <f t="shared" ref="Q5:Q12" si="4">COUNTIFS($D$4:$D$55,O5,$F$4:$F$55,"English")</f>
        <v>4</v>
      </c>
    </row>
    <row r="6" spans="1:17" ht="15.75">
      <c r="A6" s="119">
        <v>3</v>
      </c>
      <c r="B6" s="120" t="s">
        <v>1</v>
      </c>
      <c r="C6" s="121">
        <v>44463</v>
      </c>
      <c r="D6" s="120">
        <v>2021</v>
      </c>
      <c r="E6" s="120" t="s">
        <v>802</v>
      </c>
      <c r="F6" s="120" t="s">
        <v>797</v>
      </c>
      <c r="H6" s="123" t="s">
        <v>796</v>
      </c>
      <c r="I6" s="124">
        <f t="shared" si="0"/>
        <v>2</v>
      </c>
      <c r="J6" s="124">
        <f t="shared" si="1"/>
        <v>2</v>
      </c>
      <c r="L6" s="125" t="s">
        <v>803</v>
      </c>
      <c r="M6" s="126">
        <f t="shared" si="2"/>
        <v>7</v>
      </c>
      <c r="O6" s="132">
        <v>2017</v>
      </c>
      <c r="P6" s="133">
        <f t="shared" si="3"/>
        <v>2</v>
      </c>
      <c r="Q6" s="133">
        <f t="shared" si="4"/>
        <v>1</v>
      </c>
    </row>
    <row r="7" spans="1:17" ht="15.75">
      <c r="A7" s="119">
        <v>4</v>
      </c>
      <c r="B7" s="120" t="s">
        <v>113</v>
      </c>
      <c r="C7" s="121">
        <v>45008</v>
      </c>
      <c r="D7" s="120">
        <v>2023</v>
      </c>
      <c r="E7" s="120" t="s">
        <v>804</v>
      </c>
      <c r="F7" s="120" t="s">
        <v>797</v>
      </c>
      <c r="H7" s="123" t="s">
        <v>805</v>
      </c>
      <c r="I7" s="124">
        <f t="shared" si="0"/>
        <v>2</v>
      </c>
      <c r="J7" s="124">
        <f t="shared" si="1"/>
        <v>2</v>
      </c>
      <c r="M7" s="122">
        <f>SUM(M4:M6)</f>
        <v>52</v>
      </c>
      <c r="O7" s="132">
        <v>2018</v>
      </c>
      <c r="P7" s="133">
        <f t="shared" si="3"/>
        <v>4</v>
      </c>
      <c r="Q7" s="133">
        <f t="shared" si="4"/>
        <v>2</v>
      </c>
    </row>
    <row r="8" spans="1:17" ht="15.75">
      <c r="A8" s="119">
        <v>5</v>
      </c>
      <c r="B8" s="120" t="s">
        <v>122</v>
      </c>
      <c r="C8" s="121">
        <v>44750</v>
      </c>
      <c r="D8" s="120">
        <v>2022</v>
      </c>
      <c r="E8" s="120" t="s">
        <v>798</v>
      </c>
      <c r="F8" s="120" t="s">
        <v>801</v>
      </c>
      <c r="H8" s="123" t="s">
        <v>806</v>
      </c>
      <c r="I8" s="124">
        <f t="shared" si="0"/>
        <v>1</v>
      </c>
      <c r="J8" s="124">
        <f t="shared" si="1"/>
        <v>0</v>
      </c>
      <c r="O8" s="132">
        <v>2019</v>
      </c>
      <c r="P8" s="133">
        <f t="shared" si="3"/>
        <v>5</v>
      </c>
      <c r="Q8" s="133">
        <f t="shared" si="4"/>
        <v>4</v>
      </c>
    </row>
    <row r="9" spans="1:17" ht="15.75">
      <c r="A9" s="119">
        <v>6</v>
      </c>
      <c r="B9" s="120" t="s">
        <v>130</v>
      </c>
      <c r="C9" s="121">
        <v>45191</v>
      </c>
      <c r="D9" s="120">
        <v>2023</v>
      </c>
      <c r="E9" s="120" t="s">
        <v>804</v>
      </c>
      <c r="F9" s="120" t="s">
        <v>797</v>
      </c>
      <c r="H9" s="123" t="s">
        <v>807</v>
      </c>
      <c r="I9" s="124">
        <f t="shared" si="0"/>
        <v>5</v>
      </c>
      <c r="J9" s="124">
        <f t="shared" si="1"/>
        <v>5</v>
      </c>
      <c r="O9" s="132">
        <v>2020</v>
      </c>
      <c r="P9" s="133">
        <f t="shared" si="3"/>
        <v>3</v>
      </c>
      <c r="Q9" s="133">
        <f t="shared" si="4"/>
        <v>2</v>
      </c>
    </row>
    <row r="10" spans="1:17" ht="15.75">
      <c r="A10" s="119">
        <v>7</v>
      </c>
      <c r="B10" s="120" t="s">
        <v>143</v>
      </c>
      <c r="C10" s="121">
        <v>44916</v>
      </c>
      <c r="D10" s="120">
        <v>2022</v>
      </c>
      <c r="E10" s="120" t="s">
        <v>796</v>
      </c>
      <c r="F10" s="120" t="s">
        <v>797</v>
      </c>
      <c r="H10" s="123" t="s">
        <v>799</v>
      </c>
      <c r="I10" s="124">
        <f t="shared" si="0"/>
        <v>8</v>
      </c>
      <c r="J10" s="124">
        <f t="shared" si="1"/>
        <v>3</v>
      </c>
      <c r="M10" s="122"/>
      <c r="O10" s="132">
        <v>2021</v>
      </c>
      <c r="P10" s="133">
        <f t="shared" si="3"/>
        <v>11</v>
      </c>
      <c r="Q10" s="133">
        <f t="shared" si="4"/>
        <v>10</v>
      </c>
    </row>
    <row r="11" spans="1:17" ht="15.75">
      <c r="A11" s="119">
        <v>8</v>
      </c>
      <c r="B11" s="120" t="s">
        <v>2</v>
      </c>
      <c r="C11" s="121">
        <v>42502</v>
      </c>
      <c r="D11" s="120">
        <v>2016</v>
      </c>
      <c r="E11" s="120" t="s">
        <v>799</v>
      </c>
      <c r="F11" s="120" t="s">
        <v>797</v>
      </c>
      <c r="H11" s="123" t="s">
        <v>804</v>
      </c>
      <c r="I11" s="124">
        <f t="shared" si="0"/>
        <v>5</v>
      </c>
      <c r="J11" s="124">
        <f t="shared" si="1"/>
        <v>5</v>
      </c>
      <c r="M11" s="122"/>
      <c r="O11" s="132">
        <v>2022</v>
      </c>
      <c r="P11" s="133">
        <f t="shared" si="3"/>
        <v>10</v>
      </c>
      <c r="Q11" s="133">
        <f t="shared" si="4"/>
        <v>5</v>
      </c>
    </row>
    <row r="12" spans="1:17" ht="15.75">
      <c r="A12" s="119">
        <v>9</v>
      </c>
      <c r="B12" s="120" t="s">
        <v>6</v>
      </c>
      <c r="C12" s="121">
        <v>42292</v>
      </c>
      <c r="D12" s="120">
        <v>2015</v>
      </c>
      <c r="E12" s="120" t="s">
        <v>798</v>
      </c>
      <c r="F12" s="120" t="s">
        <v>797</v>
      </c>
      <c r="H12" s="123" t="s">
        <v>808</v>
      </c>
      <c r="I12" s="124">
        <f t="shared" si="0"/>
        <v>2</v>
      </c>
      <c r="J12" s="124">
        <f t="shared" si="1"/>
        <v>2</v>
      </c>
      <c r="M12" s="122"/>
      <c r="O12" s="132">
        <v>2023</v>
      </c>
      <c r="P12" s="133">
        <f t="shared" si="3"/>
        <v>11</v>
      </c>
      <c r="Q12" s="133">
        <f t="shared" si="4"/>
        <v>8</v>
      </c>
    </row>
    <row r="13" spans="1:17" ht="15.75">
      <c r="A13" s="119">
        <v>10</v>
      </c>
      <c r="B13" s="120" t="s">
        <v>809</v>
      </c>
      <c r="C13" s="121">
        <v>45264</v>
      </c>
      <c r="D13" s="120">
        <v>2023</v>
      </c>
      <c r="E13" s="120" t="s">
        <v>798</v>
      </c>
      <c r="F13" s="120" t="s">
        <v>801</v>
      </c>
      <c r="H13" s="123" t="s">
        <v>802</v>
      </c>
      <c r="I13" s="124">
        <f t="shared" ref="I13" si="5">COUNTIF($E$4:$E$55,H13)</f>
        <v>1</v>
      </c>
      <c r="J13" s="124">
        <f t="shared" ref="J13" si="6">COUNTIFS($E$4:$E$55,H13,$F$4:$F$55,"English")</f>
        <v>1</v>
      </c>
      <c r="M13" s="122"/>
      <c r="P13" s="122">
        <f>SUM(P4:P12)</f>
        <v>52</v>
      </c>
      <c r="Q13" s="122">
        <f>SUM(Q4:Q12)</f>
        <v>37</v>
      </c>
    </row>
    <row r="14" spans="1:17" ht="15.75">
      <c r="A14" s="119">
        <v>11</v>
      </c>
      <c r="B14" s="120" t="s">
        <v>5</v>
      </c>
      <c r="C14" s="121">
        <v>44384</v>
      </c>
      <c r="D14" s="120">
        <v>2021</v>
      </c>
      <c r="E14" s="120" t="s">
        <v>808</v>
      </c>
      <c r="F14" s="120" t="s">
        <v>797</v>
      </c>
      <c r="I14" s="122">
        <f>SUM(I4:I13)</f>
        <v>52</v>
      </c>
      <c r="J14" s="122">
        <f>SUM(J4:J13)</f>
        <v>37</v>
      </c>
      <c r="M14" s="122"/>
    </row>
    <row r="15" spans="1:17" ht="15.75">
      <c r="A15" s="119">
        <v>12</v>
      </c>
      <c r="B15" s="120" t="s">
        <v>810</v>
      </c>
      <c r="C15" s="121">
        <v>42303</v>
      </c>
      <c r="D15" s="120">
        <v>2015</v>
      </c>
      <c r="E15" s="120" t="s">
        <v>798</v>
      </c>
      <c r="F15" s="120" t="s">
        <v>801</v>
      </c>
      <c r="M15" s="122"/>
    </row>
    <row r="16" spans="1:17" ht="15.75">
      <c r="A16" s="119">
        <v>13</v>
      </c>
      <c r="B16" s="120" t="s">
        <v>4</v>
      </c>
      <c r="C16" s="121">
        <v>44857</v>
      </c>
      <c r="D16" s="120">
        <v>2022</v>
      </c>
      <c r="E16" s="120" t="s">
        <v>798</v>
      </c>
      <c r="F16" s="120" t="s">
        <v>797</v>
      </c>
      <c r="M16" s="122"/>
    </row>
    <row r="17" spans="1:13" ht="15.75">
      <c r="A17" s="119">
        <v>14</v>
      </c>
      <c r="B17" s="120" t="s">
        <v>811</v>
      </c>
      <c r="C17" s="121">
        <v>44608</v>
      </c>
      <c r="D17" s="120">
        <v>2022</v>
      </c>
      <c r="E17" s="120" t="s">
        <v>798</v>
      </c>
      <c r="F17" s="120" t="s">
        <v>801</v>
      </c>
      <c r="M17" s="122"/>
    </row>
    <row r="18" spans="1:13" ht="15.75">
      <c r="A18" s="119">
        <v>15</v>
      </c>
      <c r="B18" s="120" t="s">
        <v>3</v>
      </c>
      <c r="C18" s="121">
        <v>44607</v>
      </c>
      <c r="D18" s="120">
        <v>2022</v>
      </c>
      <c r="E18" s="120" t="s">
        <v>798</v>
      </c>
      <c r="F18" s="120" t="s">
        <v>797</v>
      </c>
      <c r="M18" s="122"/>
    </row>
    <row r="19" spans="1:13" ht="15.75">
      <c r="A19" s="119">
        <v>16</v>
      </c>
      <c r="B19" s="120" t="s">
        <v>812</v>
      </c>
      <c r="C19" s="121">
        <v>42985</v>
      </c>
      <c r="D19" s="120">
        <v>2017</v>
      </c>
      <c r="E19" s="120" t="s">
        <v>799</v>
      </c>
      <c r="F19" s="120" t="s">
        <v>803</v>
      </c>
      <c r="M19" s="122"/>
    </row>
    <row r="20" spans="1:13" ht="15.75">
      <c r="A20" s="119">
        <v>17</v>
      </c>
      <c r="B20" s="120" t="s">
        <v>813</v>
      </c>
      <c r="C20" s="121">
        <v>43158</v>
      </c>
      <c r="D20" s="120">
        <v>2018</v>
      </c>
      <c r="E20" s="120" t="s">
        <v>799</v>
      </c>
      <c r="F20" s="120" t="s">
        <v>803</v>
      </c>
      <c r="M20" s="122"/>
    </row>
    <row r="21" spans="1:13" ht="15.75">
      <c r="A21" s="119">
        <v>18</v>
      </c>
      <c r="B21" s="120" t="s">
        <v>814</v>
      </c>
      <c r="C21" s="121">
        <v>44686</v>
      </c>
      <c r="D21" s="120">
        <v>2022</v>
      </c>
      <c r="E21" s="120" t="s">
        <v>806</v>
      </c>
      <c r="F21" s="120" t="s">
        <v>803</v>
      </c>
      <c r="M21" s="122"/>
    </row>
    <row r="22" spans="1:13" ht="15.75">
      <c r="A22" s="119">
        <v>19</v>
      </c>
      <c r="B22" s="120" t="s">
        <v>815</v>
      </c>
      <c r="C22" s="121">
        <v>44748</v>
      </c>
      <c r="D22" s="120">
        <v>2022</v>
      </c>
      <c r="E22" s="120" t="s">
        <v>798</v>
      </c>
      <c r="F22" s="120" t="s">
        <v>797</v>
      </c>
      <c r="M22" s="122"/>
    </row>
    <row r="23" spans="1:13" ht="15.75">
      <c r="A23" s="119">
        <v>20</v>
      </c>
      <c r="B23" s="120" t="s">
        <v>816</v>
      </c>
      <c r="C23" s="121">
        <v>45006</v>
      </c>
      <c r="D23" s="120">
        <v>2023</v>
      </c>
      <c r="E23" s="120" t="s">
        <v>799</v>
      </c>
      <c r="F23" s="120" t="s">
        <v>803</v>
      </c>
      <c r="M23" s="122"/>
    </row>
    <row r="24" spans="1:13" ht="15.75">
      <c r="A24" s="119">
        <v>21</v>
      </c>
      <c r="B24" s="120" t="s">
        <v>8</v>
      </c>
      <c r="C24" s="121">
        <v>43525</v>
      </c>
      <c r="D24" s="120">
        <v>2019</v>
      </c>
      <c r="E24" s="120" t="s">
        <v>798</v>
      </c>
      <c r="F24" s="120" t="s">
        <v>797</v>
      </c>
      <c r="M24" s="122"/>
    </row>
    <row r="25" spans="1:13" ht="15.75">
      <c r="A25" s="119">
        <v>22</v>
      </c>
      <c r="B25" s="120" t="s">
        <v>9</v>
      </c>
      <c r="C25" s="121">
        <v>43446</v>
      </c>
      <c r="D25" s="120">
        <v>2018</v>
      </c>
      <c r="E25" s="120" t="s">
        <v>807</v>
      </c>
      <c r="F25" s="120" t="s">
        <v>797</v>
      </c>
      <c r="M25" s="122"/>
    </row>
    <row r="26" spans="1:13" ht="15.75">
      <c r="A26" s="119">
        <v>23</v>
      </c>
      <c r="B26" s="120" t="s">
        <v>10</v>
      </c>
      <c r="C26" s="121">
        <v>43775</v>
      </c>
      <c r="D26" s="120">
        <v>2019</v>
      </c>
      <c r="E26" s="120" t="s">
        <v>800</v>
      </c>
      <c r="F26" s="120" t="s">
        <v>797</v>
      </c>
      <c r="M26" s="122"/>
    </row>
    <row r="27" spans="1:13" ht="15.75">
      <c r="A27" s="119">
        <v>24</v>
      </c>
      <c r="B27" s="120" t="s">
        <v>817</v>
      </c>
      <c r="C27" s="121">
        <v>43679</v>
      </c>
      <c r="D27" s="120">
        <v>2019</v>
      </c>
      <c r="E27" s="120" t="s">
        <v>800</v>
      </c>
      <c r="F27" s="120" t="s">
        <v>803</v>
      </c>
    </row>
    <row r="28" spans="1:13" ht="15.75">
      <c r="A28" s="119">
        <v>25</v>
      </c>
      <c r="B28" s="120" t="s">
        <v>818</v>
      </c>
      <c r="C28" s="121">
        <v>44931</v>
      </c>
      <c r="D28" s="120">
        <v>2023</v>
      </c>
      <c r="E28" s="120" t="s">
        <v>800</v>
      </c>
      <c r="F28" s="120" t="s">
        <v>801</v>
      </c>
    </row>
    <row r="29" spans="1:13" ht="15.75">
      <c r="A29" s="119">
        <v>26</v>
      </c>
      <c r="B29" s="120" t="s">
        <v>11</v>
      </c>
      <c r="C29" s="121">
        <v>42794</v>
      </c>
      <c r="D29" s="120">
        <v>2017</v>
      </c>
      <c r="E29" s="120" t="s">
        <v>798</v>
      </c>
      <c r="F29" s="120" t="s">
        <v>797</v>
      </c>
    </row>
    <row r="30" spans="1:13" ht="15.75">
      <c r="A30" s="119">
        <v>27</v>
      </c>
      <c r="B30" s="120" t="s">
        <v>12</v>
      </c>
      <c r="C30" s="121">
        <v>43851</v>
      </c>
      <c r="D30" s="120">
        <v>2020</v>
      </c>
      <c r="E30" s="120" t="s">
        <v>807</v>
      </c>
      <c r="F30" s="120" t="s">
        <v>797</v>
      </c>
    </row>
    <row r="31" spans="1:13" ht="15.75">
      <c r="A31" s="119">
        <v>28</v>
      </c>
      <c r="B31" s="120" t="s">
        <v>13</v>
      </c>
      <c r="C31" s="121">
        <v>44238</v>
      </c>
      <c r="D31" s="120">
        <v>2021</v>
      </c>
      <c r="E31" s="120" t="s">
        <v>805</v>
      </c>
      <c r="F31" s="120" t="s">
        <v>797</v>
      </c>
    </row>
    <row r="32" spans="1:13" ht="15.75">
      <c r="A32" s="119">
        <v>29</v>
      </c>
      <c r="B32" s="120" t="s">
        <v>14</v>
      </c>
      <c r="C32" s="121">
        <v>44546</v>
      </c>
      <c r="D32" s="120">
        <v>2021</v>
      </c>
      <c r="E32" s="120" t="s">
        <v>798</v>
      </c>
      <c r="F32" s="120" t="s">
        <v>797</v>
      </c>
    </row>
    <row r="33" spans="1:16" ht="15.75">
      <c r="A33" s="119">
        <v>30</v>
      </c>
      <c r="B33" s="120" t="s">
        <v>819</v>
      </c>
      <c r="C33" s="121">
        <v>44710</v>
      </c>
      <c r="D33" s="120">
        <v>2022</v>
      </c>
      <c r="E33" s="120" t="s">
        <v>798</v>
      </c>
      <c r="F33" s="120" t="s">
        <v>801</v>
      </c>
    </row>
    <row r="34" spans="1:16" ht="15.75">
      <c r="A34" s="119">
        <v>31</v>
      </c>
      <c r="B34" s="120" t="s">
        <v>755</v>
      </c>
      <c r="C34" s="121">
        <v>45269</v>
      </c>
      <c r="D34" s="120">
        <v>2023</v>
      </c>
      <c r="E34" s="120" t="s">
        <v>807</v>
      </c>
      <c r="F34" s="120" t="s">
        <v>797</v>
      </c>
    </row>
    <row r="35" spans="1:16" ht="15.75">
      <c r="A35" s="119">
        <v>32</v>
      </c>
      <c r="B35" s="120" t="s">
        <v>313</v>
      </c>
      <c r="C35" s="121">
        <v>45114</v>
      </c>
      <c r="D35" s="120">
        <v>2023</v>
      </c>
      <c r="E35" s="120" t="s">
        <v>798</v>
      </c>
      <c r="F35" s="120" t="s">
        <v>797</v>
      </c>
    </row>
    <row r="36" spans="1:16" ht="15.75">
      <c r="A36" s="119">
        <v>33</v>
      </c>
      <c r="B36" s="120" t="s">
        <v>15</v>
      </c>
      <c r="C36" s="121">
        <v>44499</v>
      </c>
      <c r="D36" s="120">
        <v>2021</v>
      </c>
      <c r="E36" s="120" t="s">
        <v>804</v>
      </c>
      <c r="F36" s="120" t="s">
        <v>797</v>
      </c>
    </row>
    <row r="37" spans="1:16" ht="15.75">
      <c r="A37" s="119">
        <v>34</v>
      </c>
      <c r="B37" s="120" t="s">
        <v>820</v>
      </c>
      <c r="C37" s="121">
        <v>44879</v>
      </c>
      <c r="D37" s="120">
        <v>2022</v>
      </c>
      <c r="E37" s="120" t="s">
        <v>798</v>
      </c>
      <c r="F37" s="120" t="s">
        <v>801</v>
      </c>
      <c r="P37"/>
    </row>
    <row r="38" spans="1:16" ht="15.75">
      <c r="A38" s="119">
        <v>35</v>
      </c>
      <c r="B38" s="120" t="s">
        <v>335</v>
      </c>
      <c r="C38" s="121">
        <v>45153</v>
      </c>
      <c r="D38" s="120">
        <v>2023</v>
      </c>
      <c r="E38" s="120" t="s">
        <v>804</v>
      </c>
      <c r="F38" s="120" t="s">
        <v>797</v>
      </c>
      <c r="P38"/>
    </row>
    <row r="39" spans="1:16" ht="15.75">
      <c r="A39" s="119">
        <v>36</v>
      </c>
      <c r="B39" s="120" t="s">
        <v>756</v>
      </c>
      <c r="C39" s="121">
        <v>45027</v>
      </c>
      <c r="D39" s="120">
        <v>2023</v>
      </c>
      <c r="E39" s="120" t="s">
        <v>807</v>
      </c>
      <c r="F39" s="120" t="s">
        <v>797</v>
      </c>
      <c r="P39"/>
    </row>
    <row r="40" spans="1:16" ht="15.75">
      <c r="A40" s="119">
        <v>37</v>
      </c>
      <c r="B40" s="120" t="s">
        <v>821</v>
      </c>
      <c r="C40" s="121">
        <v>43954</v>
      </c>
      <c r="D40" s="120">
        <v>2020</v>
      </c>
      <c r="E40" s="120" t="s">
        <v>799</v>
      </c>
      <c r="F40" s="120" t="s">
        <v>803</v>
      </c>
      <c r="P40"/>
    </row>
    <row r="41" spans="1:16" ht="15.75">
      <c r="A41" s="119">
        <v>38</v>
      </c>
      <c r="B41" s="120" t="s">
        <v>822</v>
      </c>
      <c r="C41" s="121">
        <v>44399</v>
      </c>
      <c r="D41" s="120">
        <v>2021</v>
      </c>
      <c r="E41" s="120" t="s">
        <v>799</v>
      </c>
      <c r="F41" s="120" t="s">
        <v>803</v>
      </c>
      <c r="P41"/>
    </row>
    <row r="42" spans="1:16" ht="15.75">
      <c r="A42" s="119">
        <v>39</v>
      </c>
      <c r="B42" s="120" t="s">
        <v>353</v>
      </c>
      <c r="C42" s="121">
        <v>43364</v>
      </c>
      <c r="D42" s="120">
        <v>2018</v>
      </c>
      <c r="E42" s="120" t="s">
        <v>800</v>
      </c>
      <c r="F42" s="120" t="s">
        <v>797</v>
      </c>
      <c r="P42"/>
    </row>
    <row r="43" spans="1:16" ht="15.75">
      <c r="A43" s="119">
        <v>40</v>
      </c>
      <c r="B43" s="120" t="s">
        <v>17</v>
      </c>
      <c r="C43" s="121">
        <v>43783</v>
      </c>
      <c r="D43" s="120">
        <v>2019</v>
      </c>
      <c r="E43" s="120" t="s">
        <v>800</v>
      </c>
      <c r="F43" s="120" t="s">
        <v>797</v>
      </c>
    </row>
    <row r="44" spans="1:16" ht="15.75">
      <c r="A44" s="119">
        <v>41</v>
      </c>
      <c r="B44" s="120" t="s">
        <v>18</v>
      </c>
      <c r="C44" s="121">
        <v>44600</v>
      </c>
      <c r="D44" s="120">
        <v>2022</v>
      </c>
      <c r="E44" s="120" t="s">
        <v>798</v>
      </c>
      <c r="F44" s="120" t="s">
        <v>797</v>
      </c>
    </row>
    <row r="45" spans="1:16" ht="15.75">
      <c r="A45" s="119">
        <v>42</v>
      </c>
      <c r="B45" s="120" t="s">
        <v>21</v>
      </c>
      <c r="C45" s="121">
        <v>44468</v>
      </c>
      <c r="D45" s="120">
        <v>2021</v>
      </c>
      <c r="E45" s="120" t="s">
        <v>798</v>
      </c>
      <c r="F45" s="120" t="s">
        <v>797</v>
      </c>
    </row>
    <row r="46" spans="1:16" ht="15.75">
      <c r="A46" s="119">
        <v>43</v>
      </c>
      <c r="B46" s="120" t="s">
        <v>20</v>
      </c>
      <c r="C46" s="121">
        <v>44501</v>
      </c>
      <c r="D46" s="120">
        <v>2021</v>
      </c>
      <c r="E46" s="120" t="s">
        <v>798</v>
      </c>
      <c r="F46" s="120" t="s">
        <v>797</v>
      </c>
    </row>
    <row r="47" spans="1:16" ht="15.75">
      <c r="A47" s="119">
        <v>44</v>
      </c>
      <c r="B47" s="120" t="s">
        <v>19</v>
      </c>
      <c r="C47" s="121">
        <v>42675</v>
      </c>
      <c r="D47" s="120">
        <v>2016</v>
      </c>
      <c r="E47" s="120" t="s">
        <v>804</v>
      </c>
      <c r="F47" s="120" t="s">
        <v>797</v>
      </c>
    </row>
    <row r="48" spans="1:16" ht="15.75">
      <c r="A48" s="119">
        <v>45</v>
      </c>
      <c r="B48" s="120" t="s">
        <v>420</v>
      </c>
      <c r="C48" s="121">
        <v>42685</v>
      </c>
      <c r="D48" s="120">
        <v>2016</v>
      </c>
      <c r="E48" s="120" t="s">
        <v>805</v>
      </c>
      <c r="F48" s="120" t="s">
        <v>797</v>
      </c>
    </row>
    <row r="49" spans="1:6" ht="15.75">
      <c r="A49" s="119">
        <v>46</v>
      </c>
      <c r="B49" s="120" t="s">
        <v>432</v>
      </c>
      <c r="C49" s="121">
        <v>42639</v>
      </c>
      <c r="D49" s="120">
        <v>2016</v>
      </c>
      <c r="E49" s="120" t="s">
        <v>798</v>
      </c>
      <c r="F49" s="120" t="s">
        <v>797</v>
      </c>
    </row>
    <row r="50" spans="1:6" ht="15.75">
      <c r="A50" s="119">
        <v>47</v>
      </c>
      <c r="B50" s="120" t="s">
        <v>446</v>
      </c>
      <c r="C50" s="121">
        <v>43984</v>
      </c>
      <c r="D50" s="120">
        <v>2020</v>
      </c>
      <c r="E50" s="120" t="s">
        <v>800</v>
      </c>
      <c r="F50" s="120" t="s">
        <v>797</v>
      </c>
    </row>
    <row r="51" spans="1:6" ht="15.75">
      <c r="A51" s="119">
        <v>48</v>
      </c>
      <c r="B51" s="120" t="s">
        <v>461</v>
      </c>
      <c r="C51" s="121">
        <v>44286</v>
      </c>
      <c r="D51" s="120">
        <v>2021</v>
      </c>
      <c r="E51" s="120" t="s">
        <v>808</v>
      </c>
      <c r="F51" s="120" t="s">
        <v>797</v>
      </c>
    </row>
    <row r="52" spans="1:6" ht="15.75">
      <c r="A52" s="119">
        <v>49</v>
      </c>
      <c r="B52" s="120" t="s">
        <v>823</v>
      </c>
      <c r="C52" s="121">
        <v>43117</v>
      </c>
      <c r="D52" s="120">
        <v>2018</v>
      </c>
      <c r="E52" s="120" t="s">
        <v>798</v>
      </c>
      <c r="F52" s="120" t="s">
        <v>801</v>
      </c>
    </row>
    <row r="53" spans="1:6" ht="15.75">
      <c r="A53" s="119">
        <v>50</v>
      </c>
      <c r="B53" s="120" t="s">
        <v>472</v>
      </c>
      <c r="C53" s="121">
        <v>44496</v>
      </c>
      <c r="D53" s="120">
        <v>2021</v>
      </c>
      <c r="E53" s="120" t="s">
        <v>807</v>
      </c>
      <c r="F53" s="120" t="s">
        <v>797</v>
      </c>
    </row>
    <row r="54" spans="1:6" ht="15.75">
      <c r="A54" s="119">
        <v>51</v>
      </c>
      <c r="B54" s="120" t="s">
        <v>477</v>
      </c>
      <c r="C54" s="121">
        <v>43802</v>
      </c>
      <c r="D54" s="120">
        <v>2019</v>
      </c>
      <c r="E54" s="120" t="s">
        <v>799</v>
      </c>
      <c r="F54" s="120" t="s">
        <v>797</v>
      </c>
    </row>
    <row r="55" spans="1:6" ht="15.75">
      <c r="A55" s="119">
        <v>52</v>
      </c>
      <c r="B55" s="120" t="s">
        <v>479</v>
      </c>
      <c r="C55" s="121">
        <v>45241</v>
      </c>
      <c r="D55" s="120">
        <v>2023</v>
      </c>
      <c r="E55" s="120" t="s">
        <v>798</v>
      </c>
      <c r="F55" s="120" t="s">
        <v>797</v>
      </c>
    </row>
  </sheetData>
  <sortState xmlns:xlrd2="http://schemas.microsoft.com/office/spreadsheetml/2017/richdata2" ref="H18:I26">
    <sortCondition descending="1" ref="I18:I26"/>
  </sortState>
  <dataConsolidate/>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41"/>
  <sheetViews>
    <sheetView showGridLines="0" workbookViewId="0"/>
  </sheetViews>
  <sheetFormatPr defaultColWidth="9.25" defaultRowHeight="15"/>
  <cols>
    <col min="1" max="1" width="3.75" style="110" bestFit="1" customWidth="1"/>
    <col min="2" max="2" width="25.875" style="111" bestFit="1" customWidth="1"/>
    <col min="3" max="3" width="11.875" style="111" bestFit="1" customWidth="1"/>
    <col min="4" max="4" width="21.5" style="111" bestFit="1" customWidth="1"/>
    <col min="5" max="5" width="16.625" style="109" bestFit="1" customWidth="1"/>
    <col min="6" max="6" width="9.25" style="109"/>
    <col min="7" max="7" width="6.875" style="109" bestFit="1" customWidth="1"/>
    <col min="8" max="8" width="12.5" style="109" bestFit="1" customWidth="1"/>
    <col min="9" max="9" width="32.625" style="109" bestFit="1" customWidth="1"/>
    <col min="10" max="10" width="16.375" style="109" bestFit="1" customWidth="1"/>
    <col min="11" max="14" width="7.875" style="109" bestFit="1" customWidth="1"/>
    <col min="15" max="15" width="6.875" style="109" bestFit="1" customWidth="1"/>
    <col min="16" max="18" width="7.875" style="109" bestFit="1" customWidth="1"/>
    <col min="19" max="16384" width="9.25" style="109"/>
  </cols>
  <sheetData>
    <row r="1" spans="1:12" ht="18.75">
      <c r="A1" s="183" t="s">
        <v>49</v>
      </c>
    </row>
    <row r="3" spans="1:12" s="105" customFormat="1" ht="15.75">
      <c r="A3" s="104" t="s">
        <v>786</v>
      </c>
      <c r="B3" s="104" t="s">
        <v>787</v>
      </c>
      <c r="C3" s="104" t="s">
        <v>790</v>
      </c>
      <c r="D3" s="104" t="s">
        <v>824</v>
      </c>
      <c r="E3" s="104" t="s">
        <v>825</v>
      </c>
      <c r="H3"/>
      <c r="I3"/>
      <c r="J3"/>
    </row>
    <row r="4" spans="1:12" ht="15.75">
      <c r="A4" s="106">
        <v>1</v>
      </c>
      <c r="B4" s="107" t="str">
        <f>IF(CountryList!F4="English", CountryList!B4, "")</f>
        <v>Albania</v>
      </c>
      <c r="C4" s="107" t="str">
        <f>+VLOOKUP(B4,CountryList!$B$4:$E$55,4,TRUE)</f>
        <v>East Europe</v>
      </c>
      <c r="D4" s="108">
        <f>+SummaryWithY!D33</f>
        <v>22</v>
      </c>
      <c r="E4" s="112">
        <f>+VLOOKUP(B4,CountryList!$B$4:$E$55,3,TRUE)</f>
        <v>2021</v>
      </c>
      <c r="H4"/>
      <c r="I4"/>
      <c r="J4"/>
    </row>
    <row r="5" spans="1:12" ht="15.75">
      <c r="A5" s="106">
        <v>2</v>
      </c>
      <c r="B5" s="107" t="str">
        <f>IF(CountryList!F5="English", CountryList!B5, "")</f>
        <v>Argentina</v>
      </c>
      <c r="C5" s="107" t="str">
        <f>+VLOOKUP(B5,CountryList!$B$4:$E$55,4,TRUE)</f>
        <v>South America</v>
      </c>
      <c r="D5" s="108">
        <f>+SummaryWithY!E33</f>
        <v>12</v>
      </c>
      <c r="E5" s="112">
        <f>+VLOOKUP(B5,CountryList!$B$4:$E$55,3,TRUE)</f>
        <v>2023</v>
      </c>
      <c r="H5" s="135" t="s">
        <v>826</v>
      </c>
      <c r="I5" t="s">
        <v>827</v>
      </c>
      <c r="J5"/>
      <c r="K5"/>
      <c r="L5"/>
    </row>
    <row r="6" spans="1:12" ht="15.75">
      <c r="A6" s="106">
        <v>3</v>
      </c>
      <c r="B6" s="107" t="str">
        <f>IF(CountryList!F6="English", CountryList!B6, "")</f>
        <v>Armenia</v>
      </c>
      <c r="C6" s="107" t="str">
        <f>+VLOOKUP(B6,CountryList!$B$4:$E$55,4,TRUE)</f>
        <v>West Asia</v>
      </c>
      <c r="D6" s="108">
        <f>+SummaryWithY!F33</f>
        <v>6</v>
      </c>
      <c r="E6" s="112">
        <f>+VLOOKUP(B6,CountryList!$B$4:$E$55,3,TRUE)</f>
        <v>2021</v>
      </c>
      <c r="H6" s="6">
        <v>2015</v>
      </c>
      <c r="I6" s="136">
        <v>19</v>
      </c>
      <c r="J6"/>
      <c r="K6"/>
      <c r="L6"/>
    </row>
    <row r="7" spans="1:12" ht="15.75">
      <c r="A7" s="106">
        <v>4</v>
      </c>
      <c r="B7" s="107" t="str">
        <f>IF(CountryList!F7="English", CountryList!B7, "")</f>
        <v>Bangladesh</v>
      </c>
      <c r="C7" s="107" t="str">
        <f>+VLOOKUP(B7,CountryList!$B$4:$E$55,4,TRUE)</f>
        <v>South Asia</v>
      </c>
      <c r="D7" s="108">
        <f>+SummaryWithY!G33</f>
        <v>10</v>
      </c>
      <c r="E7" s="112">
        <f>+VLOOKUP(B7,CountryList!$B$4:$E$55,3,TRUE)</f>
        <v>2023</v>
      </c>
      <c r="H7" s="6">
        <v>2016</v>
      </c>
      <c r="I7" s="136">
        <v>17.25</v>
      </c>
      <c r="J7"/>
      <c r="K7"/>
      <c r="L7"/>
    </row>
    <row r="8" spans="1:12" ht="15.75">
      <c r="A8" s="106">
        <v>5</v>
      </c>
      <c r="B8" s="107" t="str">
        <f>IF(CountryList!F9="English", CountryList!B9, "")</f>
        <v>Bhutan</v>
      </c>
      <c r="C8" s="107" t="str">
        <f>+VLOOKUP(B8,CountryList!$B$4:$E$55,4,TRUE)</f>
        <v>South Asia</v>
      </c>
      <c r="D8" s="108">
        <f>+SummaryWithY!H33</f>
        <v>20</v>
      </c>
      <c r="E8" s="112">
        <f>+VLOOKUP(B8,CountryList!$B$4:$E$55,3,TRUE)</f>
        <v>2023</v>
      </c>
      <c r="H8" s="6">
        <v>2017</v>
      </c>
      <c r="I8" s="136">
        <v>13</v>
      </c>
      <c r="J8"/>
    </row>
    <row r="9" spans="1:12" ht="15.75">
      <c r="A9" s="106">
        <v>6</v>
      </c>
      <c r="B9" s="107" t="str">
        <f>IF(CountryList!F10="English", CountryList!B10, "")</f>
        <v>Bosnia and Herzegovina</v>
      </c>
      <c r="C9" s="107" t="str">
        <f>+VLOOKUP(B9,CountryList!$B$4:$E$55,4,TRUE)</f>
        <v>East Europe</v>
      </c>
      <c r="D9" s="108">
        <f>+SummaryWithY!I33</f>
        <v>17</v>
      </c>
      <c r="E9" s="112">
        <f>+VLOOKUP(B9,CountryList!$B$4:$E$55,3,TRUE)</f>
        <v>2022</v>
      </c>
      <c r="H9" s="6">
        <v>2018</v>
      </c>
      <c r="I9" s="136">
        <v>16.5</v>
      </c>
      <c r="J9"/>
    </row>
    <row r="10" spans="1:12" ht="15.75">
      <c r="A10" s="106">
        <v>7</v>
      </c>
      <c r="B10" s="107" t="str">
        <f>IF(CountryList!F11="English", CountryList!B11, "")</f>
        <v>Brazil</v>
      </c>
      <c r="C10" s="107" t="str">
        <f>+VLOOKUP(B10,CountryList!$B$4:$E$55,4,TRUE)</f>
        <v>South America</v>
      </c>
      <c r="D10" s="108">
        <f>+SummaryWithY!J33</f>
        <v>22</v>
      </c>
      <c r="E10" s="112">
        <f>+VLOOKUP(B10,CountryList!$B$4:$E$55,3,TRUE)</f>
        <v>2016</v>
      </c>
      <c r="H10" s="6">
        <v>2019</v>
      </c>
      <c r="I10" s="136">
        <v>8.25</v>
      </c>
      <c r="J10"/>
    </row>
    <row r="11" spans="1:12" ht="15.75">
      <c r="A11" s="106">
        <v>8</v>
      </c>
      <c r="B11" s="107" t="str">
        <f>IF(CountryList!F12="English", CountryList!B12, "")</f>
        <v>Burkina Faso</v>
      </c>
      <c r="C11" s="107" t="str">
        <f>+VLOOKUP(B11,CountryList!$B$4:$E$55,4,TRUE)</f>
        <v>Africa</v>
      </c>
      <c r="D11" s="108">
        <f>+SummaryWithY!K33</f>
        <v>19</v>
      </c>
      <c r="E11" s="112">
        <f>+VLOOKUP(B11,CountryList!$B$4:$E$55,3,TRUE)</f>
        <v>2015</v>
      </c>
      <c r="H11" s="6">
        <v>2020</v>
      </c>
      <c r="I11" s="136">
        <v>17</v>
      </c>
      <c r="J11"/>
    </row>
    <row r="12" spans="1:12" ht="15.75">
      <c r="A12" s="106">
        <v>9</v>
      </c>
      <c r="B12" s="107" t="str">
        <f>IF(CountryList!F14="English", CountryList!B14, "")</f>
        <v>Cambodia</v>
      </c>
      <c r="C12" s="107" t="str">
        <f>+VLOOKUP(B12,CountryList!$B$4:$E$55,4,TRUE)</f>
        <v>Africa</v>
      </c>
      <c r="D12" s="108">
        <f>+SummaryWithY!L33</f>
        <v>14</v>
      </c>
      <c r="E12" s="112">
        <f>+VLOOKUP(B12,CountryList!$B$4:$E$55,3,TRUE)</f>
        <v>2022</v>
      </c>
      <c r="H12" s="6">
        <v>2021</v>
      </c>
      <c r="I12" s="136">
        <v>11.888888888888889</v>
      </c>
      <c r="J12"/>
    </row>
    <row r="13" spans="1:12" ht="15.75">
      <c r="A13" s="106">
        <v>10</v>
      </c>
      <c r="B13" s="107" t="str">
        <f>IF(CountryList!F16="English", CountryList!B16, "")</f>
        <v>Cabo Verde</v>
      </c>
      <c r="C13" s="107" t="str">
        <f>+VLOOKUP(B13,CountryList!$B$4:$E$55,4,TRUE)</f>
        <v>Africa</v>
      </c>
      <c r="D13" s="108">
        <f>+SummaryWithY!M33</f>
        <v>3</v>
      </c>
      <c r="E13" s="112">
        <f>+VLOOKUP(B13,CountryList!$B$4:$E$55,3,TRUE)</f>
        <v>2022</v>
      </c>
      <c r="G13"/>
      <c r="H13" s="6">
        <v>2022</v>
      </c>
      <c r="I13" s="136">
        <v>9.1666666666666661</v>
      </c>
      <c r="J13"/>
    </row>
    <row r="14" spans="1:12" ht="15.75">
      <c r="A14" s="106">
        <v>11</v>
      </c>
      <c r="B14" s="107" t="str">
        <f>IF(CountryList!F18="English", CountryList!B18, "")</f>
        <v>Chad</v>
      </c>
      <c r="C14" s="107" t="str">
        <f>+VLOOKUP(B14,CountryList!$B$4:$E$55,4,TRUE)</f>
        <v>Africa</v>
      </c>
      <c r="D14" s="108">
        <f>+SummaryWithY!N33</f>
        <v>8</v>
      </c>
      <c r="E14" s="112">
        <f>+VLOOKUP(B14,CountryList!$B$4:$E$55,3,TRUE)</f>
        <v>2022</v>
      </c>
      <c r="G14"/>
      <c r="H14" s="6">
        <v>2023</v>
      </c>
      <c r="I14" s="136">
        <v>10.75</v>
      </c>
      <c r="J14"/>
    </row>
    <row r="15" spans="1:12" ht="15.75">
      <c r="A15" s="106">
        <v>12</v>
      </c>
      <c r="B15" s="107" t="str">
        <f>IF(CountryList!F22="English", CountryList!B22, "")</f>
        <v>Democratic Republic of Congo</v>
      </c>
      <c r="C15" s="107" t="str">
        <f>+VLOOKUP(B15,CountryList!$B$4:$E$55,4,TRUE)</f>
        <v>Africa</v>
      </c>
      <c r="D15" s="108">
        <f>+SummaryWithY!O33</f>
        <v>7</v>
      </c>
      <c r="E15" s="112">
        <f>+VLOOKUP(B15,CountryList!$B$4:$E$55,3,TRUE)</f>
        <v>2022</v>
      </c>
      <c r="H15" s="6" t="s">
        <v>828</v>
      </c>
      <c r="I15" s="136">
        <v>12.135135135135135</v>
      </c>
      <c r="J15"/>
    </row>
    <row r="16" spans="1:12" ht="15.75">
      <c r="A16" s="106">
        <v>13</v>
      </c>
      <c r="B16" s="107" t="str">
        <f>IF(CountryList!F24="English", CountryList!B24, "")</f>
        <v>Ethiopia</v>
      </c>
      <c r="C16" s="107" t="str">
        <f>+VLOOKUP(B16,CountryList!$B$4:$E$55,4,TRUE)</f>
        <v>Africa</v>
      </c>
      <c r="D16" s="108">
        <f>+SummaryWithY!P33</f>
        <v>8</v>
      </c>
      <c r="E16" s="112">
        <f>+VLOOKUP(B16,CountryList!$B$4:$E$55,3,TRUE)</f>
        <v>2019</v>
      </c>
      <c r="H16"/>
      <c r="I16"/>
      <c r="J16"/>
    </row>
    <row r="17" spans="1:10" ht="15.75">
      <c r="A17" s="106">
        <v>14</v>
      </c>
      <c r="B17" s="107" t="str">
        <f>IF(CountryList!F25="English", CountryList!B25, "")</f>
        <v>Fiji</v>
      </c>
      <c r="C17" s="107" t="str">
        <f>+VLOOKUP(B17,CountryList!$B$4:$E$55,4,TRUE)</f>
        <v>Oceania</v>
      </c>
      <c r="D17" s="108">
        <f>+SummaryWithY!Q33</f>
        <v>18</v>
      </c>
      <c r="E17" s="112">
        <f>+VLOOKUP(B17,CountryList!$B$4:$E$55,3,TRUE)</f>
        <v>2018</v>
      </c>
      <c r="H17" s="135" t="s">
        <v>826</v>
      </c>
      <c r="I17" t="s">
        <v>827</v>
      </c>
      <c r="J17"/>
    </row>
    <row r="18" spans="1:10" ht="15.75">
      <c r="A18" s="106">
        <v>15</v>
      </c>
      <c r="B18" s="107" t="str">
        <f>IF(CountryList!F26="English", CountryList!B26, "")</f>
        <v>Grenada</v>
      </c>
      <c r="C18" s="107" t="str">
        <f>+VLOOKUP(B18,CountryList!$B$4:$E$55,4,TRUE)</f>
        <v>Caribbean</v>
      </c>
      <c r="D18" s="108">
        <f>+SummaryWithY!R33</f>
        <v>20</v>
      </c>
      <c r="E18" s="112">
        <f>+VLOOKUP(B18,CountryList!$B$4:$E$55,3,TRUE)</f>
        <v>2019</v>
      </c>
      <c r="H18" s="6" t="s">
        <v>798</v>
      </c>
      <c r="I18" s="136">
        <v>9.7857142857142865</v>
      </c>
      <c r="J18"/>
    </row>
    <row r="19" spans="1:10" ht="15.75">
      <c r="A19" s="106">
        <v>16</v>
      </c>
      <c r="B19" s="107" t="str">
        <f>IF(CountryList!F29="English", CountryList!B29, "")</f>
        <v>Kenya</v>
      </c>
      <c r="C19" s="107" t="str">
        <f>+VLOOKUP(B19,CountryList!$B$4:$E$55,4,TRUE)</f>
        <v>Africa</v>
      </c>
      <c r="D19" s="108">
        <f>+SummaryWithY!S33</f>
        <v>13</v>
      </c>
      <c r="E19" s="112">
        <f>+VLOOKUP(B19,CountryList!$B$4:$E$55,3,TRUE)</f>
        <v>2017</v>
      </c>
      <c r="H19" s="6" t="s">
        <v>800</v>
      </c>
      <c r="I19" s="136">
        <v>14</v>
      </c>
      <c r="J19"/>
    </row>
    <row r="20" spans="1:10" ht="15.75">
      <c r="A20" s="106">
        <v>17</v>
      </c>
      <c r="B20" s="107" t="str">
        <f>IF(CountryList!F30="English", CountryList!B30, "")</f>
        <v>Kiribati</v>
      </c>
      <c r="C20" s="107" t="str">
        <f>+VLOOKUP(B20,CountryList!$B$4:$E$55,4,TRUE)</f>
        <v>Oceania</v>
      </c>
      <c r="D20" s="108">
        <f>+SummaryWithY!T33</f>
        <v>18</v>
      </c>
      <c r="E20" s="112">
        <f>+VLOOKUP(B20,CountryList!$B$4:$E$55,3,TRUE)</f>
        <v>2020</v>
      </c>
      <c r="H20" s="6" t="s">
        <v>796</v>
      </c>
      <c r="I20" s="136">
        <v>19.5</v>
      </c>
      <c r="J20"/>
    </row>
    <row r="21" spans="1:10" ht="15.75">
      <c r="A21" s="106">
        <v>18</v>
      </c>
      <c r="B21" s="107" t="str">
        <f>IF(CountryList!F31="English", CountryList!B31, "")</f>
        <v>Kuwait</v>
      </c>
      <c r="C21" s="107" t="str">
        <f>+VLOOKUP(B21,CountryList!$B$4:$E$55,4,TRUE)</f>
        <v>Middle East</v>
      </c>
      <c r="D21" s="108">
        <f>+SummaryWithY!U33</f>
        <v>15</v>
      </c>
      <c r="E21" s="112">
        <f>+VLOOKUP(B21,CountryList!$B$4:$E$55,3,TRUE)</f>
        <v>2021</v>
      </c>
      <c r="H21" s="6" t="s">
        <v>805</v>
      </c>
      <c r="I21" s="136">
        <v>13.5</v>
      </c>
      <c r="J21"/>
    </row>
    <row r="22" spans="1:10" ht="15.75">
      <c r="A22" s="106">
        <v>19</v>
      </c>
      <c r="B22" s="107" t="str">
        <f>IF(CountryList!F32="English", CountryList!B32, "")</f>
        <v>Liberia</v>
      </c>
      <c r="C22" s="107" t="str">
        <f>+VLOOKUP(B22,CountryList!$B$4:$E$55,4,TRUE)</f>
        <v>Africa</v>
      </c>
      <c r="D22" s="108">
        <f>+SummaryWithY!V33</f>
        <v>2</v>
      </c>
      <c r="E22" s="112">
        <f>+VLOOKUP(B22,CountryList!$B$4:$E$55,3,TRUE)</f>
        <v>2021</v>
      </c>
      <c r="H22" s="6" t="s">
        <v>807</v>
      </c>
      <c r="I22" s="136">
        <v>11.8</v>
      </c>
      <c r="J22"/>
    </row>
    <row r="23" spans="1:10" ht="15.75">
      <c r="A23" s="106">
        <v>20</v>
      </c>
      <c r="B23" s="107" t="str">
        <f>IF(CountryList!F34="English", CountryList!B34, "")</f>
        <v>Marshall Islands</v>
      </c>
      <c r="C23" s="107" t="str">
        <f>+VLOOKUP(B23,CountryList!$B$4:$E$55,4,TRUE)</f>
        <v>Oceania</v>
      </c>
      <c r="D23" s="108">
        <f>+SummaryWithY!W33</f>
        <v>11</v>
      </c>
      <c r="E23" s="112">
        <f>+VLOOKUP(B23,CountryList!$B$4:$E$55,3,TRUE)</f>
        <v>2023</v>
      </c>
      <c r="H23" s="6" t="s">
        <v>799</v>
      </c>
      <c r="I23" s="136">
        <v>11</v>
      </c>
      <c r="J23"/>
    </row>
    <row r="24" spans="1:10" ht="15.75">
      <c r="A24" s="106">
        <v>21</v>
      </c>
      <c r="B24" s="107" t="str">
        <f>IF(CountryList!F35="English", CountryList!B35, "")</f>
        <v>Mozambique</v>
      </c>
      <c r="C24" s="107" t="str">
        <f>+VLOOKUP(B24,CountryList!$B$4:$E$55,4,TRUE)</f>
        <v>Africa</v>
      </c>
      <c r="D24" s="108">
        <f>+SummaryWithY!X33</f>
        <v>3</v>
      </c>
      <c r="E24" s="112">
        <f>+VLOOKUP(B24,CountryList!$B$4:$E$55,3,TRUE)</f>
        <v>2023</v>
      </c>
      <c r="H24" s="6" t="s">
        <v>804</v>
      </c>
      <c r="I24" s="136">
        <v>15.2</v>
      </c>
      <c r="J24"/>
    </row>
    <row r="25" spans="1:10" ht="15.75">
      <c r="A25" s="106">
        <v>22</v>
      </c>
      <c r="B25" s="107" t="str">
        <f>IF(CountryList!F36="English", CountryList!B36, "")</f>
        <v>Nepal</v>
      </c>
      <c r="C25" s="107" t="str">
        <f>+VLOOKUP(B25,CountryList!$B$4:$E$55,4,TRUE)</f>
        <v>South Asia</v>
      </c>
      <c r="D25" s="108">
        <f>+SummaryWithY!Y33</f>
        <v>16</v>
      </c>
      <c r="E25" s="112">
        <f>+VLOOKUP(B25,CountryList!$B$4:$E$55,3,TRUE)</f>
        <v>2021</v>
      </c>
      <c r="H25" s="6" t="s">
        <v>808</v>
      </c>
      <c r="I25" s="136">
        <v>16</v>
      </c>
      <c r="J25"/>
    </row>
    <row r="26" spans="1:10" ht="15.75">
      <c r="A26" s="106">
        <v>23</v>
      </c>
      <c r="B26" s="107" t="str">
        <f>IF(CountryList!F38="English", CountryList!B38, "")</f>
        <v>Pakistan</v>
      </c>
      <c r="C26" s="107" t="str">
        <f>+VLOOKUP(B26,CountryList!$B$4:$E$55,4,TRUE)</f>
        <v>South Asia</v>
      </c>
      <c r="D26" s="108">
        <f>+SummaryWithY!Z33</f>
        <v>12</v>
      </c>
      <c r="E26" s="112">
        <f>+VLOOKUP(B26,CountryList!$B$4:$E$55,3,TRUE)</f>
        <v>2023</v>
      </c>
      <c r="H26" s="6" t="s">
        <v>802</v>
      </c>
      <c r="I26" s="136">
        <v>6</v>
      </c>
      <c r="J26"/>
    </row>
    <row r="27" spans="1:10" ht="15.75">
      <c r="A27" s="106">
        <v>24</v>
      </c>
      <c r="B27" s="107" t="str">
        <f>IF(CountryList!F39="English", CountryList!B39, "")</f>
        <v>Papua New Guinea</v>
      </c>
      <c r="C27" s="107" t="str">
        <f>+VLOOKUP(B27,CountryList!$B$4:$E$55,4,TRUE)</f>
        <v>Oceania</v>
      </c>
      <c r="D27" s="108">
        <f>+SummaryWithY!AA33</f>
        <v>11</v>
      </c>
      <c r="E27" s="112">
        <f>+VLOOKUP(B27,CountryList!$B$4:$E$55,3,TRUE)</f>
        <v>2023</v>
      </c>
      <c r="H27" s="6" t="s">
        <v>828</v>
      </c>
      <c r="I27" s="136">
        <v>12.135135135135135</v>
      </c>
      <c r="J27"/>
    </row>
    <row r="28" spans="1:10" ht="15.75">
      <c r="A28" s="106">
        <v>25</v>
      </c>
      <c r="B28" s="107" t="str">
        <f>IF(CountryList!F42="English", CountryList!B42, "")</f>
        <v>Saint Lucia</v>
      </c>
      <c r="C28" s="107" t="str">
        <f>+VLOOKUP(B28,CountryList!$B$4:$E$55,4,TRUE)</f>
        <v>Caribbean</v>
      </c>
      <c r="D28" s="108">
        <f>+SummaryWithY!AB33</f>
        <v>15</v>
      </c>
      <c r="E28" s="112">
        <f>+VLOOKUP(B28,CountryList!$B$4:$E$55,3,TRUE)</f>
        <v>2018</v>
      </c>
      <c r="H28"/>
      <c r="I28"/>
      <c r="J28"/>
    </row>
    <row r="29" spans="1:10" ht="15.75">
      <c r="A29" s="106">
        <v>26</v>
      </c>
      <c r="B29" s="107" t="str">
        <f>IF(CountryList!F43="English", CountryList!B43, "")</f>
        <v>Saint Vincent and the Grenadines</v>
      </c>
      <c r="C29" s="107" t="str">
        <f>+VLOOKUP(B29,CountryList!$B$4:$E$55,4,TRUE)</f>
        <v>Caribbean</v>
      </c>
      <c r="D29" s="108">
        <f>+SummaryWithY!AC33</f>
        <v>5</v>
      </c>
      <c r="E29" s="112">
        <f>+VLOOKUP(B29,CountryList!$B$4:$E$55,3,TRUE)</f>
        <v>2019</v>
      </c>
      <c r="H29"/>
      <c r="I29"/>
      <c r="J29"/>
    </row>
    <row r="30" spans="1:10" ht="15.75">
      <c r="A30" s="106">
        <v>27</v>
      </c>
      <c r="B30" s="107" t="str">
        <f>IF(CountryList!F44="English", CountryList!B44, "")</f>
        <v>Sierra Leone</v>
      </c>
      <c r="C30" s="107" t="str">
        <f>+VLOOKUP(B30,CountryList!$B$4:$E$55,4,TRUE)</f>
        <v>Africa</v>
      </c>
      <c r="D30" s="108">
        <f>+SummaryWithY!AD33</f>
        <v>6</v>
      </c>
      <c r="E30" s="112">
        <f>+VLOOKUP(B30,CountryList!$B$4:$E$55,3,TRUE)</f>
        <v>2022</v>
      </c>
      <c r="H30"/>
      <c r="I30"/>
      <c r="J30"/>
    </row>
    <row r="31" spans="1:10" ht="15.75">
      <c r="A31" s="106">
        <v>28</v>
      </c>
      <c r="B31" s="107" t="str">
        <f>IF(CountryList!F45="English", CountryList!B45, "")</f>
        <v>South Africa</v>
      </c>
      <c r="C31" s="107" t="str">
        <f>+VLOOKUP(B31,CountryList!$B$4:$E$55,4,TRUE)</f>
        <v>Africa</v>
      </c>
      <c r="D31" s="108">
        <f>+SummaryWithY!AE33</f>
        <v>11</v>
      </c>
      <c r="E31" s="112">
        <f>+VLOOKUP(B31,CountryList!$B$4:$E$55,3,TRUE)</f>
        <v>2021</v>
      </c>
      <c r="H31"/>
      <c r="I31"/>
      <c r="J31"/>
    </row>
    <row r="32" spans="1:10" ht="15.75">
      <c r="A32" s="106">
        <v>29</v>
      </c>
      <c r="B32" s="107" t="str">
        <f>IF(CountryList!F46="English", CountryList!B46, "")</f>
        <v>South Sudan</v>
      </c>
      <c r="C32" s="107" t="str">
        <f>+VLOOKUP(B32,CountryList!$B$4:$E$55,4,TRUE)</f>
        <v>Africa</v>
      </c>
      <c r="D32" s="108">
        <f>+SummaryWithY!AF33</f>
        <v>17</v>
      </c>
      <c r="E32" s="112">
        <f>+VLOOKUP(B32,CountryList!$B$4:$E$55,3,TRUE)</f>
        <v>2021</v>
      </c>
      <c r="H32"/>
      <c r="I32"/>
      <c r="J32"/>
    </row>
    <row r="33" spans="1:10" ht="15.75">
      <c r="A33" s="106">
        <v>30</v>
      </c>
      <c r="B33" s="107" t="str">
        <f>IF(CountryList!F47="English", CountryList!B47, "")</f>
        <v>Sri Lanka</v>
      </c>
      <c r="C33" s="107" t="str">
        <f>+VLOOKUP(B33,CountryList!$B$4:$E$55,4,TRUE)</f>
        <v>South Asia</v>
      </c>
      <c r="D33" s="108">
        <f>+SummaryWithY!AG33</f>
        <v>20</v>
      </c>
      <c r="E33" s="112">
        <f>+VLOOKUP(B33,CountryList!$B$4:$E$55,3,TRUE)</f>
        <v>2016</v>
      </c>
      <c r="H33"/>
      <c r="I33"/>
      <c r="J33"/>
    </row>
    <row r="34" spans="1:10" ht="15.75">
      <c r="A34" s="106">
        <v>31</v>
      </c>
      <c r="B34" s="107" t="str">
        <f>IF(CountryList!F48="English", CountryList!B48, "")</f>
        <v>State of Palestine</v>
      </c>
      <c r="C34" s="107" t="str">
        <f>+VLOOKUP(B34,CountryList!$B$4:$E$55,4,TRUE)</f>
        <v>Middle East</v>
      </c>
      <c r="D34" s="108">
        <f>+SummaryWithY!AH33</f>
        <v>11</v>
      </c>
      <c r="E34" s="112">
        <f>+VLOOKUP(B34,CountryList!$B$4:$E$55,3,TRUE)</f>
        <v>2016</v>
      </c>
      <c r="H34"/>
      <c r="I34"/>
      <c r="J34"/>
    </row>
    <row r="35" spans="1:10" ht="15.75">
      <c r="A35" s="106">
        <v>32</v>
      </c>
      <c r="B35" s="107" t="str">
        <f>IF(CountryList!F49="English", CountryList!B49, "")</f>
        <v>Sudan</v>
      </c>
      <c r="C35" s="107" t="str">
        <f>+VLOOKUP(B35,CountryList!$B$4:$E$55,4,TRUE)</f>
        <v>Africa</v>
      </c>
      <c r="D35" s="108">
        <f>+SummaryWithY!AI33</f>
        <v>16</v>
      </c>
      <c r="E35" s="112">
        <f>+VLOOKUP(B35,CountryList!$B$4:$E$55,3,TRUE)</f>
        <v>2016</v>
      </c>
      <c r="H35"/>
      <c r="I35"/>
    </row>
    <row r="36" spans="1:10" ht="15.75">
      <c r="A36" s="106">
        <v>33</v>
      </c>
      <c r="B36" s="107" t="str">
        <f>IF(CountryList!F50="English", CountryList!B50, "")</f>
        <v>Suriname</v>
      </c>
      <c r="C36" s="107" t="str">
        <f>+VLOOKUP(B36,CountryList!$B$4:$E$55,4,TRUE)</f>
        <v>Caribbean</v>
      </c>
      <c r="D36" s="108">
        <f>+SummaryWithY!AJ33</f>
        <v>17</v>
      </c>
      <c r="E36" s="112">
        <f>+VLOOKUP(B36,CountryList!$B$4:$E$55,3,TRUE)</f>
        <v>2020</v>
      </c>
      <c r="H36"/>
      <c r="I36"/>
    </row>
    <row r="37" spans="1:10" ht="15.75">
      <c r="A37" s="106">
        <v>34</v>
      </c>
      <c r="B37" s="107" t="str">
        <f>IF(CountryList!F51="English", CountryList!B51, "")</f>
        <v>Timor-Leste</v>
      </c>
      <c r="C37" s="107" t="str">
        <f>+VLOOKUP(B37,CountryList!$B$4:$E$55,4,TRUE)</f>
        <v>Southeast Asia</v>
      </c>
      <c r="D37" s="108">
        <f>+SummaryWithY!AK33</f>
        <v>16</v>
      </c>
      <c r="E37" s="112">
        <f>+VLOOKUP(B37,CountryList!$B$4:$E$55,3,TRUE)</f>
        <v>2021</v>
      </c>
      <c r="H37"/>
      <c r="I37"/>
    </row>
    <row r="38" spans="1:10" ht="15.75">
      <c r="A38" s="106">
        <v>35</v>
      </c>
      <c r="B38" s="107" t="str">
        <f>IF(CountryList!F53="English", CountryList!B53, "")</f>
        <v>Tonga</v>
      </c>
      <c r="C38" s="107" t="str">
        <f>+VLOOKUP(B38,CountryList!$B$4:$E$55,4,TRUE)</f>
        <v>Oceania</v>
      </c>
      <c r="D38" s="108">
        <f>+SummaryWithY!AL33</f>
        <v>1</v>
      </c>
      <c r="E38" s="112">
        <f>+VLOOKUP(B38,CountryList!$B$4:$E$55,3,TRUE)</f>
        <v>2021</v>
      </c>
      <c r="H38"/>
      <c r="I38"/>
    </row>
    <row r="39" spans="1:10" ht="15.75">
      <c r="A39" s="106">
        <v>36</v>
      </c>
      <c r="B39" s="107" t="str">
        <f>IF(CountryList!F54="English", CountryList!B54, "")</f>
        <v>Uruguay</v>
      </c>
      <c r="C39" s="107" t="str">
        <f>+VLOOKUP(B39,CountryList!$B$4:$E$55,4,TRUE)</f>
        <v>South America</v>
      </c>
      <c r="D39" s="108">
        <f>+SummaryWithY!AM33</f>
        <v>0</v>
      </c>
      <c r="E39" s="112">
        <f>+VLOOKUP(B39,CountryList!$B$4:$E$55,3,TRUE)</f>
        <v>2019</v>
      </c>
      <c r="H39"/>
      <c r="I39"/>
    </row>
    <row r="40" spans="1:10" ht="15.75">
      <c r="A40" s="106">
        <v>37</v>
      </c>
      <c r="B40" s="107" t="str">
        <f>IF(CountryList!F55="English", CountryList!B55, "")</f>
        <v>Zambia</v>
      </c>
      <c r="C40" s="107" t="str">
        <f>+VLOOKUP(B40,CountryList!$B$4:$E$55,4,TRUE)</f>
        <v>Africa</v>
      </c>
      <c r="D40" s="108">
        <f>+SummaryWithY!AN33</f>
        <v>11</v>
      </c>
      <c r="E40" s="112">
        <f>+VLOOKUP(B40,CountryList!$B$4:$E$55,3,TRUE)</f>
        <v>2023</v>
      </c>
      <c r="H40"/>
      <c r="I40"/>
    </row>
    <row r="41" spans="1:10" ht="15.75">
      <c r="H41"/>
      <c r="I41"/>
    </row>
  </sheetData>
  <sortState xmlns:xlrd2="http://schemas.microsoft.com/office/spreadsheetml/2017/richdata2" ref="B4:D22">
    <sortCondition descending="1" ref="D4:D22"/>
  </sortState>
  <dataConsolidate/>
  <pageMargins left="0.7" right="0.7" top="0.75" bottom="0.75" header="0.3" footer="0.3"/>
  <pageSetup orientation="portrait"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34"/>
  <sheetViews>
    <sheetView showGridLines="0" zoomScale="70" zoomScaleNormal="70" workbookViewId="0"/>
  </sheetViews>
  <sheetFormatPr defaultColWidth="8.75" defaultRowHeight="15.75"/>
  <cols>
    <col min="1" max="16384" width="8.75" style="113"/>
  </cols>
  <sheetData>
    <row r="1" spans="1:23" ht="18.75">
      <c r="A1" s="183" t="s">
        <v>49</v>
      </c>
    </row>
    <row r="2" spans="1:23" s="183" customFormat="1" ht="18.75"/>
    <row r="4" spans="1:23">
      <c r="W4" s="114"/>
    </row>
    <row r="18" s="113" customFormat="1"/>
    <row r="34" spans="15:22">
      <c r="O34" s="114"/>
      <c r="V34" s="114"/>
    </row>
  </sheetData>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BE0C14-259E-42EF-98DC-6F09EA03272B}">
  <dimension ref="A1:B42"/>
  <sheetViews>
    <sheetView showGridLines="0" workbookViewId="0">
      <selection activeCell="B3" sqref="B3"/>
    </sheetView>
  </sheetViews>
  <sheetFormatPr defaultRowHeight="15.75"/>
  <cols>
    <col min="1" max="1" width="53.25" style="171" customWidth="1"/>
    <col min="2" max="2" width="104.5" style="37" customWidth="1"/>
    <col min="3" max="16384" width="9" style="171"/>
  </cols>
  <sheetData>
    <row r="1" spans="1:2" ht="18.75">
      <c r="A1" s="183" t="s">
        <v>49</v>
      </c>
    </row>
    <row r="3" spans="1:2" ht="37.5">
      <c r="A3" s="172" t="s">
        <v>829</v>
      </c>
      <c r="B3" s="172" t="s">
        <v>830</v>
      </c>
    </row>
    <row r="4" spans="1:2">
      <c r="A4" s="234" t="s">
        <v>831</v>
      </c>
      <c r="B4" s="234"/>
    </row>
    <row r="5" spans="1:2">
      <c r="A5" s="173" t="s">
        <v>758</v>
      </c>
      <c r="B5" s="174" t="s">
        <v>832</v>
      </c>
    </row>
    <row r="6" spans="1:2">
      <c r="A6" s="173" t="s">
        <v>759</v>
      </c>
      <c r="B6" s="174" t="s">
        <v>833</v>
      </c>
    </row>
    <row r="7" spans="1:2">
      <c r="A7" s="175" t="s">
        <v>834</v>
      </c>
      <c r="B7" s="176" t="s">
        <v>835</v>
      </c>
    </row>
    <row r="8" spans="1:2">
      <c r="A8" s="234" t="s">
        <v>24</v>
      </c>
      <c r="B8" s="234"/>
    </row>
    <row r="9" spans="1:2">
      <c r="A9" s="173" t="s">
        <v>761</v>
      </c>
      <c r="B9" s="174" t="s">
        <v>836</v>
      </c>
    </row>
    <row r="10" spans="1:2">
      <c r="A10" s="173" t="s">
        <v>837</v>
      </c>
      <c r="B10" s="174" t="s">
        <v>838</v>
      </c>
    </row>
    <row r="11" spans="1:2">
      <c r="A11" s="175" t="s">
        <v>839</v>
      </c>
      <c r="B11" s="176" t="s">
        <v>840</v>
      </c>
    </row>
    <row r="12" spans="1:2">
      <c r="A12" s="234" t="s">
        <v>26</v>
      </c>
      <c r="B12" s="234"/>
    </row>
    <row r="13" spans="1:2" ht="45">
      <c r="A13" s="173" t="s">
        <v>764</v>
      </c>
      <c r="B13" s="174" t="s">
        <v>841</v>
      </c>
    </row>
    <row r="14" spans="1:2" ht="30">
      <c r="A14" s="173" t="s">
        <v>765</v>
      </c>
      <c r="B14" s="174" t="s">
        <v>842</v>
      </c>
    </row>
    <row r="15" spans="1:2">
      <c r="A15" s="177" t="s">
        <v>843</v>
      </c>
      <c r="B15" s="176" t="s">
        <v>844</v>
      </c>
    </row>
    <row r="16" spans="1:2">
      <c r="A16" s="234" t="s">
        <v>28</v>
      </c>
      <c r="B16" s="234"/>
    </row>
    <row r="17" spans="1:2">
      <c r="A17" s="173" t="s">
        <v>845</v>
      </c>
      <c r="B17" s="174" t="s">
        <v>846</v>
      </c>
    </row>
    <row r="18" spans="1:2">
      <c r="A18" s="173" t="s">
        <v>768</v>
      </c>
      <c r="B18" s="174" t="s">
        <v>847</v>
      </c>
    </row>
    <row r="19" spans="1:2">
      <c r="A19" s="175" t="s">
        <v>769</v>
      </c>
      <c r="B19" s="176" t="s">
        <v>848</v>
      </c>
    </row>
    <row r="20" spans="1:2">
      <c r="A20" s="234" t="s">
        <v>29</v>
      </c>
      <c r="B20" s="234"/>
    </row>
    <row r="21" spans="1:2">
      <c r="A21" s="178" t="s">
        <v>770</v>
      </c>
      <c r="B21" s="174" t="s">
        <v>849</v>
      </c>
    </row>
    <row r="22" spans="1:2" ht="30">
      <c r="A22" s="178" t="s">
        <v>771</v>
      </c>
      <c r="B22" s="179" t="s">
        <v>850</v>
      </c>
    </row>
    <row r="23" spans="1:2" ht="30">
      <c r="A23" s="177" t="s">
        <v>851</v>
      </c>
      <c r="B23" s="176" t="s">
        <v>852</v>
      </c>
    </row>
    <row r="24" spans="1:2">
      <c r="A24" s="234" t="s">
        <v>30</v>
      </c>
      <c r="B24" s="234"/>
    </row>
    <row r="25" spans="1:2">
      <c r="A25" s="180" t="s">
        <v>853</v>
      </c>
      <c r="B25" s="174" t="s">
        <v>854</v>
      </c>
    </row>
    <row r="26" spans="1:2">
      <c r="A26" s="180" t="s">
        <v>774</v>
      </c>
      <c r="B26" s="174" t="s">
        <v>855</v>
      </c>
    </row>
    <row r="27" spans="1:2">
      <c r="A27" s="181" t="s">
        <v>775</v>
      </c>
      <c r="B27" s="176" t="s">
        <v>856</v>
      </c>
    </row>
    <row r="28" spans="1:2">
      <c r="A28" s="234" t="s">
        <v>738</v>
      </c>
      <c r="B28" s="234"/>
    </row>
    <row r="29" spans="1:2" ht="30">
      <c r="A29" s="173" t="s">
        <v>768</v>
      </c>
      <c r="B29" s="174" t="s">
        <v>857</v>
      </c>
    </row>
    <row r="30" spans="1:2">
      <c r="A30" s="173" t="s">
        <v>776</v>
      </c>
      <c r="B30" s="174" t="s">
        <v>858</v>
      </c>
    </row>
    <row r="31" spans="1:2">
      <c r="A31" s="175" t="s">
        <v>777</v>
      </c>
      <c r="B31" s="176" t="s">
        <v>859</v>
      </c>
    </row>
    <row r="32" spans="1:2">
      <c r="A32" s="234" t="s">
        <v>860</v>
      </c>
      <c r="B32" s="234"/>
    </row>
    <row r="33" spans="1:2" ht="30">
      <c r="A33" s="173" t="s">
        <v>778</v>
      </c>
      <c r="B33" s="174" t="s">
        <v>861</v>
      </c>
    </row>
    <row r="34" spans="1:2">
      <c r="A34" s="175" t="s">
        <v>862</v>
      </c>
      <c r="B34" s="176" t="s">
        <v>863</v>
      </c>
    </row>
    <row r="35" spans="1:2">
      <c r="A35" s="234" t="s">
        <v>33</v>
      </c>
      <c r="B35" s="234"/>
    </row>
    <row r="36" spans="1:2">
      <c r="A36" s="173" t="s">
        <v>864</v>
      </c>
      <c r="B36" s="174" t="s">
        <v>865</v>
      </c>
    </row>
    <row r="37" spans="1:2">
      <c r="A37" s="173" t="s">
        <v>781</v>
      </c>
      <c r="B37" s="174" t="s">
        <v>866</v>
      </c>
    </row>
    <row r="38" spans="1:2">
      <c r="A38" s="175" t="s">
        <v>782</v>
      </c>
      <c r="B38" s="176" t="s">
        <v>867</v>
      </c>
    </row>
    <row r="39" spans="1:2">
      <c r="A39" s="235" t="s">
        <v>34</v>
      </c>
      <c r="B39" s="235"/>
    </row>
    <row r="40" spans="1:2">
      <c r="A40" s="173" t="s">
        <v>783</v>
      </c>
      <c r="B40" s="174" t="s">
        <v>868</v>
      </c>
    </row>
    <row r="41" spans="1:2">
      <c r="A41" s="173" t="s">
        <v>784</v>
      </c>
      <c r="B41" s="174" t="s">
        <v>869</v>
      </c>
    </row>
    <row r="42" spans="1:2">
      <c r="A42" s="182" t="s">
        <v>870</v>
      </c>
      <c r="B42" s="176" t="s">
        <v>871</v>
      </c>
    </row>
  </sheetData>
  <mergeCells count="10">
    <mergeCell ref="A28:B28"/>
    <mergeCell ref="A32:B32"/>
    <mergeCell ref="A35:B35"/>
    <mergeCell ref="A39:B39"/>
    <mergeCell ref="A4:B4"/>
    <mergeCell ref="A8:B8"/>
    <mergeCell ref="A12:B12"/>
    <mergeCell ref="A16:B16"/>
    <mergeCell ref="A20:B20"/>
    <mergeCell ref="A24:B24"/>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9d4aba0-fae0-424e-a7cd-e2810d631e4b">
      <UserInfo>
        <DisplayName>Robyn Lucas</DisplayName>
        <AccountId>14</AccountId>
        <AccountType/>
      </UserInfo>
      <UserInfo>
        <DisplayName>Aparna Lal</DisplayName>
        <AccountId>12</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EED82FC9014D14FBC0208DA15D9F6BA" ma:contentTypeVersion="6" ma:contentTypeDescription="Create a new document." ma:contentTypeScope="" ma:versionID="f71e7ab9e8813323123d13ffbf044eba">
  <xsd:schema xmlns:xsd="http://www.w3.org/2001/XMLSchema" xmlns:xs="http://www.w3.org/2001/XMLSchema" xmlns:p="http://schemas.microsoft.com/office/2006/metadata/properties" xmlns:ns2="106273a5-5adf-4088-a1dd-53ce9804f60d" xmlns:ns3="a9d4aba0-fae0-424e-a7cd-e2810d631e4b" targetNamespace="http://schemas.microsoft.com/office/2006/metadata/properties" ma:root="true" ma:fieldsID="3839ac56dca8709b875997b58f9bc598" ns2:_="" ns3:_="">
    <xsd:import namespace="106273a5-5adf-4088-a1dd-53ce9804f60d"/>
    <xsd:import namespace="a9d4aba0-fae0-424e-a7cd-e2810d631e4b"/>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6273a5-5adf-4088-a1dd-53ce9804f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9d4aba0-fae0-424e-a7cd-e2810d631e4b"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D981D9-F33B-4B94-881B-65D473186651}"/>
</file>

<file path=customXml/itemProps2.xml><?xml version="1.0" encoding="utf-8"?>
<ds:datastoreItem xmlns:ds="http://schemas.openxmlformats.org/officeDocument/2006/customXml" ds:itemID="{BBC477B5-9A9A-4C96-9491-232C6167903C}"/>
</file>

<file path=customXml/itemProps3.xml><?xml version="1.0" encoding="utf-8"?>
<ds:datastoreItem xmlns:ds="http://schemas.openxmlformats.org/officeDocument/2006/customXml" ds:itemID="{E90076F2-B50C-4A78-9138-18FDCD9C1420}"/>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Ajay Adhikari</cp:lastModifiedBy>
  <cp:revision/>
  <dcterms:created xsi:type="dcterms:W3CDTF">2022-11-09T01:26:27Z</dcterms:created>
  <dcterms:modified xsi:type="dcterms:W3CDTF">2024-11-05T23:51:16Z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0x0101007EED82FC9014D14FBC0208DA15D9F6BA</vt:lpwstr>
  </property>
</Properties>
</file>